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rubenandino/Developer/SDSN/mitigation-toolkit/tests/source/"/>
    </mc:Choice>
  </mc:AlternateContent>
  <xr:revisionPtr revIDLastSave="0" documentId="13_ncr:1_{05101358-BD2E-9C42-882D-0A4BE7DBCFD7}" xr6:coauthVersionLast="47" xr6:coauthVersionMax="47" xr10:uidLastSave="{00000000-0000-0000-0000-000000000000}"/>
  <bookViews>
    <workbookView minimized="1" xWindow="0" yWindow="-10300" windowWidth="34400" windowHeight="28300" xr2:uid="{B02E8DE7-CAD9-6042-862B-B8E054F4C180}"/>
  </bookViews>
  <sheets>
    <sheet name="Tests" sheetId="8" r:id="rId1"/>
    <sheet name="Params" sheetId="10" r:id="rId2"/>
    <sheet name="README" sheetId="9" r:id="rId3"/>
    <sheet name="Data--&gt;&gt;" sheetId="11" r:id="rId4"/>
    <sheet name="homepage" sheetId="6" r:id="rId5"/>
    <sheet name="Calcs --&gt;&gt;" sheetId="12" r:id="rId6"/>
    <sheet name="Retrieving" sheetId="7" r:id="rId7"/>
  </sheets>
  <definedNames>
    <definedName name="_xlnm._FilterDatabase" localSheetId="4" hidden="1">homepage!$A$1:$BC$4385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10" l="1" a="1"/>
  <c r="B3" i="10" s="1"/>
  <c r="D3" i="10" s="1"/>
  <c r="C3" i="10" a="1"/>
  <c r="C3" i="10" s="1"/>
  <c r="B4" i="10" a="1"/>
  <c r="B4" i="10" s="1"/>
  <c r="D4" i="10" s="1"/>
  <c r="C4" i="10" a="1"/>
  <c r="C4" i="10" s="1"/>
  <c r="C52" i="10" a="1"/>
  <c r="C52" i="10" s="1"/>
  <c r="B52" i="10" a="1"/>
  <c r="B52" i="10" s="1"/>
  <c r="D52" i="10" s="1"/>
  <c r="C51" i="10" a="1"/>
  <c r="C51" i="10" s="1"/>
  <c r="B51" i="10" a="1"/>
  <c r="B51" i="10" s="1"/>
  <c r="D51" i="10" s="1"/>
  <c r="E51" i="10" s="1"/>
  <c r="C50" i="10" a="1"/>
  <c r="C50" i="10" s="1"/>
  <c r="B50" i="10" a="1"/>
  <c r="B50" i="10" s="1"/>
  <c r="D50" i="10" s="1"/>
  <c r="E50" i="10" s="1"/>
  <c r="C49" i="10" a="1"/>
  <c r="C49" i="10" s="1"/>
  <c r="B49" i="10" a="1"/>
  <c r="B49" i="10" s="1"/>
  <c r="D49" i="10" s="1"/>
  <c r="E49" i="10" s="1"/>
  <c r="C48" i="10" a="1"/>
  <c r="C48" i="10" s="1"/>
  <c r="B48" i="10" a="1"/>
  <c r="B48" i="10" s="1"/>
  <c r="D48" i="10" s="1"/>
  <c r="C47" i="10" a="1"/>
  <c r="C47" i="10" s="1"/>
  <c r="B47" i="10" a="1"/>
  <c r="B47" i="10" s="1"/>
  <c r="G47" i="10" s="1"/>
  <c r="C46" i="10" a="1"/>
  <c r="C46" i="10" s="1"/>
  <c r="B46" i="10" a="1"/>
  <c r="B46" i="10" s="1"/>
  <c r="H46" i="10" s="1"/>
  <c r="C45" i="10" a="1"/>
  <c r="C45" i="10" s="1"/>
  <c r="B45" i="10" a="1"/>
  <c r="B45" i="10" s="1"/>
  <c r="D45" i="10" s="1"/>
  <c r="E45" i="10" s="1"/>
  <c r="C44" i="10" a="1"/>
  <c r="C44" i="10" s="1"/>
  <c r="B44" i="10" a="1"/>
  <c r="B44" i="10" s="1"/>
  <c r="D44" i="10" s="1"/>
  <c r="C43" i="10" a="1"/>
  <c r="C43" i="10" s="1"/>
  <c r="B43" i="10" a="1"/>
  <c r="B43" i="10" s="1"/>
  <c r="I43" i="10" s="1"/>
  <c r="C42" i="10" a="1"/>
  <c r="C42" i="10" s="1"/>
  <c r="B42" i="10" a="1"/>
  <c r="B42" i="10" s="1"/>
  <c r="D42" i="10" s="1"/>
  <c r="E42" i="10" s="1"/>
  <c r="C41" i="10" a="1"/>
  <c r="C41" i="10" s="1"/>
  <c r="B41" i="10" a="1"/>
  <c r="B41" i="10" s="1"/>
  <c r="D41" i="10" s="1"/>
  <c r="E41" i="10" s="1"/>
  <c r="C40" i="10" a="1"/>
  <c r="C40" i="10" s="1"/>
  <c r="B40" i="10" a="1"/>
  <c r="B40" i="10" s="1"/>
  <c r="D40" i="10" s="1"/>
  <c r="C39" i="10" a="1"/>
  <c r="C39" i="10" s="1"/>
  <c r="B39" i="10" a="1"/>
  <c r="B39" i="10" s="1"/>
  <c r="G39" i="10" s="1"/>
  <c r="C38" i="10" a="1"/>
  <c r="C38" i="10" s="1"/>
  <c r="B38" i="10" a="1"/>
  <c r="B38" i="10" s="1"/>
  <c r="I38" i="10" s="1"/>
  <c r="C37" i="10" a="1"/>
  <c r="C37" i="10" s="1"/>
  <c r="B37" i="10" a="1"/>
  <c r="B37" i="10" s="1"/>
  <c r="I37" i="10" s="1"/>
  <c r="C36" i="10" a="1"/>
  <c r="C36" i="10" s="1"/>
  <c r="B36" i="10" a="1"/>
  <c r="B36" i="10" s="1"/>
  <c r="G36" i="10" s="1"/>
  <c r="C35" i="10" a="1"/>
  <c r="C35" i="10" s="1"/>
  <c r="B35" i="10" a="1"/>
  <c r="B35" i="10" s="1"/>
  <c r="H35" i="10" s="1"/>
  <c r="C34" i="10" a="1"/>
  <c r="C34" i="10" s="1"/>
  <c r="B34" i="10" a="1"/>
  <c r="B34" i="10" s="1"/>
  <c r="D34" i="10" s="1"/>
  <c r="E34" i="10" s="1"/>
  <c r="C33" i="10" a="1"/>
  <c r="C33" i="10" s="1"/>
  <c r="B33" i="10" a="1"/>
  <c r="B33" i="10" s="1"/>
  <c r="D33" i="10" s="1"/>
  <c r="E33" i="10" s="1"/>
  <c r="C32" i="10" a="1"/>
  <c r="C32" i="10" s="1"/>
  <c r="B32" i="10" a="1"/>
  <c r="B32" i="10" s="1"/>
  <c r="D32" i="10" s="1"/>
  <c r="C31" i="10" a="1"/>
  <c r="C31" i="10" s="1"/>
  <c r="B31" i="10" a="1"/>
  <c r="B31" i="10" s="1"/>
  <c r="G31" i="10" s="1"/>
  <c r="C30" i="10" a="1"/>
  <c r="C30" i="10" s="1"/>
  <c r="B30" i="10" a="1"/>
  <c r="B30" i="10" s="1"/>
  <c r="D30" i="10" s="1"/>
  <c r="E30" i="10" s="1"/>
  <c r="C29" i="10" a="1"/>
  <c r="C29" i="10" s="1"/>
  <c r="B29" i="10" a="1"/>
  <c r="B29" i="10" s="1"/>
  <c r="I29" i="10" s="1"/>
  <c r="C28" i="10" a="1"/>
  <c r="C28" i="10" s="1"/>
  <c r="B28" i="10" a="1"/>
  <c r="B28" i="10" s="1"/>
  <c r="I28" i="10" s="1"/>
  <c r="C27" i="10" a="1"/>
  <c r="C27" i="10" s="1"/>
  <c r="B27" i="10" a="1"/>
  <c r="B27" i="10" s="1"/>
  <c r="I27" i="10" s="1"/>
  <c r="C26" i="10" a="1"/>
  <c r="C26" i="10" s="1"/>
  <c r="B26" i="10" a="1"/>
  <c r="B26" i="10" s="1"/>
  <c r="D26" i="10" s="1"/>
  <c r="E26" i="10" s="1"/>
  <c r="C25" i="10" a="1"/>
  <c r="C25" i="10" s="1"/>
  <c r="B25" i="10" a="1"/>
  <c r="B25" i="10" s="1"/>
  <c r="D25" i="10" s="1"/>
  <c r="E25" i="10" s="1"/>
  <c r="C24" i="10" a="1"/>
  <c r="C24" i="10" s="1"/>
  <c r="B24" i="10" a="1"/>
  <c r="B24" i="10" s="1"/>
  <c r="D24" i="10" s="1"/>
  <c r="C23" i="10" a="1"/>
  <c r="C23" i="10" s="1"/>
  <c r="B23" i="10" a="1"/>
  <c r="B23" i="10" s="1"/>
  <c r="G23" i="10" s="1"/>
  <c r="C22" i="10" a="1"/>
  <c r="C22" i="10" s="1"/>
  <c r="B22" i="10" a="1"/>
  <c r="B22" i="10" s="1"/>
  <c r="D22" i="10" s="1"/>
  <c r="E22" i="10" s="1"/>
  <c r="C21" i="10" a="1"/>
  <c r="C21" i="10" s="1"/>
  <c r="B21" i="10" a="1"/>
  <c r="B21" i="10" s="1"/>
  <c r="I21" i="10" s="1"/>
  <c r="C20" i="10" a="1"/>
  <c r="C20" i="10" s="1"/>
  <c r="B20" i="10" a="1"/>
  <c r="B20" i="10" s="1"/>
  <c r="I20" i="10" s="1"/>
  <c r="C19" i="10" a="1"/>
  <c r="C19" i="10" s="1"/>
  <c r="B19" i="10" a="1"/>
  <c r="B19" i="10" s="1"/>
  <c r="I19" i="10" s="1"/>
  <c r="C18" i="10" a="1"/>
  <c r="C18" i="10" s="1"/>
  <c r="B18" i="10" a="1"/>
  <c r="B18" i="10" s="1"/>
  <c r="D18" i="10" s="1"/>
  <c r="E18" i="10" s="1"/>
  <c r="C17" i="10" a="1"/>
  <c r="C17" i="10" s="1"/>
  <c r="B17" i="10" a="1"/>
  <c r="B17" i="10" s="1"/>
  <c r="D17" i="10" s="1"/>
  <c r="E17" i="10" s="1"/>
  <c r="C16" i="10" a="1"/>
  <c r="C16" i="10" s="1"/>
  <c r="B16" i="10" a="1"/>
  <c r="B16" i="10" s="1"/>
  <c r="D16" i="10" s="1"/>
  <c r="C15" i="10" a="1"/>
  <c r="C15" i="10" s="1"/>
  <c r="B15" i="10" a="1"/>
  <c r="B15" i="10" s="1"/>
  <c r="G15" i="10" s="1"/>
  <c r="C14" i="10" a="1"/>
  <c r="C14" i="10" s="1"/>
  <c r="B14" i="10" a="1"/>
  <c r="B14" i="10" s="1"/>
  <c r="D14" i="10" s="1"/>
  <c r="E14" i="10" s="1"/>
  <c r="C13" i="10" a="1"/>
  <c r="C13" i="10" s="1"/>
  <c r="B13" i="10" a="1"/>
  <c r="B13" i="10" s="1"/>
  <c r="I13" i="10" s="1"/>
  <c r="C12" i="10" a="1"/>
  <c r="C12" i="10" s="1"/>
  <c r="B12" i="10" a="1"/>
  <c r="B12" i="10" s="1"/>
  <c r="I12" i="10" s="1"/>
  <c r="C11" i="10" a="1"/>
  <c r="C11" i="10" s="1"/>
  <c r="B11" i="10" a="1"/>
  <c r="B11" i="10" s="1"/>
  <c r="I11" i="10" s="1"/>
  <c r="C10" i="10" a="1"/>
  <c r="C10" i="10" s="1"/>
  <c r="B10" i="10" a="1"/>
  <c r="B10" i="10" s="1"/>
  <c r="D10" i="10" s="1"/>
  <c r="E10" i="10" s="1"/>
  <c r="C9" i="10" a="1"/>
  <c r="C9" i="10" s="1"/>
  <c r="B9" i="10" a="1"/>
  <c r="B9" i="10" s="1"/>
  <c r="D9" i="10" s="1"/>
  <c r="E9" i="10" s="1"/>
  <c r="C8" i="10" a="1"/>
  <c r="C8" i="10" s="1"/>
  <c r="B8" i="10" a="1"/>
  <c r="B8" i="10" s="1"/>
  <c r="D8" i="10" s="1"/>
  <c r="C7" i="10" a="1"/>
  <c r="C7" i="10" s="1"/>
  <c r="B7" i="10" a="1"/>
  <c r="B7" i="10" s="1"/>
  <c r="D7" i="10" s="1"/>
  <c r="E7" i="10" s="1"/>
  <c r="C6" i="10" a="1"/>
  <c r="C6" i="10" s="1"/>
  <c r="B6" i="10" a="1"/>
  <c r="B6" i="10" s="1"/>
  <c r="G6" i="10" s="1"/>
  <c r="AZ5" i="8"/>
  <c r="AY5" i="8"/>
  <c r="AX5" i="8"/>
  <c r="AW5" i="8"/>
  <c r="AV5" i="8"/>
  <c r="AU5" i="8"/>
  <c r="AT5" i="8"/>
  <c r="AS5" i="8"/>
  <c r="AR5" i="8"/>
  <c r="AQ5" i="8"/>
  <c r="AP5" i="8"/>
  <c r="AO5" i="8"/>
  <c r="AN5" i="8"/>
  <c r="AM5" i="8"/>
  <c r="AL5" i="8"/>
  <c r="AK5" i="8"/>
  <c r="AJ5" i="8"/>
  <c r="AI5" i="8"/>
  <c r="AH5" i="8"/>
  <c r="AG5" i="8"/>
  <c r="AF5" i="8"/>
  <c r="AE5" i="8"/>
  <c r="AD5" i="8"/>
  <c r="AC5" i="8"/>
  <c r="AB5" i="8"/>
  <c r="AA5" i="8"/>
  <c r="Z5" i="8"/>
  <c r="Y5" i="8"/>
  <c r="X5" i="8"/>
  <c r="W5" i="8"/>
  <c r="V5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F5" i="8"/>
  <c r="E5" i="8"/>
  <c r="C5" i="10" s="1" a="1"/>
  <c r="C5" i="10" s="1"/>
  <c r="D5" i="8"/>
  <c r="C5" i="8"/>
  <c r="B5" i="10" a="1"/>
  <c r="B5" i="10" s="1"/>
  <c r="H5" i="10" s="1"/>
  <c r="A4641" i="6"/>
  <c r="A4640" i="6"/>
  <c r="A4639" i="6"/>
  <c r="A4638" i="6"/>
  <c r="A4637" i="6"/>
  <c r="A4636" i="6"/>
  <c r="A4635" i="6"/>
  <c r="A4634" i="6"/>
  <c r="A4633" i="6"/>
  <c r="A4632" i="6"/>
  <c r="A4631" i="6"/>
  <c r="A4630" i="6"/>
  <c r="A4629" i="6"/>
  <c r="A4628" i="6"/>
  <c r="A4627" i="6"/>
  <c r="A4626" i="6"/>
  <c r="A4625" i="6"/>
  <c r="A4624" i="6"/>
  <c r="A4623" i="6"/>
  <c r="A4622" i="6"/>
  <c r="A4621" i="6"/>
  <c r="A4620" i="6"/>
  <c r="A4619" i="6"/>
  <c r="A4618" i="6"/>
  <c r="A4617" i="6"/>
  <c r="A4616" i="6"/>
  <c r="A4615" i="6"/>
  <c r="A4614" i="6"/>
  <c r="A4613" i="6"/>
  <c r="A4612" i="6"/>
  <c r="A4611" i="6"/>
  <c r="A4610" i="6"/>
  <c r="A4609" i="6"/>
  <c r="A4608" i="6"/>
  <c r="A4607" i="6"/>
  <c r="A4606" i="6"/>
  <c r="A4605" i="6"/>
  <c r="A4604" i="6"/>
  <c r="A4603" i="6"/>
  <c r="A4602" i="6"/>
  <c r="A4601" i="6"/>
  <c r="A4600" i="6"/>
  <c r="A4599" i="6"/>
  <c r="A4598" i="6"/>
  <c r="A4597" i="6"/>
  <c r="A4596" i="6"/>
  <c r="A4595" i="6"/>
  <c r="A4594" i="6"/>
  <c r="A4593" i="6"/>
  <c r="A4592" i="6"/>
  <c r="A4591" i="6"/>
  <c r="A4590" i="6"/>
  <c r="A4589" i="6"/>
  <c r="A4588" i="6"/>
  <c r="A4587" i="6"/>
  <c r="A4586" i="6"/>
  <c r="A4585" i="6"/>
  <c r="A4584" i="6"/>
  <c r="A4583" i="6"/>
  <c r="A4582" i="6"/>
  <c r="A4581" i="6"/>
  <c r="A4580" i="6"/>
  <c r="A4579" i="6"/>
  <c r="A4578" i="6"/>
  <c r="A4577" i="6"/>
  <c r="A4576" i="6"/>
  <c r="A4575" i="6"/>
  <c r="A4574" i="6"/>
  <c r="A4573" i="6"/>
  <c r="A4572" i="6"/>
  <c r="A4571" i="6"/>
  <c r="A4570" i="6"/>
  <c r="A4569" i="6"/>
  <c r="A4568" i="6"/>
  <c r="A4567" i="6"/>
  <c r="A4566" i="6"/>
  <c r="A4565" i="6"/>
  <c r="A4564" i="6"/>
  <c r="A4563" i="6"/>
  <c r="A4562" i="6"/>
  <c r="A4561" i="6"/>
  <c r="A4560" i="6"/>
  <c r="A4559" i="6"/>
  <c r="A4558" i="6"/>
  <c r="A4557" i="6"/>
  <c r="A4556" i="6"/>
  <c r="A4555" i="6"/>
  <c r="A4554" i="6"/>
  <c r="A4553" i="6"/>
  <c r="A4552" i="6"/>
  <c r="A4551" i="6"/>
  <c r="A4550" i="6"/>
  <c r="A4549" i="6"/>
  <c r="A4548" i="6"/>
  <c r="A4547" i="6"/>
  <c r="A4546" i="6"/>
  <c r="A4545" i="6"/>
  <c r="A4544" i="6"/>
  <c r="A4543" i="6"/>
  <c r="A4542" i="6"/>
  <c r="A4541" i="6"/>
  <c r="A4540" i="6"/>
  <c r="A4539" i="6"/>
  <c r="A4538" i="6"/>
  <c r="A4537" i="6"/>
  <c r="A4536" i="6"/>
  <c r="A4535" i="6"/>
  <c r="A4534" i="6"/>
  <c r="A4533" i="6"/>
  <c r="A4532" i="6"/>
  <c r="A4531" i="6"/>
  <c r="A4530" i="6"/>
  <c r="A4529" i="6"/>
  <c r="A4528" i="6"/>
  <c r="A4527" i="6"/>
  <c r="A4526" i="6"/>
  <c r="A4525" i="6"/>
  <c r="A4524" i="6"/>
  <c r="A4523" i="6"/>
  <c r="A4522" i="6"/>
  <c r="A4521" i="6"/>
  <c r="A4520" i="6"/>
  <c r="A4519" i="6"/>
  <c r="A4518" i="6"/>
  <c r="A4517" i="6"/>
  <c r="A4516" i="6"/>
  <c r="A4515" i="6"/>
  <c r="A4514" i="6"/>
  <c r="A4513" i="6"/>
  <c r="A4512" i="6"/>
  <c r="A4511" i="6"/>
  <c r="A4510" i="6"/>
  <c r="A4509" i="6"/>
  <c r="A4508" i="6"/>
  <c r="A4507" i="6"/>
  <c r="A4506" i="6"/>
  <c r="A4505" i="6"/>
  <c r="A4504" i="6"/>
  <c r="A4503" i="6"/>
  <c r="A4502" i="6"/>
  <c r="A4501" i="6"/>
  <c r="A4500" i="6"/>
  <c r="A4499" i="6"/>
  <c r="A4498" i="6"/>
  <c r="A4497" i="6"/>
  <c r="A4496" i="6"/>
  <c r="A4495" i="6"/>
  <c r="A4494" i="6"/>
  <c r="A4493" i="6"/>
  <c r="A4492" i="6"/>
  <c r="A4491" i="6"/>
  <c r="A4490" i="6"/>
  <c r="A4489" i="6"/>
  <c r="A4488" i="6"/>
  <c r="A4487" i="6"/>
  <c r="A4486" i="6"/>
  <c r="A4485" i="6"/>
  <c r="A4484" i="6"/>
  <c r="A4483" i="6"/>
  <c r="A4482" i="6"/>
  <c r="A4481" i="6"/>
  <c r="A4480" i="6"/>
  <c r="A4479" i="6"/>
  <c r="A4478" i="6"/>
  <c r="A4477" i="6"/>
  <c r="A4476" i="6"/>
  <c r="A4475" i="6"/>
  <c r="A4474" i="6"/>
  <c r="A4473" i="6"/>
  <c r="A4472" i="6"/>
  <c r="A4471" i="6"/>
  <c r="A4470" i="6"/>
  <c r="A4469" i="6"/>
  <c r="A4468" i="6"/>
  <c r="A4467" i="6"/>
  <c r="A4466" i="6"/>
  <c r="A4465" i="6"/>
  <c r="A4464" i="6"/>
  <c r="A4463" i="6"/>
  <c r="A4462" i="6"/>
  <c r="A4461" i="6"/>
  <c r="A4460" i="6"/>
  <c r="A4459" i="6"/>
  <c r="A4458" i="6"/>
  <c r="A4457" i="6"/>
  <c r="A4456" i="6"/>
  <c r="A4455" i="6"/>
  <c r="A4454" i="6"/>
  <c r="A4453" i="6"/>
  <c r="A4452" i="6"/>
  <c r="A4451" i="6"/>
  <c r="A4450" i="6"/>
  <c r="A4449" i="6"/>
  <c r="A4448" i="6"/>
  <c r="A4447" i="6"/>
  <c r="A4446" i="6"/>
  <c r="A4445" i="6"/>
  <c r="A4444" i="6"/>
  <c r="A4443" i="6"/>
  <c r="A4442" i="6"/>
  <c r="A4441" i="6"/>
  <c r="A4440" i="6"/>
  <c r="A4439" i="6"/>
  <c r="A4438" i="6"/>
  <c r="A4437" i="6"/>
  <c r="A4436" i="6"/>
  <c r="A4435" i="6"/>
  <c r="A4434" i="6"/>
  <c r="A4433" i="6"/>
  <c r="A4432" i="6"/>
  <c r="A4431" i="6"/>
  <c r="A4430" i="6"/>
  <c r="A4429" i="6"/>
  <c r="A4428" i="6"/>
  <c r="A4427" i="6"/>
  <c r="A4426" i="6"/>
  <c r="A4425" i="6"/>
  <c r="A4424" i="6"/>
  <c r="A4423" i="6"/>
  <c r="A4422" i="6"/>
  <c r="A4421" i="6"/>
  <c r="A4420" i="6"/>
  <c r="A4419" i="6"/>
  <c r="A4418" i="6"/>
  <c r="A4417" i="6"/>
  <c r="A4416" i="6"/>
  <c r="A4415" i="6"/>
  <c r="A4414" i="6"/>
  <c r="A4413" i="6"/>
  <c r="A4412" i="6"/>
  <c r="A4411" i="6"/>
  <c r="A4410" i="6"/>
  <c r="A4409" i="6"/>
  <c r="A4408" i="6"/>
  <c r="A4407" i="6"/>
  <c r="A4406" i="6"/>
  <c r="A4405" i="6"/>
  <c r="A4404" i="6"/>
  <c r="A4403" i="6"/>
  <c r="A4402" i="6"/>
  <c r="A4401" i="6"/>
  <c r="A4400" i="6"/>
  <c r="A4399" i="6"/>
  <c r="A4398" i="6"/>
  <c r="A4397" i="6"/>
  <c r="A4396" i="6"/>
  <c r="A4395" i="6"/>
  <c r="A4394" i="6"/>
  <c r="A4393" i="6"/>
  <c r="A4392" i="6"/>
  <c r="A4391" i="6"/>
  <c r="A4390" i="6"/>
  <c r="A4389" i="6"/>
  <c r="A4388" i="6"/>
  <c r="A4387" i="6"/>
  <c r="A4386" i="6"/>
  <c r="A4" i="6"/>
  <c r="A9" i="6"/>
  <c r="K2" i="8"/>
  <c r="B23" i="7"/>
  <c r="B18" i="7"/>
  <c r="B13" i="7"/>
  <c r="I5" i="7"/>
  <c r="H5" i="7"/>
  <c r="G5" i="7"/>
  <c r="I4" i="7"/>
  <c r="H4" i="7"/>
  <c r="G4" i="7"/>
  <c r="I3" i="7"/>
  <c r="H3" i="7"/>
  <c r="G3" i="7"/>
  <c r="C3" i="7"/>
  <c r="C2" i="7"/>
  <c r="B9" i="8"/>
  <c r="B10" i="8" s="1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B32" i="8" s="1"/>
  <c r="B33" i="8" s="1"/>
  <c r="B34" i="8" s="1"/>
  <c r="B35" i="8" s="1"/>
  <c r="B36" i="8" s="1"/>
  <c r="B37" i="8" s="1"/>
  <c r="B38" i="8" s="1"/>
  <c r="B39" i="8" s="1"/>
  <c r="B40" i="8" s="1"/>
  <c r="A3" i="6"/>
  <c r="A5" i="6"/>
  <c r="A6" i="6"/>
  <c r="A7" i="6"/>
  <c r="A8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A327" i="6"/>
  <c r="A328" i="6"/>
  <c r="A329" i="6"/>
  <c r="A330" i="6"/>
  <c r="A331" i="6"/>
  <c r="A332" i="6"/>
  <c r="A333" i="6"/>
  <c r="A334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/>
  <c r="A348" i="6"/>
  <c r="A349" i="6"/>
  <c r="A350" i="6"/>
  <c r="A351" i="6"/>
  <c r="A352" i="6"/>
  <c r="A353" i="6"/>
  <c r="A354" i="6"/>
  <c r="A355" i="6"/>
  <c r="A356" i="6"/>
  <c r="A357" i="6"/>
  <c r="A358" i="6"/>
  <c r="A359" i="6"/>
  <c r="A360" i="6"/>
  <c r="A361" i="6"/>
  <c r="A362" i="6"/>
  <c r="A363" i="6"/>
  <c r="A364" i="6"/>
  <c r="A365" i="6"/>
  <c r="A366" i="6"/>
  <c r="A367" i="6"/>
  <c r="A368" i="6"/>
  <c r="A369" i="6"/>
  <c r="A370" i="6"/>
  <c r="A371" i="6"/>
  <c r="A372" i="6"/>
  <c r="A373" i="6"/>
  <c r="A374" i="6"/>
  <c r="A375" i="6"/>
  <c r="A376" i="6"/>
  <c r="A377" i="6"/>
  <c r="A378" i="6"/>
  <c r="A379" i="6"/>
  <c r="A380" i="6"/>
  <c r="A381" i="6"/>
  <c r="A382" i="6"/>
  <c r="A383" i="6"/>
  <c r="A384" i="6"/>
  <c r="A385" i="6"/>
  <c r="A386" i="6"/>
  <c r="A387" i="6"/>
  <c r="A388" i="6"/>
  <c r="A389" i="6"/>
  <c r="A390" i="6"/>
  <c r="A391" i="6"/>
  <c r="A392" i="6"/>
  <c r="A393" i="6"/>
  <c r="A394" i="6"/>
  <c r="A395" i="6"/>
  <c r="A396" i="6"/>
  <c r="A397" i="6"/>
  <c r="A398" i="6"/>
  <c r="A399" i="6"/>
  <c r="A400" i="6"/>
  <c r="A401" i="6"/>
  <c r="A402" i="6"/>
  <c r="A403" i="6"/>
  <c r="A404" i="6"/>
  <c r="A405" i="6"/>
  <c r="A406" i="6"/>
  <c r="A407" i="6"/>
  <c r="A408" i="6"/>
  <c r="A409" i="6"/>
  <c r="A410" i="6"/>
  <c r="A411" i="6"/>
  <c r="A412" i="6"/>
  <c r="A413" i="6"/>
  <c r="A414" i="6"/>
  <c r="A415" i="6"/>
  <c r="A416" i="6"/>
  <c r="A417" i="6"/>
  <c r="A418" i="6"/>
  <c r="A419" i="6"/>
  <c r="A420" i="6"/>
  <c r="A421" i="6"/>
  <c r="A422" i="6"/>
  <c r="A423" i="6"/>
  <c r="A424" i="6"/>
  <c r="A425" i="6"/>
  <c r="A426" i="6"/>
  <c r="A427" i="6"/>
  <c r="A428" i="6"/>
  <c r="A429" i="6"/>
  <c r="A430" i="6"/>
  <c r="A431" i="6"/>
  <c r="A432" i="6"/>
  <c r="A433" i="6"/>
  <c r="A434" i="6"/>
  <c r="A435" i="6"/>
  <c r="A436" i="6"/>
  <c r="A437" i="6"/>
  <c r="A438" i="6"/>
  <c r="A439" i="6"/>
  <c r="A440" i="6"/>
  <c r="A441" i="6"/>
  <c r="A442" i="6"/>
  <c r="A443" i="6"/>
  <c r="A444" i="6"/>
  <c r="A445" i="6"/>
  <c r="A446" i="6"/>
  <c r="A447" i="6"/>
  <c r="A448" i="6"/>
  <c r="A449" i="6"/>
  <c r="A450" i="6"/>
  <c r="A451" i="6"/>
  <c r="A452" i="6"/>
  <c r="A453" i="6"/>
  <c r="A454" i="6"/>
  <c r="A455" i="6"/>
  <c r="A456" i="6"/>
  <c r="A457" i="6"/>
  <c r="A458" i="6"/>
  <c r="A459" i="6"/>
  <c r="A460" i="6"/>
  <c r="A461" i="6"/>
  <c r="A462" i="6"/>
  <c r="A463" i="6"/>
  <c r="A464" i="6"/>
  <c r="A465" i="6"/>
  <c r="A466" i="6"/>
  <c r="A467" i="6"/>
  <c r="A468" i="6"/>
  <c r="A469" i="6"/>
  <c r="A470" i="6"/>
  <c r="A471" i="6"/>
  <c r="A472" i="6"/>
  <c r="A473" i="6"/>
  <c r="A474" i="6"/>
  <c r="A475" i="6"/>
  <c r="A476" i="6"/>
  <c r="A477" i="6"/>
  <c r="A478" i="6"/>
  <c r="A479" i="6"/>
  <c r="A480" i="6"/>
  <c r="A481" i="6"/>
  <c r="A482" i="6"/>
  <c r="A483" i="6"/>
  <c r="A484" i="6"/>
  <c r="A485" i="6"/>
  <c r="A486" i="6"/>
  <c r="A487" i="6"/>
  <c r="A488" i="6"/>
  <c r="A489" i="6"/>
  <c r="A490" i="6"/>
  <c r="A491" i="6"/>
  <c r="A492" i="6"/>
  <c r="A493" i="6"/>
  <c r="A494" i="6"/>
  <c r="A495" i="6"/>
  <c r="A496" i="6"/>
  <c r="A497" i="6"/>
  <c r="A498" i="6"/>
  <c r="A499" i="6"/>
  <c r="A500" i="6"/>
  <c r="A501" i="6"/>
  <c r="A502" i="6"/>
  <c r="A503" i="6"/>
  <c r="A504" i="6"/>
  <c r="A505" i="6"/>
  <c r="A506" i="6"/>
  <c r="A507" i="6"/>
  <c r="A508" i="6"/>
  <c r="A509" i="6"/>
  <c r="A510" i="6"/>
  <c r="A511" i="6"/>
  <c r="A512" i="6"/>
  <c r="A513" i="6"/>
  <c r="A514" i="6"/>
  <c r="A515" i="6"/>
  <c r="A516" i="6"/>
  <c r="A517" i="6"/>
  <c r="A518" i="6"/>
  <c r="A519" i="6"/>
  <c r="A520" i="6"/>
  <c r="A521" i="6"/>
  <c r="A522" i="6"/>
  <c r="A523" i="6"/>
  <c r="A524" i="6"/>
  <c r="A525" i="6"/>
  <c r="A526" i="6"/>
  <c r="A527" i="6"/>
  <c r="A528" i="6"/>
  <c r="A529" i="6"/>
  <c r="A530" i="6"/>
  <c r="A531" i="6"/>
  <c r="A532" i="6"/>
  <c r="A533" i="6"/>
  <c r="A534" i="6"/>
  <c r="A535" i="6"/>
  <c r="A536" i="6"/>
  <c r="A537" i="6"/>
  <c r="A538" i="6"/>
  <c r="A539" i="6"/>
  <c r="A540" i="6"/>
  <c r="A541" i="6"/>
  <c r="A542" i="6"/>
  <c r="A543" i="6"/>
  <c r="A544" i="6"/>
  <c r="A545" i="6"/>
  <c r="A546" i="6"/>
  <c r="A547" i="6"/>
  <c r="A548" i="6"/>
  <c r="A549" i="6"/>
  <c r="A550" i="6"/>
  <c r="A551" i="6"/>
  <c r="A552" i="6"/>
  <c r="A553" i="6"/>
  <c r="A554" i="6"/>
  <c r="A555" i="6"/>
  <c r="A556" i="6"/>
  <c r="A557" i="6"/>
  <c r="A558" i="6"/>
  <c r="A559" i="6"/>
  <c r="A560" i="6"/>
  <c r="A561" i="6"/>
  <c r="A562" i="6"/>
  <c r="A563" i="6"/>
  <c r="A564" i="6"/>
  <c r="A565" i="6"/>
  <c r="A566" i="6"/>
  <c r="A567" i="6"/>
  <c r="A568" i="6"/>
  <c r="A569" i="6"/>
  <c r="A570" i="6"/>
  <c r="A571" i="6"/>
  <c r="A572" i="6"/>
  <c r="A573" i="6"/>
  <c r="A574" i="6"/>
  <c r="A575" i="6"/>
  <c r="A576" i="6"/>
  <c r="A577" i="6"/>
  <c r="A578" i="6"/>
  <c r="A579" i="6"/>
  <c r="A580" i="6"/>
  <c r="A581" i="6"/>
  <c r="A582" i="6"/>
  <c r="A583" i="6"/>
  <c r="A584" i="6"/>
  <c r="A585" i="6"/>
  <c r="A586" i="6"/>
  <c r="A587" i="6"/>
  <c r="A588" i="6"/>
  <c r="A589" i="6"/>
  <c r="A590" i="6"/>
  <c r="A591" i="6"/>
  <c r="A592" i="6"/>
  <c r="A593" i="6"/>
  <c r="A594" i="6"/>
  <c r="A595" i="6"/>
  <c r="A596" i="6"/>
  <c r="A597" i="6"/>
  <c r="A598" i="6"/>
  <c r="A599" i="6"/>
  <c r="A600" i="6"/>
  <c r="A601" i="6"/>
  <c r="A602" i="6"/>
  <c r="A603" i="6"/>
  <c r="A604" i="6"/>
  <c r="A605" i="6"/>
  <c r="A606" i="6"/>
  <c r="A607" i="6"/>
  <c r="A608" i="6"/>
  <c r="A609" i="6"/>
  <c r="A610" i="6"/>
  <c r="A611" i="6"/>
  <c r="A612" i="6"/>
  <c r="A613" i="6"/>
  <c r="A614" i="6"/>
  <c r="A615" i="6"/>
  <c r="A616" i="6"/>
  <c r="A617" i="6"/>
  <c r="A618" i="6"/>
  <c r="A619" i="6"/>
  <c r="A620" i="6"/>
  <c r="A621" i="6"/>
  <c r="A622" i="6"/>
  <c r="A623" i="6"/>
  <c r="A624" i="6"/>
  <c r="A625" i="6"/>
  <c r="A626" i="6"/>
  <c r="A627" i="6"/>
  <c r="A628" i="6"/>
  <c r="A629" i="6"/>
  <c r="A630" i="6"/>
  <c r="A631" i="6"/>
  <c r="A632" i="6"/>
  <c r="A633" i="6"/>
  <c r="A634" i="6"/>
  <c r="A635" i="6"/>
  <c r="A636" i="6"/>
  <c r="A637" i="6"/>
  <c r="A638" i="6"/>
  <c r="A639" i="6"/>
  <c r="A640" i="6"/>
  <c r="A641" i="6"/>
  <c r="A642" i="6"/>
  <c r="A643" i="6"/>
  <c r="A644" i="6"/>
  <c r="A645" i="6"/>
  <c r="A646" i="6"/>
  <c r="A647" i="6"/>
  <c r="A648" i="6"/>
  <c r="A649" i="6"/>
  <c r="A650" i="6"/>
  <c r="A651" i="6"/>
  <c r="A652" i="6"/>
  <c r="A653" i="6"/>
  <c r="A654" i="6"/>
  <c r="A655" i="6"/>
  <c r="A656" i="6"/>
  <c r="A657" i="6"/>
  <c r="A658" i="6"/>
  <c r="A659" i="6"/>
  <c r="A660" i="6"/>
  <c r="A661" i="6"/>
  <c r="A662" i="6"/>
  <c r="A663" i="6"/>
  <c r="A664" i="6"/>
  <c r="A665" i="6"/>
  <c r="A666" i="6"/>
  <c r="A667" i="6"/>
  <c r="A668" i="6"/>
  <c r="A669" i="6"/>
  <c r="A670" i="6"/>
  <c r="A671" i="6"/>
  <c r="A672" i="6"/>
  <c r="A673" i="6"/>
  <c r="A674" i="6"/>
  <c r="A675" i="6"/>
  <c r="A676" i="6"/>
  <c r="A677" i="6"/>
  <c r="A678" i="6"/>
  <c r="A679" i="6"/>
  <c r="A680" i="6"/>
  <c r="A681" i="6"/>
  <c r="A682" i="6"/>
  <c r="A683" i="6"/>
  <c r="A684" i="6"/>
  <c r="A685" i="6"/>
  <c r="A686" i="6"/>
  <c r="A687" i="6"/>
  <c r="A688" i="6"/>
  <c r="A689" i="6"/>
  <c r="A690" i="6"/>
  <c r="A691" i="6"/>
  <c r="A692" i="6"/>
  <c r="A693" i="6"/>
  <c r="A694" i="6"/>
  <c r="A695" i="6"/>
  <c r="A696" i="6"/>
  <c r="A697" i="6"/>
  <c r="A698" i="6"/>
  <c r="A699" i="6"/>
  <c r="A700" i="6"/>
  <c r="A701" i="6"/>
  <c r="A702" i="6"/>
  <c r="A703" i="6"/>
  <c r="A704" i="6"/>
  <c r="A705" i="6"/>
  <c r="A706" i="6"/>
  <c r="A707" i="6"/>
  <c r="A708" i="6"/>
  <c r="A709" i="6"/>
  <c r="A710" i="6"/>
  <c r="A711" i="6"/>
  <c r="A712" i="6"/>
  <c r="A713" i="6"/>
  <c r="A714" i="6"/>
  <c r="A715" i="6"/>
  <c r="A716" i="6"/>
  <c r="A717" i="6"/>
  <c r="A718" i="6"/>
  <c r="A719" i="6"/>
  <c r="A720" i="6"/>
  <c r="A721" i="6"/>
  <c r="A722" i="6"/>
  <c r="A723" i="6"/>
  <c r="A724" i="6"/>
  <c r="A725" i="6"/>
  <c r="A726" i="6"/>
  <c r="A727" i="6"/>
  <c r="A728" i="6"/>
  <c r="A729" i="6"/>
  <c r="A730" i="6"/>
  <c r="A731" i="6"/>
  <c r="A732" i="6"/>
  <c r="A733" i="6"/>
  <c r="A734" i="6"/>
  <c r="A735" i="6"/>
  <c r="A736" i="6"/>
  <c r="A737" i="6"/>
  <c r="A738" i="6"/>
  <c r="A739" i="6"/>
  <c r="A740" i="6"/>
  <c r="A741" i="6"/>
  <c r="A742" i="6"/>
  <c r="A743" i="6"/>
  <c r="A744" i="6"/>
  <c r="A745" i="6"/>
  <c r="A746" i="6"/>
  <c r="A747" i="6"/>
  <c r="A748" i="6"/>
  <c r="A749" i="6"/>
  <c r="A750" i="6"/>
  <c r="A751" i="6"/>
  <c r="A752" i="6"/>
  <c r="A753" i="6"/>
  <c r="A754" i="6"/>
  <c r="A755" i="6"/>
  <c r="A756" i="6"/>
  <c r="A757" i="6"/>
  <c r="A758" i="6"/>
  <c r="A759" i="6"/>
  <c r="A760" i="6"/>
  <c r="A761" i="6"/>
  <c r="A762" i="6"/>
  <c r="A763" i="6"/>
  <c r="A764" i="6"/>
  <c r="A765" i="6"/>
  <c r="A766" i="6"/>
  <c r="A767" i="6"/>
  <c r="A768" i="6"/>
  <c r="A769" i="6"/>
  <c r="A770" i="6"/>
  <c r="A771" i="6"/>
  <c r="A772" i="6"/>
  <c r="A773" i="6"/>
  <c r="A774" i="6"/>
  <c r="A775" i="6"/>
  <c r="A776" i="6"/>
  <c r="A777" i="6"/>
  <c r="A778" i="6"/>
  <c r="A779" i="6"/>
  <c r="A780" i="6"/>
  <c r="A781" i="6"/>
  <c r="A782" i="6"/>
  <c r="A783" i="6"/>
  <c r="A784" i="6"/>
  <c r="A785" i="6"/>
  <c r="A786" i="6"/>
  <c r="A787" i="6"/>
  <c r="A788" i="6"/>
  <c r="A789" i="6"/>
  <c r="A790" i="6"/>
  <c r="A791" i="6"/>
  <c r="A792" i="6"/>
  <c r="A793" i="6"/>
  <c r="A794" i="6"/>
  <c r="A795" i="6"/>
  <c r="A796" i="6"/>
  <c r="A797" i="6"/>
  <c r="A798" i="6"/>
  <c r="A799" i="6"/>
  <c r="A800" i="6"/>
  <c r="A801" i="6"/>
  <c r="A802" i="6"/>
  <c r="A803" i="6"/>
  <c r="A804" i="6"/>
  <c r="A805" i="6"/>
  <c r="A806" i="6"/>
  <c r="A807" i="6"/>
  <c r="A808" i="6"/>
  <c r="A809" i="6"/>
  <c r="A810" i="6"/>
  <c r="A811" i="6"/>
  <c r="A812" i="6"/>
  <c r="A813" i="6"/>
  <c r="A814" i="6"/>
  <c r="A815" i="6"/>
  <c r="A816" i="6"/>
  <c r="A817" i="6"/>
  <c r="A818" i="6"/>
  <c r="A819" i="6"/>
  <c r="A820" i="6"/>
  <c r="A821" i="6"/>
  <c r="A822" i="6"/>
  <c r="A823" i="6"/>
  <c r="A824" i="6"/>
  <c r="A825" i="6"/>
  <c r="A826" i="6"/>
  <c r="A827" i="6"/>
  <c r="A828" i="6"/>
  <c r="A829" i="6"/>
  <c r="A830" i="6"/>
  <c r="A831" i="6"/>
  <c r="A832" i="6"/>
  <c r="A833" i="6"/>
  <c r="A834" i="6"/>
  <c r="A835" i="6"/>
  <c r="A836" i="6"/>
  <c r="A837" i="6"/>
  <c r="A838" i="6"/>
  <c r="A839" i="6"/>
  <c r="A840" i="6"/>
  <c r="A841" i="6"/>
  <c r="A842" i="6"/>
  <c r="A843" i="6"/>
  <c r="A844" i="6"/>
  <c r="A845" i="6"/>
  <c r="A846" i="6"/>
  <c r="A847" i="6"/>
  <c r="A848" i="6"/>
  <c r="A849" i="6"/>
  <c r="A850" i="6"/>
  <c r="A851" i="6"/>
  <c r="A852" i="6"/>
  <c r="A853" i="6"/>
  <c r="A854" i="6"/>
  <c r="A855" i="6"/>
  <c r="A856" i="6"/>
  <c r="A857" i="6"/>
  <c r="A858" i="6"/>
  <c r="A859" i="6"/>
  <c r="A860" i="6"/>
  <c r="A861" i="6"/>
  <c r="A862" i="6"/>
  <c r="A863" i="6"/>
  <c r="A864" i="6"/>
  <c r="A865" i="6"/>
  <c r="A866" i="6"/>
  <c r="A867" i="6"/>
  <c r="A868" i="6"/>
  <c r="A869" i="6"/>
  <c r="A870" i="6"/>
  <c r="A871" i="6"/>
  <c r="A872" i="6"/>
  <c r="A873" i="6"/>
  <c r="A874" i="6"/>
  <c r="A875" i="6"/>
  <c r="A876" i="6"/>
  <c r="A877" i="6"/>
  <c r="A878" i="6"/>
  <c r="A879" i="6"/>
  <c r="A880" i="6"/>
  <c r="A881" i="6"/>
  <c r="A882" i="6"/>
  <c r="A883" i="6"/>
  <c r="A884" i="6"/>
  <c r="A885" i="6"/>
  <c r="A886" i="6"/>
  <c r="A887" i="6"/>
  <c r="A888" i="6"/>
  <c r="A889" i="6"/>
  <c r="A890" i="6"/>
  <c r="A891" i="6"/>
  <c r="A892" i="6"/>
  <c r="A893" i="6"/>
  <c r="A894" i="6"/>
  <c r="A895" i="6"/>
  <c r="A896" i="6"/>
  <c r="A897" i="6"/>
  <c r="A898" i="6"/>
  <c r="A899" i="6"/>
  <c r="A900" i="6"/>
  <c r="A901" i="6"/>
  <c r="A902" i="6"/>
  <c r="A903" i="6"/>
  <c r="A904" i="6"/>
  <c r="A905" i="6"/>
  <c r="A906" i="6"/>
  <c r="A907" i="6"/>
  <c r="A908" i="6"/>
  <c r="A909" i="6"/>
  <c r="A910" i="6"/>
  <c r="A911" i="6"/>
  <c r="A912" i="6"/>
  <c r="A913" i="6"/>
  <c r="A914" i="6"/>
  <c r="A915" i="6"/>
  <c r="A916" i="6"/>
  <c r="A917" i="6"/>
  <c r="A918" i="6"/>
  <c r="A919" i="6"/>
  <c r="A920" i="6"/>
  <c r="A921" i="6"/>
  <c r="A922" i="6"/>
  <c r="A923" i="6"/>
  <c r="A924" i="6"/>
  <c r="A925" i="6"/>
  <c r="A926" i="6"/>
  <c r="A927" i="6"/>
  <c r="A928" i="6"/>
  <c r="A929" i="6"/>
  <c r="A930" i="6"/>
  <c r="A931" i="6"/>
  <c r="A932" i="6"/>
  <c r="A933" i="6"/>
  <c r="A934" i="6"/>
  <c r="A935" i="6"/>
  <c r="A936" i="6"/>
  <c r="A937" i="6"/>
  <c r="A938" i="6"/>
  <c r="A939" i="6"/>
  <c r="A940" i="6"/>
  <c r="A941" i="6"/>
  <c r="A942" i="6"/>
  <c r="A943" i="6"/>
  <c r="A944" i="6"/>
  <c r="A945" i="6"/>
  <c r="A946" i="6"/>
  <c r="A947" i="6"/>
  <c r="A948" i="6"/>
  <c r="A949" i="6"/>
  <c r="A950" i="6"/>
  <c r="A951" i="6"/>
  <c r="A952" i="6"/>
  <c r="A953" i="6"/>
  <c r="A954" i="6"/>
  <c r="A955" i="6"/>
  <c r="A956" i="6"/>
  <c r="A957" i="6"/>
  <c r="A958" i="6"/>
  <c r="A959" i="6"/>
  <c r="A960" i="6"/>
  <c r="A961" i="6"/>
  <c r="A962" i="6"/>
  <c r="A963" i="6"/>
  <c r="A964" i="6"/>
  <c r="A965" i="6"/>
  <c r="A966" i="6"/>
  <c r="A967" i="6"/>
  <c r="A968" i="6"/>
  <c r="A969" i="6"/>
  <c r="A970" i="6"/>
  <c r="A971" i="6"/>
  <c r="A972" i="6"/>
  <c r="A973" i="6"/>
  <c r="A974" i="6"/>
  <c r="A975" i="6"/>
  <c r="A976" i="6"/>
  <c r="A977" i="6"/>
  <c r="A978" i="6"/>
  <c r="A979" i="6"/>
  <c r="A980" i="6"/>
  <c r="A981" i="6"/>
  <c r="A982" i="6"/>
  <c r="A983" i="6"/>
  <c r="A984" i="6"/>
  <c r="A985" i="6"/>
  <c r="A986" i="6"/>
  <c r="A987" i="6"/>
  <c r="A988" i="6"/>
  <c r="A989" i="6"/>
  <c r="A990" i="6"/>
  <c r="A991" i="6"/>
  <c r="A992" i="6"/>
  <c r="A993" i="6"/>
  <c r="A994" i="6"/>
  <c r="A995" i="6"/>
  <c r="A996" i="6"/>
  <c r="A997" i="6"/>
  <c r="A998" i="6"/>
  <c r="A999" i="6"/>
  <c r="A1000" i="6"/>
  <c r="A1001" i="6"/>
  <c r="A1002" i="6"/>
  <c r="A1003" i="6"/>
  <c r="A1004" i="6"/>
  <c r="A1005" i="6"/>
  <c r="A1006" i="6"/>
  <c r="A1007" i="6"/>
  <c r="A1008" i="6"/>
  <c r="A1009" i="6"/>
  <c r="A1010" i="6"/>
  <c r="A1011" i="6"/>
  <c r="A1012" i="6"/>
  <c r="A1013" i="6"/>
  <c r="A1014" i="6"/>
  <c r="A1015" i="6"/>
  <c r="A1016" i="6"/>
  <c r="A1017" i="6"/>
  <c r="A1018" i="6"/>
  <c r="A1019" i="6"/>
  <c r="A1020" i="6"/>
  <c r="A1021" i="6"/>
  <c r="A1022" i="6"/>
  <c r="A1023" i="6"/>
  <c r="A1024" i="6"/>
  <c r="A1025" i="6"/>
  <c r="A1026" i="6"/>
  <c r="A1027" i="6"/>
  <c r="A1028" i="6"/>
  <c r="A1029" i="6"/>
  <c r="A1030" i="6"/>
  <c r="A1031" i="6"/>
  <c r="A1032" i="6"/>
  <c r="A1033" i="6"/>
  <c r="A1034" i="6"/>
  <c r="A1035" i="6"/>
  <c r="A1036" i="6"/>
  <c r="A1037" i="6"/>
  <c r="A1038" i="6"/>
  <c r="A1039" i="6"/>
  <c r="A1040" i="6"/>
  <c r="A1041" i="6"/>
  <c r="A1042" i="6"/>
  <c r="A1043" i="6"/>
  <c r="A1044" i="6"/>
  <c r="A1045" i="6"/>
  <c r="A1046" i="6"/>
  <c r="A1047" i="6"/>
  <c r="A1048" i="6"/>
  <c r="A1049" i="6"/>
  <c r="A1050" i="6"/>
  <c r="A1051" i="6"/>
  <c r="A1052" i="6"/>
  <c r="A1053" i="6"/>
  <c r="A1054" i="6"/>
  <c r="A1055" i="6"/>
  <c r="A1056" i="6"/>
  <c r="A1057" i="6"/>
  <c r="A1058" i="6"/>
  <c r="A1059" i="6"/>
  <c r="A1060" i="6"/>
  <c r="A1061" i="6"/>
  <c r="A1062" i="6"/>
  <c r="A1063" i="6"/>
  <c r="A1064" i="6"/>
  <c r="A1065" i="6"/>
  <c r="A1066" i="6"/>
  <c r="A1067" i="6"/>
  <c r="A1068" i="6"/>
  <c r="A1069" i="6"/>
  <c r="A1070" i="6"/>
  <c r="A1071" i="6"/>
  <c r="A1072" i="6"/>
  <c r="A1073" i="6"/>
  <c r="A1074" i="6"/>
  <c r="A1075" i="6"/>
  <c r="A1076" i="6"/>
  <c r="A1077" i="6"/>
  <c r="A1078" i="6"/>
  <c r="A1079" i="6"/>
  <c r="A1080" i="6"/>
  <c r="A1081" i="6"/>
  <c r="A1082" i="6"/>
  <c r="A1083" i="6"/>
  <c r="A1084" i="6"/>
  <c r="A1085" i="6"/>
  <c r="A1086" i="6"/>
  <c r="A1087" i="6"/>
  <c r="A1088" i="6"/>
  <c r="A1089" i="6"/>
  <c r="A1090" i="6"/>
  <c r="A1091" i="6"/>
  <c r="A1092" i="6"/>
  <c r="A1093" i="6"/>
  <c r="A1094" i="6"/>
  <c r="A1095" i="6"/>
  <c r="A1096" i="6"/>
  <c r="A1097" i="6"/>
  <c r="A1098" i="6"/>
  <c r="A1099" i="6"/>
  <c r="A1100" i="6"/>
  <c r="A1101" i="6"/>
  <c r="A1102" i="6"/>
  <c r="A1103" i="6"/>
  <c r="A1104" i="6"/>
  <c r="A1105" i="6"/>
  <c r="A1106" i="6"/>
  <c r="A1107" i="6"/>
  <c r="A1108" i="6"/>
  <c r="A1109" i="6"/>
  <c r="A1110" i="6"/>
  <c r="A1111" i="6"/>
  <c r="A1112" i="6"/>
  <c r="A1113" i="6"/>
  <c r="A1114" i="6"/>
  <c r="A1115" i="6"/>
  <c r="A1116" i="6"/>
  <c r="A1117" i="6"/>
  <c r="A1118" i="6"/>
  <c r="A1119" i="6"/>
  <c r="A1120" i="6"/>
  <c r="A1121" i="6"/>
  <c r="A1122" i="6"/>
  <c r="A1123" i="6"/>
  <c r="A1124" i="6"/>
  <c r="A1125" i="6"/>
  <c r="A1126" i="6"/>
  <c r="A1127" i="6"/>
  <c r="A1128" i="6"/>
  <c r="A1129" i="6"/>
  <c r="A1130" i="6"/>
  <c r="A1131" i="6"/>
  <c r="A1132" i="6"/>
  <c r="A1133" i="6"/>
  <c r="A1134" i="6"/>
  <c r="A1135" i="6"/>
  <c r="A1136" i="6"/>
  <c r="A1137" i="6"/>
  <c r="A1138" i="6"/>
  <c r="A1139" i="6"/>
  <c r="A1140" i="6"/>
  <c r="A1141" i="6"/>
  <c r="A1142" i="6"/>
  <c r="A1143" i="6"/>
  <c r="A1144" i="6"/>
  <c r="A1145" i="6"/>
  <c r="A1146" i="6"/>
  <c r="A1147" i="6"/>
  <c r="A1148" i="6"/>
  <c r="A1149" i="6"/>
  <c r="A1150" i="6"/>
  <c r="A1151" i="6"/>
  <c r="A1152" i="6"/>
  <c r="A1153" i="6"/>
  <c r="A1154" i="6"/>
  <c r="A1155" i="6"/>
  <c r="A1156" i="6"/>
  <c r="A1157" i="6"/>
  <c r="A1158" i="6"/>
  <c r="A1159" i="6"/>
  <c r="A1160" i="6"/>
  <c r="A1161" i="6"/>
  <c r="A1162" i="6"/>
  <c r="A1163" i="6"/>
  <c r="A1164" i="6"/>
  <c r="A1165" i="6"/>
  <c r="A1166" i="6"/>
  <c r="A1167" i="6"/>
  <c r="A1168" i="6"/>
  <c r="A1169" i="6"/>
  <c r="A1170" i="6"/>
  <c r="A1171" i="6"/>
  <c r="A1172" i="6"/>
  <c r="A1173" i="6"/>
  <c r="A1174" i="6"/>
  <c r="A1175" i="6"/>
  <c r="A1176" i="6"/>
  <c r="A1177" i="6"/>
  <c r="A1178" i="6"/>
  <c r="A1179" i="6"/>
  <c r="A1180" i="6"/>
  <c r="A1181" i="6"/>
  <c r="A1182" i="6"/>
  <c r="A1183" i="6"/>
  <c r="A1184" i="6"/>
  <c r="A1185" i="6"/>
  <c r="A1186" i="6"/>
  <c r="A1187" i="6"/>
  <c r="A1188" i="6"/>
  <c r="A1189" i="6"/>
  <c r="A1190" i="6"/>
  <c r="A1191" i="6"/>
  <c r="A1192" i="6"/>
  <c r="A1193" i="6"/>
  <c r="A1194" i="6"/>
  <c r="A1195" i="6"/>
  <c r="A1196" i="6"/>
  <c r="A1197" i="6"/>
  <c r="A1198" i="6"/>
  <c r="A1199" i="6"/>
  <c r="A1200" i="6"/>
  <c r="A1201" i="6"/>
  <c r="A1202" i="6"/>
  <c r="A1203" i="6"/>
  <c r="A1204" i="6"/>
  <c r="A1205" i="6"/>
  <c r="A1206" i="6"/>
  <c r="A1207" i="6"/>
  <c r="A1208" i="6"/>
  <c r="A1209" i="6"/>
  <c r="A1210" i="6"/>
  <c r="A1211" i="6"/>
  <c r="A1212" i="6"/>
  <c r="A1213" i="6"/>
  <c r="A1214" i="6"/>
  <c r="A1215" i="6"/>
  <c r="A1216" i="6"/>
  <c r="A1217" i="6"/>
  <c r="A1218" i="6"/>
  <c r="A1219" i="6"/>
  <c r="A1220" i="6"/>
  <c r="A1221" i="6"/>
  <c r="A1222" i="6"/>
  <c r="A1223" i="6"/>
  <c r="A1224" i="6"/>
  <c r="A1225" i="6"/>
  <c r="A1226" i="6"/>
  <c r="A1227" i="6"/>
  <c r="A1228" i="6"/>
  <c r="A1229" i="6"/>
  <c r="A1230" i="6"/>
  <c r="A1231" i="6"/>
  <c r="A1232" i="6"/>
  <c r="A1233" i="6"/>
  <c r="A1234" i="6"/>
  <c r="A1235" i="6"/>
  <c r="A1236" i="6"/>
  <c r="A1237" i="6"/>
  <c r="A1238" i="6"/>
  <c r="A1239" i="6"/>
  <c r="A1240" i="6"/>
  <c r="A1241" i="6"/>
  <c r="A1242" i="6"/>
  <c r="A1243" i="6"/>
  <c r="A1244" i="6"/>
  <c r="A1245" i="6"/>
  <c r="A1246" i="6"/>
  <c r="A1247" i="6"/>
  <c r="A1248" i="6"/>
  <c r="A1249" i="6"/>
  <c r="A1250" i="6"/>
  <c r="A1251" i="6"/>
  <c r="A1252" i="6"/>
  <c r="A1253" i="6"/>
  <c r="A1254" i="6"/>
  <c r="A1255" i="6"/>
  <c r="A1256" i="6"/>
  <c r="A1257" i="6"/>
  <c r="A1258" i="6"/>
  <c r="A1259" i="6"/>
  <c r="A1260" i="6"/>
  <c r="A1261" i="6"/>
  <c r="A1262" i="6"/>
  <c r="A1263" i="6"/>
  <c r="A1264" i="6"/>
  <c r="A1265" i="6"/>
  <c r="A1266" i="6"/>
  <c r="A1267" i="6"/>
  <c r="A1268" i="6"/>
  <c r="A1269" i="6"/>
  <c r="A1270" i="6"/>
  <c r="A1271" i="6"/>
  <c r="A1272" i="6"/>
  <c r="A1273" i="6"/>
  <c r="A1274" i="6"/>
  <c r="A1275" i="6"/>
  <c r="A1276" i="6"/>
  <c r="A1277" i="6"/>
  <c r="A1278" i="6"/>
  <c r="A1279" i="6"/>
  <c r="A1280" i="6"/>
  <c r="A1281" i="6"/>
  <c r="A1282" i="6"/>
  <c r="A1283" i="6"/>
  <c r="A1284" i="6"/>
  <c r="A1285" i="6"/>
  <c r="A1286" i="6"/>
  <c r="A1287" i="6"/>
  <c r="A1288" i="6"/>
  <c r="A1289" i="6"/>
  <c r="A1290" i="6"/>
  <c r="A1291" i="6"/>
  <c r="A1292" i="6"/>
  <c r="A1293" i="6"/>
  <c r="A1294" i="6"/>
  <c r="A1295" i="6"/>
  <c r="A1296" i="6"/>
  <c r="A1297" i="6"/>
  <c r="A1298" i="6"/>
  <c r="A1299" i="6"/>
  <c r="A1300" i="6"/>
  <c r="A1301" i="6"/>
  <c r="A1302" i="6"/>
  <c r="A1303" i="6"/>
  <c r="A1304" i="6"/>
  <c r="A1305" i="6"/>
  <c r="A1306" i="6"/>
  <c r="A1307" i="6"/>
  <c r="A1308" i="6"/>
  <c r="A1309" i="6"/>
  <c r="A1310" i="6"/>
  <c r="A1311" i="6"/>
  <c r="A1312" i="6"/>
  <c r="A1313" i="6"/>
  <c r="A1314" i="6"/>
  <c r="A1315" i="6"/>
  <c r="A1316" i="6"/>
  <c r="A1317" i="6"/>
  <c r="A1318" i="6"/>
  <c r="A1319" i="6"/>
  <c r="A1320" i="6"/>
  <c r="A1321" i="6"/>
  <c r="A1322" i="6"/>
  <c r="A1323" i="6"/>
  <c r="A1324" i="6"/>
  <c r="A1325" i="6"/>
  <c r="A1326" i="6"/>
  <c r="A1327" i="6"/>
  <c r="A1328" i="6"/>
  <c r="A1329" i="6"/>
  <c r="A1330" i="6"/>
  <c r="A1331" i="6"/>
  <c r="A1332" i="6"/>
  <c r="A1333" i="6"/>
  <c r="A1334" i="6"/>
  <c r="A1335" i="6"/>
  <c r="A1336" i="6"/>
  <c r="A1337" i="6"/>
  <c r="A1338" i="6"/>
  <c r="A1339" i="6"/>
  <c r="A1340" i="6"/>
  <c r="A1341" i="6"/>
  <c r="A1342" i="6"/>
  <c r="A1343" i="6"/>
  <c r="A1344" i="6"/>
  <c r="A1345" i="6"/>
  <c r="A1346" i="6"/>
  <c r="A1347" i="6"/>
  <c r="A1348" i="6"/>
  <c r="A1349" i="6"/>
  <c r="A1350" i="6"/>
  <c r="A1351" i="6"/>
  <c r="A1352" i="6"/>
  <c r="A1353" i="6"/>
  <c r="A1354" i="6"/>
  <c r="A1355" i="6"/>
  <c r="A1356" i="6"/>
  <c r="A1357" i="6"/>
  <c r="A1358" i="6"/>
  <c r="A1359" i="6"/>
  <c r="A1360" i="6"/>
  <c r="A1361" i="6"/>
  <c r="A1362" i="6"/>
  <c r="A1363" i="6"/>
  <c r="A1364" i="6"/>
  <c r="A1365" i="6"/>
  <c r="A1366" i="6"/>
  <c r="A1367" i="6"/>
  <c r="A1368" i="6"/>
  <c r="A1369" i="6"/>
  <c r="A1370" i="6"/>
  <c r="A1371" i="6"/>
  <c r="A1372" i="6"/>
  <c r="A1373" i="6"/>
  <c r="A1374" i="6"/>
  <c r="A1375" i="6"/>
  <c r="A1376" i="6"/>
  <c r="A1377" i="6"/>
  <c r="A1378" i="6"/>
  <c r="A1379" i="6"/>
  <c r="A1380" i="6"/>
  <c r="A1381" i="6"/>
  <c r="A1382" i="6"/>
  <c r="A1383" i="6"/>
  <c r="A1384" i="6"/>
  <c r="A1385" i="6"/>
  <c r="A1386" i="6"/>
  <c r="A1387" i="6"/>
  <c r="A1388" i="6"/>
  <c r="A1389" i="6"/>
  <c r="A1390" i="6"/>
  <c r="A1391" i="6"/>
  <c r="A1392" i="6"/>
  <c r="A1393" i="6"/>
  <c r="A1394" i="6"/>
  <c r="A1395" i="6"/>
  <c r="A1396" i="6"/>
  <c r="A1397" i="6"/>
  <c r="A1398" i="6"/>
  <c r="A1399" i="6"/>
  <c r="A1400" i="6"/>
  <c r="A1401" i="6"/>
  <c r="A1402" i="6"/>
  <c r="A1403" i="6"/>
  <c r="A1404" i="6"/>
  <c r="A1405" i="6"/>
  <c r="A1406" i="6"/>
  <c r="A1407" i="6"/>
  <c r="A1408" i="6"/>
  <c r="A1409" i="6"/>
  <c r="A1410" i="6"/>
  <c r="A1411" i="6"/>
  <c r="A1412" i="6"/>
  <c r="A1413" i="6"/>
  <c r="A1414" i="6"/>
  <c r="A1415" i="6"/>
  <c r="A1416" i="6"/>
  <c r="A1417" i="6"/>
  <c r="A1418" i="6"/>
  <c r="A1419" i="6"/>
  <c r="A1420" i="6"/>
  <c r="A1421" i="6"/>
  <c r="A1422" i="6"/>
  <c r="A1423" i="6"/>
  <c r="A1424" i="6"/>
  <c r="A1425" i="6"/>
  <c r="A1426" i="6"/>
  <c r="A1427" i="6"/>
  <c r="A1428" i="6"/>
  <c r="A1429" i="6"/>
  <c r="A1430" i="6"/>
  <c r="A1431" i="6"/>
  <c r="A1432" i="6"/>
  <c r="A1433" i="6"/>
  <c r="A1434" i="6"/>
  <c r="A1435" i="6"/>
  <c r="A1436" i="6"/>
  <c r="A1437" i="6"/>
  <c r="A1438" i="6"/>
  <c r="A1439" i="6"/>
  <c r="A1440" i="6"/>
  <c r="A1441" i="6"/>
  <c r="A1442" i="6"/>
  <c r="A1443" i="6"/>
  <c r="A1444" i="6"/>
  <c r="A1445" i="6"/>
  <c r="A1446" i="6"/>
  <c r="A1447" i="6"/>
  <c r="A1448" i="6"/>
  <c r="A1449" i="6"/>
  <c r="A1450" i="6"/>
  <c r="A1451" i="6"/>
  <c r="A1452" i="6"/>
  <c r="A1453" i="6"/>
  <c r="A1454" i="6"/>
  <c r="A1455" i="6"/>
  <c r="A1456" i="6"/>
  <c r="A1457" i="6"/>
  <c r="A1458" i="6"/>
  <c r="A1459" i="6"/>
  <c r="A1460" i="6"/>
  <c r="A1461" i="6"/>
  <c r="A1462" i="6"/>
  <c r="A1463" i="6"/>
  <c r="A1464" i="6"/>
  <c r="A1465" i="6"/>
  <c r="A1466" i="6"/>
  <c r="A1467" i="6"/>
  <c r="A1468" i="6"/>
  <c r="A1469" i="6"/>
  <c r="A1470" i="6"/>
  <c r="A1471" i="6"/>
  <c r="A1472" i="6"/>
  <c r="A1473" i="6"/>
  <c r="A1474" i="6"/>
  <c r="A1475" i="6"/>
  <c r="A1476" i="6"/>
  <c r="A1477" i="6"/>
  <c r="A1478" i="6"/>
  <c r="A1479" i="6"/>
  <c r="A1480" i="6"/>
  <c r="A1481" i="6"/>
  <c r="A1482" i="6"/>
  <c r="A1483" i="6"/>
  <c r="A1484" i="6"/>
  <c r="A1485" i="6"/>
  <c r="A1486" i="6"/>
  <c r="A1487" i="6"/>
  <c r="A1488" i="6"/>
  <c r="A1489" i="6"/>
  <c r="A1490" i="6"/>
  <c r="A1491" i="6"/>
  <c r="A1492" i="6"/>
  <c r="A1493" i="6"/>
  <c r="A1494" i="6"/>
  <c r="A1495" i="6"/>
  <c r="A1496" i="6"/>
  <c r="A1497" i="6"/>
  <c r="A1498" i="6"/>
  <c r="A1499" i="6"/>
  <c r="A1500" i="6"/>
  <c r="A1501" i="6"/>
  <c r="A1502" i="6"/>
  <c r="A1503" i="6"/>
  <c r="A1504" i="6"/>
  <c r="A1505" i="6"/>
  <c r="A1506" i="6"/>
  <c r="A1507" i="6"/>
  <c r="A1508" i="6"/>
  <c r="A1509" i="6"/>
  <c r="A1510" i="6"/>
  <c r="A1511" i="6"/>
  <c r="A1512" i="6"/>
  <c r="A1513" i="6"/>
  <c r="A1514" i="6"/>
  <c r="A1515" i="6"/>
  <c r="A1516" i="6"/>
  <c r="A1517" i="6"/>
  <c r="A1518" i="6"/>
  <c r="A1519" i="6"/>
  <c r="A1520" i="6"/>
  <c r="A1521" i="6"/>
  <c r="A1522" i="6"/>
  <c r="A1523" i="6"/>
  <c r="A1524" i="6"/>
  <c r="A1525" i="6"/>
  <c r="A1526" i="6"/>
  <c r="A1527" i="6"/>
  <c r="A1528" i="6"/>
  <c r="A1529" i="6"/>
  <c r="A1530" i="6"/>
  <c r="A1531" i="6"/>
  <c r="A1532" i="6"/>
  <c r="A1533" i="6"/>
  <c r="A1534" i="6"/>
  <c r="A1535" i="6"/>
  <c r="A1536" i="6"/>
  <c r="A1537" i="6"/>
  <c r="A1538" i="6"/>
  <c r="A1539" i="6"/>
  <c r="A1540" i="6"/>
  <c r="A1541" i="6"/>
  <c r="A1542" i="6"/>
  <c r="A1543" i="6"/>
  <c r="A1544" i="6"/>
  <c r="A1545" i="6"/>
  <c r="A1546" i="6"/>
  <c r="A1547" i="6"/>
  <c r="A1548" i="6"/>
  <c r="A1549" i="6"/>
  <c r="A1550" i="6"/>
  <c r="A1551" i="6"/>
  <c r="A1552" i="6"/>
  <c r="A1553" i="6"/>
  <c r="A1554" i="6"/>
  <c r="A1555" i="6"/>
  <c r="A1556" i="6"/>
  <c r="A1557" i="6"/>
  <c r="A1558" i="6"/>
  <c r="A1559" i="6"/>
  <c r="A1560" i="6"/>
  <c r="A1561" i="6"/>
  <c r="A1562" i="6"/>
  <c r="A1563" i="6"/>
  <c r="A1564" i="6"/>
  <c r="A1565" i="6"/>
  <c r="A1566" i="6"/>
  <c r="A1567" i="6"/>
  <c r="A1568" i="6"/>
  <c r="A1569" i="6"/>
  <c r="A1570" i="6"/>
  <c r="A1571" i="6"/>
  <c r="A1572" i="6"/>
  <c r="A1573" i="6"/>
  <c r="A1574" i="6"/>
  <c r="A1575" i="6"/>
  <c r="A1576" i="6"/>
  <c r="A1577" i="6"/>
  <c r="A1578" i="6"/>
  <c r="A1579" i="6"/>
  <c r="A1580" i="6"/>
  <c r="A1581" i="6"/>
  <c r="A1582" i="6"/>
  <c r="A1583" i="6"/>
  <c r="A1584" i="6"/>
  <c r="A1585" i="6"/>
  <c r="A1586" i="6"/>
  <c r="A1587" i="6"/>
  <c r="A1588" i="6"/>
  <c r="A1589" i="6"/>
  <c r="A1590" i="6"/>
  <c r="A1591" i="6"/>
  <c r="A1592" i="6"/>
  <c r="A1593" i="6"/>
  <c r="A1594" i="6"/>
  <c r="A1595" i="6"/>
  <c r="A1596" i="6"/>
  <c r="A1597" i="6"/>
  <c r="A1598" i="6"/>
  <c r="A1599" i="6"/>
  <c r="A1600" i="6"/>
  <c r="A1601" i="6"/>
  <c r="A1602" i="6"/>
  <c r="A1603" i="6"/>
  <c r="A1604" i="6"/>
  <c r="A1605" i="6"/>
  <c r="A1606" i="6"/>
  <c r="A1607" i="6"/>
  <c r="A1608" i="6"/>
  <c r="A1609" i="6"/>
  <c r="A1610" i="6"/>
  <c r="A1611" i="6"/>
  <c r="A1612" i="6"/>
  <c r="A1613" i="6"/>
  <c r="A1614" i="6"/>
  <c r="A1615" i="6"/>
  <c r="A1616" i="6"/>
  <c r="A1617" i="6"/>
  <c r="A1618" i="6"/>
  <c r="A1619" i="6"/>
  <c r="A1620" i="6"/>
  <c r="A1621" i="6"/>
  <c r="A1622" i="6"/>
  <c r="A1623" i="6"/>
  <c r="A1624" i="6"/>
  <c r="A1625" i="6"/>
  <c r="A1626" i="6"/>
  <c r="A1627" i="6"/>
  <c r="A1628" i="6"/>
  <c r="A1629" i="6"/>
  <c r="A1630" i="6"/>
  <c r="A1631" i="6"/>
  <c r="A1632" i="6"/>
  <c r="A1633" i="6"/>
  <c r="A1634" i="6"/>
  <c r="A1635" i="6"/>
  <c r="A1636" i="6"/>
  <c r="A1637" i="6"/>
  <c r="A1638" i="6"/>
  <c r="A1639" i="6"/>
  <c r="A1640" i="6"/>
  <c r="A1641" i="6"/>
  <c r="A1642" i="6"/>
  <c r="A1643" i="6"/>
  <c r="A1644" i="6"/>
  <c r="A1645" i="6"/>
  <c r="A1646" i="6"/>
  <c r="A1647" i="6"/>
  <c r="A1648" i="6"/>
  <c r="A1649" i="6"/>
  <c r="A1650" i="6"/>
  <c r="A1651" i="6"/>
  <c r="A1652" i="6"/>
  <c r="A1653" i="6"/>
  <c r="A1654" i="6"/>
  <c r="A1655" i="6"/>
  <c r="A1656" i="6"/>
  <c r="A1657" i="6"/>
  <c r="A1658" i="6"/>
  <c r="A1659" i="6"/>
  <c r="A1660" i="6"/>
  <c r="A1661" i="6"/>
  <c r="A1662" i="6"/>
  <c r="A1663" i="6"/>
  <c r="A1664" i="6"/>
  <c r="A1665" i="6"/>
  <c r="A1666" i="6"/>
  <c r="A1667" i="6"/>
  <c r="A1668" i="6"/>
  <c r="A1669" i="6"/>
  <c r="A1670" i="6"/>
  <c r="A1671" i="6"/>
  <c r="A1672" i="6"/>
  <c r="A1673" i="6"/>
  <c r="A1674" i="6"/>
  <c r="A1675" i="6"/>
  <c r="A1676" i="6"/>
  <c r="A1677" i="6"/>
  <c r="A1678" i="6"/>
  <c r="A1679" i="6"/>
  <c r="A1680" i="6"/>
  <c r="A1681" i="6"/>
  <c r="A1682" i="6"/>
  <c r="A1683" i="6"/>
  <c r="A1684" i="6"/>
  <c r="A1685" i="6"/>
  <c r="A1686" i="6"/>
  <c r="A1687" i="6"/>
  <c r="A1688" i="6"/>
  <c r="A1689" i="6"/>
  <c r="A1690" i="6"/>
  <c r="A1691" i="6"/>
  <c r="A1692" i="6"/>
  <c r="A1693" i="6"/>
  <c r="A1694" i="6"/>
  <c r="A1695" i="6"/>
  <c r="A1696" i="6"/>
  <c r="A1697" i="6"/>
  <c r="A1698" i="6"/>
  <c r="A1699" i="6"/>
  <c r="A1700" i="6"/>
  <c r="A1701" i="6"/>
  <c r="A1702" i="6"/>
  <c r="A1703" i="6"/>
  <c r="A1704" i="6"/>
  <c r="A1705" i="6"/>
  <c r="A1706" i="6"/>
  <c r="A1707" i="6"/>
  <c r="A1708" i="6"/>
  <c r="A1709" i="6"/>
  <c r="A1710" i="6"/>
  <c r="A1711" i="6"/>
  <c r="A1712" i="6"/>
  <c r="A1713" i="6"/>
  <c r="A1714" i="6"/>
  <c r="A1715" i="6"/>
  <c r="A1716" i="6"/>
  <c r="A1717" i="6"/>
  <c r="A1718" i="6"/>
  <c r="A1719" i="6"/>
  <c r="A1720" i="6"/>
  <c r="A1721" i="6"/>
  <c r="A1722" i="6"/>
  <c r="A1723" i="6"/>
  <c r="A1724" i="6"/>
  <c r="A1725" i="6"/>
  <c r="A1726" i="6"/>
  <c r="A1727" i="6"/>
  <c r="A1728" i="6"/>
  <c r="A1729" i="6"/>
  <c r="A1730" i="6"/>
  <c r="A1731" i="6"/>
  <c r="A1732" i="6"/>
  <c r="A1733" i="6"/>
  <c r="A1734" i="6"/>
  <c r="A1735" i="6"/>
  <c r="A1736" i="6"/>
  <c r="A1737" i="6"/>
  <c r="A1738" i="6"/>
  <c r="A1739" i="6"/>
  <c r="A1740" i="6"/>
  <c r="A1741" i="6"/>
  <c r="A1742" i="6"/>
  <c r="A1743" i="6"/>
  <c r="A1744" i="6"/>
  <c r="A1745" i="6"/>
  <c r="A1746" i="6"/>
  <c r="A1747" i="6"/>
  <c r="A1748" i="6"/>
  <c r="A1749" i="6"/>
  <c r="A1750" i="6"/>
  <c r="A1751" i="6"/>
  <c r="A1752" i="6"/>
  <c r="A1753" i="6"/>
  <c r="A1754" i="6"/>
  <c r="A1755" i="6"/>
  <c r="A1756" i="6"/>
  <c r="A1757" i="6"/>
  <c r="A1758" i="6"/>
  <c r="A1759" i="6"/>
  <c r="A1760" i="6"/>
  <c r="A1761" i="6"/>
  <c r="A1762" i="6"/>
  <c r="A1763" i="6"/>
  <c r="A1764" i="6"/>
  <c r="A1765" i="6"/>
  <c r="A1766" i="6"/>
  <c r="A1767" i="6"/>
  <c r="A1768" i="6"/>
  <c r="A1769" i="6"/>
  <c r="A1770" i="6"/>
  <c r="A1771" i="6"/>
  <c r="A1772" i="6"/>
  <c r="A1773" i="6"/>
  <c r="A1774" i="6"/>
  <c r="A1775" i="6"/>
  <c r="A1776" i="6"/>
  <c r="A1777" i="6"/>
  <c r="A1778" i="6"/>
  <c r="A1779" i="6"/>
  <c r="A1780" i="6"/>
  <c r="A1781" i="6"/>
  <c r="A1782" i="6"/>
  <c r="A1783" i="6"/>
  <c r="A1784" i="6"/>
  <c r="A1785" i="6"/>
  <c r="A1786" i="6"/>
  <c r="A1787" i="6"/>
  <c r="A1788" i="6"/>
  <c r="A1789" i="6"/>
  <c r="A1790" i="6"/>
  <c r="A1791" i="6"/>
  <c r="A1792" i="6"/>
  <c r="A1793" i="6"/>
  <c r="A1794" i="6"/>
  <c r="A1795" i="6"/>
  <c r="A1796" i="6"/>
  <c r="A1797" i="6"/>
  <c r="A1798" i="6"/>
  <c r="A1799" i="6"/>
  <c r="A1800" i="6"/>
  <c r="A1801" i="6"/>
  <c r="A1802" i="6"/>
  <c r="A1803" i="6"/>
  <c r="A1804" i="6"/>
  <c r="A1805" i="6"/>
  <c r="A1806" i="6"/>
  <c r="A1807" i="6"/>
  <c r="A1808" i="6"/>
  <c r="A1809" i="6"/>
  <c r="A1810" i="6"/>
  <c r="A1811" i="6"/>
  <c r="A1812" i="6"/>
  <c r="A1813" i="6"/>
  <c r="A1814" i="6"/>
  <c r="A1815" i="6"/>
  <c r="A1816" i="6"/>
  <c r="A1817" i="6"/>
  <c r="A1818" i="6"/>
  <c r="A1819" i="6"/>
  <c r="A1820" i="6"/>
  <c r="A1821" i="6"/>
  <c r="A1822" i="6"/>
  <c r="A1823" i="6"/>
  <c r="A1824" i="6"/>
  <c r="A1825" i="6"/>
  <c r="A1826" i="6"/>
  <c r="A1827" i="6"/>
  <c r="A1828" i="6"/>
  <c r="A1829" i="6"/>
  <c r="A1830" i="6"/>
  <c r="A1831" i="6"/>
  <c r="A1832" i="6"/>
  <c r="A1833" i="6"/>
  <c r="A1834" i="6"/>
  <c r="A1835" i="6"/>
  <c r="A1836" i="6"/>
  <c r="A1837" i="6"/>
  <c r="A1838" i="6"/>
  <c r="A1839" i="6"/>
  <c r="A1840" i="6"/>
  <c r="A1841" i="6"/>
  <c r="A1842" i="6"/>
  <c r="A1843" i="6"/>
  <c r="A1844" i="6"/>
  <c r="A1845" i="6"/>
  <c r="A1846" i="6"/>
  <c r="A1847" i="6"/>
  <c r="A1848" i="6"/>
  <c r="A1849" i="6"/>
  <c r="A1850" i="6"/>
  <c r="A1851" i="6"/>
  <c r="A1852" i="6"/>
  <c r="A1853" i="6"/>
  <c r="A1854" i="6"/>
  <c r="A1855" i="6"/>
  <c r="A1856" i="6"/>
  <c r="A1857" i="6"/>
  <c r="A1858" i="6"/>
  <c r="A1859" i="6"/>
  <c r="A1860" i="6"/>
  <c r="A1861" i="6"/>
  <c r="A1862" i="6"/>
  <c r="A1863" i="6"/>
  <c r="A1864" i="6"/>
  <c r="A1865" i="6"/>
  <c r="A1866" i="6"/>
  <c r="A1867" i="6"/>
  <c r="A1868" i="6"/>
  <c r="A1869" i="6"/>
  <c r="A1870" i="6"/>
  <c r="A1871" i="6"/>
  <c r="A1872" i="6"/>
  <c r="A1873" i="6"/>
  <c r="A1874" i="6"/>
  <c r="A1875" i="6"/>
  <c r="A1876" i="6"/>
  <c r="A1877" i="6"/>
  <c r="A1878" i="6"/>
  <c r="A1879" i="6"/>
  <c r="A1880" i="6"/>
  <c r="A1881" i="6"/>
  <c r="A1882" i="6"/>
  <c r="A1883" i="6"/>
  <c r="A1884" i="6"/>
  <c r="A1885" i="6"/>
  <c r="A1886" i="6"/>
  <c r="A1887" i="6"/>
  <c r="A1888" i="6"/>
  <c r="A1889" i="6"/>
  <c r="A1890" i="6"/>
  <c r="A1891" i="6"/>
  <c r="A1892" i="6"/>
  <c r="A1893" i="6"/>
  <c r="A1894" i="6"/>
  <c r="A1895" i="6"/>
  <c r="A1896" i="6"/>
  <c r="A1897" i="6"/>
  <c r="A1898" i="6"/>
  <c r="A1899" i="6"/>
  <c r="A1900" i="6"/>
  <c r="A1901" i="6"/>
  <c r="A1902" i="6"/>
  <c r="A1903" i="6"/>
  <c r="A1904" i="6"/>
  <c r="A1905" i="6"/>
  <c r="A1906" i="6"/>
  <c r="A1907" i="6"/>
  <c r="A1908" i="6"/>
  <c r="A1909" i="6"/>
  <c r="A1910" i="6"/>
  <c r="A1911" i="6"/>
  <c r="A1912" i="6"/>
  <c r="A1913" i="6"/>
  <c r="A1914" i="6"/>
  <c r="A1915" i="6"/>
  <c r="A1916" i="6"/>
  <c r="A1917" i="6"/>
  <c r="A1918" i="6"/>
  <c r="A1919" i="6"/>
  <c r="A1920" i="6"/>
  <c r="A1921" i="6"/>
  <c r="A1922" i="6"/>
  <c r="A1923" i="6"/>
  <c r="A1924" i="6"/>
  <c r="A1925" i="6"/>
  <c r="A1926" i="6"/>
  <c r="A1927" i="6"/>
  <c r="A1928" i="6"/>
  <c r="A1929" i="6"/>
  <c r="A1930" i="6"/>
  <c r="A1931" i="6"/>
  <c r="A1932" i="6"/>
  <c r="A1933" i="6"/>
  <c r="A1934" i="6"/>
  <c r="A1935" i="6"/>
  <c r="A1936" i="6"/>
  <c r="A1937" i="6"/>
  <c r="A1938" i="6"/>
  <c r="A1939" i="6"/>
  <c r="A1940" i="6"/>
  <c r="A1941" i="6"/>
  <c r="A1942" i="6"/>
  <c r="A1943" i="6"/>
  <c r="A1944" i="6"/>
  <c r="A1945" i="6"/>
  <c r="A1946" i="6"/>
  <c r="A1947" i="6"/>
  <c r="A1948" i="6"/>
  <c r="A1949" i="6"/>
  <c r="A1950" i="6"/>
  <c r="A1951" i="6"/>
  <c r="A1952" i="6"/>
  <c r="A1953" i="6"/>
  <c r="A1954" i="6"/>
  <c r="A1955" i="6"/>
  <c r="A1956" i="6"/>
  <c r="A1957" i="6"/>
  <c r="A1958" i="6"/>
  <c r="A1959" i="6"/>
  <c r="A1960" i="6"/>
  <c r="A1961" i="6"/>
  <c r="A1962" i="6"/>
  <c r="A1963" i="6"/>
  <c r="A1964" i="6"/>
  <c r="A1965" i="6"/>
  <c r="A1966" i="6"/>
  <c r="A1967" i="6"/>
  <c r="A1968" i="6"/>
  <c r="A1969" i="6"/>
  <c r="A1970" i="6"/>
  <c r="A1971" i="6"/>
  <c r="A1972" i="6"/>
  <c r="A1973" i="6"/>
  <c r="A1974" i="6"/>
  <c r="A1975" i="6"/>
  <c r="A1976" i="6"/>
  <c r="A1977" i="6"/>
  <c r="A1978" i="6"/>
  <c r="A1979" i="6"/>
  <c r="A1980" i="6"/>
  <c r="A1981" i="6"/>
  <c r="A1982" i="6"/>
  <c r="A1983" i="6"/>
  <c r="A1984" i="6"/>
  <c r="A1985" i="6"/>
  <c r="A1986" i="6"/>
  <c r="A1987" i="6"/>
  <c r="A1988" i="6"/>
  <c r="A1989" i="6"/>
  <c r="A1990" i="6"/>
  <c r="A1991" i="6"/>
  <c r="A1992" i="6"/>
  <c r="A1993" i="6"/>
  <c r="A1994" i="6"/>
  <c r="A1995" i="6"/>
  <c r="A1996" i="6"/>
  <c r="A1997" i="6"/>
  <c r="A1998" i="6"/>
  <c r="A1999" i="6"/>
  <c r="A2000" i="6"/>
  <c r="A2001" i="6"/>
  <c r="A2002" i="6"/>
  <c r="A2003" i="6"/>
  <c r="A2004" i="6"/>
  <c r="A2005" i="6"/>
  <c r="A2006" i="6"/>
  <c r="A2007" i="6"/>
  <c r="A2008" i="6"/>
  <c r="A2009" i="6"/>
  <c r="A2010" i="6"/>
  <c r="A2011" i="6"/>
  <c r="A2012" i="6"/>
  <c r="A2013" i="6"/>
  <c r="A2014" i="6"/>
  <c r="A2015" i="6"/>
  <c r="A2016" i="6"/>
  <c r="A2017" i="6"/>
  <c r="A2018" i="6"/>
  <c r="A2019" i="6"/>
  <c r="A2020" i="6"/>
  <c r="A2021" i="6"/>
  <c r="A2022" i="6"/>
  <c r="A2023" i="6"/>
  <c r="A2024" i="6"/>
  <c r="A2025" i="6"/>
  <c r="A2026" i="6"/>
  <c r="A2027" i="6"/>
  <c r="A2028" i="6"/>
  <c r="A2029" i="6"/>
  <c r="A2030" i="6"/>
  <c r="A2031" i="6"/>
  <c r="A2032" i="6"/>
  <c r="A2033" i="6"/>
  <c r="A2034" i="6"/>
  <c r="A2035" i="6"/>
  <c r="A2036" i="6"/>
  <c r="A2037" i="6"/>
  <c r="A2038" i="6"/>
  <c r="A2039" i="6"/>
  <c r="A2040" i="6"/>
  <c r="A2041" i="6"/>
  <c r="A2042" i="6"/>
  <c r="A2043" i="6"/>
  <c r="A2044" i="6"/>
  <c r="A2045" i="6"/>
  <c r="A2046" i="6"/>
  <c r="A2047" i="6"/>
  <c r="A2048" i="6"/>
  <c r="A2049" i="6"/>
  <c r="A2050" i="6"/>
  <c r="A2051" i="6"/>
  <c r="A2052" i="6"/>
  <c r="A2053" i="6"/>
  <c r="A2054" i="6"/>
  <c r="A2055" i="6"/>
  <c r="A2056" i="6"/>
  <c r="A2057" i="6"/>
  <c r="A2058" i="6"/>
  <c r="A2059" i="6"/>
  <c r="A2060" i="6"/>
  <c r="A2061" i="6"/>
  <c r="A2062" i="6"/>
  <c r="A2063" i="6"/>
  <c r="A2064" i="6"/>
  <c r="A2065" i="6"/>
  <c r="A2066" i="6"/>
  <c r="A2067" i="6"/>
  <c r="A2068" i="6"/>
  <c r="A2069" i="6"/>
  <c r="A2070" i="6"/>
  <c r="A2071" i="6"/>
  <c r="A2072" i="6"/>
  <c r="A2073" i="6"/>
  <c r="A2074" i="6"/>
  <c r="A2075" i="6"/>
  <c r="A2076" i="6"/>
  <c r="A2077" i="6"/>
  <c r="A2078" i="6"/>
  <c r="A2079" i="6"/>
  <c r="A2080" i="6"/>
  <c r="A2081" i="6"/>
  <c r="A2082" i="6"/>
  <c r="A2083" i="6"/>
  <c r="A2084" i="6"/>
  <c r="A2085" i="6"/>
  <c r="A2086" i="6"/>
  <c r="A2087" i="6"/>
  <c r="A2088" i="6"/>
  <c r="A2089" i="6"/>
  <c r="A2090" i="6"/>
  <c r="A2091" i="6"/>
  <c r="A2092" i="6"/>
  <c r="A2093" i="6"/>
  <c r="A2094" i="6"/>
  <c r="A2095" i="6"/>
  <c r="A2096" i="6"/>
  <c r="A2097" i="6"/>
  <c r="A2098" i="6"/>
  <c r="A2099" i="6"/>
  <c r="A2100" i="6"/>
  <c r="A2101" i="6"/>
  <c r="A2102" i="6"/>
  <c r="A2103" i="6"/>
  <c r="A2104" i="6"/>
  <c r="A2105" i="6"/>
  <c r="A2106" i="6"/>
  <c r="A2107" i="6"/>
  <c r="A2108" i="6"/>
  <c r="A2109" i="6"/>
  <c r="A2110" i="6"/>
  <c r="A2111" i="6"/>
  <c r="A2112" i="6"/>
  <c r="A2113" i="6"/>
  <c r="A2114" i="6"/>
  <c r="A2115" i="6"/>
  <c r="A2116" i="6"/>
  <c r="A2117" i="6"/>
  <c r="A2118" i="6"/>
  <c r="A2119" i="6"/>
  <c r="A2120" i="6"/>
  <c r="A2121" i="6"/>
  <c r="A2122" i="6"/>
  <c r="A2123" i="6"/>
  <c r="A2124" i="6"/>
  <c r="A2125" i="6"/>
  <c r="A2126" i="6"/>
  <c r="A2127" i="6"/>
  <c r="A2128" i="6"/>
  <c r="A2129" i="6"/>
  <c r="A2130" i="6"/>
  <c r="A2131" i="6"/>
  <c r="A2132" i="6"/>
  <c r="A2133" i="6"/>
  <c r="A2134" i="6"/>
  <c r="A2135" i="6"/>
  <c r="A2136" i="6"/>
  <c r="A2137" i="6"/>
  <c r="A2138" i="6"/>
  <c r="A2139" i="6"/>
  <c r="A2140" i="6"/>
  <c r="A2141" i="6"/>
  <c r="A2142" i="6"/>
  <c r="A2143" i="6"/>
  <c r="A2144" i="6"/>
  <c r="A2145" i="6"/>
  <c r="A2146" i="6"/>
  <c r="A2147" i="6"/>
  <c r="A2148" i="6"/>
  <c r="A2149" i="6"/>
  <c r="A2150" i="6"/>
  <c r="A2151" i="6"/>
  <c r="A2152" i="6"/>
  <c r="A2153" i="6"/>
  <c r="A2154" i="6"/>
  <c r="A2155" i="6"/>
  <c r="A2156" i="6"/>
  <c r="A2157" i="6"/>
  <c r="A2158" i="6"/>
  <c r="A2159" i="6"/>
  <c r="A2160" i="6"/>
  <c r="A2161" i="6"/>
  <c r="A2162" i="6"/>
  <c r="A2163" i="6"/>
  <c r="A2164" i="6"/>
  <c r="A2165" i="6"/>
  <c r="A2166" i="6"/>
  <c r="A2167" i="6"/>
  <c r="A2168" i="6"/>
  <c r="A2169" i="6"/>
  <c r="A2170" i="6"/>
  <c r="A2171" i="6"/>
  <c r="A2172" i="6"/>
  <c r="A2173" i="6"/>
  <c r="A2174" i="6"/>
  <c r="A2175" i="6"/>
  <c r="A2176" i="6"/>
  <c r="A2177" i="6"/>
  <c r="A2178" i="6"/>
  <c r="A2179" i="6"/>
  <c r="A2180" i="6"/>
  <c r="A2181" i="6"/>
  <c r="A2182" i="6"/>
  <c r="A2183" i="6"/>
  <c r="A2184" i="6"/>
  <c r="A2185" i="6"/>
  <c r="A2186" i="6"/>
  <c r="A2187" i="6"/>
  <c r="A2188" i="6"/>
  <c r="A2189" i="6"/>
  <c r="A2190" i="6"/>
  <c r="A2191" i="6"/>
  <c r="A2192" i="6"/>
  <c r="A2193" i="6"/>
  <c r="A2194" i="6"/>
  <c r="A2195" i="6"/>
  <c r="A2196" i="6"/>
  <c r="A2197" i="6"/>
  <c r="A2198" i="6"/>
  <c r="A2199" i="6"/>
  <c r="A2200" i="6"/>
  <c r="A2201" i="6"/>
  <c r="A2202" i="6"/>
  <c r="A2203" i="6"/>
  <c r="A2204" i="6"/>
  <c r="A2205" i="6"/>
  <c r="A2206" i="6"/>
  <c r="A2207" i="6"/>
  <c r="A2208" i="6"/>
  <c r="A2209" i="6"/>
  <c r="A2210" i="6"/>
  <c r="A2211" i="6"/>
  <c r="A2212" i="6"/>
  <c r="A2213" i="6"/>
  <c r="A2214" i="6"/>
  <c r="A2215" i="6"/>
  <c r="A2216" i="6"/>
  <c r="A2217" i="6"/>
  <c r="A2218" i="6"/>
  <c r="A2219" i="6"/>
  <c r="A2220" i="6"/>
  <c r="A2221" i="6"/>
  <c r="A2222" i="6"/>
  <c r="A2223" i="6"/>
  <c r="A2224" i="6"/>
  <c r="A2225" i="6"/>
  <c r="A2226" i="6"/>
  <c r="A2227" i="6"/>
  <c r="A2228" i="6"/>
  <c r="A2229" i="6"/>
  <c r="A2230" i="6"/>
  <c r="A2231" i="6"/>
  <c r="A2232" i="6"/>
  <c r="A2233" i="6"/>
  <c r="A2234" i="6"/>
  <c r="A2235" i="6"/>
  <c r="A2236" i="6"/>
  <c r="A2237" i="6"/>
  <c r="A2238" i="6"/>
  <c r="A2239" i="6"/>
  <c r="A2240" i="6"/>
  <c r="A2241" i="6"/>
  <c r="A2242" i="6"/>
  <c r="A2243" i="6"/>
  <c r="A2244" i="6"/>
  <c r="A2245" i="6"/>
  <c r="A2246" i="6"/>
  <c r="A2247" i="6"/>
  <c r="A2248" i="6"/>
  <c r="A2249" i="6"/>
  <c r="A2250" i="6"/>
  <c r="A2251" i="6"/>
  <c r="A2252" i="6"/>
  <c r="A2253" i="6"/>
  <c r="A2254" i="6"/>
  <c r="A2255" i="6"/>
  <c r="A2256" i="6"/>
  <c r="A2257" i="6"/>
  <c r="A2258" i="6"/>
  <c r="A2259" i="6"/>
  <c r="A2260" i="6"/>
  <c r="A2261" i="6"/>
  <c r="A2262" i="6"/>
  <c r="A2263" i="6"/>
  <c r="A2264" i="6"/>
  <c r="A2265" i="6"/>
  <c r="A2266" i="6"/>
  <c r="A2267" i="6"/>
  <c r="A2268" i="6"/>
  <c r="A2269" i="6"/>
  <c r="A2270" i="6"/>
  <c r="A2271" i="6"/>
  <c r="A2272" i="6"/>
  <c r="A2273" i="6"/>
  <c r="A2274" i="6"/>
  <c r="A2275" i="6"/>
  <c r="A2276" i="6"/>
  <c r="A2277" i="6"/>
  <c r="A2278" i="6"/>
  <c r="A2279" i="6"/>
  <c r="A2280" i="6"/>
  <c r="A2281" i="6"/>
  <c r="A2282" i="6"/>
  <c r="A2283" i="6"/>
  <c r="A2284" i="6"/>
  <c r="A2285" i="6"/>
  <c r="A2286" i="6"/>
  <c r="A2287" i="6"/>
  <c r="A2288" i="6"/>
  <c r="A2289" i="6"/>
  <c r="A2290" i="6"/>
  <c r="A2291" i="6"/>
  <c r="A2292" i="6"/>
  <c r="A2293" i="6"/>
  <c r="A2294" i="6"/>
  <c r="A2295" i="6"/>
  <c r="A2296" i="6"/>
  <c r="A2297" i="6"/>
  <c r="A2298" i="6"/>
  <c r="A2299" i="6"/>
  <c r="A2300" i="6"/>
  <c r="A2301" i="6"/>
  <c r="A2302" i="6"/>
  <c r="A2303" i="6"/>
  <c r="A2304" i="6"/>
  <c r="A2305" i="6"/>
  <c r="A2306" i="6"/>
  <c r="A2307" i="6"/>
  <c r="A2308" i="6"/>
  <c r="A2309" i="6"/>
  <c r="A2310" i="6"/>
  <c r="A2311" i="6"/>
  <c r="A2312" i="6"/>
  <c r="A2313" i="6"/>
  <c r="A2314" i="6"/>
  <c r="A2315" i="6"/>
  <c r="A2316" i="6"/>
  <c r="A2317" i="6"/>
  <c r="A2318" i="6"/>
  <c r="A2319" i="6"/>
  <c r="A2320" i="6"/>
  <c r="A2321" i="6"/>
  <c r="A2322" i="6"/>
  <c r="A2323" i="6"/>
  <c r="A2324" i="6"/>
  <c r="A2325" i="6"/>
  <c r="A2326" i="6"/>
  <c r="A2327" i="6"/>
  <c r="A2328" i="6"/>
  <c r="A2329" i="6"/>
  <c r="A2330" i="6"/>
  <c r="A2331" i="6"/>
  <c r="A2332" i="6"/>
  <c r="A2333" i="6"/>
  <c r="A2334" i="6"/>
  <c r="A2335" i="6"/>
  <c r="A2336" i="6"/>
  <c r="A2337" i="6"/>
  <c r="A2338" i="6"/>
  <c r="A2339" i="6"/>
  <c r="A2340" i="6"/>
  <c r="A2341" i="6"/>
  <c r="A2342" i="6"/>
  <c r="A2343" i="6"/>
  <c r="A2344" i="6"/>
  <c r="A2345" i="6"/>
  <c r="A2346" i="6"/>
  <c r="A2347" i="6"/>
  <c r="A2348" i="6"/>
  <c r="A2349" i="6"/>
  <c r="A2350" i="6"/>
  <c r="A2351" i="6"/>
  <c r="A2352" i="6"/>
  <c r="A2353" i="6"/>
  <c r="A2354" i="6"/>
  <c r="A2355" i="6"/>
  <c r="A2356" i="6"/>
  <c r="A2357" i="6"/>
  <c r="A2358" i="6"/>
  <c r="A2359" i="6"/>
  <c r="A2360" i="6"/>
  <c r="A2361" i="6"/>
  <c r="A2362" i="6"/>
  <c r="A2363" i="6"/>
  <c r="A2364" i="6"/>
  <c r="A2365" i="6"/>
  <c r="A2366" i="6"/>
  <c r="A2367" i="6"/>
  <c r="A2368" i="6"/>
  <c r="A2369" i="6"/>
  <c r="A2370" i="6"/>
  <c r="A2371" i="6"/>
  <c r="A2372" i="6"/>
  <c r="A2373" i="6"/>
  <c r="A2374" i="6"/>
  <c r="A2375" i="6"/>
  <c r="A2376" i="6"/>
  <c r="A2377" i="6"/>
  <c r="A2378" i="6"/>
  <c r="A2379" i="6"/>
  <c r="A2380" i="6"/>
  <c r="A2381" i="6"/>
  <c r="A2382" i="6"/>
  <c r="A2383" i="6"/>
  <c r="A2384" i="6"/>
  <c r="A2385" i="6"/>
  <c r="A2386" i="6"/>
  <c r="A2387" i="6"/>
  <c r="A2388" i="6"/>
  <c r="A2389" i="6"/>
  <c r="A2390" i="6"/>
  <c r="A2391" i="6"/>
  <c r="A2392" i="6"/>
  <c r="A2393" i="6"/>
  <c r="A2394" i="6"/>
  <c r="A2395" i="6"/>
  <c r="A2396" i="6"/>
  <c r="A2397" i="6"/>
  <c r="A2398" i="6"/>
  <c r="A2399" i="6"/>
  <c r="A2400" i="6"/>
  <c r="A2401" i="6"/>
  <c r="A2402" i="6"/>
  <c r="A2403" i="6"/>
  <c r="A2404" i="6"/>
  <c r="A2405" i="6"/>
  <c r="A2406" i="6"/>
  <c r="A2407" i="6"/>
  <c r="A2408" i="6"/>
  <c r="A2409" i="6"/>
  <c r="A2410" i="6"/>
  <c r="A2411" i="6"/>
  <c r="A2412" i="6"/>
  <c r="A2413" i="6"/>
  <c r="A2414" i="6"/>
  <c r="A2415" i="6"/>
  <c r="A2416" i="6"/>
  <c r="A2417" i="6"/>
  <c r="A2418" i="6"/>
  <c r="A2419" i="6"/>
  <c r="A2420" i="6"/>
  <c r="A2421" i="6"/>
  <c r="A2422" i="6"/>
  <c r="A2423" i="6"/>
  <c r="A2424" i="6"/>
  <c r="A2425" i="6"/>
  <c r="A2426" i="6"/>
  <c r="A2427" i="6"/>
  <c r="A2428" i="6"/>
  <c r="A2429" i="6"/>
  <c r="A2430" i="6"/>
  <c r="A2431" i="6"/>
  <c r="A2432" i="6"/>
  <c r="A2433" i="6"/>
  <c r="A2434" i="6"/>
  <c r="A2435" i="6"/>
  <c r="A2436" i="6"/>
  <c r="A2437" i="6"/>
  <c r="A2438" i="6"/>
  <c r="A2439" i="6"/>
  <c r="A2440" i="6"/>
  <c r="A2441" i="6"/>
  <c r="A2442" i="6"/>
  <c r="A2443" i="6"/>
  <c r="A2444" i="6"/>
  <c r="A2445" i="6"/>
  <c r="A2446" i="6"/>
  <c r="A2447" i="6"/>
  <c r="A2448" i="6"/>
  <c r="A2449" i="6"/>
  <c r="A2450" i="6"/>
  <c r="A2451" i="6"/>
  <c r="A2452" i="6"/>
  <c r="A2453" i="6"/>
  <c r="A2454" i="6"/>
  <c r="A2455" i="6"/>
  <c r="A2456" i="6"/>
  <c r="A2457" i="6"/>
  <c r="A2458" i="6"/>
  <c r="A2459" i="6"/>
  <c r="A2460" i="6"/>
  <c r="A2461" i="6"/>
  <c r="A2462" i="6"/>
  <c r="A2463" i="6"/>
  <c r="A2464" i="6"/>
  <c r="A2465" i="6"/>
  <c r="A2466" i="6"/>
  <c r="A2467" i="6"/>
  <c r="A2468" i="6"/>
  <c r="A2469" i="6"/>
  <c r="A2470" i="6"/>
  <c r="A2471" i="6"/>
  <c r="A2472" i="6"/>
  <c r="A2473" i="6"/>
  <c r="A2474" i="6"/>
  <c r="A2475" i="6"/>
  <c r="A2476" i="6"/>
  <c r="A2477" i="6"/>
  <c r="A2478" i="6"/>
  <c r="A2479" i="6"/>
  <c r="A2480" i="6"/>
  <c r="A2481" i="6"/>
  <c r="A2482" i="6"/>
  <c r="A2483" i="6"/>
  <c r="A2484" i="6"/>
  <c r="A2485" i="6"/>
  <c r="A2486" i="6"/>
  <c r="A2487" i="6"/>
  <c r="A2488" i="6"/>
  <c r="A2489" i="6"/>
  <c r="A2490" i="6"/>
  <c r="A2491" i="6"/>
  <c r="A2492" i="6"/>
  <c r="A2493" i="6"/>
  <c r="A2494" i="6"/>
  <c r="A2495" i="6"/>
  <c r="A2496" i="6"/>
  <c r="A2497" i="6"/>
  <c r="A2498" i="6"/>
  <c r="A2499" i="6"/>
  <c r="A2500" i="6"/>
  <c r="A2501" i="6"/>
  <c r="A2502" i="6"/>
  <c r="A2503" i="6"/>
  <c r="A2504" i="6"/>
  <c r="A2505" i="6"/>
  <c r="A2506" i="6"/>
  <c r="A2507" i="6"/>
  <c r="A2508" i="6"/>
  <c r="A2509" i="6"/>
  <c r="A2510" i="6"/>
  <c r="A2511" i="6"/>
  <c r="A2512" i="6"/>
  <c r="A2513" i="6"/>
  <c r="A2514" i="6"/>
  <c r="A2515" i="6"/>
  <c r="A2516" i="6"/>
  <c r="A2517" i="6"/>
  <c r="A2518" i="6"/>
  <c r="A2519" i="6"/>
  <c r="A2520" i="6"/>
  <c r="A2521" i="6"/>
  <c r="A2522" i="6"/>
  <c r="A2523" i="6"/>
  <c r="A2524" i="6"/>
  <c r="A2525" i="6"/>
  <c r="A2526" i="6"/>
  <c r="A2527" i="6"/>
  <c r="A2528" i="6"/>
  <c r="A2529" i="6"/>
  <c r="A2530" i="6"/>
  <c r="A2531" i="6"/>
  <c r="A2532" i="6"/>
  <c r="A2533" i="6"/>
  <c r="A2534" i="6"/>
  <c r="A2535" i="6"/>
  <c r="A2536" i="6"/>
  <c r="A2537" i="6"/>
  <c r="A2538" i="6"/>
  <c r="A2539" i="6"/>
  <c r="A2540" i="6"/>
  <c r="A2541" i="6"/>
  <c r="A2542" i="6"/>
  <c r="A2543" i="6"/>
  <c r="A2544" i="6"/>
  <c r="A2545" i="6"/>
  <c r="A2546" i="6"/>
  <c r="A2547" i="6"/>
  <c r="A2548" i="6"/>
  <c r="A2549" i="6"/>
  <c r="A2550" i="6"/>
  <c r="A2551" i="6"/>
  <c r="A2552" i="6"/>
  <c r="A2553" i="6"/>
  <c r="A2554" i="6"/>
  <c r="A2555" i="6"/>
  <c r="A2556" i="6"/>
  <c r="A2557" i="6"/>
  <c r="A2558" i="6"/>
  <c r="A2559" i="6"/>
  <c r="A2560" i="6"/>
  <c r="A2561" i="6"/>
  <c r="A2562" i="6"/>
  <c r="A2563" i="6"/>
  <c r="A2564" i="6"/>
  <c r="A2565" i="6"/>
  <c r="A2566" i="6"/>
  <c r="A2567" i="6"/>
  <c r="A2568" i="6"/>
  <c r="A2569" i="6"/>
  <c r="A2570" i="6"/>
  <c r="A2571" i="6"/>
  <c r="A2572" i="6"/>
  <c r="A2573" i="6"/>
  <c r="A2574" i="6"/>
  <c r="A2575" i="6"/>
  <c r="A2576" i="6"/>
  <c r="A2577" i="6"/>
  <c r="A2578" i="6"/>
  <c r="A2579" i="6"/>
  <c r="A2580" i="6"/>
  <c r="A2581" i="6"/>
  <c r="A2582" i="6"/>
  <c r="A2583" i="6"/>
  <c r="A2584" i="6"/>
  <c r="A2585" i="6"/>
  <c r="A2586" i="6"/>
  <c r="A2587" i="6"/>
  <c r="A2588" i="6"/>
  <c r="A2589" i="6"/>
  <c r="A2590" i="6"/>
  <c r="A2591" i="6"/>
  <c r="A2592" i="6"/>
  <c r="A2593" i="6"/>
  <c r="A2594" i="6"/>
  <c r="A2595" i="6"/>
  <c r="A2596" i="6"/>
  <c r="A2597" i="6"/>
  <c r="A2598" i="6"/>
  <c r="A2599" i="6"/>
  <c r="A2600" i="6"/>
  <c r="A2601" i="6"/>
  <c r="A2602" i="6"/>
  <c r="A2603" i="6"/>
  <c r="A2604" i="6"/>
  <c r="A2605" i="6"/>
  <c r="A2606" i="6"/>
  <c r="A2607" i="6"/>
  <c r="A2608" i="6"/>
  <c r="A2609" i="6"/>
  <c r="A2610" i="6"/>
  <c r="A2611" i="6"/>
  <c r="A2612" i="6"/>
  <c r="A2613" i="6"/>
  <c r="A2614" i="6"/>
  <c r="A2615" i="6"/>
  <c r="A2616" i="6"/>
  <c r="A2617" i="6"/>
  <c r="A2618" i="6"/>
  <c r="A2619" i="6"/>
  <c r="A2620" i="6"/>
  <c r="A2621" i="6"/>
  <c r="A2622" i="6"/>
  <c r="A2623" i="6"/>
  <c r="A2624" i="6"/>
  <c r="A2625" i="6"/>
  <c r="A2626" i="6"/>
  <c r="A2627" i="6"/>
  <c r="A2628" i="6"/>
  <c r="A2629" i="6"/>
  <c r="A2630" i="6"/>
  <c r="A2631" i="6"/>
  <c r="A2632" i="6"/>
  <c r="A2633" i="6"/>
  <c r="A2634" i="6"/>
  <c r="A2635" i="6"/>
  <c r="A2636" i="6"/>
  <c r="A2637" i="6"/>
  <c r="A2638" i="6"/>
  <c r="A2639" i="6"/>
  <c r="A2640" i="6"/>
  <c r="A2641" i="6"/>
  <c r="A2642" i="6"/>
  <c r="A2643" i="6"/>
  <c r="A2644" i="6"/>
  <c r="A2645" i="6"/>
  <c r="A2646" i="6"/>
  <c r="A2647" i="6"/>
  <c r="A2648" i="6"/>
  <c r="A2649" i="6"/>
  <c r="A2650" i="6"/>
  <c r="A2651" i="6"/>
  <c r="A2652" i="6"/>
  <c r="A2653" i="6"/>
  <c r="A2654" i="6"/>
  <c r="A2655" i="6"/>
  <c r="A2656" i="6"/>
  <c r="A2657" i="6"/>
  <c r="A2658" i="6"/>
  <c r="A2659" i="6"/>
  <c r="A2660" i="6"/>
  <c r="A2661" i="6"/>
  <c r="A2662" i="6"/>
  <c r="A2663" i="6"/>
  <c r="A2664" i="6"/>
  <c r="A2665" i="6"/>
  <c r="A2666" i="6"/>
  <c r="A2667" i="6"/>
  <c r="A2668" i="6"/>
  <c r="A2669" i="6"/>
  <c r="A2670" i="6"/>
  <c r="A2671" i="6"/>
  <c r="A2672" i="6"/>
  <c r="A2673" i="6"/>
  <c r="A2674" i="6"/>
  <c r="A2675" i="6"/>
  <c r="A2676" i="6"/>
  <c r="A2677" i="6"/>
  <c r="A2678" i="6"/>
  <c r="A2679" i="6"/>
  <c r="A2680" i="6"/>
  <c r="A2681" i="6"/>
  <c r="A2682" i="6"/>
  <c r="A2683" i="6"/>
  <c r="A2684" i="6"/>
  <c r="A2685" i="6"/>
  <c r="A2686" i="6"/>
  <c r="A2687" i="6"/>
  <c r="A2688" i="6"/>
  <c r="A2689" i="6"/>
  <c r="A2690" i="6"/>
  <c r="A2691" i="6"/>
  <c r="A2692" i="6"/>
  <c r="A2693" i="6"/>
  <c r="A2694" i="6"/>
  <c r="A2695" i="6"/>
  <c r="A2696" i="6"/>
  <c r="A2697" i="6"/>
  <c r="A2698" i="6"/>
  <c r="A2699" i="6"/>
  <c r="A2700" i="6"/>
  <c r="A2701" i="6"/>
  <c r="A2702" i="6"/>
  <c r="A2703" i="6"/>
  <c r="A2704" i="6"/>
  <c r="A2705" i="6"/>
  <c r="A2706" i="6"/>
  <c r="A2707" i="6"/>
  <c r="A2708" i="6"/>
  <c r="A2709" i="6"/>
  <c r="A2710" i="6"/>
  <c r="A2711" i="6"/>
  <c r="A2712" i="6"/>
  <c r="A2713" i="6"/>
  <c r="A2714" i="6"/>
  <c r="A2715" i="6"/>
  <c r="A2716" i="6"/>
  <c r="A2717" i="6"/>
  <c r="A2718" i="6"/>
  <c r="A2719" i="6"/>
  <c r="A2720" i="6"/>
  <c r="A2721" i="6"/>
  <c r="A2722" i="6"/>
  <c r="A2723" i="6"/>
  <c r="A2724" i="6"/>
  <c r="A2725" i="6"/>
  <c r="A2726" i="6"/>
  <c r="A2727" i="6"/>
  <c r="A2728" i="6"/>
  <c r="A2729" i="6"/>
  <c r="A2730" i="6"/>
  <c r="A2731" i="6"/>
  <c r="A2732" i="6"/>
  <c r="A2733" i="6"/>
  <c r="A2734" i="6"/>
  <c r="A2735" i="6"/>
  <c r="A2736" i="6"/>
  <c r="A2737" i="6"/>
  <c r="A2738" i="6"/>
  <c r="A2739" i="6"/>
  <c r="A2740" i="6"/>
  <c r="A2741" i="6"/>
  <c r="A2742" i="6"/>
  <c r="A2743" i="6"/>
  <c r="A2744" i="6"/>
  <c r="A2745" i="6"/>
  <c r="A2746" i="6"/>
  <c r="A2747" i="6"/>
  <c r="A2748" i="6"/>
  <c r="A2749" i="6"/>
  <c r="A2750" i="6"/>
  <c r="A2751" i="6"/>
  <c r="A2752" i="6"/>
  <c r="A2753" i="6"/>
  <c r="A2754" i="6"/>
  <c r="A2755" i="6"/>
  <c r="A2756" i="6"/>
  <c r="A2757" i="6"/>
  <c r="A2758" i="6"/>
  <c r="A2759" i="6"/>
  <c r="A2760" i="6"/>
  <c r="A2761" i="6"/>
  <c r="A2762" i="6"/>
  <c r="A2763" i="6"/>
  <c r="A2764" i="6"/>
  <c r="A2765" i="6"/>
  <c r="A2766" i="6"/>
  <c r="A2767" i="6"/>
  <c r="A2768" i="6"/>
  <c r="A2769" i="6"/>
  <c r="A2770" i="6"/>
  <c r="A2771" i="6"/>
  <c r="A2772" i="6"/>
  <c r="A2773" i="6"/>
  <c r="A2774" i="6"/>
  <c r="A2775" i="6"/>
  <c r="A2776" i="6"/>
  <c r="A2777" i="6"/>
  <c r="A2778" i="6"/>
  <c r="A2779" i="6"/>
  <c r="A2780" i="6"/>
  <c r="A2781" i="6"/>
  <c r="A2782" i="6"/>
  <c r="A2783" i="6"/>
  <c r="A2784" i="6"/>
  <c r="A2785" i="6"/>
  <c r="A2786" i="6"/>
  <c r="A2787" i="6"/>
  <c r="A2788" i="6"/>
  <c r="A2789" i="6"/>
  <c r="A2790" i="6"/>
  <c r="A2791" i="6"/>
  <c r="A2792" i="6"/>
  <c r="A2793" i="6"/>
  <c r="A2794" i="6"/>
  <c r="A2795" i="6"/>
  <c r="A2796" i="6"/>
  <c r="A2797" i="6"/>
  <c r="A2798" i="6"/>
  <c r="A2799" i="6"/>
  <c r="A2800" i="6"/>
  <c r="A2801" i="6"/>
  <c r="A2802" i="6"/>
  <c r="A2803" i="6"/>
  <c r="A2804" i="6"/>
  <c r="A2805" i="6"/>
  <c r="A2806" i="6"/>
  <c r="A2807" i="6"/>
  <c r="A2808" i="6"/>
  <c r="A2809" i="6"/>
  <c r="A2810" i="6"/>
  <c r="A2811" i="6"/>
  <c r="A2812" i="6"/>
  <c r="A2813" i="6"/>
  <c r="A2814" i="6"/>
  <c r="A2815" i="6"/>
  <c r="A2816" i="6"/>
  <c r="A2817" i="6"/>
  <c r="A2818" i="6"/>
  <c r="A2819" i="6"/>
  <c r="A2820" i="6"/>
  <c r="A2821" i="6"/>
  <c r="A2822" i="6"/>
  <c r="A2823" i="6"/>
  <c r="A2824" i="6"/>
  <c r="A2825" i="6"/>
  <c r="A2826" i="6"/>
  <c r="A2827" i="6"/>
  <c r="A2828" i="6"/>
  <c r="A2829" i="6"/>
  <c r="A2830" i="6"/>
  <c r="A2831" i="6"/>
  <c r="A2832" i="6"/>
  <c r="A2833" i="6"/>
  <c r="A2834" i="6"/>
  <c r="A2835" i="6"/>
  <c r="A2836" i="6"/>
  <c r="A2837" i="6"/>
  <c r="A2838" i="6"/>
  <c r="A2839" i="6"/>
  <c r="A2840" i="6"/>
  <c r="A2841" i="6"/>
  <c r="A2842" i="6"/>
  <c r="A2843" i="6"/>
  <c r="A2844" i="6"/>
  <c r="A2845" i="6"/>
  <c r="A2846" i="6"/>
  <c r="A2847" i="6"/>
  <c r="A2848" i="6"/>
  <c r="A2849" i="6"/>
  <c r="A2850" i="6"/>
  <c r="A2851" i="6"/>
  <c r="A2852" i="6"/>
  <c r="A2853" i="6"/>
  <c r="A2854" i="6"/>
  <c r="A2855" i="6"/>
  <c r="A2856" i="6"/>
  <c r="A2857" i="6"/>
  <c r="A2858" i="6"/>
  <c r="A2859" i="6"/>
  <c r="A2860" i="6"/>
  <c r="A2861" i="6"/>
  <c r="A2862" i="6"/>
  <c r="A2863" i="6"/>
  <c r="A2864" i="6"/>
  <c r="A2865" i="6"/>
  <c r="A2866" i="6"/>
  <c r="A2867" i="6"/>
  <c r="A2868" i="6"/>
  <c r="A2869" i="6"/>
  <c r="A2870" i="6"/>
  <c r="A2871" i="6"/>
  <c r="A2872" i="6"/>
  <c r="A2873" i="6"/>
  <c r="A2874" i="6"/>
  <c r="A2875" i="6"/>
  <c r="A2876" i="6"/>
  <c r="A2877" i="6"/>
  <c r="A2878" i="6"/>
  <c r="A2879" i="6"/>
  <c r="A2880" i="6"/>
  <c r="A2881" i="6"/>
  <c r="A2882" i="6"/>
  <c r="A2883" i="6"/>
  <c r="A2884" i="6"/>
  <c r="A2885" i="6"/>
  <c r="A2886" i="6"/>
  <c r="A2887" i="6"/>
  <c r="A2888" i="6"/>
  <c r="A2889" i="6"/>
  <c r="A2890" i="6"/>
  <c r="A2891" i="6"/>
  <c r="A2892" i="6"/>
  <c r="A2893" i="6"/>
  <c r="A2894" i="6"/>
  <c r="A2895" i="6"/>
  <c r="A2896" i="6"/>
  <c r="A2897" i="6"/>
  <c r="A2898" i="6"/>
  <c r="A2899" i="6"/>
  <c r="A2900" i="6"/>
  <c r="A2901" i="6"/>
  <c r="A2902" i="6"/>
  <c r="A2903" i="6"/>
  <c r="A2904" i="6"/>
  <c r="A2905" i="6"/>
  <c r="A2906" i="6"/>
  <c r="A2907" i="6"/>
  <c r="A2908" i="6"/>
  <c r="A2909" i="6"/>
  <c r="A2910" i="6"/>
  <c r="A2911" i="6"/>
  <c r="A2912" i="6"/>
  <c r="A2913" i="6"/>
  <c r="A2914" i="6"/>
  <c r="A2915" i="6"/>
  <c r="A2916" i="6"/>
  <c r="A2917" i="6"/>
  <c r="A2918" i="6"/>
  <c r="A2919" i="6"/>
  <c r="A2920" i="6"/>
  <c r="A2921" i="6"/>
  <c r="A2922" i="6"/>
  <c r="A2923" i="6"/>
  <c r="A2924" i="6"/>
  <c r="A2925" i="6"/>
  <c r="A2926" i="6"/>
  <c r="A2927" i="6"/>
  <c r="A2928" i="6"/>
  <c r="A2929" i="6"/>
  <c r="A2930" i="6"/>
  <c r="A2931" i="6"/>
  <c r="A2932" i="6"/>
  <c r="A2933" i="6"/>
  <c r="A2934" i="6"/>
  <c r="A2935" i="6"/>
  <c r="A2936" i="6"/>
  <c r="A2937" i="6"/>
  <c r="A2938" i="6"/>
  <c r="A2939" i="6"/>
  <c r="A2940" i="6"/>
  <c r="A2941" i="6"/>
  <c r="A2942" i="6"/>
  <c r="A2943" i="6"/>
  <c r="A2944" i="6"/>
  <c r="A2945" i="6"/>
  <c r="A2946" i="6"/>
  <c r="A2947" i="6"/>
  <c r="A2948" i="6"/>
  <c r="A2949" i="6"/>
  <c r="A2950" i="6"/>
  <c r="A2951" i="6"/>
  <c r="A2952" i="6"/>
  <c r="A2953" i="6"/>
  <c r="A2954" i="6"/>
  <c r="A2955" i="6"/>
  <c r="A2956" i="6"/>
  <c r="A2957" i="6"/>
  <c r="A2958" i="6"/>
  <c r="A2959" i="6"/>
  <c r="A2960" i="6"/>
  <c r="A2961" i="6"/>
  <c r="A2962" i="6"/>
  <c r="A2963" i="6"/>
  <c r="A2964" i="6"/>
  <c r="A2965" i="6"/>
  <c r="A2966" i="6"/>
  <c r="A2967" i="6"/>
  <c r="A2968" i="6"/>
  <c r="A2969" i="6"/>
  <c r="A2970" i="6"/>
  <c r="A2971" i="6"/>
  <c r="A2972" i="6"/>
  <c r="A2973" i="6"/>
  <c r="A2974" i="6"/>
  <c r="A2975" i="6"/>
  <c r="A2976" i="6"/>
  <c r="A2977" i="6"/>
  <c r="A2978" i="6"/>
  <c r="A2979" i="6"/>
  <c r="A2980" i="6"/>
  <c r="A2981" i="6"/>
  <c r="A2982" i="6"/>
  <c r="A2983" i="6"/>
  <c r="A2984" i="6"/>
  <c r="A2985" i="6"/>
  <c r="A2986" i="6"/>
  <c r="A2987" i="6"/>
  <c r="A2988" i="6"/>
  <c r="A2989" i="6"/>
  <c r="A2990" i="6"/>
  <c r="A2991" i="6"/>
  <c r="A2992" i="6"/>
  <c r="A2993" i="6"/>
  <c r="A2994" i="6"/>
  <c r="A2995" i="6"/>
  <c r="A2996" i="6"/>
  <c r="A2997" i="6"/>
  <c r="A2998" i="6"/>
  <c r="A2999" i="6"/>
  <c r="A3000" i="6"/>
  <c r="A3001" i="6"/>
  <c r="A3002" i="6"/>
  <c r="A3003" i="6"/>
  <c r="A3004" i="6"/>
  <c r="A3005" i="6"/>
  <c r="A3006" i="6"/>
  <c r="A3007" i="6"/>
  <c r="A3008" i="6"/>
  <c r="A3009" i="6"/>
  <c r="A3010" i="6"/>
  <c r="A3011" i="6"/>
  <c r="A3012" i="6"/>
  <c r="A3013" i="6"/>
  <c r="A3014" i="6"/>
  <c r="A3015" i="6"/>
  <c r="A3016" i="6"/>
  <c r="A3017" i="6"/>
  <c r="A3018" i="6"/>
  <c r="A3019" i="6"/>
  <c r="A3020" i="6"/>
  <c r="A3021" i="6"/>
  <c r="A3022" i="6"/>
  <c r="A3023" i="6"/>
  <c r="A3024" i="6"/>
  <c r="A3025" i="6"/>
  <c r="A3026" i="6"/>
  <c r="A3027" i="6"/>
  <c r="A3028" i="6"/>
  <c r="A3029" i="6"/>
  <c r="A3030" i="6"/>
  <c r="A3031" i="6"/>
  <c r="A3032" i="6"/>
  <c r="A3033" i="6"/>
  <c r="A3034" i="6"/>
  <c r="A3035" i="6"/>
  <c r="A3036" i="6"/>
  <c r="A3037" i="6"/>
  <c r="A3038" i="6"/>
  <c r="A3039" i="6"/>
  <c r="A3040" i="6"/>
  <c r="A3041" i="6"/>
  <c r="A3042" i="6"/>
  <c r="A3043" i="6"/>
  <c r="A3044" i="6"/>
  <c r="A3045" i="6"/>
  <c r="A3046" i="6"/>
  <c r="A3047" i="6"/>
  <c r="A3048" i="6"/>
  <c r="A3049" i="6"/>
  <c r="A3050" i="6"/>
  <c r="A3051" i="6"/>
  <c r="A3052" i="6"/>
  <c r="A3053" i="6"/>
  <c r="A3054" i="6"/>
  <c r="A3055" i="6"/>
  <c r="A3056" i="6"/>
  <c r="A3057" i="6"/>
  <c r="A3058" i="6"/>
  <c r="A3059" i="6"/>
  <c r="A3060" i="6"/>
  <c r="A3061" i="6"/>
  <c r="A3062" i="6"/>
  <c r="A3063" i="6"/>
  <c r="A3064" i="6"/>
  <c r="A3065" i="6"/>
  <c r="A3066" i="6"/>
  <c r="A3067" i="6"/>
  <c r="A3068" i="6"/>
  <c r="A3069" i="6"/>
  <c r="A3070" i="6"/>
  <c r="A3071" i="6"/>
  <c r="A3072" i="6"/>
  <c r="A3073" i="6"/>
  <c r="A3074" i="6"/>
  <c r="A3075" i="6"/>
  <c r="A3076" i="6"/>
  <c r="A3077" i="6"/>
  <c r="A3078" i="6"/>
  <c r="A3079" i="6"/>
  <c r="A3080" i="6"/>
  <c r="A3081" i="6"/>
  <c r="A3082" i="6"/>
  <c r="A3083" i="6"/>
  <c r="A3084" i="6"/>
  <c r="A3085" i="6"/>
  <c r="A3086" i="6"/>
  <c r="A3087" i="6"/>
  <c r="A3088" i="6"/>
  <c r="A3089" i="6"/>
  <c r="A3090" i="6"/>
  <c r="A3091" i="6"/>
  <c r="A3092" i="6"/>
  <c r="A3093" i="6"/>
  <c r="A3094" i="6"/>
  <c r="A3095" i="6"/>
  <c r="A3096" i="6"/>
  <c r="A3097" i="6"/>
  <c r="A3098" i="6"/>
  <c r="A3099" i="6"/>
  <c r="A3100" i="6"/>
  <c r="A3101" i="6"/>
  <c r="A3102" i="6"/>
  <c r="A3103" i="6"/>
  <c r="A3104" i="6"/>
  <c r="A3105" i="6"/>
  <c r="A3106" i="6"/>
  <c r="A3107" i="6"/>
  <c r="A3108" i="6"/>
  <c r="A3109" i="6"/>
  <c r="A3110" i="6"/>
  <c r="A3111" i="6"/>
  <c r="A3112" i="6"/>
  <c r="A3113" i="6"/>
  <c r="A3114" i="6"/>
  <c r="A3115" i="6"/>
  <c r="A3116" i="6"/>
  <c r="A3117" i="6"/>
  <c r="A3118" i="6"/>
  <c r="A3119" i="6"/>
  <c r="A3120" i="6"/>
  <c r="A3121" i="6"/>
  <c r="A3122" i="6"/>
  <c r="A3123" i="6"/>
  <c r="A3124" i="6"/>
  <c r="A3125" i="6"/>
  <c r="A3126" i="6"/>
  <c r="A3127" i="6"/>
  <c r="A3128" i="6"/>
  <c r="A3129" i="6"/>
  <c r="A3130" i="6"/>
  <c r="A3131" i="6"/>
  <c r="A3132" i="6"/>
  <c r="A3133" i="6"/>
  <c r="A3134" i="6"/>
  <c r="A3135" i="6"/>
  <c r="A3136" i="6"/>
  <c r="A3137" i="6"/>
  <c r="A3138" i="6"/>
  <c r="A3139" i="6"/>
  <c r="A3140" i="6"/>
  <c r="A3141" i="6"/>
  <c r="A3142" i="6"/>
  <c r="A3143" i="6"/>
  <c r="A3144" i="6"/>
  <c r="A3145" i="6"/>
  <c r="A3146" i="6"/>
  <c r="A3147" i="6"/>
  <c r="A3148" i="6"/>
  <c r="A3149" i="6"/>
  <c r="A3150" i="6"/>
  <c r="A3151" i="6"/>
  <c r="A3152" i="6"/>
  <c r="A3153" i="6"/>
  <c r="A3154" i="6"/>
  <c r="A3155" i="6"/>
  <c r="A3156" i="6"/>
  <c r="A3157" i="6"/>
  <c r="A3158" i="6"/>
  <c r="A3159" i="6"/>
  <c r="A3160" i="6"/>
  <c r="A3161" i="6"/>
  <c r="A3162" i="6"/>
  <c r="A3163" i="6"/>
  <c r="A3164" i="6"/>
  <c r="A3165" i="6"/>
  <c r="A3166" i="6"/>
  <c r="A3167" i="6"/>
  <c r="A3168" i="6"/>
  <c r="A3169" i="6"/>
  <c r="A3170" i="6"/>
  <c r="A3171" i="6"/>
  <c r="A3172" i="6"/>
  <c r="A3173" i="6"/>
  <c r="A3174" i="6"/>
  <c r="A3175" i="6"/>
  <c r="A3176" i="6"/>
  <c r="A3177" i="6"/>
  <c r="A3178" i="6"/>
  <c r="A3179" i="6"/>
  <c r="A3180" i="6"/>
  <c r="A3181" i="6"/>
  <c r="A3182" i="6"/>
  <c r="A3183" i="6"/>
  <c r="A3184" i="6"/>
  <c r="A3185" i="6"/>
  <c r="A3186" i="6"/>
  <c r="A3187" i="6"/>
  <c r="A3188" i="6"/>
  <c r="A3189" i="6"/>
  <c r="A3190" i="6"/>
  <c r="A3191" i="6"/>
  <c r="A3192" i="6"/>
  <c r="A3193" i="6"/>
  <c r="A3194" i="6"/>
  <c r="A3195" i="6"/>
  <c r="A3196" i="6"/>
  <c r="A3197" i="6"/>
  <c r="A3198" i="6"/>
  <c r="A3199" i="6"/>
  <c r="A3200" i="6"/>
  <c r="A3201" i="6"/>
  <c r="A3202" i="6"/>
  <c r="A3203" i="6"/>
  <c r="A3204" i="6"/>
  <c r="A3205" i="6"/>
  <c r="A3206" i="6"/>
  <c r="A3207" i="6"/>
  <c r="A3208" i="6"/>
  <c r="A3209" i="6"/>
  <c r="A3210" i="6"/>
  <c r="A3211" i="6"/>
  <c r="A3212" i="6"/>
  <c r="A3213" i="6"/>
  <c r="A3214" i="6"/>
  <c r="A3215" i="6"/>
  <c r="A3216" i="6"/>
  <c r="A3217" i="6"/>
  <c r="A3218" i="6"/>
  <c r="A3219" i="6"/>
  <c r="A3220" i="6"/>
  <c r="A3221" i="6"/>
  <c r="A3222" i="6"/>
  <c r="A3223" i="6"/>
  <c r="A3224" i="6"/>
  <c r="A3225" i="6"/>
  <c r="A3226" i="6"/>
  <c r="A3227" i="6"/>
  <c r="A3228" i="6"/>
  <c r="A3229" i="6"/>
  <c r="A3230" i="6"/>
  <c r="A3231" i="6"/>
  <c r="A3232" i="6"/>
  <c r="A3233" i="6"/>
  <c r="A3234" i="6"/>
  <c r="A3235" i="6"/>
  <c r="A3236" i="6"/>
  <c r="A3237" i="6"/>
  <c r="A3238" i="6"/>
  <c r="A3239" i="6"/>
  <c r="A3240" i="6"/>
  <c r="A3241" i="6"/>
  <c r="A3242" i="6"/>
  <c r="A3243" i="6"/>
  <c r="A3244" i="6"/>
  <c r="A3245" i="6"/>
  <c r="A3246" i="6"/>
  <c r="A3247" i="6"/>
  <c r="A3248" i="6"/>
  <c r="A3249" i="6"/>
  <c r="A3250" i="6"/>
  <c r="A3251" i="6"/>
  <c r="A3252" i="6"/>
  <c r="A3253" i="6"/>
  <c r="A3254" i="6"/>
  <c r="A3255" i="6"/>
  <c r="A3256" i="6"/>
  <c r="A3257" i="6"/>
  <c r="A3258" i="6"/>
  <c r="A3259" i="6"/>
  <c r="A3260" i="6"/>
  <c r="A3261" i="6"/>
  <c r="A3262" i="6"/>
  <c r="A3263" i="6"/>
  <c r="A3264" i="6"/>
  <c r="A3265" i="6"/>
  <c r="A3266" i="6"/>
  <c r="A3267" i="6"/>
  <c r="A3268" i="6"/>
  <c r="A3269" i="6"/>
  <c r="A3270" i="6"/>
  <c r="A3271" i="6"/>
  <c r="A3272" i="6"/>
  <c r="A3273" i="6"/>
  <c r="A3274" i="6"/>
  <c r="A3275" i="6"/>
  <c r="A3276" i="6"/>
  <c r="A3277" i="6"/>
  <c r="A3278" i="6"/>
  <c r="A3279" i="6"/>
  <c r="A3280" i="6"/>
  <c r="A3281" i="6"/>
  <c r="A3282" i="6"/>
  <c r="A3283" i="6"/>
  <c r="A3284" i="6"/>
  <c r="A3285" i="6"/>
  <c r="A3286" i="6"/>
  <c r="A3287" i="6"/>
  <c r="A3288" i="6"/>
  <c r="A3289" i="6"/>
  <c r="A3290" i="6"/>
  <c r="A3291" i="6"/>
  <c r="A3292" i="6"/>
  <c r="A3293" i="6"/>
  <c r="A3294" i="6"/>
  <c r="A3295" i="6"/>
  <c r="A3296" i="6"/>
  <c r="A3297" i="6"/>
  <c r="A3298" i="6"/>
  <c r="A3299" i="6"/>
  <c r="A3300" i="6"/>
  <c r="A3301" i="6"/>
  <c r="A3302" i="6"/>
  <c r="A3303" i="6"/>
  <c r="A3304" i="6"/>
  <c r="A3305" i="6"/>
  <c r="A3306" i="6"/>
  <c r="A3307" i="6"/>
  <c r="A3308" i="6"/>
  <c r="A3309" i="6"/>
  <c r="A3310" i="6"/>
  <c r="A3311" i="6"/>
  <c r="A3312" i="6"/>
  <c r="A3313" i="6"/>
  <c r="A3314" i="6"/>
  <c r="A3315" i="6"/>
  <c r="A3316" i="6"/>
  <c r="A3317" i="6"/>
  <c r="A3318" i="6"/>
  <c r="A3319" i="6"/>
  <c r="A3320" i="6"/>
  <c r="A3321" i="6"/>
  <c r="A3322" i="6"/>
  <c r="A3323" i="6"/>
  <c r="A3324" i="6"/>
  <c r="A3325" i="6"/>
  <c r="A3326" i="6"/>
  <c r="A3327" i="6"/>
  <c r="A3328" i="6"/>
  <c r="A3329" i="6"/>
  <c r="A3330" i="6"/>
  <c r="A3331" i="6"/>
  <c r="A3332" i="6"/>
  <c r="A3333" i="6"/>
  <c r="A3334" i="6"/>
  <c r="A3335" i="6"/>
  <c r="A3336" i="6"/>
  <c r="A3337" i="6"/>
  <c r="A3338" i="6"/>
  <c r="A3339" i="6"/>
  <c r="A3340" i="6"/>
  <c r="A3341" i="6"/>
  <c r="A3342" i="6"/>
  <c r="A3343" i="6"/>
  <c r="A3344" i="6"/>
  <c r="A3345" i="6"/>
  <c r="A3346" i="6"/>
  <c r="A3347" i="6"/>
  <c r="A3348" i="6"/>
  <c r="A3349" i="6"/>
  <c r="A3350" i="6"/>
  <c r="A3351" i="6"/>
  <c r="A3352" i="6"/>
  <c r="A3353" i="6"/>
  <c r="A3354" i="6"/>
  <c r="A3355" i="6"/>
  <c r="A3356" i="6"/>
  <c r="A3357" i="6"/>
  <c r="A3358" i="6"/>
  <c r="A3359" i="6"/>
  <c r="A3360" i="6"/>
  <c r="A3361" i="6"/>
  <c r="A3362" i="6"/>
  <c r="A3363" i="6"/>
  <c r="A3364" i="6"/>
  <c r="A3365" i="6"/>
  <c r="A3366" i="6"/>
  <c r="A3367" i="6"/>
  <c r="A3368" i="6"/>
  <c r="A3369" i="6"/>
  <c r="A3370" i="6"/>
  <c r="A3371" i="6"/>
  <c r="A3372" i="6"/>
  <c r="A3373" i="6"/>
  <c r="A3374" i="6"/>
  <c r="A3375" i="6"/>
  <c r="A3376" i="6"/>
  <c r="A3377" i="6"/>
  <c r="A3378" i="6"/>
  <c r="A3379" i="6"/>
  <c r="A3380" i="6"/>
  <c r="A3381" i="6"/>
  <c r="A3382" i="6"/>
  <c r="A3383" i="6"/>
  <c r="A3384" i="6"/>
  <c r="A3385" i="6"/>
  <c r="A3386" i="6"/>
  <c r="A3387" i="6"/>
  <c r="A3388" i="6"/>
  <c r="A3389" i="6"/>
  <c r="A3390" i="6"/>
  <c r="A3391" i="6"/>
  <c r="A3392" i="6"/>
  <c r="A3393" i="6"/>
  <c r="A3394" i="6"/>
  <c r="A3395" i="6"/>
  <c r="A3396" i="6"/>
  <c r="A3397" i="6"/>
  <c r="A3398" i="6"/>
  <c r="A3399" i="6"/>
  <c r="A3400" i="6"/>
  <c r="A3401" i="6"/>
  <c r="A3402" i="6"/>
  <c r="A3403" i="6"/>
  <c r="A3404" i="6"/>
  <c r="A3405" i="6"/>
  <c r="A3406" i="6"/>
  <c r="A3407" i="6"/>
  <c r="A3408" i="6"/>
  <c r="A3409" i="6"/>
  <c r="A3410" i="6"/>
  <c r="A3411" i="6"/>
  <c r="A3412" i="6"/>
  <c r="A3413" i="6"/>
  <c r="A3414" i="6"/>
  <c r="A3415" i="6"/>
  <c r="A3416" i="6"/>
  <c r="A3417" i="6"/>
  <c r="A3418" i="6"/>
  <c r="A3419" i="6"/>
  <c r="A3420" i="6"/>
  <c r="A3421" i="6"/>
  <c r="A3422" i="6"/>
  <c r="A3423" i="6"/>
  <c r="A3424" i="6"/>
  <c r="A3425" i="6"/>
  <c r="A3426" i="6"/>
  <c r="A3427" i="6"/>
  <c r="A3428" i="6"/>
  <c r="A3429" i="6"/>
  <c r="A3430" i="6"/>
  <c r="A3431" i="6"/>
  <c r="A3432" i="6"/>
  <c r="A3433" i="6"/>
  <c r="A3434" i="6"/>
  <c r="A3435" i="6"/>
  <c r="A3436" i="6"/>
  <c r="A3437" i="6"/>
  <c r="A3438" i="6"/>
  <c r="A3439" i="6"/>
  <c r="A3440" i="6"/>
  <c r="A3441" i="6"/>
  <c r="A3442" i="6"/>
  <c r="A3443" i="6"/>
  <c r="A3444" i="6"/>
  <c r="A3445" i="6"/>
  <c r="A3446" i="6"/>
  <c r="A3447" i="6"/>
  <c r="A3448" i="6"/>
  <c r="A3449" i="6"/>
  <c r="A3450" i="6"/>
  <c r="A3451" i="6"/>
  <c r="A3452" i="6"/>
  <c r="A3453" i="6"/>
  <c r="A3454" i="6"/>
  <c r="A3455" i="6"/>
  <c r="A3456" i="6"/>
  <c r="A3457" i="6"/>
  <c r="A3458" i="6"/>
  <c r="A3459" i="6"/>
  <c r="A3460" i="6"/>
  <c r="A3461" i="6"/>
  <c r="A3462" i="6"/>
  <c r="A3463" i="6"/>
  <c r="A3464" i="6"/>
  <c r="A3465" i="6"/>
  <c r="A3466" i="6"/>
  <c r="A3467" i="6"/>
  <c r="A3468" i="6"/>
  <c r="A3469" i="6"/>
  <c r="A3470" i="6"/>
  <c r="A3471" i="6"/>
  <c r="A3472" i="6"/>
  <c r="A3473" i="6"/>
  <c r="A3474" i="6"/>
  <c r="A3475" i="6"/>
  <c r="A3476" i="6"/>
  <c r="A3477" i="6"/>
  <c r="A3478" i="6"/>
  <c r="A3479" i="6"/>
  <c r="A3480" i="6"/>
  <c r="A3481" i="6"/>
  <c r="A3482" i="6"/>
  <c r="A3483" i="6"/>
  <c r="A3484" i="6"/>
  <c r="A3485" i="6"/>
  <c r="A3486" i="6"/>
  <c r="A3487" i="6"/>
  <c r="A3488" i="6"/>
  <c r="A3489" i="6"/>
  <c r="A3490" i="6"/>
  <c r="A3491" i="6"/>
  <c r="A3492" i="6"/>
  <c r="A3493" i="6"/>
  <c r="A3494" i="6"/>
  <c r="A3495" i="6"/>
  <c r="A3496" i="6"/>
  <c r="A3497" i="6"/>
  <c r="A3498" i="6"/>
  <c r="A3499" i="6"/>
  <c r="A3500" i="6"/>
  <c r="A3501" i="6"/>
  <c r="A3502" i="6"/>
  <c r="A3503" i="6"/>
  <c r="A3504" i="6"/>
  <c r="A3505" i="6"/>
  <c r="A3506" i="6"/>
  <c r="A3507" i="6"/>
  <c r="A3508" i="6"/>
  <c r="A3509" i="6"/>
  <c r="A3510" i="6"/>
  <c r="A3511" i="6"/>
  <c r="A3512" i="6"/>
  <c r="A3513" i="6"/>
  <c r="A3514" i="6"/>
  <c r="A3515" i="6"/>
  <c r="A3516" i="6"/>
  <c r="A3517" i="6"/>
  <c r="A3518" i="6"/>
  <c r="A3519" i="6"/>
  <c r="A3520" i="6"/>
  <c r="A3521" i="6"/>
  <c r="A3522" i="6"/>
  <c r="A3523" i="6"/>
  <c r="A3524" i="6"/>
  <c r="A3525" i="6"/>
  <c r="A3526" i="6"/>
  <c r="A3527" i="6"/>
  <c r="A3528" i="6"/>
  <c r="A3529" i="6"/>
  <c r="A3530" i="6"/>
  <c r="A3531" i="6"/>
  <c r="A3532" i="6"/>
  <c r="A3533" i="6"/>
  <c r="A3534" i="6"/>
  <c r="A3535" i="6"/>
  <c r="A3536" i="6"/>
  <c r="A3537" i="6"/>
  <c r="A3538" i="6"/>
  <c r="A3539" i="6"/>
  <c r="A3540" i="6"/>
  <c r="A3541" i="6"/>
  <c r="A3542" i="6"/>
  <c r="A3543" i="6"/>
  <c r="A3544" i="6"/>
  <c r="A3545" i="6"/>
  <c r="A3546" i="6"/>
  <c r="A3547" i="6"/>
  <c r="A3548" i="6"/>
  <c r="A3549" i="6"/>
  <c r="A3550" i="6"/>
  <c r="A3551" i="6"/>
  <c r="A3552" i="6"/>
  <c r="A3553" i="6"/>
  <c r="A3554" i="6"/>
  <c r="A3555" i="6"/>
  <c r="A3556" i="6"/>
  <c r="A3557" i="6"/>
  <c r="A3558" i="6"/>
  <c r="A3559" i="6"/>
  <c r="A3560" i="6"/>
  <c r="A3561" i="6"/>
  <c r="A3562" i="6"/>
  <c r="A3563" i="6"/>
  <c r="A3564" i="6"/>
  <c r="A3565" i="6"/>
  <c r="A3566" i="6"/>
  <c r="A3567" i="6"/>
  <c r="A3568" i="6"/>
  <c r="A3569" i="6"/>
  <c r="A3570" i="6"/>
  <c r="A3571" i="6"/>
  <c r="A3572" i="6"/>
  <c r="A3573" i="6"/>
  <c r="A3574" i="6"/>
  <c r="A3575" i="6"/>
  <c r="A3576" i="6"/>
  <c r="A3577" i="6"/>
  <c r="A3578" i="6"/>
  <c r="A3579" i="6"/>
  <c r="A3580" i="6"/>
  <c r="A3581" i="6"/>
  <c r="A3582" i="6"/>
  <c r="A3583" i="6"/>
  <c r="A3584" i="6"/>
  <c r="A3585" i="6"/>
  <c r="A3586" i="6"/>
  <c r="A3587" i="6"/>
  <c r="A3588" i="6"/>
  <c r="A3589" i="6"/>
  <c r="A3590" i="6"/>
  <c r="A3591" i="6"/>
  <c r="A3592" i="6"/>
  <c r="A3593" i="6"/>
  <c r="A3594" i="6"/>
  <c r="A3595" i="6"/>
  <c r="A3596" i="6"/>
  <c r="A3597" i="6"/>
  <c r="A3598" i="6"/>
  <c r="A3599" i="6"/>
  <c r="A3600" i="6"/>
  <c r="A3601" i="6"/>
  <c r="A3602" i="6"/>
  <c r="A3603" i="6"/>
  <c r="A3604" i="6"/>
  <c r="A3605" i="6"/>
  <c r="A3606" i="6"/>
  <c r="A3607" i="6"/>
  <c r="A3608" i="6"/>
  <c r="A3609" i="6"/>
  <c r="A3610" i="6"/>
  <c r="A3611" i="6"/>
  <c r="A3612" i="6"/>
  <c r="A3613" i="6"/>
  <c r="A3614" i="6"/>
  <c r="A3615" i="6"/>
  <c r="A3616" i="6"/>
  <c r="A3617" i="6"/>
  <c r="A3618" i="6"/>
  <c r="A3619" i="6"/>
  <c r="A3620" i="6"/>
  <c r="A3621" i="6"/>
  <c r="A3622" i="6"/>
  <c r="A3623" i="6"/>
  <c r="A3624" i="6"/>
  <c r="A3625" i="6"/>
  <c r="A3626" i="6"/>
  <c r="A3627" i="6"/>
  <c r="A3628" i="6"/>
  <c r="A3629" i="6"/>
  <c r="A3630" i="6"/>
  <c r="A3631" i="6"/>
  <c r="A3632" i="6"/>
  <c r="A3633" i="6"/>
  <c r="A3634" i="6"/>
  <c r="A3635" i="6"/>
  <c r="A3636" i="6"/>
  <c r="A3637" i="6"/>
  <c r="A3638" i="6"/>
  <c r="A3639" i="6"/>
  <c r="A3640" i="6"/>
  <c r="A3641" i="6"/>
  <c r="A3642" i="6"/>
  <c r="A3643" i="6"/>
  <c r="A3644" i="6"/>
  <c r="A3645" i="6"/>
  <c r="A3646" i="6"/>
  <c r="A3647" i="6"/>
  <c r="A3648" i="6"/>
  <c r="A3649" i="6"/>
  <c r="A3650" i="6"/>
  <c r="A3651" i="6"/>
  <c r="A3652" i="6"/>
  <c r="A3653" i="6"/>
  <c r="A3654" i="6"/>
  <c r="A3655" i="6"/>
  <c r="A3656" i="6"/>
  <c r="A3657" i="6"/>
  <c r="A3658" i="6"/>
  <c r="A3659" i="6"/>
  <c r="A3660" i="6"/>
  <c r="A3661" i="6"/>
  <c r="A3662" i="6"/>
  <c r="A3663" i="6"/>
  <c r="A3664" i="6"/>
  <c r="A3665" i="6"/>
  <c r="A3666" i="6"/>
  <c r="A3667" i="6"/>
  <c r="A3668" i="6"/>
  <c r="A3669" i="6"/>
  <c r="A3670" i="6"/>
  <c r="A3671" i="6"/>
  <c r="A3672" i="6"/>
  <c r="A3673" i="6"/>
  <c r="A3674" i="6"/>
  <c r="A3675" i="6"/>
  <c r="A3676" i="6"/>
  <c r="A3677" i="6"/>
  <c r="A3678" i="6"/>
  <c r="A3679" i="6"/>
  <c r="A3680" i="6"/>
  <c r="A3681" i="6"/>
  <c r="A3682" i="6"/>
  <c r="A3683" i="6"/>
  <c r="A3684" i="6"/>
  <c r="A3685" i="6"/>
  <c r="A3686" i="6"/>
  <c r="A3687" i="6"/>
  <c r="A3688" i="6"/>
  <c r="A3689" i="6"/>
  <c r="A3690" i="6"/>
  <c r="A3691" i="6"/>
  <c r="A3692" i="6"/>
  <c r="A3693" i="6"/>
  <c r="A3694" i="6"/>
  <c r="A3695" i="6"/>
  <c r="A3696" i="6"/>
  <c r="A3697" i="6"/>
  <c r="A3698" i="6"/>
  <c r="A3699" i="6"/>
  <c r="A3700" i="6"/>
  <c r="A3701" i="6"/>
  <c r="A3702" i="6"/>
  <c r="A3703" i="6"/>
  <c r="A3704" i="6"/>
  <c r="A3705" i="6"/>
  <c r="A3706" i="6"/>
  <c r="A3707" i="6"/>
  <c r="A3708" i="6"/>
  <c r="A3709" i="6"/>
  <c r="A3710" i="6"/>
  <c r="A3711" i="6"/>
  <c r="A3712" i="6"/>
  <c r="A3713" i="6"/>
  <c r="A3714" i="6"/>
  <c r="A3715" i="6"/>
  <c r="A3716" i="6"/>
  <c r="A3717" i="6"/>
  <c r="A3718" i="6"/>
  <c r="A3719" i="6"/>
  <c r="A3720" i="6"/>
  <c r="A3721" i="6"/>
  <c r="A3722" i="6"/>
  <c r="A3723" i="6"/>
  <c r="A3724" i="6"/>
  <c r="A3725" i="6"/>
  <c r="A3726" i="6"/>
  <c r="A3727" i="6"/>
  <c r="A3728" i="6"/>
  <c r="A3729" i="6"/>
  <c r="A3730" i="6"/>
  <c r="A3731" i="6"/>
  <c r="A3732" i="6"/>
  <c r="A3733" i="6"/>
  <c r="A3734" i="6"/>
  <c r="A3735" i="6"/>
  <c r="A3736" i="6"/>
  <c r="A3737" i="6"/>
  <c r="A3738" i="6"/>
  <c r="A3739" i="6"/>
  <c r="A3740" i="6"/>
  <c r="A3741" i="6"/>
  <c r="A3742" i="6"/>
  <c r="A3743" i="6"/>
  <c r="A3744" i="6"/>
  <c r="A3745" i="6"/>
  <c r="A3746" i="6"/>
  <c r="A3747" i="6"/>
  <c r="A3748" i="6"/>
  <c r="A3749" i="6"/>
  <c r="A3750" i="6"/>
  <c r="A3751" i="6"/>
  <c r="A3752" i="6"/>
  <c r="A3753" i="6"/>
  <c r="A3754" i="6"/>
  <c r="A3755" i="6"/>
  <c r="A3756" i="6"/>
  <c r="A3757" i="6"/>
  <c r="A3758" i="6"/>
  <c r="A3759" i="6"/>
  <c r="A3760" i="6"/>
  <c r="A3761" i="6"/>
  <c r="A3762" i="6"/>
  <c r="A3763" i="6"/>
  <c r="A3764" i="6"/>
  <c r="A3765" i="6"/>
  <c r="A3766" i="6"/>
  <c r="A3767" i="6"/>
  <c r="A3768" i="6"/>
  <c r="A3769" i="6"/>
  <c r="A3770" i="6"/>
  <c r="A3771" i="6"/>
  <c r="A3772" i="6"/>
  <c r="A3773" i="6"/>
  <c r="A3774" i="6"/>
  <c r="A3775" i="6"/>
  <c r="A3776" i="6"/>
  <c r="A3777" i="6"/>
  <c r="A3778" i="6"/>
  <c r="A3779" i="6"/>
  <c r="A3780" i="6"/>
  <c r="A3781" i="6"/>
  <c r="A3782" i="6"/>
  <c r="A3783" i="6"/>
  <c r="A3784" i="6"/>
  <c r="A3785" i="6"/>
  <c r="A3786" i="6"/>
  <c r="A3787" i="6"/>
  <c r="A3788" i="6"/>
  <c r="A3789" i="6"/>
  <c r="A3790" i="6"/>
  <c r="A3791" i="6"/>
  <c r="A3792" i="6"/>
  <c r="A3793" i="6"/>
  <c r="A3794" i="6"/>
  <c r="A3795" i="6"/>
  <c r="A3796" i="6"/>
  <c r="A3797" i="6"/>
  <c r="A3798" i="6"/>
  <c r="A3799" i="6"/>
  <c r="A3800" i="6"/>
  <c r="A3801" i="6"/>
  <c r="A3802" i="6"/>
  <c r="A3803" i="6"/>
  <c r="A3804" i="6"/>
  <c r="A3805" i="6"/>
  <c r="A3806" i="6"/>
  <c r="A3807" i="6"/>
  <c r="A3808" i="6"/>
  <c r="A3809" i="6"/>
  <c r="A3810" i="6"/>
  <c r="A3811" i="6"/>
  <c r="A3812" i="6"/>
  <c r="A3813" i="6"/>
  <c r="A3814" i="6"/>
  <c r="A3815" i="6"/>
  <c r="A3816" i="6"/>
  <c r="A3817" i="6"/>
  <c r="A3818" i="6"/>
  <c r="A3819" i="6"/>
  <c r="A3820" i="6"/>
  <c r="A3821" i="6"/>
  <c r="A3822" i="6"/>
  <c r="A3823" i="6"/>
  <c r="A3824" i="6"/>
  <c r="A3825" i="6"/>
  <c r="A3826" i="6"/>
  <c r="A3827" i="6"/>
  <c r="A3828" i="6"/>
  <c r="A3829" i="6"/>
  <c r="A3830" i="6"/>
  <c r="A3831" i="6"/>
  <c r="A3832" i="6"/>
  <c r="A3833" i="6"/>
  <c r="A3834" i="6"/>
  <c r="A3835" i="6"/>
  <c r="A3836" i="6"/>
  <c r="A3837" i="6"/>
  <c r="A3838" i="6"/>
  <c r="A3839" i="6"/>
  <c r="A3840" i="6"/>
  <c r="A3841" i="6"/>
  <c r="A3842" i="6"/>
  <c r="A3843" i="6"/>
  <c r="A3844" i="6"/>
  <c r="A3845" i="6"/>
  <c r="A3846" i="6"/>
  <c r="A3847" i="6"/>
  <c r="A3848" i="6"/>
  <c r="A3849" i="6"/>
  <c r="A3850" i="6"/>
  <c r="A3851" i="6"/>
  <c r="A3852" i="6"/>
  <c r="A3853" i="6"/>
  <c r="A3854" i="6"/>
  <c r="A3855" i="6"/>
  <c r="A3856" i="6"/>
  <c r="A3857" i="6"/>
  <c r="A3858" i="6"/>
  <c r="A3859" i="6"/>
  <c r="A3860" i="6"/>
  <c r="A3861" i="6"/>
  <c r="A3862" i="6"/>
  <c r="A3863" i="6"/>
  <c r="A3864" i="6"/>
  <c r="A3865" i="6"/>
  <c r="A3866" i="6"/>
  <c r="A3867" i="6"/>
  <c r="A3868" i="6"/>
  <c r="A3869" i="6"/>
  <c r="A3870" i="6"/>
  <c r="A3871" i="6"/>
  <c r="A3872" i="6"/>
  <c r="A3873" i="6"/>
  <c r="A3874" i="6"/>
  <c r="A3875" i="6"/>
  <c r="A3876" i="6"/>
  <c r="A3877" i="6"/>
  <c r="A3878" i="6"/>
  <c r="A3879" i="6"/>
  <c r="A3880" i="6"/>
  <c r="A3881" i="6"/>
  <c r="A3882" i="6"/>
  <c r="A3883" i="6"/>
  <c r="A3884" i="6"/>
  <c r="A3885" i="6"/>
  <c r="A3886" i="6"/>
  <c r="A3887" i="6"/>
  <c r="A3888" i="6"/>
  <c r="A3889" i="6"/>
  <c r="A3890" i="6"/>
  <c r="A3891" i="6"/>
  <c r="A3892" i="6"/>
  <c r="A3893" i="6"/>
  <c r="A3894" i="6"/>
  <c r="A3895" i="6"/>
  <c r="A3896" i="6"/>
  <c r="A3897" i="6"/>
  <c r="A3898" i="6"/>
  <c r="A3899" i="6"/>
  <c r="A3900" i="6"/>
  <c r="A3901" i="6"/>
  <c r="A3902" i="6"/>
  <c r="A3903" i="6"/>
  <c r="A3904" i="6"/>
  <c r="A3905" i="6"/>
  <c r="A3906" i="6"/>
  <c r="A3907" i="6"/>
  <c r="A3908" i="6"/>
  <c r="A3909" i="6"/>
  <c r="A3910" i="6"/>
  <c r="A3911" i="6"/>
  <c r="A3912" i="6"/>
  <c r="A3913" i="6"/>
  <c r="A3914" i="6"/>
  <c r="A3915" i="6"/>
  <c r="A3916" i="6"/>
  <c r="A3917" i="6"/>
  <c r="A3918" i="6"/>
  <c r="A3919" i="6"/>
  <c r="A3920" i="6"/>
  <c r="A3921" i="6"/>
  <c r="A3922" i="6"/>
  <c r="A3923" i="6"/>
  <c r="A3924" i="6"/>
  <c r="A3925" i="6"/>
  <c r="A3926" i="6"/>
  <c r="A3927" i="6"/>
  <c r="A3928" i="6"/>
  <c r="A3929" i="6"/>
  <c r="A3930" i="6"/>
  <c r="A3931" i="6"/>
  <c r="A3932" i="6"/>
  <c r="A3933" i="6"/>
  <c r="A3934" i="6"/>
  <c r="A3935" i="6"/>
  <c r="A3936" i="6"/>
  <c r="A3937" i="6"/>
  <c r="A3938" i="6"/>
  <c r="A3939" i="6"/>
  <c r="A3940" i="6"/>
  <c r="A3941" i="6"/>
  <c r="A3942" i="6"/>
  <c r="A3943" i="6"/>
  <c r="A3944" i="6"/>
  <c r="A3945" i="6"/>
  <c r="A3946" i="6"/>
  <c r="A3947" i="6"/>
  <c r="A3948" i="6"/>
  <c r="A3949" i="6"/>
  <c r="A3950" i="6"/>
  <c r="A3951" i="6"/>
  <c r="A3952" i="6"/>
  <c r="A3953" i="6"/>
  <c r="A3954" i="6"/>
  <c r="A3955" i="6"/>
  <c r="A3956" i="6"/>
  <c r="A3957" i="6"/>
  <c r="A3958" i="6"/>
  <c r="A3959" i="6"/>
  <c r="A3960" i="6"/>
  <c r="A3961" i="6"/>
  <c r="A3962" i="6"/>
  <c r="A3963" i="6"/>
  <c r="A3964" i="6"/>
  <c r="A3965" i="6"/>
  <c r="A3966" i="6"/>
  <c r="A3967" i="6"/>
  <c r="A3968" i="6"/>
  <c r="A3969" i="6"/>
  <c r="A3970" i="6"/>
  <c r="A3971" i="6"/>
  <c r="A3972" i="6"/>
  <c r="A3973" i="6"/>
  <c r="A3974" i="6"/>
  <c r="A3975" i="6"/>
  <c r="A3976" i="6"/>
  <c r="A3977" i="6"/>
  <c r="A3978" i="6"/>
  <c r="A3979" i="6"/>
  <c r="A3980" i="6"/>
  <c r="A3981" i="6"/>
  <c r="A3982" i="6"/>
  <c r="A3983" i="6"/>
  <c r="A3984" i="6"/>
  <c r="A3985" i="6"/>
  <c r="A3986" i="6"/>
  <c r="A3987" i="6"/>
  <c r="A3988" i="6"/>
  <c r="A3989" i="6"/>
  <c r="A3990" i="6"/>
  <c r="A3991" i="6"/>
  <c r="A3992" i="6"/>
  <c r="A3993" i="6"/>
  <c r="A3994" i="6"/>
  <c r="A3995" i="6"/>
  <c r="A3996" i="6"/>
  <c r="A3997" i="6"/>
  <c r="A3998" i="6"/>
  <c r="A3999" i="6"/>
  <c r="A4000" i="6"/>
  <c r="A4001" i="6"/>
  <c r="A4002" i="6"/>
  <c r="A4003" i="6"/>
  <c r="A4004" i="6"/>
  <c r="A4005" i="6"/>
  <c r="A4006" i="6"/>
  <c r="A4007" i="6"/>
  <c r="A4008" i="6"/>
  <c r="A4009" i="6"/>
  <c r="A4010" i="6"/>
  <c r="A4011" i="6"/>
  <c r="A4012" i="6"/>
  <c r="A4013" i="6"/>
  <c r="A4014" i="6"/>
  <c r="A4015" i="6"/>
  <c r="A4016" i="6"/>
  <c r="A4017" i="6"/>
  <c r="A4018" i="6"/>
  <c r="A4019" i="6"/>
  <c r="A4020" i="6"/>
  <c r="A4021" i="6"/>
  <c r="A4022" i="6"/>
  <c r="A4023" i="6"/>
  <c r="A4024" i="6"/>
  <c r="A4025" i="6"/>
  <c r="A4026" i="6"/>
  <c r="A4027" i="6"/>
  <c r="A4028" i="6"/>
  <c r="A4029" i="6"/>
  <c r="A4030" i="6"/>
  <c r="A4031" i="6"/>
  <c r="A4032" i="6"/>
  <c r="A4033" i="6"/>
  <c r="A4034" i="6"/>
  <c r="A4035" i="6"/>
  <c r="A4036" i="6"/>
  <c r="A4037" i="6"/>
  <c r="A4038" i="6"/>
  <c r="A4039" i="6"/>
  <c r="A4040" i="6"/>
  <c r="A4041" i="6"/>
  <c r="A4042" i="6"/>
  <c r="A4043" i="6"/>
  <c r="A4044" i="6"/>
  <c r="A4045" i="6"/>
  <c r="A4046" i="6"/>
  <c r="A4047" i="6"/>
  <c r="A4048" i="6"/>
  <c r="A4049" i="6"/>
  <c r="A4050" i="6"/>
  <c r="A4051" i="6"/>
  <c r="A4052" i="6"/>
  <c r="A4053" i="6"/>
  <c r="A4054" i="6"/>
  <c r="A4055" i="6"/>
  <c r="A4056" i="6"/>
  <c r="A4057" i="6"/>
  <c r="A4058" i="6"/>
  <c r="A4059" i="6"/>
  <c r="A4060" i="6"/>
  <c r="A4061" i="6"/>
  <c r="A4062" i="6"/>
  <c r="A4063" i="6"/>
  <c r="A4064" i="6"/>
  <c r="A4065" i="6"/>
  <c r="A4066" i="6"/>
  <c r="A4067" i="6"/>
  <c r="A4068" i="6"/>
  <c r="A4069" i="6"/>
  <c r="A4070" i="6"/>
  <c r="A4071" i="6"/>
  <c r="A4072" i="6"/>
  <c r="A4073" i="6"/>
  <c r="A4074" i="6"/>
  <c r="A4075" i="6"/>
  <c r="A4076" i="6"/>
  <c r="A4077" i="6"/>
  <c r="A4078" i="6"/>
  <c r="A4079" i="6"/>
  <c r="A4080" i="6"/>
  <c r="A4081" i="6"/>
  <c r="A4082" i="6"/>
  <c r="A4083" i="6"/>
  <c r="A4084" i="6"/>
  <c r="A4085" i="6"/>
  <c r="A4086" i="6"/>
  <c r="A4087" i="6"/>
  <c r="A4088" i="6"/>
  <c r="A4089" i="6"/>
  <c r="A4090" i="6"/>
  <c r="A4091" i="6"/>
  <c r="A4092" i="6"/>
  <c r="A4093" i="6"/>
  <c r="A4094" i="6"/>
  <c r="A4095" i="6"/>
  <c r="A4096" i="6"/>
  <c r="A4097" i="6"/>
  <c r="A4098" i="6"/>
  <c r="A4099" i="6"/>
  <c r="A4100" i="6"/>
  <c r="A4101" i="6"/>
  <c r="A4102" i="6"/>
  <c r="A4103" i="6"/>
  <c r="A4104" i="6"/>
  <c r="A4105" i="6"/>
  <c r="A4106" i="6"/>
  <c r="A4107" i="6"/>
  <c r="A4108" i="6"/>
  <c r="A4109" i="6"/>
  <c r="A4110" i="6"/>
  <c r="A4111" i="6"/>
  <c r="A4112" i="6"/>
  <c r="A4113" i="6"/>
  <c r="A4114" i="6"/>
  <c r="A4115" i="6"/>
  <c r="A4116" i="6"/>
  <c r="A4117" i="6"/>
  <c r="A4118" i="6"/>
  <c r="A4119" i="6"/>
  <c r="A4120" i="6"/>
  <c r="A4121" i="6"/>
  <c r="A4122" i="6"/>
  <c r="A4123" i="6"/>
  <c r="A4124" i="6"/>
  <c r="A4125" i="6"/>
  <c r="A4126" i="6"/>
  <c r="A4127" i="6"/>
  <c r="A4128" i="6"/>
  <c r="A4129" i="6"/>
  <c r="A4130" i="6"/>
  <c r="A4131" i="6"/>
  <c r="A4132" i="6"/>
  <c r="A4133" i="6"/>
  <c r="A4134" i="6"/>
  <c r="A4135" i="6"/>
  <c r="A4136" i="6"/>
  <c r="A4137" i="6"/>
  <c r="A4138" i="6"/>
  <c r="A4139" i="6"/>
  <c r="A4140" i="6"/>
  <c r="A4141" i="6"/>
  <c r="A4142" i="6"/>
  <c r="A4143" i="6"/>
  <c r="A4144" i="6"/>
  <c r="A4145" i="6"/>
  <c r="A4146" i="6"/>
  <c r="A4147" i="6"/>
  <c r="A4148" i="6"/>
  <c r="A4149" i="6"/>
  <c r="A4150" i="6"/>
  <c r="A4151" i="6"/>
  <c r="A4152" i="6"/>
  <c r="A4153" i="6"/>
  <c r="A4154" i="6"/>
  <c r="A4155" i="6"/>
  <c r="A4156" i="6"/>
  <c r="A4157" i="6"/>
  <c r="A4158" i="6"/>
  <c r="A4159" i="6"/>
  <c r="A4160" i="6"/>
  <c r="A4161" i="6"/>
  <c r="A4162" i="6"/>
  <c r="A4163" i="6"/>
  <c r="A4164" i="6"/>
  <c r="A4165" i="6"/>
  <c r="A4166" i="6"/>
  <c r="A4167" i="6"/>
  <c r="A4168" i="6"/>
  <c r="A4169" i="6"/>
  <c r="A4170" i="6"/>
  <c r="A4171" i="6"/>
  <c r="A4172" i="6"/>
  <c r="A4173" i="6"/>
  <c r="A4174" i="6"/>
  <c r="A4175" i="6"/>
  <c r="A4176" i="6"/>
  <c r="A4177" i="6"/>
  <c r="A4178" i="6"/>
  <c r="A4179" i="6"/>
  <c r="A4180" i="6"/>
  <c r="A4181" i="6"/>
  <c r="A4182" i="6"/>
  <c r="A4183" i="6"/>
  <c r="A4184" i="6"/>
  <c r="A4185" i="6"/>
  <c r="A4186" i="6"/>
  <c r="A4187" i="6"/>
  <c r="A4188" i="6"/>
  <c r="A4189" i="6"/>
  <c r="A4190" i="6"/>
  <c r="A4191" i="6"/>
  <c r="A4192" i="6"/>
  <c r="A4193" i="6"/>
  <c r="A4194" i="6"/>
  <c r="A4195" i="6"/>
  <c r="A4196" i="6"/>
  <c r="A4197" i="6"/>
  <c r="A4198" i="6"/>
  <c r="A4199" i="6"/>
  <c r="A4200" i="6"/>
  <c r="A4201" i="6"/>
  <c r="A4202" i="6"/>
  <c r="A4203" i="6"/>
  <c r="A4204" i="6"/>
  <c r="A4205" i="6"/>
  <c r="A4206" i="6"/>
  <c r="A4207" i="6"/>
  <c r="A4208" i="6"/>
  <c r="A4209" i="6"/>
  <c r="A4210" i="6"/>
  <c r="A4211" i="6"/>
  <c r="A4212" i="6"/>
  <c r="A4213" i="6"/>
  <c r="A4214" i="6"/>
  <c r="A4215" i="6"/>
  <c r="A4216" i="6"/>
  <c r="A4217" i="6"/>
  <c r="A4218" i="6"/>
  <c r="A4219" i="6"/>
  <c r="A4220" i="6"/>
  <c r="A4221" i="6"/>
  <c r="A4222" i="6"/>
  <c r="A4223" i="6"/>
  <c r="A4224" i="6"/>
  <c r="A4225" i="6"/>
  <c r="A4226" i="6"/>
  <c r="A4227" i="6"/>
  <c r="A4228" i="6"/>
  <c r="A4229" i="6"/>
  <c r="A4230" i="6"/>
  <c r="A4231" i="6"/>
  <c r="A4232" i="6"/>
  <c r="A4233" i="6"/>
  <c r="A4234" i="6"/>
  <c r="A4235" i="6"/>
  <c r="A4236" i="6"/>
  <c r="A4237" i="6"/>
  <c r="A4238" i="6"/>
  <c r="A4239" i="6"/>
  <c r="A4240" i="6"/>
  <c r="A4241" i="6"/>
  <c r="A4242" i="6"/>
  <c r="A4243" i="6"/>
  <c r="A4244" i="6"/>
  <c r="A4245" i="6"/>
  <c r="A4246" i="6"/>
  <c r="A4247" i="6"/>
  <c r="A4248" i="6"/>
  <c r="A4249" i="6"/>
  <c r="A4250" i="6"/>
  <c r="A4251" i="6"/>
  <c r="A4252" i="6"/>
  <c r="A4253" i="6"/>
  <c r="A4254" i="6"/>
  <c r="A4255" i="6"/>
  <c r="A4256" i="6"/>
  <c r="A4257" i="6"/>
  <c r="A4258" i="6"/>
  <c r="A4259" i="6"/>
  <c r="A4260" i="6"/>
  <c r="A4261" i="6"/>
  <c r="A4262" i="6"/>
  <c r="A4263" i="6"/>
  <c r="A4264" i="6"/>
  <c r="A4265" i="6"/>
  <c r="A4266" i="6"/>
  <c r="A4267" i="6"/>
  <c r="A4268" i="6"/>
  <c r="A4269" i="6"/>
  <c r="A4270" i="6"/>
  <c r="A4271" i="6"/>
  <c r="A4272" i="6"/>
  <c r="A4273" i="6"/>
  <c r="A4274" i="6"/>
  <c r="A4275" i="6"/>
  <c r="A4276" i="6"/>
  <c r="A4277" i="6"/>
  <c r="A4278" i="6"/>
  <c r="A4279" i="6"/>
  <c r="A4280" i="6"/>
  <c r="A4281" i="6"/>
  <c r="A4282" i="6"/>
  <c r="A4283" i="6"/>
  <c r="A4284" i="6"/>
  <c r="A4285" i="6"/>
  <c r="A4286" i="6"/>
  <c r="A4287" i="6"/>
  <c r="A4288" i="6"/>
  <c r="A4289" i="6"/>
  <c r="A4290" i="6"/>
  <c r="A4291" i="6"/>
  <c r="A4292" i="6"/>
  <c r="A4293" i="6"/>
  <c r="A4294" i="6"/>
  <c r="A4295" i="6"/>
  <c r="A4296" i="6"/>
  <c r="A4297" i="6"/>
  <c r="A4298" i="6"/>
  <c r="A4299" i="6"/>
  <c r="A4300" i="6"/>
  <c r="A4301" i="6"/>
  <c r="A4302" i="6"/>
  <c r="A4303" i="6"/>
  <c r="A4304" i="6"/>
  <c r="A4305" i="6"/>
  <c r="A4306" i="6"/>
  <c r="A4307" i="6"/>
  <c r="A4308" i="6"/>
  <c r="A4309" i="6"/>
  <c r="A4310" i="6"/>
  <c r="A4311" i="6"/>
  <c r="A4312" i="6"/>
  <c r="A4313" i="6"/>
  <c r="A4314" i="6"/>
  <c r="A4315" i="6"/>
  <c r="A4316" i="6"/>
  <c r="A4317" i="6"/>
  <c r="A4318" i="6"/>
  <c r="A4319" i="6"/>
  <c r="A4320" i="6"/>
  <c r="A4321" i="6"/>
  <c r="A4322" i="6"/>
  <c r="A4323" i="6"/>
  <c r="A4324" i="6"/>
  <c r="A4325" i="6"/>
  <c r="A4326" i="6"/>
  <c r="A4327" i="6"/>
  <c r="A4328" i="6"/>
  <c r="A4329" i="6"/>
  <c r="A4330" i="6"/>
  <c r="A4331" i="6"/>
  <c r="A4332" i="6"/>
  <c r="A4333" i="6"/>
  <c r="A4334" i="6"/>
  <c r="A4335" i="6"/>
  <c r="A4336" i="6"/>
  <c r="A4337" i="6"/>
  <c r="A4338" i="6"/>
  <c r="A4339" i="6"/>
  <c r="A4340" i="6"/>
  <c r="A4341" i="6"/>
  <c r="A4342" i="6"/>
  <c r="A4343" i="6"/>
  <c r="A4344" i="6"/>
  <c r="A4345" i="6"/>
  <c r="A4346" i="6"/>
  <c r="A4347" i="6"/>
  <c r="A4348" i="6"/>
  <c r="A4349" i="6"/>
  <c r="A4350" i="6"/>
  <c r="A4351" i="6"/>
  <c r="A4352" i="6"/>
  <c r="A4353" i="6"/>
  <c r="A4354" i="6"/>
  <c r="A4355" i="6"/>
  <c r="A4356" i="6"/>
  <c r="A4357" i="6"/>
  <c r="A4358" i="6"/>
  <c r="A4359" i="6"/>
  <c r="A4360" i="6"/>
  <c r="A4361" i="6"/>
  <c r="A4362" i="6"/>
  <c r="A4363" i="6"/>
  <c r="A4364" i="6"/>
  <c r="A4365" i="6"/>
  <c r="A4366" i="6"/>
  <c r="A4367" i="6"/>
  <c r="A4368" i="6"/>
  <c r="A4369" i="6"/>
  <c r="A4370" i="6"/>
  <c r="A4371" i="6"/>
  <c r="A4372" i="6"/>
  <c r="A4373" i="6"/>
  <c r="A4374" i="6"/>
  <c r="A4375" i="6"/>
  <c r="A4376" i="6"/>
  <c r="A4377" i="6"/>
  <c r="A4378" i="6"/>
  <c r="A4379" i="6"/>
  <c r="A4380" i="6"/>
  <c r="A4381" i="6"/>
  <c r="A4382" i="6"/>
  <c r="A4383" i="6"/>
  <c r="A4384" i="6"/>
  <c r="A4385" i="6"/>
  <c r="A2" i="6"/>
  <c r="B30" i="7"/>
  <c r="E8" i="10" l="1"/>
  <c r="E16" i="10"/>
  <c r="E24" i="10"/>
  <c r="E32" i="10"/>
  <c r="E40" i="10"/>
  <c r="E44" i="10"/>
  <c r="H44" i="10" s="1"/>
  <c r="E48" i="10"/>
  <c r="I48" i="10" s="1"/>
  <c r="E52" i="10"/>
  <c r="I52" i="10" s="1"/>
  <c r="E4" i="10"/>
  <c r="E3" i="10"/>
  <c r="D43" i="10"/>
  <c r="E43" i="10" s="1"/>
  <c r="D35" i="10"/>
  <c r="E35" i="10" s="1"/>
  <c r="D27" i="10"/>
  <c r="E27" i="10" s="1"/>
  <c r="D19" i="10"/>
  <c r="E19" i="10" s="1"/>
  <c r="H19" i="10" s="1"/>
  <c r="D11" i="10"/>
  <c r="E11" i="10" s="1"/>
  <c r="G11" i="10" s="1"/>
  <c r="D47" i="10"/>
  <c r="E47" i="10" s="1"/>
  <c r="I47" i="10" s="1"/>
  <c r="D39" i="10"/>
  <c r="E39" i="10" s="1"/>
  <c r="D31" i="10"/>
  <c r="E31" i="10" s="1"/>
  <c r="I31" i="10" s="1"/>
  <c r="D23" i="10"/>
  <c r="E23" i="10" s="1"/>
  <c r="D15" i="10"/>
  <c r="E15" i="10" s="1"/>
  <c r="D46" i="10"/>
  <c r="E46" i="10" s="1"/>
  <c r="D38" i="10"/>
  <c r="E38" i="10" s="1"/>
  <c r="H38" i="10" s="1"/>
  <c r="D5" i="10"/>
  <c r="E5" i="10" s="1"/>
  <c r="D37" i="10"/>
  <c r="E37" i="10" s="1"/>
  <c r="H37" i="10" s="1"/>
  <c r="D29" i="10"/>
  <c r="E29" i="10" s="1"/>
  <c r="H29" i="10" s="1"/>
  <c r="D21" i="10"/>
  <c r="E21" i="10" s="1"/>
  <c r="H21" i="10" s="1"/>
  <c r="D13" i="10"/>
  <c r="E13" i="10" s="1"/>
  <c r="H13" i="10" s="1"/>
  <c r="D6" i="10"/>
  <c r="E6" i="10" s="1"/>
  <c r="I45" i="10"/>
  <c r="D36" i="10"/>
  <c r="E36" i="10" s="1"/>
  <c r="I36" i="10" s="1"/>
  <c r="D28" i="10"/>
  <c r="E28" i="10" s="1"/>
  <c r="H28" i="10" s="1"/>
  <c r="D20" i="10"/>
  <c r="E20" i="10" s="1"/>
  <c r="H20" i="10" s="1"/>
  <c r="D12" i="10"/>
  <c r="E12" i="10" s="1"/>
  <c r="G12" i="10" s="1"/>
  <c r="I14" i="10"/>
  <c r="H24" i="10"/>
  <c r="I30" i="10"/>
  <c r="G4" i="10"/>
  <c r="H10" i="10"/>
  <c r="G16" i="10"/>
  <c r="G48" i="10"/>
  <c r="I15" i="10"/>
  <c r="G20" i="10"/>
  <c r="G52" i="10"/>
  <c r="I16" i="10"/>
  <c r="H32" i="10"/>
  <c r="G24" i="10"/>
  <c r="I18" i="10"/>
  <c r="I39" i="10"/>
  <c r="H34" i="10"/>
  <c r="G28" i="10"/>
  <c r="I5" i="10"/>
  <c r="I22" i="10"/>
  <c r="I40" i="10"/>
  <c r="H47" i="10"/>
  <c r="G32" i="10"/>
  <c r="I6" i="10"/>
  <c r="I23" i="10"/>
  <c r="I42" i="10"/>
  <c r="H48" i="10"/>
  <c r="I8" i="10"/>
  <c r="I24" i="10"/>
  <c r="H6" i="10"/>
  <c r="H50" i="10"/>
  <c r="G40" i="10"/>
  <c r="I4" i="10"/>
  <c r="I10" i="10"/>
  <c r="I26" i="10"/>
  <c r="H7" i="10"/>
  <c r="G7" i="10"/>
  <c r="G44" i="10"/>
  <c r="H4" i="10"/>
  <c r="H9" i="10"/>
  <c r="G17" i="10"/>
  <c r="G25" i="10"/>
  <c r="G33" i="10"/>
  <c r="G41" i="10"/>
  <c r="G49" i="10"/>
  <c r="I9" i="10"/>
  <c r="I7" i="10"/>
  <c r="H8" i="10"/>
  <c r="H33" i="10"/>
  <c r="H49" i="10"/>
  <c r="G18" i="10"/>
  <c r="G26" i="10"/>
  <c r="G34" i="10"/>
  <c r="G42" i="10"/>
  <c r="G50" i="10"/>
  <c r="G3" i="10"/>
  <c r="I17" i="10"/>
  <c r="I25" i="10"/>
  <c r="I41" i="10"/>
  <c r="G19" i="10"/>
  <c r="G27" i="10"/>
  <c r="G35" i="10"/>
  <c r="G43" i="10"/>
  <c r="G51" i="10"/>
  <c r="H3" i="10"/>
  <c r="H11" i="10"/>
  <c r="H51" i="10"/>
  <c r="I3" i="10"/>
  <c r="H12" i="10"/>
  <c r="H36" i="10"/>
  <c r="H52" i="10"/>
  <c r="G13" i="10"/>
  <c r="G21" i="10"/>
  <c r="G29" i="10"/>
  <c r="G37" i="10"/>
  <c r="G45" i="10"/>
  <c r="I44" i="10"/>
  <c r="G5" i="10"/>
  <c r="G14" i="10"/>
  <c r="G22" i="10"/>
  <c r="G30" i="10"/>
  <c r="G38" i="10"/>
  <c r="G46" i="10"/>
  <c r="I32" i="10"/>
  <c r="H16" i="10"/>
  <c r="H26" i="10"/>
  <c r="H41" i="10"/>
  <c r="H25" i="10"/>
  <c r="H39" i="10"/>
  <c r="H17" i="10"/>
  <c r="G8" i="10"/>
  <c r="I33" i="10"/>
  <c r="H27" i="10"/>
  <c r="G9" i="10"/>
  <c r="H15" i="10"/>
  <c r="H23" i="10"/>
  <c r="H42" i="10"/>
  <c r="H45" i="10"/>
  <c r="I34" i="10"/>
  <c r="H40" i="10"/>
  <c r="G10" i="10"/>
  <c r="H18" i="10"/>
  <c r="I46" i="10"/>
  <c r="I49" i="10"/>
  <c r="I51" i="10"/>
  <c r="H30" i="10"/>
  <c r="H43" i="10"/>
  <c r="H14" i="10"/>
  <c r="H22" i="10"/>
  <c r="I35" i="10"/>
  <c r="I50" i="10"/>
  <c r="B31" i="7"/>
  <c r="H31" i="10" l="1"/>
  <c r="F31" i="10" s="1"/>
  <c r="F35" i="10"/>
  <c r="F16" i="10"/>
  <c r="F27" i="10"/>
  <c r="F29" i="10"/>
  <c r="F24" i="10"/>
  <c r="F4" i="10"/>
  <c r="F23" i="10"/>
  <c r="F22" i="10"/>
  <c r="F50" i="10"/>
  <c r="F49" i="10"/>
  <c r="F52" i="10"/>
  <c r="F14" i="10"/>
  <c r="F10" i="10"/>
  <c r="F28" i="10"/>
  <c r="F40" i="10"/>
  <c r="F33" i="10"/>
  <c r="F51" i="10"/>
  <c r="F20" i="10"/>
  <c r="F15" i="10"/>
  <c r="F32" i="10"/>
  <c r="F5" i="10"/>
  <c r="F13" i="10"/>
  <c r="F7" i="10"/>
  <c r="F21" i="10"/>
  <c r="F44" i="10"/>
  <c r="F47" i="10"/>
  <c r="F12" i="10"/>
  <c r="F25" i="10"/>
  <c r="F46" i="10"/>
  <c r="F18" i="10"/>
  <c r="F39" i="10"/>
  <c r="F17" i="10"/>
  <c r="F45" i="10"/>
  <c r="F9" i="10"/>
  <c r="F43" i="10"/>
  <c r="F48" i="10"/>
  <c r="F30" i="10"/>
  <c r="F26" i="10"/>
  <c r="F37" i="10"/>
  <c r="F8" i="10"/>
  <c r="F36" i="10"/>
  <c r="F38" i="10"/>
  <c r="F42" i="10"/>
  <c r="F34" i="10"/>
  <c r="F6" i="10"/>
  <c r="K6" i="10"/>
  <c r="F41" i="10"/>
  <c r="K7" i="10"/>
  <c r="F11" i="10"/>
  <c r="K8" i="10"/>
  <c r="F19" i="10"/>
  <c r="F3" i="10"/>
  <c r="B32" i="7"/>
  <c r="K5" i="10" l="1"/>
  <c r="B33" i="7"/>
  <c r="B34" i="7" l="1"/>
  <c r="B35" i="7" l="1"/>
  <c r="B36" i="7" l="1"/>
  <c r="B37" i="7" l="1"/>
  <c r="B38" i="7" l="1"/>
  <c r="B39" i="7" l="1"/>
  <c r="M30" i="7"/>
  <c r="U32" i="7"/>
  <c r="Y38" i="7"/>
  <c r="Y30" i="7"/>
  <c r="AP30" i="7"/>
  <c r="Z30" i="7"/>
  <c r="AG29" i="7"/>
  <c r="AI39" i="7"/>
  <c r="AB34" i="7"/>
  <c r="R37" i="7"/>
  <c r="AM30" i="7"/>
  <c r="AQ38" i="7"/>
  <c r="C35" i="7"/>
  <c r="AG30" i="7"/>
  <c r="AZ35" i="7"/>
  <c r="L30" i="7"/>
  <c r="AK32" i="7"/>
  <c r="AL37" i="7"/>
  <c r="L29" i="7"/>
  <c r="AN39" i="7"/>
  <c r="N35" i="7"/>
  <c r="AM35" i="7"/>
  <c r="AB39" i="7"/>
  <c r="F38" i="7"/>
  <c r="AI29" i="7"/>
  <c r="AE35" i="7"/>
  <c r="O37" i="7"/>
  <c r="AE38" i="7"/>
  <c r="AM32" i="7"/>
  <c r="X34" i="7"/>
  <c r="W33" i="7"/>
  <c r="AO31" i="7"/>
  <c r="O39" i="7"/>
  <c r="AF37" i="7"/>
  <c r="G35" i="7"/>
  <c r="AP33" i="7"/>
  <c r="AY35" i="7"/>
  <c r="O30" i="7"/>
  <c r="C38" i="7"/>
  <c r="L39" i="7"/>
  <c r="AU38" i="7"/>
  <c r="AB37" i="7"/>
  <c r="Z33" i="7"/>
  <c r="Q33" i="7"/>
  <c r="AW38" i="7"/>
  <c r="AH38" i="7"/>
  <c r="I32" i="7"/>
  <c r="H33" i="7"/>
  <c r="P35" i="7"/>
  <c r="AM39" i="7"/>
  <c r="O38" i="7"/>
  <c r="AD38" i="7"/>
  <c r="M38" i="7"/>
  <c r="AW35" i="7"/>
  <c r="G30" i="7"/>
  <c r="S35" i="7"/>
  <c r="Q30" i="7"/>
  <c r="AF39" i="7"/>
  <c r="O35" i="7"/>
  <c r="E33" i="7"/>
  <c r="Y31" i="7"/>
  <c r="AT37" i="7"/>
  <c r="AR34" i="7"/>
  <c r="AB31" i="7"/>
  <c r="AV36" i="7"/>
  <c r="H32" i="7"/>
  <c r="Y37" i="7"/>
  <c r="AK39" i="7"/>
  <c r="AC35" i="7"/>
  <c r="AS32" i="7"/>
  <c r="AZ37" i="7"/>
  <c r="AB35" i="7"/>
  <c r="AE30" i="7"/>
  <c r="V29" i="7"/>
  <c r="C31" i="7"/>
  <c r="H37" i="7"/>
  <c r="AJ37" i="7"/>
  <c r="K36" i="7"/>
  <c r="J29" i="7"/>
  <c r="R39" i="7"/>
  <c r="AR32" i="7"/>
  <c r="X36" i="7"/>
  <c r="S34" i="7"/>
  <c r="AX30" i="7"/>
  <c r="AS36" i="7"/>
  <c r="F34" i="7"/>
  <c r="Q29" i="7"/>
  <c r="V39" i="7"/>
  <c r="T32" i="7"/>
  <c r="AO36" i="7"/>
  <c r="AP37" i="7"/>
  <c r="AK38" i="7"/>
  <c r="O31" i="7"/>
  <c r="AM38" i="7"/>
  <c r="H29" i="7"/>
  <c r="AP39" i="7"/>
  <c r="AV37" i="7"/>
  <c r="M29" i="7"/>
  <c r="K34" i="7"/>
  <c r="F29" i="7"/>
  <c r="AP34" i="7"/>
  <c r="S32" i="7"/>
  <c r="X30" i="7"/>
  <c r="AP36" i="7"/>
  <c r="W32" i="7"/>
  <c r="AB30" i="7"/>
  <c r="T33" i="7"/>
  <c r="AG38" i="7"/>
  <c r="AB29" i="7"/>
  <c r="AY36" i="7"/>
  <c r="AQ34" i="7"/>
  <c r="N32" i="7"/>
  <c r="N31" i="7"/>
  <c r="AO32" i="7"/>
  <c r="V36" i="7"/>
  <c r="D35" i="7"/>
  <c r="G31" i="7"/>
  <c r="AV31" i="7"/>
  <c r="AF35" i="7"/>
  <c r="AA32" i="7"/>
  <c r="J30" i="7"/>
  <c r="AK29" i="7"/>
  <c r="R29" i="7"/>
  <c r="AW39" i="7"/>
  <c r="AE33" i="7"/>
  <c r="N39" i="7"/>
  <c r="P36" i="7"/>
  <c r="AT36" i="7"/>
  <c r="K38" i="7"/>
  <c r="L35" i="7"/>
  <c r="AC31" i="7"/>
  <c r="AX34" i="7"/>
  <c r="AR35" i="7"/>
  <c r="AP38" i="7"/>
  <c r="AP29" i="7"/>
  <c r="AU39" i="7"/>
  <c r="K32" i="7"/>
  <c r="AX32" i="7"/>
  <c r="P38" i="7"/>
  <c r="U36" i="7"/>
  <c r="AA36" i="7"/>
  <c r="AE31" i="7"/>
  <c r="E34" i="7"/>
  <c r="AL35" i="7"/>
  <c r="AN29" i="7"/>
  <c r="N29" i="7"/>
  <c r="G39" i="7"/>
  <c r="AU32" i="7"/>
  <c r="D30" i="7"/>
  <c r="W37" i="7"/>
  <c r="AV29" i="7"/>
  <c r="AS38" i="7"/>
  <c r="AN37" i="7"/>
  <c r="AO37" i="7"/>
  <c r="AZ36" i="7"/>
  <c r="AV38" i="7"/>
  <c r="T35" i="7"/>
  <c r="R38" i="7"/>
  <c r="AR33" i="7"/>
  <c r="P29" i="7"/>
  <c r="Z38" i="7"/>
  <c r="T36" i="7"/>
  <c r="D38" i="7"/>
  <c r="Y35" i="7"/>
  <c r="X35" i="7"/>
  <c r="AD36" i="7"/>
  <c r="AN33" i="7"/>
  <c r="M36" i="7"/>
  <c r="V38" i="7"/>
  <c r="AV30" i="7"/>
  <c r="AZ38" i="7"/>
  <c r="AQ37" i="7"/>
  <c r="AB33" i="7"/>
  <c r="J39" i="7"/>
  <c r="AJ38" i="7"/>
  <c r="V37" i="7"/>
  <c r="Z37" i="7"/>
  <c r="J38" i="7"/>
  <c r="R34" i="7"/>
  <c r="N33" i="7"/>
  <c r="AN30" i="7"/>
  <c r="AH34" i="7"/>
  <c r="AH33" i="7"/>
  <c r="D29" i="7"/>
  <c r="O33" i="7"/>
  <c r="C36" i="7"/>
  <c r="K29" i="7"/>
  <c r="U30" i="7"/>
  <c r="AT31" i="7"/>
  <c r="R30" i="7"/>
  <c r="P31" i="7"/>
  <c r="AT29" i="7"/>
  <c r="Q37" i="7"/>
  <c r="C33" i="7"/>
  <c r="L32" i="7"/>
  <c r="AD30" i="7"/>
  <c r="AF33" i="7"/>
  <c r="AU36" i="7"/>
  <c r="V32" i="7"/>
  <c r="T31" i="7"/>
  <c r="L34" i="7"/>
  <c r="L38" i="7"/>
  <c r="AQ39" i="7"/>
  <c r="V30" i="7"/>
  <c r="AR30" i="7"/>
  <c r="S37" i="7"/>
  <c r="AT32" i="7"/>
  <c r="AG31" i="7"/>
  <c r="Q32" i="7"/>
  <c r="W34" i="7"/>
  <c r="D36" i="7"/>
  <c r="AD32" i="7"/>
  <c r="AU37" i="7"/>
  <c r="Q39" i="7"/>
  <c r="AW36" i="7"/>
  <c r="AN31" i="7"/>
  <c r="AR37" i="7"/>
  <c r="C37" i="7"/>
  <c r="I39" i="7"/>
  <c r="E30" i="7"/>
  <c r="AA33" i="7"/>
  <c r="P34" i="7"/>
  <c r="AZ30" i="7"/>
  <c r="J32" i="7"/>
  <c r="J36" i="7"/>
  <c r="AD35" i="7"/>
  <c r="AK37" i="7"/>
  <c r="AU31" i="7"/>
  <c r="I33" i="7"/>
  <c r="AL34" i="7"/>
  <c r="AE32" i="7"/>
  <c r="G33" i="7"/>
  <c r="AI37" i="7"/>
  <c r="N37" i="7"/>
  <c r="AQ29" i="7"/>
  <c r="AC39" i="7"/>
  <c r="AY38" i="7"/>
  <c r="AD39" i="7"/>
  <c r="AY31" i="7"/>
  <c r="D31" i="7"/>
  <c r="AA35" i="7"/>
  <c r="AS37" i="7"/>
  <c r="AZ33" i="7"/>
  <c r="L37" i="7"/>
  <c r="AI35" i="7"/>
  <c r="K35" i="7"/>
  <c r="AI36" i="7"/>
  <c r="K39" i="7"/>
  <c r="U34" i="7"/>
  <c r="AZ29" i="7"/>
  <c r="AZ32" i="7"/>
  <c r="AX35" i="7"/>
  <c r="R35" i="7"/>
  <c r="S38" i="7"/>
  <c r="AQ31" i="7"/>
  <c r="S33" i="7"/>
  <c r="AA30" i="7"/>
  <c r="AL32" i="7"/>
  <c r="X37" i="7"/>
  <c r="K31" i="7"/>
  <c r="Q38" i="7"/>
  <c r="AO34" i="7"/>
  <c r="AO35" i="7"/>
  <c r="H36" i="7"/>
  <c r="AP35" i="7"/>
  <c r="AU34" i="7"/>
  <c r="AH29" i="7"/>
  <c r="Z32" i="7"/>
  <c r="M33" i="7"/>
  <c r="F31" i="7"/>
  <c r="AM37" i="7"/>
  <c r="AI32" i="7"/>
  <c r="J34" i="7"/>
  <c r="K30" i="7"/>
  <c r="O36" i="7"/>
  <c r="R36" i="7"/>
  <c r="C30" i="7"/>
  <c r="AY30" i="7"/>
  <c r="AC37" i="7"/>
  <c r="AQ32" i="7"/>
  <c r="AR29" i="7"/>
  <c r="AY39" i="7"/>
  <c r="X31" i="7"/>
  <c r="G29" i="7"/>
  <c r="AD29" i="7"/>
  <c r="AE34" i="7"/>
  <c r="AB32" i="7"/>
  <c r="R32" i="7"/>
  <c r="AL38" i="7"/>
  <c r="T29" i="7"/>
  <c r="C32" i="7"/>
  <c r="G34" i="7"/>
  <c r="AO29" i="7"/>
  <c r="AG39" i="7"/>
  <c r="AG36" i="7"/>
  <c r="X38" i="7"/>
  <c r="U29" i="7"/>
  <c r="AW33" i="7"/>
  <c r="I31" i="7"/>
  <c r="AQ33" i="7"/>
  <c r="AY37" i="7"/>
  <c r="AJ33" i="7"/>
  <c r="AT35" i="7"/>
  <c r="AJ39" i="7"/>
  <c r="AH35" i="7"/>
  <c r="AV35" i="7"/>
  <c r="W38" i="7"/>
  <c r="AS34" i="7"/>
  <c r="AN38" i="7"/>
  <c r="AS31" i="7"/>
  <c r="AR38" i="7"/>
  <c r="AB36" i="7"/>
  <c r="T34" i="7"/>
  <c r="AG35" i="7"/>
  <c r="Y39" i="7"/>
  <c r="AQ30" i="7"/>
  <c r="AO33" i="7"/>
  <c r="H31" i="7"/>
  <c r="AA38" i="7"/>
  <c r="AJ34" i="7"/>
  <c r="AA31" i="7"/>
  <c r="AH36" i="7"/>
  <c r="AJ35" i="7"/>
  <c r="Q35" i="7"/>
  <c r="G36" i="7"/>
  <c r="G37" i="7"/>
  <c r="AW37" i="7"/>
  <c r="AN36" i="7"/>
  <c r="AJ29" i="7"/>
  <c r="W36" i="7"/>
  <c r="AS29" i="7"/>
  <c r="S39" i="7"/>
  <c r="X33" i="7"/>
  <c r="AR36" i="7"/>
  <c r="D33" i="7"/>
  <c r="AM31" i="7"/>
  <c r="Z35" i="7"/>
  <c r="AV32" i="7"/>
  <c r="I29" i="7"/>
  <c r="U31" i="7"/>
  <c r="AA39" i="7"/>
  <c r="AV33" i="7"/>
  <c r="R33" i="7"/>
  <c r="S29" i="7"/>
  <c r="AO30" i="7"/>
  <c r="AO39" i="7"/>
  <c r="AG33" i="7"/>
  <c r="AL30" i="7"/>
  <c r="G38" i="7"/>
  <c r="AG37" i="7"/>
  <c r="AC34" i="7"/>
  <c r="M39" i="7"/>
  <c r="AK30" i="7"/>
  <c r="AM29" i="7"/>
  <c r="AH37" i="7"/>
  <c r="Y33" i="7"/>
  <c r="Z36" i="7"/>
  <c r="AI34" i="7"/>
  <c r="V34" i="7"/>
  <c r="AX31" i="7"/>
  <c r="AW31" i="7"/>
  <c r="E31" i="7"/>
  <c r="AQ35" i="7"/>
  <c r="AF32" i="7"/>
  <c r="P39" i="7"/>
  <c r="H38" i="7"/>
  <c r="AT39" i="7"/>
  <c r="F32" i="7"/>
  <c r="AW34" i="7"/>
  <c r="AH32" i="7"/>
  <c r="AM34" i="7"/>
  <c r="AZ34" i="7"/>
  <c r="AZ31" i="7"/>
  <c r="AL31" i="7"/>
  <c r="F39" i="7"/>
  <c r="S36" i="7"/>
  <c r="AP31" i="7"/>
  <c r="C34" i="7"/>
  <c r="H35" i="7"/>
  <c r="K37" i="7"/>
  <c r="AE36" i="7"/>
  <c r="AW32" i="7"/>
  <c r="AL36" i="7"/>
  <c r="AR31" i="7"/>
  <c r="H34" i="7"/>
  <c r="AT33" i="7"/>
  <c r="F33" i="7"/>
  <c r="P33" i="7"/>
  <c r="AU29" i="7"/>
  <c r="P32" i="7"/>
  <c r="E36" i="7"/>
  <c r="F30" i="7"/>
  <c r="AJ36" i="7"/>
  <c r="AX37" i="7"/>
  <c r="X29" i="7"/>
  <c r="AU30" i="7"/>
  <c r="AH39" i="7"/>
  <c r="H30" i="7"/>
  <c r="X39" i="7"/>
  <c r="AM33" i="7"/>
  <c r="AC32" i="7"/>
  <c r="V35" i="7"/>
  <c r="E37" i="7"/>
  <c r="F36" i="7"/>
  <c r="AU35" i="7"/>
  <c r="AD31" i="7"/>
  <c r="AN32" i="7"/>
  <c r="F37" i="7"/>
  <c r="J31" i="7"/>
  <c r="I37" i="7"/>
  <c r="H39" i="7"/>
  <c r="AG32" i="7"/>
  <c r="T39" i="7"/>
  <c r="M34" i="7"/>
  <c r="I34" i="7"/>
  <c r="U38" i="7"/>
  <c r="AS35" i="7"/>
  <c r="AN35" i="7"/>
  <c r="AS39" i="7"/>
  <c r="W39" i="7"/>
  <c r="V31" i="7"/>
  <c r="AF36" i="7"/>
  <c r="AF38" i="7"/>
  <c r="AY29" i="7"/>
  <c r="AS33" i="7"/>
  <c r="I30" i="7"/>
  <c r="AH30" i="7"/>
  <c r="Z29" i="7"/>
  <c r="AI33" i="7"/>
  <c r="X32" i="7"/>
  <c r="E29" i="7"/>
  <c r="AJ32" i="7"/>
  <c r="D34" i="7"/>
  <c r="T38" i="7"/>
  <c r="S31" i="7"/>
  <c r="Q36" i="7"/>
  <c r="AX39" i="7"/>
  <c r="AY34" i="7"/>
  <c r="AA34" i="7"/>
  <c r="AK34" i="7"/>
  <c r="Y34" i="7"/>
  <c r="Y29" i="7"/>
  <c r="U35" i="7"/>
  <c r="AC30" i="7"/>
  <c r="N36" i="7"/>
  <c r="AL33" i="7"/>
  <c r="AZ39" i="7"/>
  <c r="AL39" i="7"/>
  <c r="AE37" i="7"/>
  <c r="G32" i="7"/>
  <c r="U33" i="7"/>
  <c r="AD33" i="7"/>
  <c r="T37" i="7"/>
  <c r="AL29" i="7"/>
  <c r="J33" i="7"/>
  <c r="Z39" i="7"/>
  <c r="N38" i="7"/>
  <c r="AY32" i="7"/>
  <c r="AC33" i="7"/>
  <c r="D37" i="7"/>
  <c r="AI30" i="7"/>
  <c r="AT38" i="7"/>
  <c r="AV39" i="7"/>
  <c r="M35" i="7"/>
  <c r="D32" i="7"/>
  <c r="AQ36" i="7"/>
  <c r="L36" i="7"/>
  <c r="I35" i="7"/>
  <c r="E39" i="7"/>
  <c r="AX29" i="7"/>
  <c r="AC29" i="7"/>
  <c r="N30" i="7"/>
  <c r="AJ31" i="7"/>
  <c r="P37" i="7"/>
  <c r="AF31" i="7"/>
  <c r="AE29" i="7"/>
  <c r="L31" i="7"/>
  <c r="AO38" i="7"/>
  <c r="AT30" i="7"/>
  <c r="AX38" i="7"/>
  <c r="AB38" i="7"/>
  <c r="W30" i="7"/>
  <c r="E32" i="7"/>
  <c r="AI38" i="7"/>
  <c r="J35" i="7"/>
  <c r="Q34" i="7"/>
  <c r="P30" i="7"/>
  <c r="AV34" i="7"/>
  <c r="D39" i="7"/>
  <c r="Z31" i="7"/>
  <c r="T30" i="7"/>
  <c r="C39" i="7"/>
  <c r="W31" i="7"/>
  <c r="AA29" i="7"/>
  <c r="AW30" i="7"/>
  <c r="S30" i="7"/>
  <c r="F35" i="7"/>
  <c r="Y36" i="7"/>
  <c r="AI31" i="7"/>
  <c r="AD34" i="7"/>
  <c r="AN34" i="7"/>
  <c r="M32" i="7"/>
  <c r="C29" i="7"/>
  <c r="M37" i="7"/>
  <c r="AK31" i="7"/>
  <c r="I38" i="7"/>
  <c r="AR39" i="7"/>
  <c r="AK35" i="7"/>
  <c r="W29" i="7"/>
  <c r="V33" i="7"/>
  <c r="O29" i="7"/>
  <c r="E35" i="7"/>
  <c r="K33" i="7"/>
  <c r="AX33" i="7"/>
  <c r="AW29" i="7"/>
  <c r="AK33" i="7"/>
  <c r="AP32" i="7"/>
  <c r="AX36" i="7"/>
  <c r="O32" i="7"/>
  <c r="Q31" i="7"/>
  <c r="Z34" i="7"/>
  <c r="R31" i="7"/>
  <c r="AF29" i="7"/>
  <c r="AD37" i="7"/>
  <c r="AG34" i="7"/>
  <c r="AA37" i="7"/>
  <c r="AS30" i="7"/>
  <c r="J37" i="7"/>
  <c r="U37" i="7"/>
  <c r="AM36" i="7"/>
  <c r="AC38" i="7"/>
  <c r="W35" i="7"/>
  <c r="AF30" i="7"/>
  <c r="AF34" i="7"/>
  <c r="N34" i="7"/>
  <c r="AJ30" i="7"/>
  <c r="L33" i="7"/>
  <c r="AC36" i="7"/>
  <c r="AK36" i="7"/>
  <c r="E38" i="7"/>
  <c r="O34" i="7"/>
  <c r="AE39" i="7"/>
  <c r="Y32" i="7"/>
  <c r="AY33" i="7"/>
  <c r="AH31" i="7"/>
  <c r="AU33" i="7"/>
  <c r="AT34" i="7"/>
  <c r="I36" i="7"/>
  <c r="M31" i="7"/>
  <c r="U39" i="7"/>
  <c r="F16" i="8" l="1"/>
  <c r="E11" i="8"/>
  <c r="E17" i="8"/>
  <c r="F10" i="8"/>
  <c r="F8" i="8"/>
  <c r="F17" i="8"/>
  <c r="E10" i="8"/>
  <c r="F15" i="8"/>
  <c r="F9" i="8"/>
  <c r="F13" i="8"/>
  <c r="E16" i="8"/>
  <c r="E13" i="8"/>
  <c r="E15" i="8"/>
  <c r="F12" i="8"/>
  <c r="E9" i="8"/>
  <c r="F11" i="8"/>
  <c r="E8" i="8"/>
  <c r="F14" i="8"/>
  <c r="C28" i="7" a="1"/>
  <c r="C28" i="7" s="1"/>
  <c r="E12" i="8"/>
  <c r="E14" i="8"/>
  <c r="F18" i="8"/>
  <c r="E18" i="8"/>
  <c r="B40" i="7"/>
  <c r="Q40" i="7"/>
  <c r="AB40" i="7"/>
  <c r="AK40" i="7"/>
  <c r="G40" i="7"/>
  <c r="W40" i="7"/>
  <c r="AO40" i="7"/>
  <c r="Z40" i="7"/>
  <c r="AY40" i="7"/>
  <c r="AT40" i="7"/>
  <c r="AM40" i="7"/>
  <c r="Y40" i="7"/>
  <c r="H40" i="7"/>
  <c r="AD40" i="7"/>
  <c r="AE40" i="7"/>
  <c r="L40" i="7"/>
  <c r="O40" i="7"/>
  <c r="T40" i="7"/>
  <c r="AN40" i="7"/>
  <c r="F40" i="7"/>
  <c r="C40" i="7"/>
  <c r="K40" i="7"/>
  <c r="AH40" i="7"/>
  <c r="D40" i="7"/>
  <c r="AG40" i="7"/>
  <c r="AJ40" i="7"/>
  <c r="AX40" i="7"/>
  <c r="AI40" i="7"/>
  <c r="R40" i="7"/>
  <c r="AQ40" i="7"/>
  <c r="AR40" i="7"/>
  <c r="AS40" i="7"/>
  <c r="AL40" i="7"/>
  <c r="M40" i="7"/>
  <c r="N40" i="7"/>
  <c r="U40" i="7"/>
  <c r="I40" i="7"/>
  <c r="E40" i="7"/>
  <c r="AZ40" i="7"/>
  <c r="AF40" i="7"/>
  <c r="AW40" i="7"/>
  <c r="AV40" i="7"/>
  <c r="AA40" i="7"/>
  <c r="V40" i="7"/>
  <c r="P40" i="7"/>
  <c r="AU40" i="7"/>
  <c r="AP40" i="7"/>
  <c r="AC40" i="7"/>
  <c r="X40" i="7"/>
  <c r="J40" i="7"/>
  <c r="S40" i="7"/>
  <c r="F19" i="8" l="1"/>
  <c r="E19" i="8"/>
  <c r="B41" i="7"/>
  <c r="AV41" i="7"/>
  <c r="AB41" i="7"/>
  <c r="AH41" i="7"/>
  <c r="AI41" i="7"/>
  <c r="L41" i="7"/>
  <c r="AF41" i="7"/>
  <c r="T41" i="7"/>
  <c r="AM41" i="7"/>
  <c r="AO41" i="7"/>
  <c r="V41" i="7"/>
  <c r="R41" i="7"/>
  <c r="AT41" i="7"/>
  <c r="AS41" i="7"/>
  <c r="AU41" i="7"/>
  <c r="C41" i="7"/>
  <c r="X41" i="7"/>
  <c r="Z41" i="7"/>
  <c r="AK41" i="7"/>
  <c r="AJ41" i="7"/>
  <c r="AP41" i="7"/>
  <c r="K41" i="7"/>
  <c r="F41" i="7"/>
  <c r="AG41" i="7"/>
  <c r="S41" i="7"/>
  <c r="D41" i="7"/>
  <c r="M41" i="7"/>
  <c r="N41" i="7"/>
  <c r="Y41" i="7"/>
  <c r="O41" i="7"/>
  <c r="AA41" i="7"/>
  <c r="Q41" i="7"/>
  <c r="AL41" i="7"/>
  <c r="I41" i="7"/>
  <c r="AC41" i="7"/>
  <c r="AR41" i="7"/>
  <c r="AZ41" i="7"/>
  <c r="G41" i="7"/>
  <c r="AN41" i="7"/>
  <c r="E41" i="7"/>
  <c r="AE41" i="7"/>
  <c r="AQ41" i="7"/>
  <c r="H41" i="7"/>
  <c r="P41" i="7"/>
  <c r="AD41" i="7"/>
  <c r="W41" i="7"/>
  <c r="AW41" i="7"/>
  <c r="U41" i="7"/>
  <c r="AX41" i="7"/>
  <c r="J41" i="7"/>
  <c r="AY41" i="7"/>
  <c r="F20" i="8" l="1"/>
  <c r="E20" i="8"/>
  <c r="B42" i="7"/>
  <c r="O42" i="7"/>
  <c r="M42" i="7"/>
  <c r="V42" i="7"/>
  <c r="AH42" i="7"/>
  <c r="T42" i="7"/>
  <c r="AP42" i="7"/>
  <c r="C42" i="7"/>
  <c r="AT42" i="7"/>
  <c r="N42" i="7"/>
  <c r="H42" i="7"/>
  <c r="Q42" i="7"/>
  <c r="AF42" i="7"/>
  <c r="AA42" i="7"/>
  <c r="L42" i="7"/>
  <c r="K42" i="7"/>
  <c r="I42" i="7"/>
  <c r="AV42" i="7"/>
  <c r="AI42" i="7"/>
  <c r="G42" i="7"/>
  <c r="Z42" i="7"/>
  <c r="U42" i="7"/>
  <c r="AD42" i="7"/>
  <c r="AE42" i="7"/>
  <c r="F42" i="7"/>
  <c r="D42" i="7"/>
  <c r="AK42" i="7"/>
  <c r="E42" i="7"/>
  <c r="Y42" i="7"/>
  <c r="S42" i="7"/>
  <c r="AG42" i="7"/>
  <c r="P42" i="7"/>
  <c r="AU42" i="7"/>
  <c r="J42" i="7"/>
  <c r="AW42" i="7"/>
  <c r="AO42" i="7"/>
  <c r="AC42" i="7"/>
  <c r="AL42" i="7"/>
  <c r="AZ42" i="7"/>
  <c r="X42" i="7"/>
  <c r="AS42" i="7"/>
  <c r="AM42" i="7"/>
  <c r="AQ42" i="7"/>
  <c r="AX42" i="7"/>
  <c r="AR42" i="7"/>
  <c r="W42" i="7"/>
  <c r="AY42" i="7"/>
  <c r="R42" i="7"/>
  <c r="AN42" i="7"/>
  <c r="AJ42" i="7"/>
  <c r="AB42" i="7"/>
  <c r="F21" i="8" l="1"/>
  <c r="E21" i="8"/>
  <c r="B43" i="7"/>
  <c r="Y43" i="7"/>
  <c r="K43" i="7"/>
  <c r="M43" i="7"/>
  <c r="AW43" i="7"/>
  <c r="X43" i="7"/>
  <c r="O43" i="7"/>
  <c r="AC43" i="7"/>
  <c r="AS43" i="7"/>
  <c r="AJ43" i="7"/>
  <c r="F43" i="7"/>
  <c r="Q43" i="7"/>
  <c r="AO43" i="7"/>
  <c r="H43" i="7"/>
  <c r="G43" i="7"/>
  <c r="AQ43" i="7"/>
  <c r="AD43" i="7"/>
  <c r="AL43" i="7"/>
  <c r="I43" i="7"/>
  <c r="AT43" i="7"/>
  <c r="AB43" i="7"/>
  <c r="S43" i="7"/>
  <c r="Z43" i="7"/>
  <c r="AG43" i="7"/>
  <c r="AM43" i="7"/>
  <c r="AZ43" i="7"/>
  <c r="AP43" i="7"/>
  <c r="AE43" i="7"/>
  <c r="W43" i="7"/>
  <c r="AY43" i="7"/>
  <c r="AV43" i="7"/>
  <c r="AU43" i="7"/>
  <c r="AK43" i="7"/>
  <c r="U43" i="7"/>
  <c r="V43" i="7"/>
  <c r="AH43" i="7"/>
  <c r="AA43" i="7"/>
  <c r="AR43" i="7"/>
  <c r="R43" i="7"/>
  <c r="L43" i="7"/>
  <c r="D43" i="7"/>
  <c r="E43" i="7"/>
  <c r="AN43" i="7"/>
  <c r="AX43" i="7"/>
  <c r="T43" i="7"/>
  <c r="N43" i="7"/>
  <c r="AF43" i="7"/>
  <c r="C43" i="7"/>
  <c r="AI43" i="7"/>
  <c r="J43" i="7"/>
  <c r="P43" i="7"/>
  <c r="F22" i="8" l="1"/>
  <c r="E22" i="8"/>
  <c r="B44" i="7"/>
  <c r="AY44" i="7"/>
  <c r="Q44" i="7"/>
  <c r="I44" i="7"/>
  <c r="G44" i="7"/>
  <c r="AM44" i="7"/>
  <c r="J44" i="7"/>
  <c r="AX44" i="7"/>
  <c r="AC44" i="7"/>
  <c r="F44" i="7"/>
  <c r="AQ44" i="7"/>
  <c r="N44" i="7"/>
  <c r="AU44" i="7"/>
  <c r="O44" i="7"/>
  <c r="AV44" i="7"/>
  <c r="L44" i="7"/>
  <c r="AL44" i="7"/>
  <c r="AF44" i="7"/>
  <c r="AI44" i="7"/>
  <c r="AN44" i="7"/>
  <c r="V44" i="7"/>
  <c r="R44" i="7"/>
  <c r="W44" i="7"/>
  <c r="AT44" i="7"/>
  <c r="T44" i="7"/>
  <c r="AR44" i="7"/>
  <c r="AZ44" i="7"/>
  <c r="AA44" i="7"/>
  <c r="C44" i="7"/>
  <c r="U44" i="7"/>
  <c r="AH44" i="7"/>
  <c r="D44" i="7"/>
  <c r="E44" i="7"/>
  <c r="AW44" i="7"/>
  <c r="AG44" i="7"/>
  <c r="AK44" i="7"/>
  <c r="K44" i="7"/>
  <c r="S44" i="7"/>
  <c r="P44" i="7"/>
  <c r="AB44" i="7"/>
  <c r="AO44" i="7"/>
  <c r="AE44" i="7"/>
  <c r="X44" i="7"/>
  <c r="Y44" i="7"/>
  <c r="AJ44" i="7"/>
  <c r="Z44" i="7"/>
  <c r="AP44" i="7"/>
  <c r="AD44" i="7"/>
  <c r="H44" i="7"/>
  <c r="AS44" i="7"/>
  <c r="M44" i="7"/>
  <c r="F23" i="8" l="1"/>
  <c r="E23" i="8"/>
  <c r="B45" i="7"/>
  <c r="D45" i="7"/>
  <c r="AM45" i="7"/>
  <c r="AI45" i="7"/>
  <c r="J45" i="7"/>
  <c r="K45" i="7"/>
  <c r="E45" i="7"/>
  <c r="Q45" i="7"/>
  <c r="AC45" i="7"/>
  <c r="AX45" i="7"/>
  <c r="G45" i="7"/>
  <c r="AK45" i="7"/>
  <c r="O45" i="7"/>
  <c r="Z45" i="7"/>
  <c r="P45" i="7"/>
  <c r="M45" i="7"/>
  <c r="I45" i="7"/>
  <c r="AL45" i="7"/>
  <c r="AN45" i="7"/>
  <c r="AE45" i="7"/>
  <c r="AD45" i="7"/>
  <c r="AJ45" i="7"/>
  <c r="AZ45" i="7"/>
  <c r="AO45" i="7"/>
  <c r="AR45" i="7"/>
  <c r="T45" i="7"/>
  <c r="AY45" i="7"/>
  <c r="AP45" i="7"/>
  <c r="R45" i="7"/>
  <c r="X45" i="7"/>
  <c r="V45" i="7"/>
  <c r="Y45" i="7"/>
  <c r="AT45" i="7"/>
  <c r="L45" i="7"/>
  <c r="AQ45" i="7"/>
  <c r="N45" i="7"/>
  <c r="AW45" i="7"/>
  <c r="AA45" i="7"/>
  <c r="C45" i="7"/>
  <c r="AV45" i="7"/>
  <c r="H45" i="7"/>
  <c r="F45" i="7"/>
  <c r="AS45" i="7"/>
  <c r="AG45" i="7"/>
  <c r="AU45" i="7"/>
  <c r="W45" i="7"/>
  <c r="AF45" i="7"/>
  <c r="S45" i="7"/>
  <c r="U45" i="7"/>
  <c r="AB45" i="7"/>
  <c r="AH45" i="7"/>
  <c r="F24" i="8" l="1"/>
  <c r="E24" i="8"/>
  <c r="B46" i="7"/>
  <c r="L46" i="7"/>
  <c r="X46" i="7"/>
  <c r="AN46" i="7"/>
  <c r="M46" i="7"/>
  <c r="S46" i="7"/>
  <c r="R46" i="7"/>
  <c r="AT46" i="7"/>
  <c r="P46" i="7"/>
  <c r="O46" i="7"/>
  <c r="AR46" i="7"/>
  <c r="K46" i="7"/>
  <c r="AZ46" i="7"/>
  <c r="C46" i="7"/>
  <c r="AC46" i="7"/>
  <c r="V46" i="7"/>
  <c r="AV46" i="7"/>
  <c r="U46" i="7"/>
  <c r="AL46" i="7"/>
  <c r="AW46" i="7"/>
  <c r="E46" i="7"/>
  <c r="AM46" i="7"/>
  <c r="D46" i="7"/>
  <c r="Y46" i="7"/>
  <c r="AQ46" i="7"/>
  <c r="AJ46" i="7"/>
  <c r="I46" i="7"/>
  <c r="AH46" i="7"/>
  <c r="AD46" i="7"/>
  <c r="AP46" i="7"/>
  <c r="AE46" i="7"/>
  <c r="AX46" i="7"/>
  <c r="G46" i="7"/>
  <c r="H46" i="7"/>
  <c r="AB46" i="7"/>
  <c r="T46" i="7"/>
  <c r="J46" i="7"/>
  <c r="AO46" i="7"/>
  <c r="AS46" i="7"/>
  <c r="AU46" i="7"/>
  <c r="AK46" i="7"/>
  <c r="Q46" i="7"/>
  <c r="AA46" i="7"/>
  <c r="AG46" i="7"/>
  <c r="AI46" i="7"/>
  <c r="F46" i="7"/>
  <c r="AY46" i="7"/>
  <c r="Z46" i="7"/>
  <c r="N46" i="7"/>
  <c r="AF46" i="7"/>
  <c r="W46" i="7"/>
  <c r="F25" i="8" l="1"/>
  <c r="E25" i="8"/>
  <c r="B47" i="7"/>
  <c r="AJ47" i="7"/>
  <c r="P47" i="7"/>
  <c r="G47" i="7"/>
  <c r="L47" i="7"/>
  <c r="H47" i="7"/>
  <c r="AX47" i="7"/>
  <c r="AV47" i="7"/>
  <c r="U47" i="7"/>
  <c r="AR47" i="7"/>
  <c r="W47" i="7"/>
  <c r="AH47" i="7"/>
  <c r="AL47" i="7"/>
  <c r="AK47" i="7"/>
  <c r="AE47" i="7"/>
  <c r="AG47" i="7"/>
  <c r="X47" i="7"/>
  <c r="AD47" i="7"/>
  <c r="R47" i="7"/>
  <c r="S47" i="7"/>
  <c r="Q47" i="7"/>
  <c r="F47" i="7"/>
  <c r="V47" i="7"/>
  <c r="AN47" i="7"/>
  <c r="AS47" i="7"/>
  <c r="K47" i="7"/>
  <c r="AQ47" i="7"/>
  <c r="AZ47" i="7"/>
  <c r="AF47" i="7"/>
  <c r="AY47" i="7"/>
  <c r="AO47" i="7"/>
  <c r="AI47" i="7"/>
  <c r="AP47" i="7"/>
  <c r="AB47" i="7"/>
  <c r="AT47" i="7"/>
  <c r="I47" i="7"/>
  <c r="Z47" i="7"/>
  <c r="D47" i="7"/>
  <c r="AA47" i="7"/>
  <c r="M47" i="7"/>
  <c r="AC47" i="7"/>
  <c r="E47" i="7"/>
  <c r="C47" i="7"/>
  <c r="AW47" i="7"/>
  <c r="Y47" i="7"/>
  <c r="AM47" i="7"/>
  <c r="N47" i="7"/>
  <c r="AU47" i="7"/>
  <c r="O47" i="7"/>
  <c r="T47" i="7"/>
  <c r="J47" i="7"/>
  <c r="F26" i="8" l="1"/>
  <c r="E26" i="8"/>
  <c r="B48" i="7"/>
  <c r="AD48" i="7"/>
  <c r="AI48" i="7"/>
  <c r="AC48" i="7"/>
  <c r="AT48" i="7"/>
  <c r="AW48" i="7"/>
  <c r="AO48" i="7"/>
  <c r="H48" i="7"/>
  <c r="Y48" i="7"/>
  <c r="J48" i="7"/>
  <c r="AH48" i="7"/>
  <c r="Z48" i="7"/>
  <c r="AA48" i="7"/>
  <c r="AN48" i="7"/>
  <c r="S48" i="7"/>
  <c r="N48" i="7"/>
  <c r="AV48" i="7"/>
  <c r="AM48" i="7"/>
  <c r="AU48" i="7"/>
  <c r="AF48" i="7"/>
  <c r="AB48" i="7"/>
  <c r="AE48" i="7"/>
  <c r="K48" i="7"/>
  <c r="C48" i="7"/>
  <c r="E48" i="7"/>
  <c r="AG48" i="7"/>
  <c r="M48" i="7"/>
  <c r="D48" i="7"/>
  <c r="T48" i="7"/>
  <c r="AS48" i="7"/>
  <c r="AY48" i="7"/>
  <c r="AP48" i="7"/>
  <c r="AX48" i="7"/>
  <c r="P48" i="7"/>
  <c r="V48" i="7"/>
  <c r="AK48" i="7"/>
  <c r="I48" i="7"/>
  <c r="O48" i="7"/>
  <c r="G48" i="7"/>
  <c r="R48" i="7"/>
  <c r="Q48" i="7"/>
  <c r="AQ48" i="7"/>
  <c r="L48" i="7"/>
  <c r="AJ48" i="7"/>
  <c r="AZ48" i="7"/>
  <c r="F48" i="7"/>
  <c r="AL48" i="7"/>
  <c r="W48" i="7"/>
  <c r="U48" i="7"/>
  <c r="X48" i="7"/>
  <c r="AR48" i="7"/>
  <c r="F27" i="8" l="1"/>
  <c r="E27" i="8"/>
  <c r="B49" i="7"/>
  <c r="G49" i="7"/>
  <c r="AM49" i="7"/>
  <c r="AC49" i="7"/>
  <c r="AS49" i="7"/>
  <c r="AD49" i="7"/>
  <c r="AZ49" i="7"/>
  <c r="Q49" i="7"/>
  <c r="AR49" i="7"/>
  <c r="S49" i="7"/>
  <c r="AE49" i="7"/>
  <c r="AI49" i="7"/>
  <c r="AO49" i="7"/>
  <c r="M49" i="7"/>
  <c r="N49" i="7"/>
  <c r="I49" i="7"/>
  <c r="AF49" i="7"/>
  <c r="AP49" i="7"/>
  <c r="V49" i="7"/>
  <c r="Z49" i="7"/>
  <c r="Y49" i="7"/>
  <c r="AT49" i="7"/>
  <c r="AQ49" i="7"/>
  <c r="W49" i="7"/>
  <c r="J49" i="7"/>
  <c r="AG49" i="7"/>
  <c r="R49" i="7"/>
  <c r="AV49" i="7"/>
  <c r="AW49" i="7"/>
  <c r="D49" i="7"/>
  <c r="L49" i="7"/>
  <c r="T49" i="7"/>
  <c r="AK49" i="7"/>
  <c r="C49" i="7"/>
  <c r="AX49" i="7"/>
  <c r="AB49" i="7"/>
  <c r="F49" i="7"/>
  <c r="AH49" i="7"/>
  <c r="X49" i="7"/>
  <c r="H49" i="7"/>
  <c r="AL49" i="7"/>
  <c r="AN49" i="7"/>
  <c r="O49" i="7"/>
  <c r="AJ49" i="7"/>
  <c r="AA49" i="7"/>
  <c r="E49" i="7"/>
  <c r="AY49" i="7"/>
  <c r="AU49" i="7"/>
  <c r="U49" i="7"/>
  <c r="K49" i="7"/>
  <c r="P49" i="7"/>
  <c r="F28" i="8" l="1"/>
  <c r="E28" i="8"/>
  <c r="B50" i="7"/>
  <c r="AZ50" i="7"/>
  <c r="AJ50" i="7"/>
  <c r="AR50" i="7"/>
  <c r="N50" i="7"/>
  <c r="Y50" i="7"/>
  <c r="AF50" i="7"/>
  <c r="AE50" i="7"/>
  <c r="J50" i="7"/>
  <c r="AX50" i="7"/>
  <c r="E50" i="7"/>
  <c r="R50" i="7"/>
  <c r="U50" i="7"/>
  <c r="AW50" i="7"/>
  <c r="AK50" i="7"/>
  <c r="AS50" i="7"/>
  <c r="L50" i="7"/>
  <c r="AD50" i="7"/>
  <c r="AI50" i="7"/>
  <c r="AB50" i="7"/>
  <c r="AG50" i="7"/>
  <c r="AO50" i="7"/>
  <c r="Z50" i="7"/>
  <c r="AH50" i="7"/>
  <c r="P50" i="7"/>
  <c r="AV50" i="7"/>
  <c r="AN50" i="7"/>
  <c r="AU50" i="7"/>
  <c r="K50" i="7"/>
  <c r="I50" i="7"/>
  <c r="T50" i="7"/>
  <c r="O50" i="7"/>
  <c r="AQ50" i="7"/>
  <c r="D50" i="7"/>
  <c r="H50" i="7"/>
  <c r="F50" i="7"/>
  <c r="AC50" i="7"/>
  <c r="W50" i="7"/>
  <c r="AT50" i="7"/>
  <c r="AL50" i="7"/>
  <c r="AA50" i="7"/>
  <c r="AY50" i="7"/>
  <c r="AP50" i="7"/>
  <c r="S50" i="7"/>
  <c r="C50" i="7"/>
  <c r="AM50" i="7"/>
  <c r="M50" i="7"/>
  <c r="Q50" i="7"/>
  <c r="X50" i="7"/>
  <c r="V50" i="7"/>
  <c r="G50" i="7"/>
  <c r="F29" i="8" l="1"/>
  <c r="E29" i="8"/>
  <c r="B51" i="7"/>
  <c r="D51" i="7"/>
  <c r="AV51" i="7"/>
  <c r="K51" i="7"/>
  <c r="AK51" i="7"/>
  <c r="Z51" i="7"/>
  <c r="W51" i="7"/>
  <c r="E51" i="7"/>
  <c r="AZ51" i="7"/>
  <c r="AJ51" i="7"/>
  <c r="C51" i="7"/>
  <c r="AI51" i="7"/>
  <c r="AU51" i="7"/>
  <c r="AH51" i="7"/>
  <c r="AO51" i="7"/>
  <c r="AC51" i="7"/>
  <c r="P51" i="7"/>
  <c r="AN51" i="7"/>
  <c r="AM51" i="7"/>
  <c r="AE51" i="7"/>
  <c r="AL51" i="7"/>
  <c r="AW51" i="7"/>
  <c r="AQ51" i="7"/>
  <c r="AF51" i="7"/>
  <c r="J51" i="7"/>
  <c r="O51" i="7"/>
  <c r="AD51" i="7"/>
  <c r="G51" i="7"/>
  <c r="L51" i="7"/>
  <c r="AP51" i="7"/>
  <c r="I51" i="7"/>
  <c r="AA51" i="7"/>
  <c r="Q51" i="7"/>
  <c r="M51" i="7"/>
  <c r="AR51" i="7"/>
  <c r="AY51" i="7"/>
  <c r="F51" i="7"/>
  <c r="AT51" i="7"/>
  <c r="R51" i="7"/>
  <c r="AB51" i="7"/>
  <c r="AG51" i="7"/>
  <c r="AS51" i="7"/>
  <c r="V51" i="7"/>
  <c r="X51" i="7"/>
  <c r="Y51" i="7"/>
  <c r="AX51" i="7"/>
  <c r="T51" i="7"/>
  <c r="H51" i="7"/>
  <c r="S51" i="7"/>
  <c r="N51" i="7"/>
  <c r="U51" i="7"/>
  <c r="F30" i="8" l="1"/>
  <c r="E30" i="8"/>
  <c r="B52" i="7"/>
  <c r="AH52" i="7"/>
  <c r="AX52" i="7"/>
  <c r="W52" i="7"/>
  <c r="AB52" i="7"/>
  <c r="AO52" i="7"/>
  <c r="C52" i="7"/>
  <c r="AI52" i="7"/>
  <c r="K52" i="7"/>
  <c r="AZ52" i="7"/>
  <c r="S52" i="7"/>
  <c r="AD52" i="7"/>
  <c r="AF52" i="7"/>
  <c r="H52" i="7"/>
  <c r="V52" i="7"/>
  <c r="AY52" i="7"/>
  <c r="L52" i="7"/>
  <c r="Q52" i="7"/>
  <c r="I52" i="7"/>
  <c r="M52" i="7"/>
  <c r="AQ52" i="7"/>
  <c r="R52" i="7"/>
  <c r="Z52" i="7"/>
  <c r="T52" i="7"/>
  <c r="P52" i="7"/>
  <c r="AT52" i="7"/>
  <c r="AG52" i="7"/>
  <c r="G52" i="7"/>
  <c r="AR52" i="7"/>
  <c r="U52" i="7"/>
  <c r="AP52" i="7"/>
  <c r="AL52" i="7"/>
  <c r="AW52" i="7"/>
  <c r="AC52" i="7"/>
  <c r="F52" i="7"/>
  <c r="AK52" i="7"/>
  <c r="N52" i="7"/>
  <c r="D52" i="7"/>
  <c r="AM52" i="7"/>
  <c r="E52" i="7"/>
  <c r="Y52" i="7"/>
  <c r="AN52" i="7"/>
  <c r="AS52" i="7"/>
  <c r="AV52" i="7"/>
  <c r="X52" i="7"/>
  <c r="AJ52" i="7"/>
  <c r="AE52" i="7"/>
  <c r="AU52" i="7"/>
  <c r="J52" i="7"/>
  <c r="O52" i="7"/>
  <c r="AA52" i="7"/>
  <c r="F31" i="8" l="1"/>
  <c r="E31" i="8"/>
  <c r="B53" i="7"/>
  <c r="C53" i="7"/>
  <c r="AA53" i="7"/>
  <c r="I53" i="7"/>
  <c r="AG53" i="7"/>
  <c r="AM53" i="7"/>
  <c r="AS53" i="7"/>
  <c r="AV53" i="7"/>
  <c r="AP53" i="7"/>
  <c r="K53" i="7"/>
  <c r="AH53" i="7"/>
  <c r="W53" i="7"/>
  <c r="AY53" i="7"/>
  <c r="AD53" i="7"/>
  <c r="R53" i="7"/>
  <c r="Q53" i="7"/>
  <c r="Z53" i="7"/>
  <c r="F53" i="7"/>
  <c r="AI53" i="7"/>
  <c r="X53" i="7"/>
  <c r="AN53" i="7"/>
  <c r="G53" i="7"/>
  <c r="N53" i="7"/>
  <c r="V53" i="7"/>
  <c r="AF53" i="7"/>
  <c r="L53" i="7"/>
  <c r="AZ53" i="7"/>
  <c r="AW53" i="7"/>
  <c r="AQ53" i="7"/>
  <c r="AB53" i="7"/>
  <c r="P53" i="7"/>
  <c r="AE53" i="7"/>
  <c r="S53" i="7"/>
  <c r="H53" i="7"/>
  <c r="J53" i="7"/>
  <c r="AT53" i="7"/>
  <c r="AJ53" i="7"/>
  <c r="AK53" i="7"/>
  <c r="O53" i="7"/>
  <c r="T53" i="7"/>
  <c r="M53" i="7"/>
  <c r="AL53" i="7"/>
  <c r="AO53" i="7"/>
  <c r="E53" i="7"/>
  <c r="AX53" i="7"/>
  <c r="AC53" i="7"/>
  <c r="U53" i="7"/>
  <c r="AU53" i="7"/>
  <c r="Y53" i="7"/>
  <c r="AR53" i="7"/>
  <c r="D53" i="7"/>
  <c r="F32" i="8" l="1"/>
  <c r="E32" i="8"/>
  <c r="B54" i="7"/>
  <c r="I54" i="7"/>
  <c r="AY54" i="7"/>
  <c r="AU54" i="7"/>
  <c r="S54" i="7"/>
  <c r="AG54" i="7"/>
  <c r="G54" i="7"/>
  <c r="AQ54" i="7"/>
  <c r="AA54" i="7"/>
  <c r="AB54" i="7"/>
  <c r="V54" i="7"/>
  <c r="AF54" i="7"/>
  <c r="AV54" i="7"/>
  <c r="AX54" i="7"/>
  <c r="T54" i="7"/>
  <c r="AJ54" i="7"/>
  <c r="N54" i="7"/>
  <c r="AT54" i="7"/>
  <c r="AI54" i="7"/>
  <c r="AE54" i="7"/>
  <c r="AR54" i="7"/>
  <c r="AD54" i="7"/>
  <c r="E54" i="7"/>
  <c r="O54" i="7"/>
  <c r="AW54" i="7"/>
  <c r="AL54" i="7"/>
  <c r="W54" i="7"/>
  <c r="C54" i="7"/>
  <c r="AK54" i="7"/>
  <c r="AZ54" i="7"/>
  <c r="AS54" i="7"/>
  <c r="Z54" i="7"/>
  <c r="Y54" i="7"/>
  <c r="AN54" i="7"/>
  <c r="F54" i="7"/>
  <c r="U54" i="7"/>
  <c r="Q54" i="7"/>
  <c r="K54" i="7"/>
  <c r="AH54" i="7"/>
  <c r="AM54" i="7"/>
  <c r="P54" i="7"/>
  <c r="AO54" i="7"/>
  <c r="M54" i="7"/>
  <c r="H54" i="7"/>
  <c r="X54" i="7"/>
  <c r="AP54" i="7"/>
  <c r="R54" i="7"/>
  <c r="D54" i="7"/>
  <c r="L54" i="7"/>
  <c r="J54" i="7"/>
  <c r="AC54" i="7"/>
  <c r="F33" i="8" l="1"/>
  <c r="E33" i="8"/>
  <c r="B55" i="7"/>
  <c r="M55" i="7"/>
  <c r="AA55" i="7"/>
  <c r="I55" i="7"/>
  <c r="AN55" i="7"/>
  <c r="N55" i="7"/>
  <c r="S55" i="7"/>
  <c r="C55" i="7"/>
  <c r="AW55" i="7"/>
  <c r="O55" i="7"/>
  <c r="K55" i="7"/>
  <c r="Y55" i="7"/>
  <c r="W55" i="7"/>
  <c r="AB55" i="7"/>
  <c r="F55" i="7"/>
  <c r="J55" i="7"/>
  <c r="G55" i="7"/>
  <c r="AP55" i="7"/>
  <c r="AL55" i="7"/>
  <c r="AX55" i="7"/>
  <c r="D55" i="7"/>
  <c r="X55" i="7"/>
  <c r="AI55" i="7"/>
  <c r="E55" i="7"/>
  <c r="Q55" i="7"/>
  <c r="AC55" i="7"/>
  <c r="AY55" i="7"/>
  <c r="AF55" i="7"/>
  <c r="V55" i="7"/>
  <c r="AS55" i="7"/>
  <c r="AM55" i="7"/>
  <c r="AU55" i="7"/>
  <c r="AJ55" i="7"/>
  <c r="U55" i="7"/>
  <c r="L55" i="7"/>
  <c r="AK55" i="7"/>
  <c r="AV55" i="7"/>
  <c r="AD55" i="7"/>
  <c r="Z55" i="7"/>
  <c r="R55" i="7"/>
  <c r="AG55" i="7"/>
  <c r="AZ55" i="7"/>
  <c r="P55" i="7"/>
  <c r="H55" i="7"/>
  <c r="AQ55" i="7"/>
  <c r="T55" i="7"/>
  <c r="AR55" i="7"/>
  <c r="AT55" i="7"/>
  <c r="AH55" i="7"/>
  <c r="AE55" i="7"/>
  <c r="AO55" i="7"/>
  <c r="F34" i="8" l="1"/>
  <c r="E34" i="8"/>
  <c r="B56" i="7"/>
  <c r="X56" i="7"/>
  <c r="AY56" i="7"/>
  <c r="J56" i="7"/>
  <c r="S56" i="7"/>
  <c r="AR56" i="7"/>
  <c r="AQ56" i="7"/>
  <c r="AF56" i="7"/>
  <c r="AP56" i="7"/>
  <c r="D56" i="7"/>
  <c r="Y56" i="7"/>
  <c r="AM56" i="7"/>
  <c r="AI56" i="7"/>
  <c r="Q56" i="7"/>
  <c r="G56" i="7"/>
  <c r="AK56" i="7"/>
  <c r="L56" i="7"/>
  <c r="AU56" i="7"/>
  <c r="AA56" i="7"/>
  <c r="AW56" i="7"/>
  <c r="R56" i="7"/>
  <c r="AH56" i="7"/>
  <c r="V56" i="7"/>
  <c r="AD56" i="7"/>
  <c r="AB56" i="7"/>
  <c r="H56" i="7"/>
  <c r="AT56" i="7"/>
  <c r="T56" i="7"/>
  <c r="AV56" i="7"/>
  <c r="U56" i="7"/>
  <c r="AG56" i="7"/>
  <c r="Z56" i="7"/>
  <c r="AN56" i="7"/>
  <c r="AX56" i="7"/>
  <c r="F56" i="7"/>
  <c r="AS56" i="7"/>
  <c r="N56" i="7"/>
  <c r="M56" i="7"/>
  <c r="AJ56" i="7"/>
  <c r="P56" i="7"/>
  <c r="E56" i="7"/>
  <c r="AL56" i="7"/>
  <c r="K56" i="7"/>
  <c r="AC56" i="7"/>
  <c r="AZ56" i="7"/>
  <c r="AE56" i="7"/>
  <c r="I56" i="7"/>
  <c r="O56" i="7"/>
  <c r="AO56" i="7"/>
  <c r="C56" i="7"/>
  <c r="W56" i="7"/>
  <c r="F35" i="8" l="1"/>
  <c r="E35" i="8"/>
  <c r="B57" i="7"/>
  <c r="AT57" i="7"/>
  <c r="G57" i="7"/>
  <c r="AY57" i="7"/>
  <c r="AB57" i="7"/>
  <c r="AE57" i="7"/>
  <c r="AG57" i="7"/>
  <c r="I57" i="7"/>
  <c r="H57" i="7"/>
  <c r="AL57" i="7"/>
  <c r="AQ57" i="7"/>
  <c r="AV57" i="7"/>
  <c r="AW57" i="7"/>
  <c r="V57" i="7"/>
  <c r="S57" i="7"/>
  <c r="M57" i="7"/>
  <c r="O57" i="7"/>
  <c r="K57" i="7"/>
  <c r="D57" i="7"/>
  <c r="AM57" i="7"/>
  <c r="J57" i="7"/>
  <c r="L57" i="7"/>
  <c r="AD57" i="7"/>
  <c r="Y57" i="7"/>
  <c r="AF57" i="7"/>
  <c r="Q57" i="7"/>
  <c r="AS57" i="7"/>
  <c r="AU57" i="7"/>
  <c r="U57" i="7"/>
  <c r="AH57" i="7"/>
  <c r="AX57" i="7"/>
  <c r="P57" i="7"/>
  <c r="AZ57" i="7"/>
  <c r="AJ57" i="7"/>
  <c r="N57" i="7"/>
  <c r="AO57" i="7"/>
  <c r="AC57" i="7"/>
  <c r="AP57" i="7"/>
  <c r="R57" i="7"/>
  <c r="C57" i="7"/>
  <c r="F57" i="7"/>
  <c r="AK57" i="7"/>
  <c r="X57" i="7"/>
  <c r="AI57" i="7"/>
  <c r="AR57" i="7"/>
  <c r="AN57" i="7"/>
  <c r="Z57" i="7"/>
  <c r="E57" i="7"/>
  <c r="T57" i="7"/>
  <c r="AA57" i="7"/>
  <c r="W57" i="7"/>
  <c r="F36" i="8" l="1"/>
  <c r="E36" i="8"/>
  <c r="B58" i="7"/>
  <c r="M58" i="7"/>
  <c r="AY58" i="7"/>
  <c r="AW58" i="7"/>
  <c r="V58" i="7"/>
  <c r="W58" i="7"/>
  <c r="S58" i="7"/>
  <c r="AP58" i="7"/>
  <c r="R58" i="7"/>
  <c r="AF58" i="7"/>
  <c r="K58" i="7"/>
  <c r="AO58" i="7"/>
  <c r="AM58" i="7"/>
  <c r="AK58" i="7"/>
  <c r="AD58" i="7"/>
  <c r="AV58" i="7"/>
  <c r="AC58" i="7"/>
  <c r="AB58" i="7"/>
  <c r="F58" i="7"/>
  <c r="AI58" i="7"/>
  <c r="AG58" i="7"/>
  <c r="AR58" i="7"/>
  <c r="U58" i="7"/>
  <c r="AJ58" i="7"/>
  <c r="L58" i="7"/>
  <c r="J58" i="7"/>
  <c r="AL58" i="7"/>
  <c r="E58" i="7"/>
  <c r="O58" i="7"/>
  <c r="G58" i="7"/>
  <c r="AS58" i="7"/>
  <c r="X58" i="7"/>
  <c r="AE58" i="7"/>
  <c r="D58" i="7"/>
  <c r="I58" i="7"/>
  <c r="AN58" i="7"/>
  <c r="AX58" i="7"/>
  <c r="P58" i="7"/>
  <c r="H58" i="7"/>
  <c r="AU58" i="7"/>
  <c r="Q58" i="7"/>
  <c r="N58" i="7"/>
  <c r="AH58" i="7"/>
  <c r="T58" i="7"/>
  <c r="AZ58" i="7"/>
  <c r="AT58" i="7"/>
  <c r="AQ58" i="7"/>
  <c r="Z58" i="7"/>
  <c r="Y58" i="7"/>
  <c r="C58" i="7"/>
  <c r="AA58" i="7"/>
  <c r="F37" i="8" l="1"/>
  <c r="E37" i="8"/>
  <c r="B59" i="7"/>
  <c r="AK59" i="7"/>
  <c r="AV59" i="7"/>
  <c r="AL59" i="7"/>
  <c r="AN59" i="7"/>
  <c r="AX59" i="7"/>
  <c r="Z59" i="7"/>
  <c r="S59" i="7"/>
  <c r="AU59" i="7"/>
  <c r="AH59" i="7"/>
  <c r="AE59" i="7"/>
  <c r="AZ59" i="7"/>
  <c r="AS59" i="7"/>
  <c r="U59" i="7"/>
  <c r="K59" i="7"/>
  <c r="AW59" i="7"/>
  <c r="L59" i="7"/>
  <c r="H59" i="7"/>
  <c r="X59" i="7"/>
  <c r="AT59" i="7"/>
  <c r="AF59" i="7"/>
  <c r="E59" i="7"/>
  <c r="D59" i="7"/>
  <c r="AG59" i="7"/>
  <c r="AD59" i="7"/>
  <c r="AQ59" i="7"/>
  <c r="AB59" i="7"/>
  <c r="C59" i="7"/>
  <c r="AO59" i="7"/>
  <c r="W59" i="7"/>
  <c r="AC59" i="7"/>
  <c r="G59" i="7"/>
  <c r="AR59" i="7"/>
  <c r="AA59" i="7"/>
  <c r="Y59" i="7"/>
  <c r="R59" i="7"/>
  <c r="T59" i="7"/>
  <c r="M59" i="7"/>
  <c r="V59" i="7"/>
  <c r="P59" i="7"/>
  <c r="AI59" i="7"/>
  <c r="AY59" i="7"/>
  <c r="J59" i="7"/>
  <c r="AJ59" i="7"/>
  <c r="O59" i="7"/>
  <c r="AP59" i="7"/>
  <c r="F59" i="7"/>
  <c r="AM59" i="7"/>
  <c r="N59" i="7"/>
  <c r="I59" i="7"/>
  <c r="Q59" i="7"/>
  <c r="F38" i="8" l="1"/>
  <c r="E38" i="8"/>
  <c r="B60" i="7"/>
  <c r="AP60" i="7"/>
  <c r="N60" i="7"/>
  <c r="AA60" i="7"/>
  <c r="G60" i="7"/>
  <c r="AZ60" i="7"/>
  <c r="P60" i="7"/>
  <c r="AG60" i="7"/>
  <c r="AQ60" i="7"/>
  <c r="C60" i="7"/>
  <c r="AR60" i="7"/>
  <c r="AX60" i="7"/>
  <c r="AK60" i="7"/>
  <c r="AF60" i="7"/>
  <c r="AJ60" i="7"/>
  <c r="AI60" i="7"/>
  <c r="E60" i="7"/>
  <c r="Z60" i="7"/>
  <c r="H60" i="7"/>
  <c r="L60" i="7"/>
  <c r="O60" i="7"/>
  <c r="K60" i="7"/>
  <c r="AC60" i="7"/>
  <c r="AU60" i="7"/>
  <c r="AE60" i="7"/>
  <c r="R60" i="7"/>
  <c r="AL60" i="7"/>
  <c r="S60" i="7"/>
  <c r="Q60" i="7"/>
  <c r="V60" i="7"/>
  <c r="D60" i="7"/>
  <c r="I60" i="7"/>
  <c r="W60" i="7"/>
  <c r="F60" i="7"/>
  <c r="AV60" i="7"/>
  <c r="AM60" i="7"/>
  <c r="AY60" i="7"/>
  <c r="AT60" i="7"/>
  <c r="Y60" i="7"/>
  <c r="AW60" i="7"/>
  <c r="AD60" i="7"/>
  <c r="AB60" i="7"/>
  <c r="AH60" i="7"/>
  <c r="AN60" i="7"/>
  <c r="X60" i="7"/>
  <c r="AS60" i="7"/>
  <c r="U60" i="7"/>
  <c r="T60" i="7"/>
  <c r="AO60" i="7"/>
  <c r="J60" i="7"/>
  <c r="M60" i="7"/>
  <c r="F39" i="8" l="1"/>
  <c r="E39" i="8"/>
  <c r="B61" i="7"/>
  <c r="S61" i="7"/>
  <c r="I61" i="7"/>
  <c r="AU61" i="7"/>
  <c r="AK61" i="7"/>
  <c r="AQ61" i="7"/>
  <c r="AI61" i="7"/>
  <c r="N61" i="7"/>
  <c r="O61" i="7"/>
  <c r="H61" i="7"/>
  <c r="Y61" i="7"/>
  <c r="AA61" i="7"/>
  <c r="E61" i="7"/>
  <c r="AV61" i="7"/>
  <c r="Z61" i="7"/>
  <c r="W61" i="7"/>
  <c r="AL61" i="7"/>
  <c r="Q61" i="7"/>
  <c r="AH61" i="7"/>
  <c r="AT61" i="7"/>
  <c r="AD61" i="7"/>
  <c r="AS61" i="7"/>
  <c r="AN61" i="7"/>
  <c r="P61" i="7"/>
  <c r="AY61" i="7"/>
  <c r="V61" i="7"/>
  <c r="L61" i="7"/>
  <c r="X61" i="7"/>
  <c r="AJ61" i="7"/>
  <c r="AF61" i="7"/>
  <c r="AW61" i="7"/>
  <c r="AR61" i="7"/>
  <c r="AX61" i="7"/>
  <c r="D61" i="7"/>
  <c r="U61" i="7"/>
  <c r="K61" i="7"/>
  <c r="T61" i="7"/>
  <c r="AG61" i="7"/>
  <c r="AP61" i="7"/>
  <c r="J61" i="7"/>
  <c r="AE61" i="7"/>
  <c r="C61" i="7"/>
  <c r="AZ61" i="7"/>
  <c r="F61" i="7"/>
  <c r="AO61" i="7"/>
  <c r="G61" i="7"/>
  <c r="R61" i="7"/>
  <c r="M61" i="7"/>
  <c r="AC61" i="7"/>
  <c r="AM61" i="7"/>
  <c r="AB61" i="7"/>
  <c r="F40" i="8" l="1"/>
  <c r="E40" i="8"/>
  <c r="AR40" i="8"/>
  <c r="AA40" i="8"/>
  <c r="R40" i="8"/>
  <c r="T40" i="8"/>
  <c r="AK40" i="8"/>
  <c r="D40" i="8"/>
  <c r="P40" i="8"/>
  <c r="U40" i="8"/>
  <c r="L40" i="8"/>
  <c r="K40" i="8"/>
  <c r="AM40" i="8"/>
  <c r="AW40" i="8"/>
  <c r="C40" i="8"/>
  <c r="AY40" i="8"/>
  <c r="AZ40" i="8"/>
  <c r="H40" i="8"/>
  <c r="J40" i="8"/>
  <c r="AQ40" i="8"/>
  <c r="AS40" i="8"/>
  <c r="S40" i="8"/>
  <c r="AJ40" i="8"/>
  <c r="AE40" i="8"/>
  <c r="AL40" i="8"/>
  <c r="AB40" i="8"/>
  <c r="O39" i="8"/>
  <c r="O40" i="8"/>
  <c r="AO40" i="8"/>
  <c r="I40" i="8"/>
  <c r="I39" i="8"/>
  <c r="M40" i="8"/>
  <c r="AN40" i="8"/>
  <c r="AI40" i="8"/>
  <c r="AV40" i="8"/>
  <c r="AD40" i="8"/>
  <c r="W40" i="8"/>
  <c r="AP40" i="8"/>
  <c r="AP39" i="8"/>
  <c r="AG40" i="8"/>
  <c r="AC40" i="8"/>
  <c r="AU40" i="8"/>
  <c r="Z40" i="8"/>
  <c r="AX40" i="8"/>
  <c r="Q40" i="8"/>
  <c r="Y40" i="8"/>
  <c r="AT40" i="8"/>
  <c r="AH40" i="8"/>
  <c r="V40" i="8"/>
  <c r="AB38" i="8"/>
  <c r="S39" i="8"/>
  <c r="AD39" i="8"/>
  <c r="C37" i="8"/>
  <c r="Z39" i="8"/>
  <c r="AL38" i="8"/>
  <c r="AR39" i="8"/>
  <c r="U38" i="8"/>
  <c r="AF35" i="8"/>
  <c r="AW39" i="8"/>
  <c r="AZ39" i="8"/>
  <c r="AX35" i="8"/>
  <c r="AB37" i="8"/>
  <c r="L38" i="8"/>
  <c r="AA38" i="8"/>
  <c r="I37" i="8"/>
  <c r="S38" i="8"/>
  <c r="S37" i="8"/>
  <c r="AX36" i="8"/>
  <c r="AI39" i="8"/>
  <c r="J39" i="8"/>
  <c r="H27" i="8"/>
  <c r="P36" i="8"/>
  <c r="AE35" i="8"/>
  <c r="Y39" i="8"/>
  <c r="Q36" i="8"/>
  <c r="AO37" i="8"/>
  <c r="AI37" i="8"/>
  <c r="AQ31" i="8"/>
  <c r="AC20" i="8"/>
  <c r="K39" i="8"/>
  <c r="AV37" i="8"/>
  <c r="AP36" i="8"/>
  <c r="D15" i="8"/>
  <c r="AX37" i="8"/>
  <c r="X38" i="8"/>
  <c r="AQ38" i="8"/>
  <c r="X39" i="8"/>
  <c r="M39" i="8"/>
  <c r="D24" i="8"/>
  <c r="AQ34" i="8"/>
  <c r="P35" i="8"/>
  <c r="AC38" i="8"/>
  <c r="R38" i="8"/>
  <c r="AR37" i="8"/>
  <c r="C32" i="8"/>
  <c r="W14" i="8"/>
  <c r="AF10" i="8"/>
  <c r="N23" i="8"/>
  <c r="Q38" i="8"/>
  <c r="V34" i="8"/>
  <c r="H16" i="8"/>
  <c r="AF19" i="8"/>
  <c r="AJ20" i="8"/>
  <c r="AV27" i="8"/>
  <c r="N28" i="8"/>
  <c r="AG37" i="8"/>
  <c r="AO13" i="8"/>
  <c r="AG15" i="8"/>
  <c r="AF34" i="8"/>
  <c r="X21" i="8"/>
  <c r="Q31" i="8"/>
  <c r="AA25" i="8"/>
  <c r="L9" i="8"/>
  <c r="W39" i="8"/>
  <c r="AS38" i="8"/>
  <c r="AF22" i="8"/>
  <c r="AM32" i="8"/>
  <c r="AK35" i="8"/>
  <c r="N32" i="8"/>
  <c r="AU37" i="8"/>
  <c r="D33" i="8"/>
  <c r="AY38" i="8"/>
  <c r="AR33" i="8"/>
  <c r="D38" i="8"/>
  <c r="AO38" i="8"/>
  <c r="AD35" i="8"/>
  <c r="N26" i="8"/>
  <c r="AS11" i="8"/>
  <c r="AK39" i="8"/>
  <c r="AM25" i="8"/>
  <c r="W30" i="8"/>
  <c r="AI36" i="8"/>
  <c r="AB34" i="8"/>
  <c r="AH36" i="8"/>
  <c r="W37" i="8"/>
  <c r="AD36" i="8"/>
  <c r="M37" i="8"/>
  <c r="W19" i="8"/>
  <c r="N29" i="8"/>
  <c r="AO29" i="8"/>
  <c r="AQ10" i="8"/>
  <c r="AF38" i="8"/>
  <c r="D39" i="8"/>
  <c r="AB35" i="8"/>
  <c r="AS39" i="8"/>
  <c r="AW20" i="8"/>
  <c r="AG11" i="8"/>
  <c r="AC29" i="8"/>
  <c r="AK36" i="8"/>
  <c r="V16" i="8"/>
  <c r="AO15" i="8"/>
  <c r="AS23" i="8"/>
  <c r="AQ20" i="8"/>
  <c r="C33" i="8"/>
  <c r="AG9" i="8"/>
  <c r="AF23" i="8"/>
  <c r="AV12" i="8"/>
  <c r="N31" i="8"/>
  <c r="R39" i="8"/>
  <c r="L39" i="8"/>
  <c r="M35" i="8"/>
  <c r="AG16" i="8"/>
  <c r="AV35" i="8"/>
  <c r="AC36" i="8"/>
  <c r="P23" i="8"/>
  <c r="AU8" i="8"/>
  <c r="N34" i="8"/>
  <c r="AK31" i="8"/>
  <c r="AW13" i="8"/>
  <c r="H35" i="8"/>
  <c r="V35" i="8"/>
  <c r="X24" i="8"/>
  <c r="AM19" i="8"/>
  <c r="AG30" i="8"/>
  <c r="X37" i="8"/>
  <c r="H14" i="8"/>
  <c r="AX39" i="8"/>
  <c r="Q37" i="8"/>
  <c r="H26" i="8"/>
  <c r="G13" i="8"/>
  <c r="G28" i="8"/>
  <c r="P39" i="8"/>
  <c r="Z38" i="8"/>
  <c r="U39" i="8"/>
  <c r="AV24" i="8"/>
  <c r="Z35" i="8"/>
  <c r="J22" i="8"/>
  <c r="X17" i="8"/>
  <c r="AS14" i="8"/>
  <c r="AQ23" i="8"/>
  <c r="G10" i="8"/>
  <c r="AL39" i="8"/>
  <c r="AQ9" i="8"/>
  <c r="AA20" i="8"/>
  <c r="AB36" i="8"/>
  <c r="AQ21" i="8"/>
  <c r="AF8" i="8"/>
  <c r="G24" i="8"/>
  <c r="H9" i="8"/>
  <c r="AE39" i="8"/>
  <c r="X16" i="8"/>
  <c r="AV29" i="8"/>
  <c r="AO32" i="8"/>
  <c r="AS27" i="8"/>
  <c r="AW17" i="8"/>
  <c r="AM11" i="8"/>
  <c r="AO39" i="8"/>
  <c r="AY33" i="8"/>
  <c r="AQ16" i="8"/>
  <c r="AG34" i="8"/>
  <c r="AU20" i="8"/>
  <c r="V30" i="8"/>
  <c r="AO27" i="8"/>
  <c r="X27" i="8"/>
  <c r="N10" i="8"/>
  <c r="W28" i="8"/>
  <c r="H17" i="8"/>
  <c r="G36" i="8"/>
  <c r="X23" i="8"/>
  <c r="AU25" i="8"/>
  <c r="H10" i="8"/>
  <c r="G34" i="8"/>
  <c r="W31" i="8"/>
  <c r="AF30" i="8"/>
  <c r="AM33" i="8"/>
  <c r="AC31" i="8"/>
  <c r="AD38" i="8"/>
  <c r="AK32" i="8"/>
  <c r="G31" i="8"/>
  <c r="G16" i="8"/>
  <c r="AM22" i="8"/>
  <c r="AA10" i="8"/>
  <c r="P37" i="8"/>
  <c r="G19" i="8"/>
  <c r="W32" i="8"/>
  <c r="AS31" i="8"/>
  <c r="AQ32" i="8"/>
  <c r="H22" i="8"/>
  <c r="AQ35" i="8"/>
  <c r="AR34" i="8"/>
  <c r="AS34" i="8"/>
  <c r="Z34" i="8"/>
  <c r="H23" i="8"/>
  <c r="R15" i="8"/>
  <c r="X32" i="8"/>
  <c r="AA34" i="8"/>
  <c r="G29" i="8"/>
  <c r="G37" i="8"/>
  <c r="N38" i="8"/>
  <c r="G35" i="8"/>
  <c r="X36" i="8"/>
  <c r="Z37" i="8"/>
  <c r="V8" i="8"/>
  <c r="X10" i="8"/>
  <c r="J13" i="8"/>
  <c r="AU13" i="8"/>
  <c r="AU15" i="8"/>
  <c r="AI33" i="8"/>
  <c r="AI27" i="8"/>
  <c r="AI29" i="8"/>
  <c r="AK9" i="8"/>
  <c r="AK19" i="8"/>
  <c r="AO11" i="8"/>
  <c r="AO10" i="8"/>
  <c r="AO8" i="8"/>
  <c r="AO9" i="8"/>
  <c r="AU28" i="8"/>
  <c r="AU33" i="8"/>
  <c r="AU27" i="8"/>
  <c r="V14" i="8"/>
  <c r="R10" i="8"/>
  <c r="Y33" i="8"/>
  <c r="Y19" i="8"/>
  <c r="Y22" i="8"/>
  <c r="Y12" i="8"/>
  <c r="Y34" i="8"/>
  <c r="AC10" i="8"/>
  <c r="AA17" i="8"/>
  <c r="AC21" i="8"/>
  <c r="AI8" i="8"/>
  <c r="AT29" i="8"/>
  <c r="AT35" i="8"/>
  <c r="W15" i="8"/>
  <c r="AC14" i="8"/>
  <c r="AJ18" i="8"/>
  <c r="AG35" i="8"/>
  <c r="K35" i="8"/>
  <c r="K36" i="8"/>
  <c r="K27" i="8"/>
  <c r="AW21" i="8"/>
  <c r="AJ28" i="8"/>
  <c r="AK14" i="8"/>
  <c r="P8" i="8"/>
  <c r="X8" i="8"/>
  <c r="AQ12" i="8"/>
  <c r="AQ15" i="8"/>
  <c r="G11" i="8"/>
  <c r="AJ29" i="8"/>
  <c r="P32" i="8"/>
  <c r="AU36" i="8"/>
  <c r="AF14" i="8"/>
  <c r="AV30" i="8"/>
  <c r="AA21" i="8"/>
  <c r="AK15" i="8"/>
  <c r="P20" i="8"/>
  <c r="AS10" i="8"/>
  <c r="AJ22" i="8"/>
  <c r="Y28" i="8"/>
  <c r="M33" i="8"/>
  <c r="M15" i="8"/>
  <c r="M31" i="8"/>
  <c r="M32" i="8"/>
  <c r="M34" i="8"/>
  <c r="J26" i="8"/>
  <c r="V18" i="8"/>
  <c r="V20" i="8"/>
  <c r="V27" i="8"/>
  <c r="V12" i="8"/>
  <c r="J36" i="8"/>
  <c r="J38" i="8"/>
  <c r="J34" i="8"/>
  <c r="AI35" i="8"/>
  <c r="J27" i="8"/>
  <c r="AK26" i="8"/>
  <c r="AF11" i="8"/>
  <c r="AF15" i="8"/>
  <c r="J24" i="8"/>
  <c r="AJ37" i="8"/>
  <c r="AJ35" i="8"/>
  <c r="AJ33" i="8"/>
  <c r="AJ32" i="8"/>
  <c r="AJ38" i="8"/>
  <c r="AH37" i="8"/>
  <c r="AH39" i="8"/>
  <c r="R36" i="8"/>
  <c r="AU23" i="8"/>
  <c r="J33" i="8"/>
  <c r="P34" i="8"/>
  <c r="AC13" i="8"/>
  <c r="AC15" i="8"/>
  <c r="AW33" i="8"/>
  <c r="J21" i="8"/>
  <c r="I22" i="8"/>
  <c r="I31" i="8"/>
  <c r="AZ37" i="8"/>
  <c r="AZ35" i="8"/>
  <c r="AZ33" i="8"/>
  <c r="AG24" i="8"/>
  <c r="AG25" i="8"/>
  <c r="N12" i="8"/>
  <c r="AG19" i="8"/>
  <c r="AC30" i="8"/>
  <c r="AH25" i="8"/>
  <c r="AZ38" i="8"/>
  <c r="AK13" i="8"/>
  <c r="AC11" i="8"/>
  <c r="S28" i="8"/>
  <c r="S30" i="8"/>
  <c r="S20" i="8"/>
  <c r="S35" i="8"/>
  <c r="AG36" i="8"/>
  <c r="AR36" i="8"/>
  <c r="N19" i="8"/>
  <c r="N18" i="8"/>
  <c r="N15" i="8"/>
  <c r="N20" i="8"/>
  <c r="N17" i="8"/>
  <c r="W26" i="8"/>
  <c r="W21" i="8"/>
  <c r="W27" i="8"/>
  <c r="AW26" i="8"/>
  <c r="AW28" i="8"/>
  <c r="AW25" i="8"/>
  <c r="V23" i="8"/>
  <c r="AV36" i="8"/>
  <c r="AC27" i="8"/>
  <c r="AC23" i="8"/>
  <c r="P12" i="8"/>
  <c r="X9" i="8"/>
  <c r="AA35" i="8"/>
  <c r="J10" i="8"/>
  <c r="J8" i="8"/>
  <c r="J11" i="8"/>
  <c r="AV13" i="8"/>
  <c r="AV16" i="8"/>
  <c r="AO21" i="8"/>
  <c r="AU21" i="8"/>
  <c r="V9" i="8"/>
  <c r="AM8" i="8"/>
  <c r="AV8" i="8"/>
  <c r="AK16" i="8"/>
  <c r="AM17" i="8"/>
  <c r="AW34" i="8"/>
  <c r="R14" i="8"/>
  <c r="R11" i="8"/>
  <c r="AJ13" i="8"/>
  <c r="R26" i="8"/>
  <c r="AA14" i="8"/>
  <c r="AG12" i="8"/>
  <c r="AF16" i="8"/>
  <c r="P19" i="8"/>
  <c r="AW37" i="8"/>
  <c r="AW35" i="8"/>
  <c r="AW38" i="8"/>
  <c r="J14" i="8"/>
  <c r="AN37" i="8"/>
  <c r="AN38" i="8"/>
  <c r="AN39" i="8"/>
  <c r="AN28" i="8"/>
  <c r="R34" i="8"/>
  <c r="W11" i="8"/>
  <c r="W13" i="8"/>
  <c r="AQ22" i="8"/>
  <c r="AA31" i="8"/>
  <c r="R22" i="8"/>
  <c r="R23" i="8"/>
  <c r="R21" i="8"/>
  <c r="R25" i="8"/>
  <c r="R19" i="8"/>
  <c r="N11" i="8"/>
  <c r="R29" i="8"/>
  <c r="R31" i="8"/>
  <c r="R28" i="8"/>
  <c r="R33" i="8"/>
  <c r="T33" i="8"/>
  <c r="T39" i="8"/>
  <c r="T25" i="8"/>
  <c r="T15" i="8"/>
  <c r="N9" i="8"/>
  <c r="AV25" i="8"/>
  <c r="AV26" i="8"/>
  <c r="AJ25" i="8"/>
  <c r="AM13" i="8"/>
  <c r="R37" i="8"/>
  <c r="AK23" i="8"/>
  <c r="P17" i="8"/>
  <c r="AJ9" i="8"/>
  <c r="P11" i="8"/>
  <c r="M17" i="8"/>
  <c r="AN36" i="8"/>
  <c r="Z36" i="8"/>
  <c r="AY37" i="8"/>
  <c r="N21" i="8"/>
  <c r="J16" i="8"/>
  <c r="J17" i="8"/>
  <c r="AK22" i="8"/>
  <c r="V24" i="8"/>
  <c r="P16" i="8"/>
  <c r="R9" i="8"/>
  <c r="AQ28" i="8"/>
  <c r="AW16" i="8"/>
  <c r="G21" i="8"/>
  <c r="AV21" i="8"/>
  <c r="AU26" i="8"/>
  <c r="AJ8" i="8"/>
  <c r="AJ16" i="8"/>
  <c r="AJ17" i="8"/>
  <c r="M8" i="8"/>
  <c r="X25" i="8"/>
  <c r="AQ17" i="8"/>
  <c r="AA22" i="8"/>
  <c r="AF18" i="8"/>
  <c r="V26" i="8"/>
  <c r="AS24" i="8"/>
  <c r="AM35" i="8"/>
  <c r="AU12" i="8"/>
  <c r="AW11" i="8"/>
  <c r="AG31" i="8"/>
  <c r="AJ27" i="8"/>
  <c r="AK8" i="8"/>
  <c r="V28" i="8"/>
  <c r="AM9" i="8"/>
  <c r="AM10" i="8"/>
  <c r="P29" i="8"/>
  <c r="R20" i="8"/>
  <c r="AQ13" i="8"/>
  <c r="AA32" i="8"/>
  <c r="AK25" i="8"/>
  <c r="AC17" i="8"/>
  <c r="H13" i="8"/>
  <c r="L23" i="8"/>
  <c r="L24" i="8"/>
  <c r="Z18" i="8"/>
  <c r="Z19" i="8"/>
  <c r="Z21" i="8"/>
  <c r="AI31" i="8"/>
  <c r="AG21" i="8"/>
  <c r="V21" i="8"/>
  <c r="AZ23" i="8"/>
  <c r="AU34" i="8"/>
  <c r="AI19" i="8"/>
  <c r="AH14" i="8"/>
  <c r="R24" i="8"/>
  <c r="AL21" i="8"/>
  <c r="AY13" i="8"/>
  <c r="AQ30" i="8"/>
  <c r="AJ34" i="8"/>
  <c r="AT17" i="8"/>
  <c r="AR14" i="8"/>
  <c r="AA26" i="8"/>
  <c r="AR32" i="8"/>
  <c r="V32" i="8"/>
  <c r="V33" i="8"/>
  <c r="N25" i="8"/>
  <c r="N24" i="8"/>
  <c r="AS19" i="8"/>
  <c r="AU30" i="8"/>
  <c r="AA28" i="8"/>
  <c r="H37" i="8"/>
  <c r="AO14" i="8"/>
  <c r="AS28" i="8"/>
  <c r="AS29" i="8"/>
  <c r="N40" i="8"/>
  <c r="AQ18" i="8"/>
  <c r="AS37" i="8"/>
  <c r="AC34" i="8"/>
  <c r="AC33" i="8"/>
  <c r="AS33" i="8"/>
  <c r="G40" i="8"/>
  <c r="G38" i="8"/>
  <c r="V29" i="8"/>
  <c r="AS9" i="8"/>
  <c r="R32" i="8"/>
  <c r="AU10" i="8"/>
  <c r="AU9" i="8"/>
  <c r="N22" i="8"/>
  <c r="AW14" i="8"/>
  <c r="H21" i="8"/>
  <c r="AF13" i="8"/>
  <c r="J25" i="8"/>
  <c r="AK33" i="8"/>
  <c r="AK34" i="8"/>
  <c r="X13" i="8"/>
  <c r="AG17" i="8"/>
  <c r="L33" i="8"/>
  <c r="AZ12" i="8"/>
  <c r="Z26" i="8"/>
  <c r="Z28" i="8"/>
  <c r="S12" i="8"/>
  <c r="X11" i="8"/>
  <c r="AZ28" i="8"/>
  <c r="I25" i="8"/>
  <c r="AI25" i="8"/>
  <c r="AH24" i="8"/>
  <c r="AY22" i="8"/>
  <c r="Y29" i="8"/>
  <c r="S13" i="8"/>
  <c r="T19" i="8"/>
  <c r="I27" i="8"/>
  <c r="R30" i="8"/>
  <c r="Z14" i="8"/>
  <c r="Z10" i="8"/>
  <c r="X28" i="8"/>
  <c r="C12" i="8"/>
  <c r="AH31" i="8"/>
  <c r="G22" i="8"/>
  <c r="G26" i="8"/>
  <c r="AV15" i="8"/>
  <c r="AA11" i="8"/>
  <c r="AV28" i="8"/>
  <c r="AU32" i="8"/>
  <c r="W20" i="8"/>
  <c r="AQ29" i="8"/>
  <c r="AJ30" i="8"/>
  <c r="AK30" i="8"/>
  <c r="AM14" i="8"/>
  <c r="AS30" i="8"/>
  <c r="AG22" i="8"/>
  <c r="AG20" i="8"/>
  <c r="AU22" i="8"/>
  <c r="W10" i="8"/>
  <c r="AQ25" i="8"/>
  <c r="H25" i="8"/>
  <c r="G14" i="8"/>
  <c r="AV10" i="8"/>
  <c r="AM29" i="8"/>
  <c r="AS16" i="8"/>
  <c r="AM36" i="8"/>
  <c r="AU11" i="8"/>
  <c r="AW19" i="8"/>
  <c r="H30" i="8"/>
  <c r="AF21" i="8"/>
  <c r="G33" i="8"/>
  <c r="V11" i="8"/>
  <c r="AV33" i="8"/>
  <c r="AC37" i="8"/>
  <c r="P14" i="8"/>
  <c r="R16" i="8"/>
  <c r="X18" i="8"/>
  <c r="X20" i="8"/>
  <c r="AL13" i="8"/>
  <c r="T27" i="8"/>
  <c r="AZ22" i="8"/>
  <c r="I14" i="8"/>
  <c r="Z30" i="8"/>
  <c r="S17" i="8"/>
  <c r="S15" i="8"/>
  <c r="N14" i="8"/>
  <c r="N13" i="8"/>
  <c r="AL27" i="8"/>
  <c r="AL28" i="8"/>
  <c r="T32" i="8"/>
  <c r="D32" i="8"/>
  <c r="H19" i="8"/>
  <c r="H20" i="8"/>
  <c r="L11" i="8"/>
  <c r="I8" i="8"/>
  <c r="AT10" i="8"/>
  <c r="AN12" i="8"/>
  <c r="AJ31" i="8"/>
  <c r="P18" i="8"/>
  <c r="N36" i="8"/>
  <c r="AY21" i="8"/>
  <c r="AZ18" i="8"/>
  <c r="AH33" i="8"/>
  <c r="AU24" i="8"/>
  <c r="AA19" i="8"/>
  <c r="AW22" i="8"/>
  <c r="AG18" i="8"/>
  <c r="G27" i="8"/>
  <c r="J9" i="8"/>
  <c r="AS20" i="8"/>
  <c r="AF31" i="8"/>
  <c r="AJ15" i="8"/>
  <c r="J19" i="8"/>
  <c r="AK17" i="8"/>
  <c r="V25" i="8"/>
  <c r="X33" i="8"/>
  <c r="AQ33" i="8"/>
  <c r="AW9" i="8"/>
  <c r="AW8" i="8"/>
  <c r="AG27" i="8"/>
  <c r="AF32" i="8"/>
  <c r="AJ14" i="8"/>
  <c r="AM24" i="8"/>
  <c r="AM23" i="8"/>
  <c r="P27" i="8"/>
  <c r="W16" i="8"/>
  <c r="G23" i="8"/>
  <c r="J15" i="8"/>
  <c r="AK24" i="8"/>
  <c r="AC8" i="8"/>
  <c r="AO20" i="8"/>
  <c r="AU18" i="8"/>
  <c r="W8" i="8"/>
  <c r="AW27" i="8"/>
  <c r="AG8" i="8"/>
  <c r="V22" i="8"/>
  <c r="AM12" i="8"/>
  <c r="P21" i="8"/>
  <c r="X29" i="8"/>
  <c r="W9" i="8"/>
  <c r="G17" i="8"/>
  <c r="AL22" i="8"/>
  <c r="AL24" i="8"/>
  <c r="AT11" i="8"/>
  <c r="W12" i="8"/>
  <c r="AM28" i="8"/>
  <c r="AM30" i="8"/>
  <c r="AY10" i="8"/>
  <c r="AT27" i="8"/>
  <c r="AG23" i="8"/>
  <c r="L18" i="8"/>
  <c r="T10" i="8"/>
  <c r="AN24" i="8"/>
  <c r="T38" i="8"/>
  <c r="T36" i="8"/>
  <c r="Z9" i="8"/>
  <c r="AN29" i="8"/>
  <c r="AI11" i="8"/>
  <c r="L12" i="8"/>
  <c r="T20" i="8"/>
  <c r="I34" i="8"/>
  <c r="J35" i="8"/>
  <c r="AW30" i="8"/>
  <c r="H31" i="8"/>
  <c r="H32" i="8"/>
  <c r="AU16" i="8"/>
  <c r="AU17" i="8"/>
  <c r="H12" i="8"/>
  <c r="AF25" i="8"/>
  <c r="AF26" i="8"/>
  <c r="AO34" i="8"/>
  <c r="AO33" i="8"/>
  <c r="H18" i="8"/>
  <c r="AG28" i="8"/>
  <c r="AO18" i="8"/>
  <c r="AO19" i="8"/>
  <c r="AA12" i="8"/>
  <c r="AF20" i="8"/>
  <c r="AO25" i="8"/>
  <c r="AO22" i="8"/>
  <c r="AO24" i="8"/>
  <c r="AG38" i="8"/>
  <c r="W18" i="8"/>
  <c r="AF29" i="8"/>
  <c r="AJ21" i="8"/>
  <c r="V31" i="8"/>
  <c r="AM21" i="8"/>
  <c r="AQ11" i="8"/>
  <c r="AM31" i="8"/>
  <c r="AL29" i="8"/>
  <c r="AY12" i="8"/>
  <c r="Y11" i="8"/>
  <c r="AZ36" i="8"/>
  <c r="AT15" i="8"/>
  <c r="AQ19" i="8"/>
  <c r="AC32" i="8"/>
  <c r="L15" i="8"/>
  <c r="AY19" i="8"/>
  <c r="Z8" i="8"/>
  <c r="S14" i="8"/>
  <c r="AA27" i="8"/>
  <c r="AK29" i="8"/>
  <c r="AL23" i="8"/>
  <c r="AY14" i="8"/>
  <c r="AI20" i="8"/>
  <c r="T21" i="8"/>
  <c r="Y32" i="8"/>
  <c r="L28" i="8"/>
  <c r="L26" i="8"/>
  <c r="M18" i="8"/>
  <c r="W22" i="8"/>
  <c r="L37" i="8"/>
  <c r="R35" i="8"/>
  <c r="H34" i="8"/>
  <c r="AJ24" i="8"/>
  <c r="AV11" i="8"/>
  <c r="AC19" i="8"/>
  <c r="AU19" i="8"/>
  <c r="AA8" i="8"/>
  <c r="AF27" i="8"/>
  <c r="AO36" i="8"/>
  <c r="N30" i="8"/>
  <c r="AV14" i="8"/>
  <c r="X26" i="8"/>
  <c r="N8" i="8"/>
  <c r="AO35" i="8"/>
  <c r="X15" i="8"/>
  <c r="W23" i="8"/>
  <c r="W25" i="8"/>
  <c r="AJ26" i="8"/>
  <c r="AO17" i="8"/>
  <c r="AS12" i="8"/>
  <c r="AU14" i="8"/>
  <c r="AA16" i="8"/>
  <c r="H38" i="8"/>
  <c r="H39" i="8"/>
  <c r="Y17" i="8"/>
  <c r="I30" i="8"/>
  <c r="AT25" i="8"/>
  <c r="AT24" i="8"/>
  <c r="W36" i="8"/>
  <c r="D22" i="8"/>
  <c r="AH8" i="8"/>
  <c r="AA18" i="8"/>
  <c r="Z15" i="8"/>
  <c r="AN23" i="8"/>
  <c r="S21" i="8"/>
  <c r="T18" i="8"/>
  <c r="I23" i="8"/>
  <c r="AI12" i="8"/>
  <c r="Z25" i="8"/>
  <c r="AZ19" i="8"/>
  <c r="I36" i="8"/>
  <c r="I35" i="8"/>
  <c r="I32" i="8"/>
  <c r="AS13" i="8"/>
  <c r="AW24" i="8"/>
  <c r="H29" i="8"/>
  <c r="G20" i="8"/>
  <c r="AV23" i="8"/>
  <c r="AV22" i="8"/>
  <c r="AC18" i="8"/>
  <c r="AO30" i="8"/>
  <c r="AS18" i="8"/>
  <c r="N16" i="8"/>
  <c r="Y37" i="8"/>
  <c r="AF28" i="8"/>
  <c r="AJ11" i="8"/>
  <c r="J29" i="8"/>
  <c r="V17" i="8"/>
  <c r="P13" i="8"/>
  <c r="X22" i="8"/>
  <c r="AA15" i="8"/>
  <c r="AG26" i="8"/>
  <c r="AK11" i="8"/>
  <c r="AM27" i="8"/>
  <c r="AS17" i="8"/>
  <c r="J23" i="8"/>
  <c r="T8" i="8"/>
  <c r="AY26" i="8"/>
  <c r="AY23" i="8"/>
  <c r="D25" i="8"/>
  <c r="AI16" i="8"/>
  <c r="AW23" i="8"/>
  <c r="J28" i="8"/>
  <c r="AS15" i="8"/>
  <c r="L25" i="8"/>
  <c r="T17" i="8"/>
  <c r="Y30" i="8"/>
  <c r="AN27" i="8"/>
  <c r="W17" i="8"/>
  <c r="P15" i="8"/>
  <c r="M16" i="8"/>
  <c r="H24" i="8"/>
  <c r="L10" i="8"/>
  <c r="H33" i="8"/>
  <c r="AO16" i="8"/>
  <c r="AZ27" i="8"/>
  <c r="M13" i="8"/>
  <c r="AL16" i="8"/>
  <c r="Y23" i="8"/>
  <c r="AW31" i="8"/>
  <c r="AW32" i="8"/>
  <c r="J12" i="8"/>
  <c r="AV32" i="8"/>
  <c r="P10" i="8"/>
  <c r="AM34" i="8"/>
  <c r="AQ14" i="8"/>
  <c r="AA29" i="8"/>
  <c r="AA30" i="8"/>
  <c r="AJ19" i="8"/>
  <c r="AN34" i="8"/>
  <c r="AV31" i="8"/>
  <c r="P24" i="8"/>
  <c r="AA23" i="8"/>
  <c r="AG32" i="8"/>
  <c r="AK18" i="8"/>
  <c r="AC9" i="8"/>
  <c r="AS26" i="8"/>
  <c r="AP33" i="8"/>
  <c r="AP34" i="8"/>
  <c r="AP22" i="8"/>
  <c r="L14" i="8"/>
  <c r="AY28" i="8"/>
  <c r="Y27" i="8"/>
  <c r="Z16" i="8"/>
  <c r="AN15" i="8"/>
  <c r="AN19" i="8"/>
  <c r="AN16" i="8"/>
  <c r="AH18" i="8"/>
  <c r="H15" i="8"/>
  <c r="AK21" i="8"/>
  <c r="R17" i="8"/>
  <c r="L32" i="8"/>
  <c r="L29" i="8"/>
  <c r="AZ17" i="8"/>
  <c r="AZ15" i="8"/>
  <c r="AZ16" i="8"/>
  <c r="Z32" i="8"/>
  <c r="M22" i="8"/>
  <c r="D8" i="8"/>
  <c r="D9" i="8"/>
  <c r="AI10" i="8"/>
  <c r="AH9" i="8"/>
  <c r="J32" i="8"/>
  <c r="AL15" i="8"/>
  <c r="Y13" i="8"/>
  <c r="L19" i="8"/>
  <c r="AZ9" i="8"/>
  <c r="AT14" i="8"/>
  <c r="D34" i="8"/>
  <c r="D13" i="8"/>
  <c r="AE29" i="8"/>
  <c r="AP17" i="8"/>
  <c r="AB15" i="8"/>
  <c r="M30" i="8"/>
  <c r="M28" i="8"/>
  <c r="AS32" i="8"/>
  <c r="AS36" i="8"/>
  <c r="AV20" i="8"/>
  <c r="AU31" i="8"/>
  <c r="T23" i="8"/>
  <c r="I19" i="8"/>
  <c r="M26" i="8"/>
  <c r="G18" i="8"/>
  <c r="Y20" i="8"/>
  <c r="AO12" i="8"/>
  <c r="AY29" i="8"/>
  <c r="Y21" i="8"/>
  <c r="AK38" i="8"/>
  <c r="V36" i="8"/>
  <c r="D31" i="8"/>
  <c r="AG29" i="8"/>
  <c r="AL31" i="8"/>
  <c r="AL30" i="8"/>
  <c r="M25" i="8"/>
  <c r="H28" i="8"/>
  <c r="L20" i="8"/>
  <c r="L21" i="8"/>
  <c r="I26" i="8"/>
  <c r="AN14" i="8"/>
  <c r="AX30" i="8"/>
  <c r="C20" i="8"/>
  <c r="K34" i="8"/>
  <c r="AP18" i="8"/>
  <c r="AE30" i="8"/>
  <c r="AK28" i="8"/>
  <c r="AZ8" i="8"/>
  <c r="M23" i="8"/>
  <c r="AH10" i="8"/>
  <c r="AZ24" i="8"/>
  <c r="M36" i="8"/>
  <c r="N27" i="8"/>
  <c r="P22" i="8"/>
  <c r="Z27" i="8"/>
  <c r="D37" i="8"/>
  <c r="Y10" i="8"/>
  <c r="AN25" i="8"/>
  <c r="N35" i="8"/>
  <c r="AE11" i="8"/>
  <c r="C22" i="8"/>
  <c r="C27" i="8"/>
  <c r="AD33" i="8"/>
  <c r="J20" i="8"/>
  <c r="AN13" i="8"/>
  <c r="AL32" i="8"/>
  <c r="AL33" i="8"/>
  <c r="AD37" i="8"/>
  <c r="AN30" i="8"/>
  <c r="AQ27" i="8"/>
  <c r="AS22" i="8"/>
  <c r="AZ34" i="8"/>
  <c r="I16" i="8"/>
  <c r="AT23" i="8"/>
  <c r="AG33" i="8"/>
  <c r="AY15" i="8"/>
  <c r="Y38" i="8"/>
  <c r="M20" i="8"/>
  <c r="V10" i="8"/>
  <c r="AL17" i="8"/>
  <c r="M11" i="8"/>
  <c r="AN32" i="8"/>
  <c r="AL25" i="8"/>
  <c r="Q9" i="8"/>
  <c r="C36" i="8"/>
  <c r="O10" i="8"/>
  <c r="O11" i="8"/>
  <c r="Y35" i="8"/>
  <c r="D29" i="8"/>
  <c r="AH13" i="8"/>
  <c r="AD31" i="8"/>
  <c r="AD29" i="8"/>
  <c r="AD25" i="8"/>
  <c r="AD22" i="8"/>
  <c r="AB12" i="8"/>
  <c r="AK10" i="8"/>
  <c r="Q14" i="8"/>
  <c r="Q15" i="8"/>
  <c r="AD8" i="8"/>
  <c r="X34" i="8"/>
  <c r="X35" i="8"/>
  <c r="AF12" i="8"/>
  <c r="AC26" i="8"/>
  <c r="W33" i="8"/>
  <c r="J18" i="8"/>
  <c r="R18" i="8"/>
  <c r="S27" i="8"/>
  <c r="T9" i="8"/>
  <c r="M19" i="8"/>
  <c r="AF24" i="8"/>
  <c r="AS21" i="8"/>
  <c r="D11" i="8"/>
  <c r="AH15" i="8"/>
  <c r="G30" i="8"/>
  <c r="R27" i="8"/>
  <c r="AL8" i="8"/>
  <c r="T11" i="8"/>
  <c r="Y14" i="8"/>
  <c r="D19" i="8"/>
  <c r="D21" i="8"/>
  <c r="AF33" i="8"/>
  <c r="AL11" i="8"/>
  <c r="AN31" i="8"/>
  <c r="AL26" i="8"/>
  <c r="D12" i="8"/>
  <c r="T24" i="8"/>
  <c r="AT22" i="8"/>
  <c r="U31" i="8"/>
  <c r="O21" i="8"/>
  <c r="AB11" i="8"/>
  <c r="AK27" i="8"/>
  <c r="D36" i="8"/>
  <c r="AQ26" i="8"/>
  <c r="N33" i="8"/>
  <c r="AJ10" i="8"/>
  <c r="P30" i="8"/>
  <c r="Q35" i="8"/>
  <c r="AC35" i="8"/>
  <c r="AI24" i="8"/>
  <c r="X12" i="8"/>
  <c r="AL14" i="8"/>
  <c r="AT12" i="8"/>
  <c r="AT13" i="8"/>
  <c r="AA24" i="8"/>
  <c r="G25" i="8"/>
  <c r="AZ25" i="8"/>
  <c r="Z17" i="8"/>
  <c r="AT20" i="8"/>
  <c r="AH26" i="8"/>
  <c r="X19" i="8"/>
  <c r="AY30" i="8"/>
  <c r="Y15" i="8"/>
  <c r="Z33" i="8"/>
  <c r="D26" i="8"/>
  <c r="AL18" i="8"/>
  <c r="I24" i="8"/>
  <c r="AM38" i="8"/>
  <c r="W29" i="8"/>
  <c r="AM16" i="8"/>
  <c r="AY24" i="8"/>
  <c r="AG10" i="8"/>
  <c r="AY25" i="8"/>
  <c r="S25" i="8"/>
  <c r="K11" i="8"/>
  <c r="O27" i="8"/>
  <c r="L22" i="8"/>
  <c r="C29" i="8"/>
  <c r="U15" i="8"/>
  <c r="O17" i="8"/>
  <c r="O19" i="8"/>
  <c r="AB27" i="8"/>
  <c r="AB32" i="8"/>
  <c r="P38" i="8"/>
  <c r="AS35" i="8"/>
  <c r="AI34" i="8"/>
  <c r="AE23" i="8"/>
  <c r="Q28" i="8"/>
  <c r="K24" i="8"/>
  <c r="AD23" i="8"/>
  <c r="AR35" i="8"/>
  <c r="AG13" i="8"/>
  <c r="AG14" i="8"/>
  <c r="G15" i="8"/>
  <c r="J30" i="8"/>
  <c r="AM18" i="8"/>
  <c r="P26" i="8"/>
  <c r="AS25" i="8"/>
  <c r="J31" i="8"/>
  <c r="AV38" i="8"/>
  <c r="P28" i="8"/>
  <c r="R13" i="8"/>
  <c r="W24" i="8"/>
  <c r="AW12" i="8"/>
  <c r="H11" i="8"/>
  <c r="AV17" i="8"/>
  <c r="AU29" i="8"/>
  <c r="G8" i="8"/>
  <c r="AO26" i="8"/>
  <c r="AK20" i="8"/>
  <c r="X40" i="8"/>
  <c r="AY17" i="8"/>
  <c r="Y36" i="8"/>
  <c r="AN8" i="8"/>
  <c r="L8" i="8"/>
  <c r="AL19" i="8"/>
  <c r="AH34" i="8"/>
  <c r="AZ26" i="8"/>
  <c r="AT28" i="8"/>
  <c r="D17" i="8"/>
  <c r="AH35" i="8"/>
  <c r="AC12" i="8"/>
  <c r="Y24" i="8"/>
  <c r="AA37" i="8"/>
  <c r="M9" i="8"/>
  <c r="AM15" i="8"/>
  <c r="T26" i="8"/>
  <c r="AA39" i="8"/>
  <c r="AC24" i="8"/>
  <c r="L16" i="8"/>
  <c r="AY32" i="8"/>
  <c r="AY31" i="8"/>
  <c r="Y31" i="8"/>
  <c r="D27" i="8"/>
  <c r="AZ29" i="8"/>
  <c r="AH12" i="8"/>
  <c r="AE33" i="8"/>
  <c r="T37" i="8"/>
  <c r="AB10" i="8"/>
  <c r="AX31" i="8"/>
  <c r="U20" i="8"/>
  <c r="U18" i="8"/>
  <c r="U19" i="8"/>
  <c r="P25" i="8"/>
  <c r="AQ24" i="8"/>
  <c r="AJ23" i="8"/>
  <c r="AS8" i="8"/>
  <c r="AW18" i="8"/>
  <c r="V13" i="8"/>
  <c r="X30" i="8"/>
  <c r="AG39" i="8"/>
  <c r="AC22" i="8"/>
  <c r="AF17" i="8"/>
  <c r="AY18" i="8"/>
  <c r="AZ31" i="8"/>
  <c r="AN11" i="8"/>
  <c r="D16" i="8"/>
  <c r="P9" i="8"/>
  <c r="I17" i="8"/>
  <c r="Z24" i="8"/>
  <c r="AT18" i="8"/>
  <c r="S29" i="8"/>
  <c r="AW29" i="8"/>
  <c r="X14" i="8"/>
  <c r="AZ32" i="8"/>
  <c r="M10" i="8"/>
  <c r="S23" i="8"/>
  <c r="S24" i="8"/>
  <c r="T29" i="8"/>
  <c r="I33" i="8"/>
  <c r="AN21" i="8"/>
  <c r="AA33" i="8"/>
  <c r="AC16" i="8"/>
  <c r="AZ10" i="8"/>
  <c r="D18" i="8"/>
  <c r="AO23" i="8"/>
  <c r="T14" i="8"/>
  <c r="AZ11" i="8"/>
  <c r="G39" i="8"/>
  <c r="D30" i="8"/>
  <c r="AH23" i="8"/>
  <c r="AP8" i="8"/>
  <c r="AR16" i="8"/>
  <c r="AE12" i="8"/>
  <c r="AW36" i="8"/>
  <c r="AP25" i="8"/>
  <c r="AL37" i="8"/>
  <c r="S31" i="8"/>
  <c r="AF37" i="8"/>
  <c r="M14" i="8"/>
  <c r="K16" i="8"/>
  <c r="AR19" i="8"/>
  <c r="AW15" i="8"/>
  <c r="T34" i="8"/>
  <c r="AK37" i="8"/>
  <c r="N39" i="8"/>
  <c r="I10" i="8"/>
  <c r="T12" i="8"/>
  <c r="AT31" i="8"/>
  <c r="AV34" i="8"/>
  <c r="AL9" i="8"/>
  <c r="Y18" i="8"/>
  <c r="AT37" i="8"/>
  <c r="O38" i="8"/>
  <c r="AE22" i="8"/>
  <c r="K17" i="8"/>
  <c r="K18" i="8"/>
  <c r="AR24" i="8"/>
  <c r="AM26" i="8"/>
  <c r="AZ30" i="8"/>
  <c r="AN26" i="8"/>
  <c r="AE20" i="8"/>
  <c r="AE18" i="8"/>
  <c r="Q11" i="8"/>
  <c r="Q10" i="8"/>
  <c r="AU35" i="8"/>
  <c r="O13" i="8"/>
  <c r="AD28" i="8"/>
  <c r="AP27" i="8"/>
  <c r="AX19" i="8"/>
  <c r="AB33" i="8"/>
  <c r="AH29" i="8"/>
  <c r="AA13" i="8"/>
  <c r="AY34" i="8"/>
  <c r="AN33" i="8"/>
  <c r="AZ13" i="8"/>
  <c r="Q29" i="8"/>
  <c r="K13" i="8"/>
  <c r="U29" i="8"/>
  <c r="O30" i="8"/>
  <c r="AP9" i="8"/>
  <c r="AP38" i="8"/>
  <c r="L30" i="8"/>
  <c r="S18" i="8"/>
  <c r="AE28" i="8"/>
  <c r="AT34" i="8"/>
  <c r="K29" i="8"/>
  <c r="AD34" i="8"/>
  <c r="AB13" i="8"/>
  <c r="V38" i="8"/>
  <c r="AF9" i="8"/>
  <c r="Y9" i="8"/>
  <c r="O23" i="8"/>
  <c r="G9" i="8"/>
  <c r="H36" i="8"/>
  <c r="T30" i="8"/>
  <c r="Z13" i="8"/>
  <c r="M27" i="8"/>
  <c r="AM20" i="8"/>
  <c r="AI14" i="8"/>
  <c r="Q18" i="8"/>
  <c r="AP23" i="8"/>
  <c r="I38" i="8"/>
  <c r="K21" i="8"/>
  <c r="AR9" i="8"/>
  <c r="AP15" i="8"/>
  <c r="AP16" i="8"/>
  <c r="AP14" i="8"/>
  <c r="AL36" i="8"/>
  <c r="S34" i="8"/>
  <c r="C13" i="8"/>
  <c r="O16" i="8"/>
  <c r="O28" i="8"/>
  <c r="I12" i="8"/>
  <c r="AX34" i="8"/>
  <c r="AE8" i="8"/>
  <c r="AX33" i="8"/>
  <c r="AV9" i="8"/>
  <c r="I9" i="8"/>
  <c r="AQ37" i="8"/>
  <c r="AY8" i="8"/>
  <c r="Z22" i="8"/>
  <c r="AQ39" i="8"/>
  <c r="R8" i="8"/>
  <c r="AI30" i="8"/>
  <c r="Q26" i="8"/>
  <c r="AD13" i="8"/>
  <c r="AP32" i="8"/>
  <c r="AQ8" i="8"/>
  <c r="AM39" i="8"/>
  <c r="AI15" i="8"/>
  <c r="AX13" i="8"/>
  <c r="K28" i="8"/>
  <c r="AD18" i="8"/>
  <c r="AI21" i="8"/>
  <c r="I15" i="8"/>
  <c r="AT19" i="8"/>
  <c r="AI17" i="8"/>
  <c r="L27" i="8"/>
  <c r="G32" i="8"/>
  <c r="D28" i="8"/>
  <c r="AL34" i="8"/>
  <c r="I13" i="8"/>
  <c r="AT21" i="8"/>
  <c r="N37" i="8"/>
  <c r="M29" i="8"/>
  <c r="AX15" i="8"/>
  <c r="U14" i="8"/>
  <c r="AB18" i="8"/>
  <c r="AB17" i="8"/>
  <c r="D35" i="8"/>
  <c r="C9" i="8"/>
  <c r="AR23" i="8"/>
  <c r="AP31" i="8"/>
  <c r="AA9" i="8"/>
  <c r="AY36" i="8"/>
  <c r="AN35" i="8"/>
  <c r="AH27" i="8"/>
  <c r="AX25" i="8"/>
  <c r="C31" i="8"/>
  <c r="U25" i="8"/>
  <c r="O29" i="8"/>
  <c r="AP11" i="8"/>
  <c r="AP28" i="8"/>
  <c r="AA36" i="8"/>
  <c r="L34" i="8"/>
  <c r="Q21" i="8"/>
  <c r="K14" i="8"/>
  <c r="Q23" i="8"/>
  <c r="AB31" i="8"/>
  <c r="AN20" i="8"/>
  <c r="C35" i="8"/>
  <c r="I18" i="8"/>
  <c r="AT30" i="8"/>
  <c r="W38" i="8"/>
  <c r="AN22" i="8"/>
  <c r="AX23" i="8"/>
  <c r="U22" i="8"/>
  <c r="AB29" i="8"/>
  <c r="T22" i="8"/>
  <c r="AT26" i="8"/>
  <c r="AX22" i="8"/>
  <c r="AR28" i="8"/>
  <c r="AR31" i="8"/>
  <c r="O36" i="8"/>
  <c r="AF39" i="8"/>
  <c r="AF40" i="8"/>
  <c r="Y8" i="8"/>
  <c r="AT39" i="8"/>
  <c r="AX32" i="8"/>
  <c r="AQ36" i="8"/>
  <c r="U32" i="8"/>
  <c r="AR8" i="8"/>
  <c r="AP19" i="8"/>
  <c r="T35" i="8"/>
  <c r="L31" i="8"/>
  <c r="S16" i="8"/>
  <c r="AE21" i="8"/>
  <c r="AT9" i="8"/>
  <c r="S19" i="8"/>
  <c r="C30" i="8"/>
  <c r="U17" i="8"/>
  <c r="O24" i="8"/>
  <c r="AR22" i="8"/>
  <c r="T13" i="8"/>
  <c r="AE25" i="8"/>
  <c r="K15" i="8"/>
  <c r="U13" i="8"/>
  <c r="R12" i="8"/>
  <c r="AI32" i="8"/>
  <c r="Q20" i="8"/>
  <c r="AD9" i="8"/>
  <c r="AP26" i="8"/>
  <c r="T28" i="8"/>
  <c r="AH16" i="8"/>
  <c r="C21" i="8"/>
  <c r="O20" i="8"/>
  <c r="AB20" i="8"/>
  <c r="Z12" i="8"/>
  <c r="AE15" i="8"/>
  <c r="AU39" i="8"/>
  <c r="AW10" i="8"/>
  <c r="AY9" i="8"/>
  <c r="S8" i="8"/>
  <c r="AE16" i="8"/>
  <c r="U10" i="8"/>
  <c r="AR26" i="8"/>
  <c r="AP21" i="8"/>
  <c r="AI23" i="8"/>
  <c r="O33" i="8"/>
  <c r="AX38" i="8"/>
  <c r="K25" i="8"/>
  <c r="AB9" i="8"/>
  <c r="AZ20" i="8"/>
  <c r="AT8" i="8"/>
  <c r="U36" i="8"/>
  <c r="AR11" i="8"/>
  <c r="AJ12" i="8"/>
  <c r="AX11" i="8"/>
  <c r="Y26" i="8"/>
  <c r="AL35" i="8"/>
  <c r="C34" i="8"/>
  <c r="AB21" i="8"/>
  <c r="AC25" i="8"/>
  <c r="AI18" i="8"/>
  <c r="Q19" i="8"/>
  <c r="AD16" i="8"/>
  <c r="AP37" i="8"/>
  <c r="T31" i="8"/>
  <c r="AH17" i="8"/>
  <c r="Q27" i="8"/>
  <c r="U33" i="8"/>
  <c r="AR25" i="8"/>
  <c r="S32" i="8"/>
  <c r="AE32" i="8"/>
  <c r="K38" i="8"/>
  <c r="S36" i="8"/>
  <c r="AY11" i="8"/>
  <c r="S22" i="8"/>
  <c r="AD12" i="8"/>
  <c r="AV18" i="8"/>
  <c r="Y25" i="8"/>
  <c r="AX20" i="8"/>
  <c r="AB26" i="8"/>
  <c r="AT33" i="8"/>
  <c r="AX10" i="8"/>
  <c r="U8" i="8"/>
  <c r="AB24" i="8"/>
  <c r="AK12" i="8"/>
  <c r="AX9" i="8"/>
  <c r="V39" i="8"/>
  <c r="AD10" i="8"/>
  <c r="AR38" i="8"/>
  <c r="D10" i="8"/>
  <c r="AX8" i="8"/>
  <c r="C39" i="8"/>
  <c r="AY39" i="8"/>
  <c r="AZ14" i="8"/>
  <c r="AD21" i="8"/>
  <c r="AI9" i="8"/>
  <c r="AX28" i="8"/>
  <c r="AE19" i="8"/>
  <c r="AR17" i="8"/>
  <c r="AB16" i="8"/>
  <c r="AT38" i="8"/>
  <c r="AX17" i="8"/>
  <c r="U16" i="8"/>
  <c r="AB28" i="8"/>
  <c r="AC28" i="8"/>
  <c r="AY35" i="8"/>
  <c r="AI22" i="8"/>
  <c r="C17" i="8"/>
  <c r="K20" i="8"/>
  <c r="AD17" i="8"/>
  <c r="AO28" i="8"/>
  <c r="AH30" i="8"/>
  <c r="U34" i="8"/>
  <c r="O25" i="8"/>
  <c r="Y16" i="8"/>
  <c r="D14" i="8"/>
  <c r="AH20" i="8"/>
  <c r="Q30" i="8"/>
  <c r="K22" i="8"/>
  <c r="AP30" i="8"/>
  <c r="AI26" i="8"/>
  <c r="C38" i="8"/>
  <c r="O32" i="8"/>
  <c r="AP35" i="8"/>
  <c r="L35" i="8"/>
  <c r="I11" i="8"/>
  <c r="AT36" i="8"/>
  <c r="W35" i="8"/>
  <c r="AR18" i="8"/>
  <c r="AB22" i="8"/>
  <c r="AT32" i="8"/>
  <c r="K37" i="8"/>
  <c r="AX16" i="8"/>
  <c r="AD27" i="8"/>
  <c r="M38" i="8"/>
  <c r="Z20" i="8"/>
  <c r="AX26" i="8"/>
  <c r="C14" i="8"/>
  <c r="AD11" i="8"/>
  <c r="O31" i="8"/>
  <c r="AO31" i="8"/>
  <c r="AH32" i="8"/>
  <c r="C15" i="8"/>
  <c r="O8" i="8"/>
  <c r="L36" i="8"/>
  <c r="U35" i="8"/>
  <c r="AL20" i="8"/>
  <c r="S26" i="8"/>
  <c r="AE38" i="8"/>
  <c r="AY27" i="8"/>
  <c r="AH28" i="8"/>
  <c r="C18" i="8"/>
  <c r="O12" i="8"/>
  <c r="AR13" i="8"/>
  <c r="Z11" i="8"/>
  <c r="AE14" i="8"/>
  <c r="K12" i="8"/>
  <c r="AR27" i="8"/>
  <c r="J37" i="8"/>
  <c r="AF36" i="8"/>
  <c r="AE37" i="8"/>
  <c r="U9" i="8"/>
  <c r="AR15" i="8"/>
  <c r="AL10" i="8"/>
  <c r="C23" i="8"/>
  <c r="K23" i="8"/>
  <c r="AD19" i="8"/>
  <c r="AB30" i="8"/>
  <c r="Z23" i="8"/>
  <c r="AU38" i="8"/>
  <c r="C26" i="8"/>
  <c r="AT16" i="8"/>
  <c r="M21" i="8"/>
  <c r="C11" i="8"/>
  <c r="AD14" i="8"/>
  <c r="O37" i="8"/>
  <c r="AV19" i="8"/>
  <c r="AN18" i="8"/>
  <c r="AE27" i="8"/>
  <c r="Q17" i="8"/>
  <c r="U24" i="8"/>
  <c r="G12" i="8"/>
  <c r="M12" i="8"/>
  <c r="AE9" i="8"/>
  <c r="AX27" i="8"/>
  <c r="K31" i="8"/>
  <c r="AR21" i="8"/>
  <c r="AP12" i="8"/>
  <c r="AY16" i="8"/>
  <c r="S10" i="8"/>
  <c r="AJ36" i="8"/>
  <c r="C19" i="8"/>
  <c r="AD20" i="8"/>
  <c r="AR12" i="8"/>
  <c r="P33" i="8"/>
  <c r="D23" i="8"/>
  <c r="AH11" i="8"/>
  <c r="Q25" i="8"/>
  <c r="U28" i="8"/>
  <c r="O18" i="8"/>
  <c r="AX24" i="8"/>
  <c r="K32" i="8"/>
  <c r="AP13" i="8"/>
  <c r="V15" i="8"/>
  <c r="AN9" i="8"/>
  <c r="AE24" i="8"/>
  <c r="Q12" i="8"/>
  <c r="K30" i="8"/>
  <c r="AR10" i="8"/>
  <c r="AB23" i="8"/>
  <c r="V19" i="8"/>
  <c r="AN10" i="8"/>
  <c r="S9" i="8"/>
  <c r="Q34" i="8"/>
  <c r="U12" i="8"/>
  <c r="AD26" i="8"/>
  <c r="AP20" i="8"/>
  <c r="AZ21" i="8"/>
  <c r="M24" i="8"/>
  <c r="AE10" i="8"/>
  <c r="C24" i="8"/>
  <c r="K33" i="8"/>
  <c r="AR20" i="8"/>
  <c r="L17" i="8"/>
  <c r="I29" i="8"/>
  <c r="AH22" i="8"/>
  <c r="Q33" i="8"/>
  <c r="K10" i="8"/>
  <c r="O26" i="8"/>
  <c r="AN17" i="8"/>
  <c r="AE17" i="8"/>
  <c r="Q8" i="8"/>
  <c r="U11" i="8"/>
  <c r="AR29" i="8"/>
  <c r="Z31" i="8"/>
  <c r="AV39" i="8"/>
  <c r="AX14" i="8"/>
  <c r="K19" i="8"/>
  <c r="O34" i="8"/>
  <c r="Q13" i="8"/>
  <c r="C28" i="8"/>
  <c r="AD32" i="8"/>
  <c r="X31" i="8"/>
  <c r="I20" i="8"/>
  <c r="AH19" i="8"/>
  <c r="Q32" i="8"/>
  <c r="W34" i="8"/>
  <c r="O35" i="8"/>
  <c r="AP10" i="8"/>
  <c r="Q39" i="8"/>
  <c r="I21" i="8"/>
  <c r="S33" i="8"/>
  <c r="AE26" i="8"/>
  <c r="AM37" i="8"/>
  <c r="O14" i="8"/>
  <c r="AB8" i="8"/>
  <c r="P31" i="8"/>
  <c r="D20" i="8"/>
  <c r="AH38" i="8"/>
  <c r="Q16" i="8"/>
  <c r="U21" i="8"/>
  <c r="O9" i="8"/>
  <c r="AJ39" i="8"/>
  <c r="AI13" i="8"/>
  <c r="AX21" i="8"/>
  <c r="C10" i="8"/>
  <c r="K26" i="8"/>
  <c r="AD15" i="8"/>
  <c r="AE36" i="8"/>
  <c r="K8" i="8"/>
  <c r="U30" i="8"/>
  <c r="AB14" i="8"/>
  <c r="L13" i="8"/>
  <c r="I28" i="8"/>
  <c r="Q22" i="8"/>
  <c r="V37" i="8"/>
  <c r="O15" i="8"/>
  <c r="H8" i="8"/>
  <c r="T16" i="8"/>
  <c r="AI28" i="8"/>
  <c r="AX29" i="8"/>
  <c r="C16" i="8"/>
  <c r="AD24" i="8"/>
  <c r="AE31" i="8"/>
  <c r="AC39" i="8"/>
  <c r="U23" i="8"/>
  <c r="AP24" i="8"/>
  <c r="AX18" i="8"/>
  <c r="U26" i="8"/>
  <c r="AB39" i="8"/>
  <c r="AR30" i="8"/>
  <c r="AL12" i="8"/>
  <c r="AI38" i="8"/>
  <c r="AX12" i="8"/>
  <c r="Q24" i="8"/>
  <c r="U37" i="8"/>
  <c r="AB25" i="8"/>
  <c r="AP29" i="8"/>
  <c r="Z29" i="8"/>
  <c r="AH21" i="8"/>
  <c r="AE34" i="8"/>
  <c r="K9" i="8"/>
  <c r="U27" i="8"/>
  <c r="O22" i="8"/>
  <c r="AB19" i="8"/>
  <c r="AY20" i="8"/>
  <c r="S11" i="8"/>
  <c r="AE13" i="8"/>
  <c r="C25" i="8"/>
  <c r="AD30" i="8"/>
  <c r="C8" i="8"/>
  <c r="C7" i="8" l="1" a="1"/>
  <c r="C7" i="8" s="1"/>
  <c r="AS7" i="8" a="1"/>
  <c r="AS7" i="8" s="1"/>
  <c r="F7" i="8" a="1"/>
  <c r="F7" i="8" s="1"/>
  <c r="E7" i="8" a="1"/>
  <c r="E7" i="8" s="1"/>
  <c r="Y7" i="8" a="1"/>
  <c r="Y7" i="8" s="1"/>
  <c r="R7" i="8" a="1"/>
  <c r="R7" i="8" s="1"/>
  <c r="AE7" i="8" a="1"/>
  <c r="AE7" i="8" s="1"/>
  <c r="AN7" i="8" a="1"/>
  <c r="AN7" i="8" s="1"/>
  <c r="AD7" i="8" a="1"/>
  <c r="AD7" i="8" s="1"/>
  <c r="T7" i="8" a="1"/>
  <c r="T7" i="8" s="1"/>
  <c r="Z7" i="8" a="1"/>
  <c r="Z7" i="8" s="1"/>
  <c r="AG7" i="8" a="1"/>
  <c r="AG7" i="8" s="1"/>
  <c r="AW7" i="8" a="1"/>
  <c r="AW7" i="8" s="1"/>
  <c r="I7" i="8" a="1"/>
  <c r="I7" i="8" s="1"/>
  <c r="AJ7" i="8" a="1"/>
  <c r="AJ7" i="8" s="1"/>
  <c r="AX7" i="8" a="1"/>
  <c r="AX7" i="8" s="1"/>
  <c r="U7" i="8" a="1"/>
  <c r="U7" i="8" s="1"/>
  <c r="AT7" i="8" a="1"/>
  <c r="AT7" i="8" s="1"/>
  <c r="AK7" i="8" a="1"/>
  <c r="AK7" i="8" s="1"/>
  <c r="AV7" i="8" a="1"/>
  <c r="AV7" i="8" s="1"/>
  <c r="J7" i="8" a="1"/>
  <c r="J7" i="8" s="1"/>
  <c r="X7" i="8" a="1"/>
  <c r="X7" i="8" s="1"/>
  <c r="AU7" i="8" a="1"/>
  <c r="AU7" i="8" s="1"/>
  <c r="AI7" i="8" a="1"/>
  <c r="AI7" i="8" s="1"/>
  <c r="W7" i="8" a="1"/>
  <c r="W7" i="8" s="1"/>
  <c r="AM7" i="8" a="1"/>
  <c r="AM7" i="8" s="1"/>
  <c r="P7" i="8" a="1"/>
  <c r="P7" i="8" s="1"/>
  <c r="V7" i="8" a="1"/>
  <c r="V7" i="8" s="1"/>
  <c r="AF7" i="8" a="1"/>
  <c r="AF7" i="8" s="1"/>
  <c r="L7" i="8" a="1"/>
  <c r="L7" i="8" s="1"/>
  <c r="AL7" i="8" a="1"/>
  <c r="AL7" i="8" s="1"/>
  <c r="AR7" i="8" a="1"/>
  <c r="AR7" i="8" s="1"/>
  <c r="AQ7" i="8" a="1"/>
  <c r="AQ7" i="8" s="1"/>
  <c r="AY7" i="8" a="1"/>
  <c r="AY7" i="8" s="1"/>
  <c r="AZ7" i="8" a="1"/>
  <c r="AZ7" i="8" s="1"/>
  <c r="Q7" i="8" a="1"/>
  <c r="Q7" i="8" s="1"/>
  <c r="AH7" i="8" a="1"/>
  <c r="AH7" i="8" s="1"/>
  <c r="AA7" i="8" a="1"/>
  <c r="AA7" i="8" s="1"/>
  <c r="AB7" i="8" a="1"/>
  <c r="AB7" i="8" s="1"/>
  <c r="O7" i="8" a="1"/>
  <c r="O7" i="8" s="1"/>
  <c r="S7" i="8" a="1"/>
  <c r="S7" i="8" s="1"/>
  <c r="AP7" i="8" a="1"/>
  <c r="AP7" i="8" s="1"/>
  <c r="AC7" i="8" a="1"/>
  <c r="AC7" i="8" s="1"/>
  <c r="M7" i="8" a="1"/>
  <c r="M7" i="8" s="1"/>
  <c r="H7" i="8" a="1"/>
  <c r="H7" i="8" s="1"/>
  <c r="K7" i="8" a="1"/>
  <c r="K7" i="8" s="1"/>
  <c r="G7" i="8" a="1"/>
  <c r="G7" i="8" s="1"/>
  <c r="N7" i="8" a="1"/>
  <c r="N7" i="8" s="1"/>
  <c r="AO7" i="8" a="1"/>
  <c r="AO7" i="8" s="1"/>
  <c r="D7" i="8" a="1"/>
  <c r="D7" i="8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<sst xmlns="http://schemas.openxmlformats.org/spreadsheetml/2006/main" count="26586" uniqueCount="362">
  <si>
    <t>id</t>
  </si>
  <si>
    <t>country</t>
  </si>
  <si>
    <t>year</t>
  </si>
  <si>
    <t>tot_em</t>
  </si>
  <si>
    <t>tot_em_cap</t>
  </si>
  <si>
    <t>share_glob</t>
  </si>
  <si>
    <t>rank_glob</t>
  </si>
  <si>
    <t>rank_cap_ghg</t>
  </si>
  <si>
    <t>waste_share</t>
  </si>
  <si>
    <t>ippu_share</t>
  </si>
  <si>
    <t>energy_share</t>
  </si>
  <si>
    <t>other_emissions</t>
  </si>
  <si>
    <t>other_lucf_emissions</t>
  </si>
  <si>
    <t>forestland_emissions</t>
  </si>
  <si>
    <t>agriculture_emissions</t>
  </si>
  <si>
    <t>other_removals</t>
  </si>
  <si>
    <t>other_lucf_removals</t>
  </si>
  <si>
    <t>forestland_removals</t>
  </si>
  <si>
    <t>2019</t>
  </si>
  <si>
    <t>2018</t>
  </si>
  <si>
    <t>2017</t>
  </si>
  <si>
    <t>2016</t>
  </si>
  <si>
    <t>2015</t>
  </si>
  <si>
    <t>SAR_UNFCCC</t>
  </si>
  <si>
    <t>2014</t>
  </si>
  <si>
    <t>AR5_UNFCCC</t>
  </si>
  <si>
    <t>AR4_UNFCCC</t>
  </si>
  <si>
    <t>2013</t>
  </si>
  <si>
    <t>2012</t>
  </si>
  <si>
    <t>2011</t>
  </si>
  <si>
    <t>2010</t>
  </si>
  <si>
    <t>2009</t>
  </si>
  <si>
    <t>61st</t>
  </si>
  <si>
    <t>2008</t>
  </si>
  <si>
    <t>69th</t>
  </si>
  <si>
    <t>71st</t>
  </si>
  <si>
    <t>72nd</t>
  </si>
  <si>
    <t>2007</t>
  </si>
  <si>
    <t>73rd</t>
  </si>
  <si>
    <t>2006</t>
  </si>
  <si>
    <t>74th</t>
  </si>
  <si>
    <t>78th</t>
  </si>
  <si>
    <t>76th</t>
  </si>
  <si>
    <t>2005</t>
  </si>
  <si>
    <t>81st</t>
  </si>
  <si>
    <t>84th</t>
  </si>
  <si>
    <t>2004</t>
  </si>
  <si>
    <t>89th</t>
  </si>
  <si>
    <t>91st</t>
  </si>
  <si>
    <t>90th</t>
  </si>
  <si>
    <t>2003</t>
  </si>
  <si>
    <t>97th</t>
  </si>
  <si>
    <t>2002</t>
  </si>
  <si>
    <t>102nd</t>
  </si>
  <si>
    <t>100th</t>
  </si>
  <si>
    <t>2001</t>
  </si>
  <si>
    <t>105th</t>
  </si>
  <si>
    <t>104th</t>
  </si>
  <si>
    <t>2000</t>
  </si>
  <si>
    <t>109th</t>
  </si>
  <si>
    <t>1999</t>
  </si>
  <si>
    <t>111th</t>
  </si>
  <si>
    <t>1998</t>
  </si>
  <si>
    <t>110th</t>
  </si>
  <si>
    <t>1997</t>
  </si>
  <si>
    <t>1996</t>
  </si>
  <si>
    <t>106th</t>
  </si>
  <si>
    <t>108th</t>
  </si>
  <si>
    <t>1995</t>
  </si>
  <si>
    <t>107th</t>
  </si>
  <si>
    <t>1994</t>
  </si>
  <si>
    <t>113th</t>
  </si>
  <si>
    <t>112th</t>
  </si>
  <si>
    <t>1993</t>
  </si>
  <si>
    <t>114th</t>
  </si>
  <si>
    <t>116th</t>
  </si>
  <si>
    <t>1992</t>
  </si>
  <si>
    <t>121st</t>
  </si>
  <si>
    <t>1991</t>
  </si>
  <si>
    <t>1990</t>
  </si>
  <si>
    <t>rice_cult_emissions</t>
  </si>
  <si>
    <t>other_agric_emissions</t>
  </si>
  <si>
    <t>manure_manag_emissions</t>
  </si>
  <si>
    <t>land-us_forestry_emissions</t>
  </si>
  <si>
    <t>forest_grassland_emissions</t>
  </si>
  <si>
    <t>enteric_ferm_emissions</t>
  </si>
  <si>
    <t>changes_forest_woody_emissions</t>
  </si>
  <si>
    <t>agric_soils_emissions</t>
  </si>
  <si>
    <t>land-us_forestry_removals</t>
  </si>
  <si>
    <t>forest_grassland_removals</t>
  </si>
  <si>
    <t>changes_forest_woody_removals</t>
  </si>
  <si>
    <t>general</t>
  </si>
  <si>
    <t>share</t>
  </si>
  <si>
    <t>afolu_share</t>
  </si>
  <si>
    <t>AUS</t>
  </si>
  <si>
    <t>Australia</t>
  </si>
  <si>
    <t>12th</t>
  </si>
  <si>
    <t>6th</t>
  </si>
  <si>
    <t>11th</t>
  </si>
  <si>
    <t>7th</t>
  </si>
  <si>
    <t>4th</t>
  </si>
  <si>
    <t>5th</t>
  </si>
  <si>
    <t>13th</t>
  </si>
  <si>
    <t>15th</t>
  </si>
  <si>
    <t>9th</t>
  </si>
  <si>
    <t>8th</t>
  </si>
  <si>
    <t>10th</t>
  </si>
  <si>
    <t>2020</t>
  </si>
  <si>
    <t>14th</t>
  </si>
  <si>
    <t>16th</t>
  </si>
  <si>
    <t>CAN</t>
  </si>
  <si>
    <t>Canada</t>
  </si>
  <si>
    <t>85th</t>
  </si>
  <si>
    <t>99th</t>
  </si>
  <si>
    <t>94th</t>
  </si>
  <si>
    <t>65th</t>
  </si>
  <si>
    <t>92nd</t>
  </si>
  <si>
    <t>67th</t>
  </si>
  <si>
    <t>66th</t>
  </si>
  <si>
    <t>93rd</t>
  </si>
  <si>
    <t>64th</t>
  </si>
  <si>
    <t>57th</t>
  </si>
  <si>
    <t>82nd</t>
  </si>
  <si>
    <t>79th</t>
  </si>
  <si>
    <t>88th</t>
  </si>
  <si>
    <t>120th</t>
  </si>
  <si>
    <t>87th</t>
  </si>
  <si>
    <t>80th</t>
  </si>
  <si>
    <t>75th</t>
  </si>
  <si>
    <t>77th</t>
  </si>
  <si>
    <t>86th</t>
  </si>
  <si>
    <t>115th</t>
  </si>
  <si>
    <t>68th</t>
  </si>
  <si>
    <t>95th</t>
  </si>
  <si>
    <t>83rd</t>
  </si>
  <si>
    <t>117th</t>
  </si>
  <si>
    <t>103rd</t>
  </si>
  <si>
    <t>118th</t>
  </si>
  <si>
    <t>FIN</t>
  </si>
  <si>
    <t>Finland</t>
  </si>
  <si>
    <t>ARG</t>
  </si>
  <si>
    <t>Argentina</t>
  </si>
  <si>
    <t>AR4_FAO</t>
  </si>
  <si>
    <t>22nd</t>
  </si>
  <si>
    <t>52nd</t>
  </si>
  <si>
    <t>AR5_FAO</t>
  </si>
  <si>
    <t>21st</t>
  </si>
  <si>
    <t>51st</t>
  </si>
  <si>
    <t>SAR_FAO</t>
  </si>
  <si>
    <t>55th</t>
  </si>
  <si>
    <t>BRA</t>
  </si>
  <si>
    <t>Brazil</t>
  </si>
  <si>
    <t>39th</t>
  </si>
  <si>
    <t>40th</t>
  </si>
  <si>
    <t>CHN</t>
  </si>
  <si>
    <t>China</t>
  </si>
  <si>
    <t>2nd</t>
  </si>
  <si>
    <t>125th</t>
  </si>
  <si>
    <t>126th</t>
  </si>
  <si>
    <t>COL</t>
  </si>
  <si>
    <t>Colombia</t>
  </si>
  <si>
    <t>28th</t>
  </si>
  <si>
    <t>DEU</t>
  </si>
  <si>
    <t>Germany</t>
  </si>
  <si>
    <t>29th</t>
  </si>
  <si>
    <t>ETH</t>
  </si>
  <si>
    <t>Ethiopia</t>
  </si>
  <si>
    <t>49th</t>
  </si>
  <si>
    <t>134th</t>
  </si>
  <si>
    <t>50th</t>
  </si>
  <si>
    <t>133rd</t>
  </si>
  <si>
    <t>63rd</t>
  </si>
  <si>
    <t>GBR</t>
  </si>
  <si>
    <t>IDN</t>
  </si>
  <si>
    <t>Indonesia</t>
  </si>
  <si>
    <t>IND</t>
  </si>
  <si>
    <t>India</t>
  </si>
  <si>
    <t>151st</t>
  </si>
  <si>
    <t>152nd</t>
  </si>
  <si>
    <t>MEX</t>
  </si>
  <si>
    <t>Mexico</t>
  </si>
  <si>
    <t>30th</t>
  </si>
  <si>
    <t>41st</t>
  </si>
  <si>
    <t>38th</t>
  </si>
  <si>
    <t>NOR</t>
  </si>
  <si>
    <t>Norway</t>
  </si>
  <si>
    <t>RUS</t>
  </si>
  <si>
    <t>RWA</t>
  </si>
  <si>
    <t>Rwanda</t>
  </si>
  <si>
    <t>159th</t>
  </si>
  <si>
    <t>153rd</t>
  </si>
  <si>
    <t>150th</t>
  </si>
  <si>
    <t>157th</t>
  </si>
  <si>
    <t>SWE</t>
  </si>
  <si>
    <t>Sweden</t>
  </si>
  <si>
    <t>62nd</t>
  </si>
  <si>
    <t>USA</t>
  </si>
  <si>
    <t>19th</t>
  </si>
  <si>
    <t>124th</t>
  </si>
  <si>
    <t>27th</t>
  </si>
  <si>
    <t>32nd</t>
  </si>
  <si>
    <t>33rd</t>
  </si>
  <si>
    <t>48th</t>
  </si>
  <si>
    <t>37th</t>
  </si>
  <si>
    <t>59th</t>
  </si>
  <si>
    <t>20th</t>
  </si>
  <si>
    <t>46th</t>
  </si>
  <si>
    <t>23rd</t>
  </si>
  <si>
    <t>43rd</t>
  </si>
  <si>
    <t>119th</t>
  </si>
  <si>
    <t>34th</t>
  </si>
  <si>
    <t>35th</t>
  </si>
  <si>
    <t>136th</t>
  </si>
  <si>
    <t>47th</t>
  </si>
  <si>
    <t>70th</t>
  </si>
  <si>
    <t>154th</t>
  </si>
  <si>
    <t>158th</t>
  </si>
  <si>
    <t>53rd</t>
  </si>
  <si>
    <t>45th</t>
  </si>
  <si>
    <t>42nd</t>
  </si>
  <si>
    <t>36th</t>
  </si>
  <si>
    <t>149th</t>
  </si>
  <si>
    <t>147th</t>
  </si>
  <si>
    <t>60th</t>
  </si>
  <si>
    <t>140th</t>
  </si>
  <si>
    <t>156th</t>
  </si>
  <si>
    <t>58th</t>
  </si>
  <si>
    <t>148th</t>
  </si>
  <si>
    <t>31st</t>
  </si>
  <si>
    <t>139th</t>
  </si>
  <si>
    <t>54th</t>
  </si>
  <si>
    <t>3rd</t>
  </si>
  <si>
    <t>44th</t>
  </si>
  <si>
    <t>25th</t>
  </si>
  <si>
    <t>24th</t>
  </si>
  <si>
    <t>18th</t>
  </si>
  <si>
    <t>146th</t>
  </si>
  <si>
    <t>26th</t>
  </si>
  <si>
    <t>141st</t>
  </si>
  <si>
    <t>145th</t>
  </si>
  <si>
    <t>144th</t>
  </si>
  <si>
    <t>56th</t>
  </si>
  <si>
    <t>101st</t>
  </si>
  <si>
    <t>142nd</t>
  </si>
  <si>
    <t>161st</t>
  </si>
  <si>
    <t>17th</t>
  </si>
  <si>
    <t>96th</t>
  </si>
  <si>
    <t>143rd</t>
  </si>
  <si>
    <t>1st</t>
  </si>
  <si>
    <t>162nd</t>
  </si>
  <si>
    <t>135th</t>
  </si>
  <si>
    <t>130th</t>
  </si>
  <si>
    <t>131st</t>
  </si>
  <si>
    <t>129th</t>
  </si>
  <si>
    <t>127th</t>
  </si>
  <si>
    <t>128th</t>
  </si>
  <si>
    <t>165th</t>
  </si>
  <si>
    <t>167th</t>
  </si>
  <si>
    <t>188th</t>
  </si>
  <si>
    <t>122nd</t>
  </si>
  <si>
    <t>aband_man_lands_emissions</t>
  </si>
  <si>
    <t>co2_em_rem_soil_emissions</t>
  </si>
  <si>
    <t>cropland_emissions</t>
  </si>
  <si>
    <t>drain_org_soil_emissions</t>
  </si>
  <si>
    <t>fire_humid_trop_for_emissions</t>
  </si>
  <si>
    <t>fire_org_soil_emissions</t>
  </si>
  <si>
    <t>forest_fire_emissions</t>
  </si>
  <si>
    <t>grassland_emissions</t>
  </si>
  <si>
    <t>harv_wood_emissions</t>
  </si>
  <si>
    <t>liming_emissions</t>
  </si>
  <si>
    <t>net_forest_conv_emissions</t>
  </si>
  <si>
    <t>other_land_emissions</t>
  </si>
  <si>
    <t>presc_burn_sav_emissions</t>
  </si>
  <si>
    <t>savanna_fire_emissions</t>
  </si>
  <si>
    <t>settlements_emissions</t>
  </si>
  <si>
    <t>wetlands_emissions</t>
  </si>
  <si>
    <t>aband_man_lands_removals</t>
  </si>
  <si>
    <t>co2_em_rem_soil_removals</t>
  </si>
  <si>
    <t>cropland_removals</t>
  </si>
  <si>
    <t>grassland_removals</t>
  </si>
  <si>
    <t>harv_wood_removals</t>
  </si>
  <si>
    <t>settlements_removals</t>
  </si>
  <si>
    <t>potential</t>
  </si>
  <si>
    <t>filters</t>
  </si>
  <si>
    <t>other_share</t>
  </si>
  <si>
    <t>AR6_UNFCCC</t>
  </si>
  <si>
    <t>132nd</t>
  </si>
  <si>
    <t>171st</t>
  </si>
  <si>
    <t>172nd</t>
  </si>
  <si>
    <t>123rd</t>
  </si>
  <si>
    <t>173rd</t>
  </si>
  <si>
    <t>GRC</t>
  </si>
  <si>
    <t>Greece</t>
  </si>
  <si>
    <t>98th</t>
  </si>
  <si>
    <t>TUR</t>
  </si>
  <si>
    <t>NPL</t>
  </si>
  <si>
    <t>Nepal</t>
  </si>
  <si>
    <t>164th</t>
  </si>
  <si>
    <t>163rd</t>
  </si>
  <si>
    <t>174th</t>
  </si>
  <si>
    <t>AR6_FAO</t>
  </si>
  <si>
    <t>United Kingdom</t>
  </si>
  <si>
    <t>168th</t>
  </si>
  <si>
    <t>169th</t>
  </si>
  <si>
    <t>170th</t>
  </si>
  <si>
    <t>166th</t>
  </si>
  <si>
    <t>Russia</t>
  </si>
  <si>
    <t>175th</t>
  </si>
  <si>
    <t>176th</t>
  </si>
  <si>
    <t>178th</t>
  </si>
  <si>
    <t>179th</t>
  </si>
  <si>
    <t>Turkey</t>
  </si>
  <si>
    <t>United States</t>
  </si>
  <si>
    <t>180th</t>
  </si>
  <si>
    <t>182nd</t>
  </si>
  <si>
    <t>177th</t>
  </si>
  <si>
    <t>181st</t>
  </si>
  <si>
    <t>185th</t>
  </si>
  <si>
    <t>184th</t>
  </si>
  <si>
    <t>183rd</t>
  </si>
  <si>
    <t>186th</t>
  </si>
  <si>
    <t>187th</t>
  </si>
  <si>
    <t>189th</t>
  </si>
  <si>
    <t>Country</t>
  </si>
  <si>
    <t>Filter</t>
  </si>
  <si>
    <t>testId</t>
  </si>
  <si>
    <t>JS format-&gt;</t>
  </si>
  <si>
    <t>Overview</t>
  </si>
  <si>
    <t>Limitation (years)</t>
  </si>
  <si>
    <t>Countries</t>
  </si>
  <si>
    <t>homepage</t>
  </si>
  <si>
    <t>Area</t>
  </si>
  <si>
    <t>Row</t>
  </si>
  <si>
    <t>Column</t>
  </si>
  <si>
    <t>Tab Name</t>
  </si>
  <si>
    <t>Filters</t>
  </si>
  <si>
    <t>tradeoff</t>
  </si>
  <si>
    <t>Indicators</t>
  </si>
  <si>
    <t>Not found</t>
  </si>
  <si>
    <t>first year w/data</t>
  </si>
  <si>
    <t>Check formulas highlighted in blue are properly updated (e.g., taking the right cell reference)</t>
  </si>
  <si>
    <t>Create a unique id for each individual sheet to crosscheck with test tab</t>
  </si>
  <si>
    <t>Number of observations</t>
  </si>
  <si>
    <t xml:space="preserve">Some cells are locked, use this password if you need to unlock them to change the formula logic: </t>
  </si>
  <si>
    <t>MITIGATIONTOOLKIT</t>
  </si>
  <si>
    <t>Limitations:</t>
  </si>
  <si>
    <t>Tests</t>
  </si>
  <si>
    <t>1000 lines</t>
  </si>
  <si>
    <t>Retrieving</t>
  </si>
  <si>
    <t>Homepage</t>
  </si>
  <si>
    <t>4640 lines</t>
  </si>
  <si>
    <t>51 columns</t>
  </si>
  <si>
    <t>55 columns</t>
  </si>
  <si>
    <t>General comments:</t>
  </si>
  <si>
    <t>_share</t>
  </si>
  <si>
    <t>_emissions</t>
  </si>
  <si>
    <t>_removals</t>
  </si>
  <si>
    <t>reference-&gt;</t>
  </si>
  <si>
    <t>Add this to the file parameters.py:</t>
  </si>
  <si>
    <t>emissions</t>
  </si>
  <si>
    <t>removals</t>
  </si>
  <si>
    <t>Underlying calcs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</si>
</sst>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0000000"/>
    <numFmt numFmtId="165" formatCode="0.000"/>
    <numFmt numFmtId="166" formatCode="0.000000"/>
    <numFmt numFmtId="167" formatCode="0.0000000"/>
    <numFmt numFmtId="168" formatCode="0.00000000"/>
  </numFmts>
  <fonts count="3" x14ac:knownFonts="1">
    <font>
      <sz val="12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0" fillId="2" borderId="0" xfId="0" applyFill="1"/>
    <xf numFmtId="0" fontId="0" fillId="0" borderId="1" xfId="0" applyBorder="1"/>
    <xf numFmtId="0" fontId="0" fillId="3" borderId="0" xfId="0" applyFill="1"/>
    <xf numFmtId="0" fontId="0" fillId="0" borderId="0" xfId="0" applyProtection="1">
      <protection locked="0"/>
    </xf>
    <xf numFmtId="0" fontId="0" fillId="0" borderId="0" xfId="0" applyAlignment="1">
      <alignment horizontal="left" indent="1"/>
    </xf>
    <xf numFmtId="0" fontId="0" fillId="0" borderId="2" xfId="0" applyBorder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4" borderId="0" xfId="0" applyFill="1"/>
    <xf numFmtId="0" fontId="1" fillId="0" borderId="0" xfId="0" applyFont="1"/>
    <xf numFmtId="0" fontId="2" fillId="0" borderId="0" xfId="0" applyFont="1"/>
    <xf numFmtId="166" fontId="0" fillId="0" borderId="0" xfId="0" applyNumberFormat="1" applyAlignment="1">
      <alignment horizontal="center" vertical="center"/>
    </xf>
    <xf numFmtId="167" fontId="0" fillId="0" borderId="0" xfId="0" applyNumberFormat="1" applyAlignment="1">
      <alignment horizontal="center" vertical="center"/>
    </xf>
    <xf numFmtId="168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CAEF7-DF96-D041-82DF-044AC19EBA5E}">
  <dimension ref="B2:AZ40"/>
  <sheetViews>
    <sheetView tabSelected="1" workbookViewId="0">
      <selection activeCell="L16" sqref="L16"/>
    </sheetView>
  </sheetViews>
  <sheetFormatPr baseColWidth="10" defaultRowHeight="16" outlineLevelRow="1" x14ac:dyDescent="0.2"/>
  <cols>
    <col min="1" max="1" width="2.33203125" customWidth="1"/>
    <col min="3" max="3" width="10.33203125" customWidth="1"/>
    <col min="4" max="21" width="9.33203125" customWidth="1"/>
    <col min="22" max="22" width="12.1640625" customWidth="1"/>
    <col min="23" max="25" width="9.33203125" customWidth="1"/>
    <col min="26" max="26" width="11.83203125" customWidth="1"/>
    <col min="27" max="53" width="9.33203125" customWidth="1"/>
  </cols>
  <sheetData>
    <row r="2" spans="2:52" x14ac:dyDescent="0.2">
      <c r="B2" t="s">
        <v>323</v>
      </c>
      <c r="C2" t="s">
        <v>155</v>
      </c>
      <c r="F2" t="s">
        <v>328</v>
      </c>
      <c r="H2">
        <v>1000</v>
      </c>
      <c r="J2" t="s">
        <v>342</v>
      </c>
      <c r="K2">
        <f>COUNTIFS(homepage!$F$2:$XFD$4385, "&lt;&gt;0",homepage!$F$2:$XFD$4385, "&lt;&gt;")</f>
        <v>71486</v>
      </c>
    </row>
    <row r="3" spans="2:52" x14ac:dyDescent="0.2">
      <c r="B3" t="s">
        <v>324</v>
      </c>
      <c r="C3" t="s">
        <v>25</v>
      </c>
      <c r="F3" t="s">
        <v>338</v>
      </c>
    </row>
    <row r="5" spans="2:52" s="12" customFormat="1" ht="14" hidden="1" outlineLevel="1" x14ac:dyDescent="0.2">
      <c r="B5" s="12" t="s">
        <v>357</v>
      </c>
      <c r="C5" s="12" t="str">
        <f>SUBSTITUTE(ADDRESS(1, COLUMN(), 4), "1", "")</f>
        <v>C</v>
      </c>
      <c r="D5" s="12" t="str">
        <f t="shared" ref="D5:AZ5" si="0">SUBSTITUTE(ADDRESS(1, COLUMN(), 4), "1", "")</f>
        <v>D</v>
      </c>
      <c r="E5" s="12" t="str">
        <f t="shared" si="0"/>
        <v>E</v>
      </c>
      <c r="F5" s="12" t="str">
        <f t="shared" si="0"/>
        <v>F</v>
      </c>
      <c r="G5" s="12" t="str">
        <f t="shared" si="0"/>
        <v>G</v>
      </c>
      <c r="H5" s="12" t="str">
        <f t="shared" si="0"/>
        <v>H</v>
      </c>
      <c r="I5" s="12" t="str">
        <f t="shared" si="0"/>
        <v>I</v>
      </c>
      <c r="J5" s="12" t="str">
        <f t="shared" si="0"/>
        <v>J</v>
      </c>
      <c r="K5" s="12" t="str">
        <f t="shared" si="0"/>
        <v>K</v>
      </c>
      <c r="L5" s="12" t="str">
        <f t="shared" si="0"/>
        <v>L</v>
      </c>
      <c r="M5" s="12" t="str">
        <f t="shared" si="0"/>
        <v>M</v>
      </c>
      <c r="N5" s="12" t="str">
        <f t="shared" si="0"/>
        <v>N</v>
      </c>
      <c r="O5" s="12" t="str">
        <f t="shared" si="0"/>
        <v>O</v>
      </c>
      <c r="P5" s="12" t="str">
        <f t="shared" si="0"/>
        <v>P</v>
      </c>
      <c r="Q5" s="12" t="str">
        <f t="shared" si="0"/>
        <v>Q</v>
      </c>
      <c r="R5" s="12" t="str">
        <f t="shared" si="0"/>
        <v>R</v>
      </c>
      <c r="S5" s="12" t="str">
        <f t="shared" si="0"/>
        <v>S</v>
      </c>
      <c r="T5" s="12" t="str">
        <f t="shared" si="0"/>
        <v>T</v>
      </c>
      <c r="U5" s="12" t="str">
        <f t="shared" si="0"/>
        <v>U</v>
      </c>
      <c r="V5" s="12" t="str">
        <f t="shared" si="0"/>
        <v>V</v>
      </c>
      <c r="W5" s="12" t="str">
        <f t="shared" si="0"/>
        <v>W</v>
      </c>
      <c r="X5" s="12" t="str">
        <f t="shared" si="0"/>
        <v>X</v>
      </c>
      <c r="Y5" s="12" t="str">
        <f t="shared" si="0"/>
        <v>Y</v>
      </c>
      <c r="Z5" s="12" t="str">
        <f t="shared" si="0"/>
        <v>Z</v>
      </c>
      <c r="AA5" s="12" t="str">
        <f t="shared" si="0"/>
        <v>AA</v>
      </c>
      <c r="AB5" s="12" t="str">
        <f t="shared" si="0"/>
        <v>AB</v>
      </c>
      <c r="AC5" s="12" t="str">
        <f t="shared" si="0"/>
        <v>AC</v>
      </c>
      <c r="AD5" s="12" t="str">
        <f t="shared" si="0"/>
        <v>AD</v>
      </c>
      <c r="AE5" s="12" t="str">
        <f t="shared" si="0"/>
        <v>AE</v>
      </c>
      <c r="AF5" s="12" t="str">
        <f t="shared" si="0"/>
        <v>AF</v>
      </c>
      <c r="AG5" s="12" t="str">
        <f t="shared" si="0"/>
        <v>AG</v>
      </c>
      <c r="AH5" s="12" t="str">
        <f t="shared" si="0"/>
        <v>AH</v>
      </c>
      <c r="AI5" s="12" t="str">
        <f t="shared" si="0"/>
        <v>AI</v>
      </c>
      <c r="AJ5" s="12" t="str">
        <f t="shared" si="0"/>
        <v>AJ</v>
      </c>
      <c r="AK5" s="12" t="str">
        <f t="shared" si="0"/>
        <v>AK</v>
      </c>
      <c r="AL5" s="12" t="str">
        <f t="shared" si="0"/>
        <v>AL</v>
      </c>
      <c r="AM5" s="12" t="str">
        <f t="shared" si="0"/>
        <v>AM</v>
      </c>
      <c r="AN5" s="12" t="str">
        <f t="shared" si="0"/>
        <v>AN</v>
      </c>
      <c r="AO5" s="12" t="str">
        <f t="shared" si="0"/>
        <v>AO</v>
      </c>
      <c r="AP5" s="12" t="str">
        <f t="shared" si="0"/>
        <v>AP</v>
      </c>
      <c r="AQ5" s="12" t="str">
        <f t="shared" si="0"/>
        <v>AQ</v>
      </c>
      <c r="AR5" s="12" t="str">
        <f t="shared" si="0"/>
        <v>AR</v>
      </c>
      <c r="AS5" s="12" t="str">
        <f t="shared" si="0"/>
        <v>AS</v>
      </c>
      <c r="AT5" s="12" t="str">
        <f t="shared" si="0"/>
        <v>AT</v>
      </c>
      <c r="AU5" s="12" t="str">
        <f t="shared" si="0"/>
        <v>AU</v>
      </c>
      <c r="AV5" s="12" t="str">
        <f t="shared" si="0"/>
        <v>AV</v>
      </c>
      <c r="AW5" s="12" t="str">
        <f t="shared" si="0"/>
        <v>AW</v>
      </c>
      <c r="AX5" s="12" t="str">
        <f t="shared" si="0"/>
        <v>AX</v>
      </c>
      <c r="AY5" s="12" t="str">
        <f t="shared" si="0"/>
        <v>AY</v>
      </c>
      <c r="AZ5" s="12" t="str">
        <f t="shared" si="0"/>
        <v>AZ</v>
      </c>
    </row>
    <row r="6" spans="2:52" collapsed="1" x14ac:dyDescent="0.2">
      <c r="C6" t="s">
        <v>3</v>
      </c>
      <c r="D6" t="s">
        <v>4</v>
      </c>
      <c r="E6" t="s">
        <v>7</v>
      </c>
      <c r="F6" t="s">
        <v>6</v>
      </c>
      <c r="G6" t="s">
        <v>5</v>
      </c>
      <c r="H6" t="s">
        <v>10</v>
      </c>
      <c r="I6" t="s">
        <v>8</v>
      </c>
      <c r="J6" t="s">
        <v>284</v>
      </c>
      <c r="K6" t="s">
        <v>9</v>
      </c>
      <c r="L6" t="s">
        <v>93</v>
      </c>
      <c r="M6" t="s">
        <v>80</v>
      </c>
      <c r="N6" t="s">
        <v>82</v>
      </c>
      <c r="O6" t="s">
        <v>85</v>
      </c>
      <c r="P6" t="s">
        <v>87</v>
      </c>
      <c r="Q6" t="s">
        <v>263</v>
      </c>
      <c r="R6" t="s">
        <v>264</v>
      </c>
      <c r="S6" t="s">
        <v>265</v>
      </c>
      <c r="T6" t="s">
        <v>266</v>
      </c>
      <c r="U6" t="s">
        <v>270</v>
      </c>
      <c r="V6" t="s">
        <v>273</v>
      </c>
      <c r="W6" t="s">
        <v>81</v>
      </c>
      <c r="X6" t="s">
        <v>13</v>
      </c>
      <c r="Y6" t="s">
        <v>262</v>
      </c>
      <c r="Z6" t="s">
        <v>267</v>
      </c>
      <c r="AA6" t="s">
        <v>268</v>
      </c>
      <c r="AB6" t="s">
        <v>269</v>
      </c>
      <c r="AC6" t="s">
        <v>271</v>
      </c>
      <c r="AD6" t="s">
        <v>274</v>
      </c>
      <c r="AE6" t="s">
        <v>275</v>
      </c>
      <c r="AF6" t="s">
        <v>17</v>
      </c>
      <c r="AG6" t="s">
        <v>278</v>
      </c>
      <c r="AH6" t="s">
        <v>279</v>
      </c>
      <c r="AI6" t="s">
        <v>280</v>
      </c>
      <c r="AJ6" t="s">
        <v>281</v>
      </c>
      <c r="AK6" t="s">
        <v>11</v>
      </c>
      <c r="AL6" t="s">
        <v>12</v>
      </c>
      <c r="AM6" t="s">
        <v>83</v>
      </c>
      <c r="AN6" t="s">
        <v>84</v>
      </c>
      <c r="AO6" t="s">
        <v>86</v>
      </c>
      <c r="AP6" t="s">
        <v>14</v>
      </c>
      <c r="AQ6" t="s">
        <v>260</v>
      </c>
      <c r="AR6" t="s">
        <v>261</v>
      </c>
      <c r="AS6" t="s">
        <v>272</v>
      </c>
      <c r="AT6" t="s">
        <v>15</v>
      </c>
      <c r="AU6" t="s">
        <v>16</v>
      </c>
      <c r="AV6" t="s">
        <v>88</v>
      </c>
      <c r="AW6" t="s">
        <v>89</v>
      </c>
      <c r="AX6" t="s">
        <v>90</v>
      </c>
      <c r="AY6" t="s">
        <v>276</v>
      </c>
      <c r="AZ6" t="s">
        <v>277</v>
      </c>
    </row>
    <row r="7" spans="2:52" x14ac:dyDescent="0.2">
      <c r="B7" t="s">
        <v>326</v>
      </c>
      <c r="C7" s="5" t="str" cm="1">
        <f t="array" aca="1" ref="C7" ca="1">IF(SUM(C$8:C$1048576)=0,"",INDEX($B$8:$B$41, MATCH(TRUE, ISNUMBER(C$8:C$41), 0))&amp;","&amp;_xlfn.TEXTJOIN(",", TRUE, C$8:C$1048576))</f>
        <v>1994,null,null,null,null,4282.999,null,null,null,null,null,null,null,null,null,null,8153.75268817205,null,null,null,null,10676.827,null,12026.4618,null,12296.066</v>
      </c>
      <c r="D7" s="5" t="str" cm="1">
        <f t="array" aca="1" ref="D7" ca="1">IF(SUM(D$8:D$1048576)=0,"",INDEX($B$8:$B$41, MATCH(TRUE, ISNUMBER(D$8:D$41), 0))&amp;","&amp;_xlfn.TEXTJOIN(",", TRUE, D$8:D$1048576))</f>
        <v>1994,null,null,null,null,3.59361740509383,null,null,null,null,null,null,null,null,null,null,6.25422075919066,null,null,null,null,7.98145106731305,null,8.88092645788257,null,8.96306182846646</v>
      </c>
      <c r="E7" s="5" t="str" cm="1">
        <f t="array" aca="1" ref="E7" ca="1">INDEX($B$8:$B$41, MATCH(TRUE, ISNUMBER(C$8:C$41), 0))&amp;","&amp;_xlfn.TEXTJOIN(",", TRUE, E$8:E$1048576)</f>
        <v>1994,null,null,null,null,134th,null,null,null,null,null,null,null,null,null,null,96th,null,null,null,null,64th,null,57th,null,52nd,null,null,null,null,null,null,null,null</v>
      </c>
      <c r="F7" s="5" t="str" cm="1">
        <f t="array" aca="1" ref="F7" ca="1">INDEX($B$8:$B$41, MATCH(TRUE, ISNUMBER(D$8:D$41), 0))&amp;","&amp;_xlfn.TEXTJOIN(",", TRUE, F$8:F$1048576)</f>
        <v>1994,null,null,null,null,2nd,null,null,null,null,null,null,null,null,null,null,1st,null,null,null,null,1st,null,1st,null,1st,null,null,null,null,null,null,null,null</v>
      </c>
      <c r="G7" s="5" t="str" cm="1">
        <f t="array" aca="1" ref="G7" ca="1">IF(SUM(G$8:G$1048576)=0,"",INDEX($B$8:$B$41, MATCH(TRUE, ISNUMBER(G$8:G$41), 0))&amp;","&amp;_xlfn.TEXTJOIN(",", TRUE, G$8:G$1048576))</f>
        <v>1994,null,null,null,null,0.107944948257398,null,null,null,null,null,null,null,null,null,null,0.168502728786689,null,null,null,null,0.217378820223234,null,0.230976284744734,null,0.23656992319046</v>
      </c>
      <c r="H7" s="5" t="str" cm="1">
        <f t="array" aca="1" ref="H7" ca="1">IF(SUM(H$8:H$1048576)=0,"",INDEX($B$8:$B$41, MATCH(TRUE, ISNUMBER(H$8:H$41), 0))&amp;","&amp;_xlfn.TEXTJOIN(",", TRUE, H$8:H$1048576))</f>
        <v>1994,null,null,null,null,0.717050599358067,null,null,null,null,null,null,null,null,null,null,0.784535519630119,null,null,null,null,0.792070809052165,null,0.791612126519206,null,0.790118725777822</v>
      </c>
      <c r="I7" s="5" t="str" cm="1">
        <f t="array" aca="1" ref="I7" ca="1">IF(SUM(I$8:I$1048576)=0,"",INDEX($B$8:$B$41, MATCH(TRUE, ISNUMBER(I$8:I$41), 0))&amp;","&amp;_xlfn.TEXTJOIN(",", TRUE, I$8:I$1048576))</f>
        <v>1994,null,null,null,null,0.0504693090052087,null,null,null,null,null,null,null,null,null,null,0.0166537210256113,null,null,null,null,0.0148395211423768,null,0.0159209751948823,null,0.019140593422319</v>
      </c>
      <c r="J7" s="5" t="str" cm="1">
        <f t="array" aca="1" ref="J7" ca="1">IF(SUM(J$8:J$1048576)=0,"",INDEX($B$8:$B$41, MATCH(TRUE, ISNUMBER(J$8:J$41), 0))&amp;","&amp;_xlfn.TEXTJOIN(",", TRUE, J$8:J$1048576))</f>
        <v/>
      </c>
      <c r="K7" s="5" t="str" cm="1">
        <f t="array" aca="1" ref="K7" ca="1">IF(SUM(K$8:K$1048576)=0,"",INDEX($B$8:$B$41, MATCH(TRUE, ISNUMBER(K$8:K$41), 0))&amp;","&amp;_xlfn.TEXTJOIN(",", TRUE, K$8:K$1048576))</f>
        <v>1994,null,null,null,null,0.0658314419405655,null,null,null,null,null,null,null,null,null,null,0.0909041156588628,null,null,null,null,0.105669128103321,null,0.104844468886102,null,0.114870073078658</v>
      </c>
      <c r="L7" s="5" t="str" cm="1">
        <f t="array" aca="1" ref="L7" ca="1">IF(SUM(L$8:L$1048576)=0,"",INDEX($B$8:$B$41, MATCH(TRUE, ISNUMBER(L$8:L$41), 0))&amp;","&amp;_xlfn.TEXTJOIN(",", TRUE, L$8:L$1048576))</f>
        <v>1994,null,null,null,null,0.166648649696159,null,null,null,null,null,null,null,null,null,null,0.107906643685406,null,null,null,null,0.0874205417021368,null,0.087622429399809,null,0.0758706077212012</v>
      </c>
      <c r="M7" s="5" t="str" cm="1">
        <f t="array" aca="1" ref="M7" ca="1">IF(SUM(M$8:M$1048576)=0,"",INDEX($B$8:$B$41, MATCH(TRUE, ISNUMBER(M$8:M$41), 0))&amp;","&amp;_xlfn.TEXTJOIN(",", TRUE, M$8:M$1048576))</f>
        <v>1994,null,null,null,null,172.116,null,null,null,null,null,null,null,null,null,null,null,null,null,null,null,244.412,null,236.824,null,249.508</v>
      </c>
      <c r="N7" s="5" t="str" cm="1">
        <f t="array" aca="1" ref="N7" ca="1">IF(SUM(N$8:N$1048576)=0,"",INDEX($B$8:$B$41, MATCH(TRUE, ISNUMBER(N$8:N$41), 0))&amp;","&amp;_xlfn.TEXTJOIN(",", TRUE, N$8:N$1048576))</f>
        <v>1994,null,null,null,null,36.201,null,null,null,null,null,null,null,null,null,null,null,null,null,null,null,147.884,null,159.253,null,150.085</v>
      </c>
      <c r="O7" s="5" t="str" cm="1">
        <f t="array" aca="1" ref="O7" ca="1">IF(SUM(O$8:O$1048576)=0,"",INDEX($B$8:$B$41, MATCH(TRUE, ISNUMBER(O$8:O$41), 0))&amp;","&amp;_xlfn.TEXTJOIN(",", TRUE, O$8:O$1048576))</f>
        <v>1994,null,null,null,null,285.096,null,null,null,null,null,null,null,null,null,null,null,null,null,null,null,289.212,null,300.804,null,275.968</v>
      </c>
      <c r="P7" s="5" t="str" cm="1">
        <f t="array" aca="1" ref="P7" ca="1">IF(SUM(P$8:P$1048576)=0,"",INDEX($B$8:$B$41, MATCH(TRUE, ISNUMBER(P$8:P$41), 0))&amp;","&amp;_xlfn.TEXTJOIN(",", TRUE, P$8:P$1048576))</f>
        <v>1994,null,null,null,null,195.57,null,null,null,null,null,null,null,null,null,null,null,null,null,null,null,241.415,null,322.77,null,246.45</v>
      </c>
      <c r="Q7" s="5" t="str" cm="1">
        <f t="array" aca="1" ref="Q7" ca="1">IF(SUM(Q$8:Q$1048576)=0,"",INDEX($B$8:$B$41, MATCH(TRUE, ISNUMBER(Q$8:Q$41), 0))&amp;","&amp;_xlfn.TEXTJOIN(",", TRUE, Q$8:Q$1048576))</f>
        <v/>
      </c>
      <c r="R7" s="5" t="str" cm="1">
        <f t="array" aca="1" ref="R7" ca="1">IF(SUM(R$8:R$1048576)=0,"",INDEX($B$8:$B$41, MATCH(TRUE, ISNUMBER(R$8:R$41), 0))&amp;","&amp;_xlfn.TEXTJOIN(",", TRUE, R$8:R$1048576))</f>
        <v/>
      </c>
      <c r="S7" s="5" t="str" cm="1">
        <f t="array" aca="1" ref="S7" ca="1">IF(SUM(S$8:S$1048576)=0,"",INDEX($B$8:$B$41, MATCH(TRUE, ISNUMBER(S$8:S$41), 0))&amp;","&amp;_xlfn.TEXTJOIN(",", TRUE, S$8:S$1048576))</f>
        <v/>
      </c>
      <c r="T7" s="5" t="str" cm="1">
        <f t="array" aca="1" ref="T7" ca="1">IF(SUM(T$8:T$1048576)=0,"",INDEX($B$8:$B$41, MATCH(TRUE, ISNUMBER(T$8:T$41), 0))&amp;","&amp;_xlfn.TEXTJOIN(",", TRUE, T$8:T$1048576))</f>
        <v/>
      </c>
      <c r="U7" s="5" t="str" cm="1">
        <f t="array" aca="1" ref="U7" ca="1">IF(SUM(U$8:U$1048576)=0,"",INDEX($B$8:$B$41, MATCH(TRUE, ISNUMBER(U$8:U$41), 0))&amp;","&amp;_xlfn.TEXTJOIN(",", TRUE, U$8:U$1048576))</f>
        <v/>
      </c>
      <c r="V7" s="5" t="str" cm="1">
        <f t="array" aca="1" ref="V7" ca="1">IF(SUM(V$8:V$1048576)=0,"",INDEX($B$8:$B$41, MATCH(TRUE, ISNUMBER(V$8:V$41), 0))&amp;","&amp;_xlfn.TEXTJOIN(",", TRUE, V$8:V$1048576))</f>
        <v/>
      </c>
      <c r="W7" s="5" t="str" cm="1">
        <f t="array" aca="1" ref="W7" ca="1">IF(SUM(W$8:W$1048576)=0,"",INDEX($B$8:$B$41, MATCH(TRUE, ISNUMBER(W$8:W$41), 0))&amp;","&amp;_xlfn.TEXTJOIN(",", TRUE, W$8:W$1048576))</f>
        <v>1994,null,null,null,null,1.06,null,null,null,null,null,null,null,null,null,null,null,null,null,null,null,10.451,null,12.032,null,10.899</v>
      </c>
      <c r="X7" s="5" t="str" cm="1">
        <f t="array" aca="1" ref="X7" ca="1">IF(SUM(X$8:X$1048576)=0,"",INDEX($B$8:$B$41, MATCH(TRUE, ISNUMBER(X$8:X$41), 0))&amp;","&amp;_xlfn.TEXTJOIN(",", TRUE, X$8:X$1048576))</f>
        <v/>
      </c>
      <c r="Y7" s="5" t="str" cm="1">
        <f t="array" aca="1" ref="Y7" ca="1">IF(SUM(Y$8:Y$1048576)=0,"",INDEX($B$8:$B$41, MATCH(TRUE, ISNUMBER(Y$8:Y$41), 0))&amp;","&amp;_xlfn.TEXTJOIN(",", TRUE, Y$8:Y$1048576))</f>
        <v/>
      </c>
      <c r="Z7" s="5" t="str" cm="1">
        <f t="array" aca="1" ref="Z7" ca="1">IF(SUM(Z$8:Z$1048576)=0,"",INDEX($B$8:$B$41, MATCH(TRUE, ISNUMBER(Z$8:Z$41), 0))&amp;","&amp;_xlfn.TEXTJOIN(",", TRUE, Z$8:Z$1048576))</f>
        <v/>
      </c>
      <c r="AA7" s="5" t="str" cm="1">
        <f t="array" aca="1" ref="AA7" ca="1">IF(SUM(AA$8:AA$1048576)=0,"",INDEX($B$8:$B$41, MATCH(TRUE, ISNUMBER(AA$8:AA$41), 0))&amp;","&amp;_xlfn.TEXTJOIN(",", TRUE, AA$8:AA$1048576))</f>
        <v/>
      </c>
      <c r="AB7" s="5" t="str" cm="1">
        <f t="array" aca="1" ref="AB7" ca="1">IF(SUM(AB$8:AB$1048576)=0,"",INDEX($B$8:$B$41, MATCH(TRUE, ISNUMBER(AB$8:AB$41), 0))&amp;","&amp;_xlfn.TEXTJOIN(",", TRUE, AB$8:AB$1048576))</f>
        <v/>
      </c>
      <c r="AC7" s="5" t="str" cm="1">
        <f t="array" aca="1" ref="AC7" ca="1">IF(SUM(AC$8:AC$1048576)=0,"",INDEX($B$8:$B$41, MATCH(TRUE, ISNUMBER(AC$8:AC$41), 0))&amp;","&amp;_xlfn.TEXTJOIN(",", TRUE, AC$8:AC$1048576))</f>
        <v/>
      </c>
      <c r="AD7" s="5" t="str" cm="1">
        <f t="array" aca="1" ref="AD7" ca="1">IF(SUM(AD$8:AD$1048576)=0,"",INDEX($B$8:$B$41, MATCH(TRUE, ISNUMBER(AD$8:AD$41), 0))&amp;","&amp;_xlfn.TEXTJOIN(",", TRUE, AD$8:AD$1048576))</f>
        <v/>
      </c>
      <c r="AE7" s="5" t="str" cm="1">
        <f t="array" aca="1" ref="AE7" ca="1">IF(SUM(AE$8:AE$1048576)=0,"",INDEX($B$8:$B$41, MATCH(TRUE, ISNUMBER(AE$8:AE$41), 0))&amp;","&amp;_xlfn.TEXTJOIN(",", TRUE, AE$8:AE$1048576))</f>
        <v/>
      </c>
      <c r="AF7" s="5" t="str" cm="1">
        <f t="array" aca="1" ref="AF7" ca="1">IF(SUM(AF$8:AF$1048576)=0,"",INDEX($B$8:$B$41, MATCH(TRUE, ISNUMBER(AF$8:AF$41), 0))&amp;","&amp;_xlfn.TEXTJOIN(",", TRUE, AF$8:AF$1048576))</f>
        <v/>
      </c>
      <c r="AG7" s="5" t="str" cm="1">
        <f t="array" aca="1" ref="AG7" ca="1">IF(SUM(AG$8:AG$1048576)=0,"",INDEX($B$8:$B$41, MATCH(TRUE, ISNUMBER(AG$8:AG$41), 0))&amp;","&amp;_xlfn.TEXTJOIN(",", TRUE, AG$8:AG$1048576))</f>
        <v/>
      </c>
      <c r="AH7" s="5" t="str" cm="1">
        <f t="array" aca="1" ref="AH7" ca="1">IF(SUM(AH$8:AH$1048576)=0,"",INDEX($B$8:$B$41, MATCH(TRUE, ISNUMBER(AH$8:AH$41), 0))&amp;","&amp;_xlfn.TEXTJOIN(",", TRUE, AH$8:AH$1048576))</f>
        <v/>
      </c>
      <c r="AI7" s="5" t="str" cm="1">
        <f t="array" aca="1" ref="AI7" ca="1">IF(SUM(AI$8:AI$1048576)=0,"",INDEX($B$8:$B$41, MATCH(TRUE, ISNUMBER(AI$8:AI$41), 0))&amp;","&amp;_xlfn.TEXTJOIN(",", TRUE, AI$8:AI$1048576))</f>
        <v/>
      </c>
      <c r="AJ7" s="5" t="str" cm="1">
        <f t="array" aca="1" ref="AJ7" ca="1">IF(SUM(AJ$8:AJ$1048576)=0,"",INDEX($B$8:$B$41, MATCH(TRUE, ISNUMBER(AJ$8:AJ$41), 0))&amp;","&amp;_xlfn.TEXTJOIN(",", TRUE, AJ$8:AJ$1048576))</f>
        <v/>
      </c>
      <c r="AK7" s="5" t="str" cm="1">
        <f t="array" aca="1" ref="AK7" ca="1">IF(SUM(AK$8:AK$1048576)=0,"",INDEX($B$8:$B$41, MATCH(TRUE, ISNUMBER(AK$8:AK$41), 0))&amp;","&amp;_xlfn.TEXTJOIN(",", TRUE, AK$8:AK$1048576))</f>
        <v/>
      </c>
      <c r="AL7" s="5" t="str" cm="1">
        <f t="array" aca="1" ref="AL7" ca="1">IF(SUM(AL$8:AL$1048576)=0,"",INDEX($B$8:$B$41, MATCH(TRUE, ISNUMBER(AL$8:AL$41), 0))&amp;","&amp;_xlfn.TEXTJOIN(",", TRUE, AL$8:AL$1048576))</f>
        <v>1994,null,null,null,null,23.713,null,null,null,null,null,null,null,null,null,null,null,null,null,null,null,null,null,22.1048</v>
      </c>
      <c r="AM7" s="5" t="str" cm="1">
        <f t="array" aca="1" ref="AM7" ca="1">IF(SUM(AM$8:AM$1048576)=0,"",INDEX($B$8:$B$41, MATCH(TRUE, ISNUMBER(AM$8:AM$41), 0))&amp;","&amp;_xlfn.TEXTJOIN(",", TRUE, AM$8:AM$1048576))</f>
        <v/>
      </c>
      <c r="AN7" s="5" t="str" cm="1">
        <f t="array" aca="1" ref="AN7" ca="1">IF(SUM(AN$8:AN$1048576)=0,"",INDEX($B$8:$B$41, MATCH(TRUE, ISNUMBER(AN$8:AN$41), 0))&amp;","&amp;_xlfn.TEXTJOIN(",", TRUE, AN$8:AN$1048576))</f>
        <v/>
      </c>
      <c r="AO7" s="5" t="str" cm="1">
        <f t="array" aca="1" ref="AO7" ca="1">IF(SUM(AO$8:AO$1048576)=0,"",INDEX($B$8:$B$41, MATCH(TRUE, ISNUMBER(AO$8:AO$41), 0))&amp;","&amp;_xlfn.TEXTJOIN(",", TRUE, AO$8:AO$1048576))</f>
        <v/>
      </c>
      <c r="AP7" s="5" t="str" cm="1">
        <f t="array" aca="1" ref="AP7" ca="1">IF(SUM(AP$8:AP$1048576)=0,"",INDEX($B$8:$B$41, MATCH(TRUE, ISNUMBER(AP$8:AP$41), 0))&amp;","&amp;_xlfn.TEXTJOIN(",", TRUE, AP$8:AP$1048576))</f>
        <v>2005,null,null,null,null,null,null,null,null,null,null,null,null,null,null,null,879.844086021506</v>
      </c>
      <c r="AQ7" s="5" t="str" cm="1">
        <f t="array" aca="1" ref="AQ7" ca="1">IF(SUM(AQ$8:AQ$1048576)=0,"",INDEX($B$8:$B$41, MATCH(TRUE, ISNUMBER(AQ$8:AQ$41), 0))&amp;","&amp;_xlfn.TEXTJOIN(",", TRUE, AQ$8:AQ$1048576))</f>
        <v/>
      </c>
      <c r="AR7" s="5" t="str" cm="1">
        <f t="array" aca="1" ref="AR7" ca="1">IF(SUM(AR$8:AR$1048576)=0,"",INDEX($B$8:$B$41, MATCH(TRUE, ISNUMBER(AR$8:AR$41), 0))&amp;","&amp;_xlfn.TEXTJOIN(",", TRUE, AR$8:AR$1048576))</f>
        <v/>
      </c>
      <c r="AS7" s="5" t="str" cm="1">
        <f t="array" aca="1" ref="AS7" ca="1">IF(SUM(AS$8:AS$1048576)=0,"",INDEX($B$8:$B$41, MATCH(TRUE, ISNUMBER(AS$8:AS$41), 0))&amp;","&amp;_xlfn.TEXTJOIN(",", TRUE, AS$8:AS$1048576))</f>
        <v/>
      </c>
      <c r="AT7" s="5" t="str" cm="1">
        <f t="array" aca="1" ref="AT7" ca="1">IF(SUM(AT$8:AT$1048576)=0,"",INDEX($B$8:$B$41, MATCH(TRUE, ISNUMBER(AT$8:AT$41), 0))&amp;","&amp;_xlfn.TEXTJOIN(",", TRUE, AT$8:AT$1048576))</f>
        <v/>
      </c>
      <c r="AU7" s="5" t="str" cm="1">
        <f t="array" aca="1" ref="AU7" ca="1">IF(SUM(AU$8:AU$1048576)=0,"",INDEX($B$8:$B$41, MATCH(TRUE, ISNUMBER(AU$8:AU$41), 0))&amp;","&amp;_xlfn.TEXTJOIN(",", TRUE, AU$8:AU$1048576))</f>
        <v/>
      </c>
      <c r="AV7" s="5" t="str" cm="1">
        <f t="array" aca="1" ref="AV7" ca="1">IF(SUM(AV$8:AV$1048576)=0,"",INDEX($B$8:$B$41, MATCH(TRUE, ISNUMBER(AV$8:AV$41), 0))&amp;","&amp;_xlfn.TEXTJOIN(",", TRUE, AV$8:AV$1048576))</f>
        <v>2005,null,null,null,null,null,null,null,null,null,null,null,null,null,null,null,-753.666666666667,null,null,null,null,-981,null,null,null,-1102.75</v>
      </c>
      <c r="AW7" s="5" t="str" cm="1">
        <f t="array" aca="1" ref="AW7" ca="1">IF(SUM(AW$8:AW$1048576)=0,"",INDEX($B$8:$B$41, MATCH(TRUE, ISNUMBER(AW$8:AW$41), 0))&amp;","&amp;_xlfn.TEXTJOIN(",", TRUE, AW$8:AW$1048576))</f>
        <v/>
      </c>
      <c r="AX7" s="5" t="str" cm="1">
        <f t="array" aca="1" ref="AX7" ca="1">IF(SUM(AX$8:AX$1048576)=0,"",INDEX($B$8:$B$41, MATCH(TRUE, ISNUMBER(AX$8:AX$41), 0))&amp;","&amp;_xlfn.TEXTJOIN(",", TRUE, AX$8:AX$1048576))</f>
        <v>1994,null,null,null,null,-431.192,null,null,null,null,null,null,null,null,null,null,null,null,null,null,null,null,null,-597.529</v>
      </c>
      <c r="AY7" s="5" t="str" cm="1">
        <f t="array" aca="1" ref="AY7" ca="1">IF(SUM(AY$8:AY$1048576)=0,"",INDEX($B$8:$B$41, MATCH(TRUE, ISNUMBER(AY$8:AY$41), 0))&amp;","&amp;_xlfn.TEXTJOIN(",", TRUE, AY$8:AY$1048576))</f>
        <v/>
      </c>
      <c r="AZ7" s="5" t="str" cm="1">
        <f t="array" aca="1" ref="AZ7" ca="1">IF(SUM(AZ$8:AZ$1048576)=0,"",INDEX($B$8:$B$41, MATCH(TRUE, ISNUMBER(AZ$8:AZ$41), 0))&amp;","&amp;_xlfn.TEXTJOIN(",", TRUE, AZ$8:AZ$1048576))</f>
        <v/>
      </c>
    </row>
    <row r="8" spans="2:52" x14ac:dyDescent="0.2">
      <c r="B8">
        <v>1990</v>
      </c>
      <c r="C8" s="2" t="str">
        <f ca="1">IF(SUM(Retrieving!C29:C1022)=0,"",IF(Retrieving!C29=0,"null",Retrieving!C29))</f>
        <v>null</v>
      </c>
      <c r="D8" s="2" t="str">
        <f ca="1">IF(SUM(Retrieving!D29:D1022)=0,"",IF(Retrieving!D29=0,"null",Retrieving!D29))</f>
        <v>null</v>
      </c>
      <c r="E8" s="2" t="str">
        <f ca="1">IF(Retrieving!E29=0,"null",Retrieving!E29)</f>
        <v>null</v>
      </c>
      <c r="F8" s="2" t="str">
        <f ca="1">IF(Retrieving!F29=0,"null",Retrieving!F29)</f>
        <v>null</v>
      </c>
      <c r="G8" s="2" t="str">
        <f ca="1">IF(SUM(Retrieving!G29:G1022)=0,"",IF(Retrieving!G29=0,"null",Retrieving!G29))</f>
        <v>null</v>
      </c>
      <c r="H8" s="2" t="str">
        <f ca="1">IF(SUM(Retrieving!H29:H1022)=0,"",IF(Retrieving!H29=0,"null",Retrieving!H29))</f>
        <v>null</v>
      </c>
      <c r="I8" s="2" t="str">
        <f ca="1">IF(SUM(Retrieving!I29:I1022)=0,"",IF(Retrieving!I29=0,"null",Retrieving!I29))</f>
        <v>null</v>
      </c>
      <c r="J8" s="2" t="str">
        <f ca="1">IF(SUM(Retrieving!J29:J1022)=0,"",IF(Retrieving!J29=0,"null",Retrieving!J29))</f>
        <v/>
      </c>
      <c r="K8" s="2" t="str">
        <f ca="1">IF(SUM(Retrieving!K29:K1022)=0,"",IF(Retrieving!K29=0,"null",Retrieving!K29))</f>
        <v>null</v>
      </c>
      <c r="L8" s="2" t="str">
        <f ca="1">IF(SUM(Retrieving!L29:L1022)=0,"",IF(Retrieving!L29=0,"null",Retrieving!L29))</f>
        <v>null</v>
      </c>
      <c r="M8" s="2" t="str">
        <f ca="1">IF(SUM(Retrieving!M29:M1022)=0,"",IF(Retrieving!M29=0,"null",Retrieving!M29))</f>
        <v>null</v>
      </c>
      <c r="N8" s="2" t="str">
        <f ca="1">IF(SUM(Retrieving!N29:N1022)=0,"",IF(Retrieving!N29=0,"null",Retrieving!N29))</f>
        <v>null</v>
      </c>
      <c r="O8" s="2" t="str">
        <f ca="1">IF(SUM(Retrieving!O29:O1022)=0,"",IF(Retrieving!O29=0,"null",Retrieving!O29))</f>
        <v>null</v>
      </c>
      <c r="P8" s="2" t="str">
        <f ca="1">IF(SUM(Retrieving!P29:P1022)=0,"",IF(Retrieving!P29=0,"null",Retrieving!P29))</f>
        <v>null</v>
      </c>
      <c r="Q8" s="2" t="str">
        <f ca="1">IF(SUM(Retrieving!Q29:Q1022)=0,"",IF(Retrieving!Q29=0,"null",Retrieving!Q29))</f>
        <v/>
      </c>
      <c r="R8" s="2" t="str">
        <f ca="1">IF(SUM(Retrieving!R29:R1022)=0,"",IF(Retrieving!R29=0,"null",Retrieving!R29))</f>
        <v/>
      </c>
      <c r="S8" s="2" t="str">
        <f ca="1">IF(SUM(Retrieving!S29:S1022)=0,"",IF(Retrieving!S29=0,"null",Retrieving!S29))</f>
        <v/>
      </c>
      <c r="T8" s="2" t="str">
        <f ca="1">IF(SUM(Retrieving!T29:T1022)=0,"",IF(Retrieving!T29=0,"null",Retrieving!T29))</f>
        <v/>
      </c>
      <c r="U8" s="2" t="str">
        <f ca="1">IF(SUM(Retrieving!U29:U1022)=0,"",IF(Retrieving!U29=0,"null",Retrieving!U29))</f>
        <v/>
      </c>
      <c r="V8" s="2" t="str">
        <f ca="1">IF(SUM(Retrieving!V29:V1022)=0,"",IF(Retrieving!V29=0,"null",Retrieving!V29))</f>
        <v/>
      </c>
      <c r="W8" s="2" t="str">
        <f ca="1">IF(SUM(Retrieving!W29:W1022)=0,"",IF(Retrieving!W29=0,"null",Retrieving!W29))</f>
        <v>null</v>
      </c>
      <c r="X8" s="2" t="str">
        <f ca="1">IF(SUM(Retrieving!X29:X1022)=0,"",IF(Retrieving!X29=0,"null",Retrieving!X29))</f>
        <v/>
      </c>
      <c r="Y8" s="2" t="str">
        <f ca="1">IF(SUM(Retrieving!Y29:Y1022)=0,"",IF(Retrieving!Y29=0,"null",Retrieving!Y29))</f>
        <v/>
      </c>
      <c r="Z8" s="2" t="str">
        <f ca="1">IF(SUM(Retrieving!Z29:Z1022)=0,"",IF(Retrieving!Z29=0,"null",Retrieving!Z29))</f>
        <v/>
      </c>
      <c r="AA8" s="2" t="str">
        <f ca="1">IF(SUM(Retrieving!AA29:AA1022)=0,"",IF(Retrieving!AA29=0,"null",Retrieving!AA29))</f>
        <v/>
      </c>
      <c r="AB8" s="2" t="str">
        <f ca="1">IF(SUM(Retrieving!AB29:AB1022)=0,"",IF(Retrieving!AB29=0,"null",Retrieving!AB29))</f>
        <v/>
      </c>
      <c r="AC8" s="2" t="str">
        <f ca="1">IF(SUM(Retrieving!AC29:AC1022)=0,"",IF(Retrieving!AC29=0,"null",Retrieving!AC29))</f>
        <v/>
      </c>
      <c r="AD8" s="2" t="str">
        <f ca="1">IF(SUM(Retrieving!AD29:AD1022)=0,"",IF(Retrieving!AD29=0,"null",Retrieving!AD29))</f>
        <v/>
      </c>
      <c r="AE8" s="2" t="str">
        <f ca="1">IF(SUM(Retrieving!AE29:AE1022)=0,"",IF(Retrieving!AE29=0,"null",Retrieving!AE29))</f>
        <v/>
      </c>
      <c r="AF8" s="2" t="str">
        <f ca="1">IF(SUM(Retrieving!AF29:AF1022)=0,"",IF(Retrieving!AF29=0,"null",Retrieving!AF29))</f>
        <v/>
      </c>
      <c r="AG8" s="2" t="str">
        <f ca="1">IF(SUM(Retrieving!AG29:AG1022)=0,"",IF(Retrieving!AG29=0,"null",Retrieving!AG29))</f>
        <v/>
      </c>
      <c r="AH8" s="2" t="str">
        <f ca="1">IF(SUM(Retrieving!AH29:AH1022)=0,"",IF(Retrieving!AH29=0,"null",Retrieving!AH29))</f>
        <v/>
      </c>
      <c r="AI8" s="2" t="str">
        <f ca="1">IF(SUM(Retrieving!AI29:AI1022)=0,"",IF(Retrieving!AI29=0,"null",Retrieving!AI29))</f>
        <v/>
      </c>
      <c r="AJ8" s="2" t="str">
        <f ca="1">IF(SUM(Retrieving!AJ29:AJ1022)=0,"",IF(Retrieving!AJ29=0,"null",Retrieving!AJ29))</f>
        <v/>
      </c>
      <c r="AK8" s="2" t="str">
        <f ca="1">IF(SUM(Retrieving!AK29:AK1022)=0,"",IF(Retrieving!AK29=0,"null",Retrieving!AK29))</f>
        <v/>
      </c>
      <c r="AL8" s="2" t="str">
        <f ca="1">IF(SUM(Retrieving!AL29:AL1022)=0,"",IF(Retrieving!AL29=0,"null",Retrieving!AL29))</f>
        <v>null</v>
      </c>
      <c r="AM8" s="2" t="str">
        <f ca="1">IF(SUM(Retrieving!AM29:AM1022)=0,"",IF(Retrieving!AM29=0,"null",Retrieving!AM29))</f>
        <v/>
      </c>
      <c r="AN8" s="2" t="str">
        <f ca="1">IF(SUM(Retrieving!AN29:AN1022)=0,"",IF(Retrieving!AN29=0,"null",Retrieving!AN29))</f>
        <v/>
      </c>
      <c r="AO8" s="2" t="str">
        <f ca="1">IF(SUM(Retrieving!AO29:AO1022)=0,"",IF(Retrieving!AO29=0,"null",Retrieving!AO29))</f>
        <v/>
      </c>
      <c r="AP8" s="2" t="str">
        <f ca="1">IF(SUM(Retrieving!AP29:AP1022)=0,"",IF(Retrieving!AP29=0,"null",Retrieving!AP29))</f>
        <v>null</v>
      </c>
      <c r="AQ8" s="2" t="str">
        <f ca="1">IF(SUM(Retrieving!AQ29:AQ1022)=0,"",IF(Retrieving!AQ29=0,"null",Retrieving!AQ29))</f>
        <v/>
      </c>
      <c r="AR8" s="2" t="str">
        <f ca="1">IF(SUM(Retrieving!AR29:AR1022)=0,"",IF(Retrieving!AR29=0,"null",Retrieving!AR29))</f>
        <v/>
      </c>
      <c r="AS8" s="2" t="str">
        <f ca="1">IF(SUM(Retrieving!AS29:AS1022)=0,"",IF(Retrieving!AS29=0,"null",Retrieving!AS29))</f>
        <v/>
      </c>
      <c r="AT8" s="2" t="str">
        <f ca="1">IF(SUM(Retrieving!AT29:AT1022)=0,"",IF(Retrieving!AT29=0,"null",Retrieving!AT29))</f>
        <v/>
      </c>
      <c r="AU8" s="2" t="str">
        <f ca="1">IF(SUM(Retrieving!AU29:AU1022)=0,"",IF(Retrieving!AU29=0,"null",Retrieving!AU29))</f>
        <v/>
      </c>
      <c r="AV8" s="2" t="str">
        <f ca="1">IF(SUM(Retrieving!AV29:AV1022)=0,"",IF(Retrieving!AV29=0,"null",Retrieving!AV29))</f>
        <v>null</v>
      </c>
      <c r="AW8" s="2" t="str">
        <f ca="1">IF(SUM(Retrieving!AW29:AW1022)=0,"",IF(Retrieving!AW29=0,"null",Retrieving!AW29))</f>
        <v/>
      </c>
      <c r="AX8" s="2" t="str">
        <f ca="1">IF(SUM(Retrieving!AX29:AX1022)=0,"",IF(Retrieving!AX29=0,"null",Retrieving!AX29))</f>
        <v>null</v>
      </c>
      <c r="AY8" s="2" t="str">
        <f ca="1">IF(SUM(Retrieving!AY29:AY1022)=0,"",IF(Retrieving!AY29=0,"null",Retrieving!AY29))</f>
        <v/>
      </c>
      <c r="AZ8" s="2" t="str">
        <f ca="1">IF(SUM(Retrieving!AZ29:AZ1022)=0,"",IF(Retrieving!AZ29=0,"null",Retrieving!AZ29))</f>
        <v/>
      </c>
    </row>
    <row r="9" spans="2:52" x14ac:dyDescent="0.2">
      <c r="B9">
        <f>B8+1</f>
        <v>1991</v>
      </c>
      <c r="C9" s="2" t="str">
        <f ca="1">IF(SUM(Retrieving!C30:C1023)=0,"",IF(Retrieving!C30=0,"null",Retrieving!C30))</f>
        <v>null</v>
      </c>
      <c r="D9" s="2" t="str">
        <f ca="1">IF(SUM(Retrieving!D30:D1023)=0,"",IF(Retrieving!D30=0,"null",Retrieving!D30))</f>
        <v>null</v>
      </c>
      <c r="E9" s="2" t="str">
        <f ca="1">IF(Retrieving!E30=0,"null",Retrieving!E30)</f>
        <v>null</v>
      </c>
      <c r="F9" s="2" t="str">
        <f ca="1">IF(Retrieving!F30=0,"null",Retrieving!F30)</f>
        <v>null</v>
      </c>
      <c r="G9" s="2" t="str">
        <f ca="1">IF(SUM(Retrieving!G30:G1023)=0,"",IF(Retrieving!G30=0,"null",Retrieving!G30))</f>
        <v>null</v>
      </c>
      <c r="H9" s="2" t="str">
        <f ca="1">IF(SUM(Retrieving!H30:H1023)=0,"",IF(Retrieving!H30=0,"null",Retrieving!H30))</f>
        <v>null</v>
      </c>
      <c r="I9" s="2" t="str">
        <f ca="1">IF(SUM(Retrieving!I30:I1023)=0,"",IF(Retrieving!I30=0,"null",Retrieving!I30))</f>
        <v>null</v>
      </c>
      <c r="J9" s="2" t="str">
        <f ca="1">IF(SUM(Retrieving!J30:J1023)=0,"",IF(Retrieving!J30=0,"null",Retrieving!J30))</f>
        <v/>
      </c>
      <c r="K9" s="2" t="str">
        <f ca="1">IF(SUM(Retrieving!K30:K1023)=0,"",IF(Retrieving!K30=0,"null",Retrieving!K30))</f>
        <v>null</v>
      </c>
      <c r="L9" s="2" t="str">
        <f ca="1">IF(SUM(Retrieving!L30:L1023)=0,"",IF(Retrieving!L30=0,"null",Retrieving!L30))</f>
        <v>null</v>
      </c>
      <c r="M9" s="2" t="str">
        <f ca="1">IF(SUM(Retrieving!M30:M1023)=0,"",IF(Retrieving!M30=0,"null",Retrieving!M30))</f>
        <v>null</v>
      </c>
      <c r="N9" s="2" t="str">
        <f ca="1">IF(SUM(Retrieving!N30:N1023)=0,"",IF(Retrieving!N30=0,"null",Retrieving!N30))</f>
        <v>null</v>
      </c>
      <c r="O9" s="2" t="str">
        <f ca="1">IF(SUM(Retrieving!O30:O1023)=0,"",IF(Retrieving!O30=0,"null",Retrieving!O30))</f>
        <v>null</v>
      </c>
      <c r="P9" s="2" t="str">
        <f ca="1">IF(SUM(Retrieving!P30:P1023)=0,"",IF(Retrieving!P30=0,"null",Retrieving!P30))</f>
        <v>null</v>
      </c>
      <c r="Q9" s="2" t="str">
        <f ca="1">IF(SUM(Retrieving!Q30:Q1023)=0,"",IF(Retrieving!Q30=0,"null",Retrieving!Q30))</f>
        <v/>
      </c>
      <c r="R9" s="2" t="str">
        <f ca="1">IF(SUM(Retrieving!R30:R1023)=0,"",IF(Retrieving!R30=0,"null",Retrieving!R30))</f>
        <v/>
      </c>
      <c r="S9" s="2" t="str">
        <f ca="1">IF(SUM(Retrieving!S30:S1023)=0,"",IF(Retrieving!S30=0,"null",Retrieving!S30))</f>
        <v/>
      </c>
      <c r="T9" s="2" t="str">
        <f ca="1">IF(SUM(Retrieving!T30:T1023)=0,"",IF(Retrieving!T30=0,"null",Retrieving!T30))</f>
        <v/>
      </c>
      <c r="U9" s="2" t="str">
        <f ca="1">IF(SUM(Retrieving!U30:U1023)=0,"",IF(Retrieving!U30=0,"null",Retrieving!U30))</f>
        <v/>
      </c>
      <c r="V9" s="2" t="str">
        <f ca="1">IF(SUM(Retrieving!V30:V1023)=0,"",IF(Retrieving!V30=0,"null",Retrieving!V30))</f>
        <v/>
      </c>
      <c r="W9" s="2" t="str">
        <f ca="1">IF(SUM(Retrieving!W30:W1023)=0,"",IF(Retrieving!W30=0,"null",Retrieving!W30))</f>
        <v>null</v>
      </c>
      <c r="X9" s="2" t="str">
        <f ca="1">IF(SUM(Retrieving!X30:X1023)=0,"",IF(Retrieving!X30=0,"null",Retrieving!X30))</f>
        <v/>
      </c>
      <c r="Y9" s="2" t="str">
        <f ca="1">IF(SUM(Retrieving!Y30:Y1023)=0,"",IF(Retrieving!Y30=0,"null",Retrieving!Y30))</f>
        <v/>
      </c>
      <c r="Z9" s="2" t="str">
        <f ca="1">IF(SUM(Retrieving!Z30:Z1023)=0,"",IF(Retrieving!Z30=0,"null",Retrieving!Z30))</f>
        <v/>
      </c>
      <c r="AA9" s="2" t="str">
        <f ca="1">IF(SUM(Retrieving!AA30:AA1023)=0,"",IF(Retrieving!AA30=0,"null",Retrieving!AA30))</f>
        <v/>
      </c>
      <c r="AB9" s="2" t="str">
        <f ca="1">IF(SUM(Retrieving!AB30:AB1023)=0,"",IF(Retrieving!AB30=0,"null",Retrieving!AB30))</f>
        <v/>
      </c>
      <c r="AC9" s="2" t="str">
        <f ca="1">IF(SUM(Retrieving!AC30:AC1023)=0,"",IF(Retrieving!AC30=0,"null",Retrieving!AC30))</f>
        <v/>
      </c>
      <c r="AD9" s="2" t="str">
        <f ca="1">IF(SUM(Retrieving!AD30:AD1023)=0,"",IF(Retrieving!AD30=0,"null",Retrieving!AD30))</f>
        <v/>
      </c>
      <c r="AE9" s="2" t="str">
        <f ca="1">IF(SUM(Retrieving!AE30:AE1023)=0,"",IF(Retrieving!AE30=0,"null",Retrieving!AE30))</f>
        <v/>
      </c>
      <c r="AF9" s="2" t="str">
        <f ca="1">IF(SUM(Retrieving!AF30:AF1023)=0,"",IF(Retrieving!AF30=0,"null",Retrieving!AF30))</f>
        <v/>
      </c>
      <c r="AG9" s="2" t="str">
        <f ca="1">IF(SUM(Retrieving!AG30:AG1023)=0,"",IF(Retrieving!AG30=0,"null",Retrieving!AG30))</f>
        <v/>
      </c>
      <c r="AH9" s="2" t="str">
        <f ca="1">IF(SUM(Retrieving!AH30:AH1023)=0,"",IF(Retrieving!AH30=0,"null",Retrieving!AH30))</f>
        <v/>
      </c>
      <c r="AI9" s="2" t="str">
        <f ca="1">IF(SUM(Retrieving!AI30:AI1023)=0,"",IF(Retrieving!AI30=0,"null",Retrieving!AI30))</f>
        <v/>
      </c>
      <c r="AJ9" s="2" t="str">
        <f ca="1">IF(SUM(Retrieving!AJ30:AJ1023)=0,"",IF(Retrieving!AJ30=0,"null",Retrieving!AJ30))</f>
        <v/>
      </c>
      <c r="AK9" s="2" t="str">
        <f ca="1">IF(SUM(Retrieving!AK30:AK1023)=0,"",IF(Retrieving!AK30=0,"null",Retrieving!AK30))</f>
        <v/>
      </c>
      <c r="AL9" s="2" t="str">
        <f ca="1">IF(SUM(Retrieving!AL30:AL1023)=0,"",IF(Retrieving!AL30=0,"null",Retrieving!AL30))</f>
        <v>null</v>
      </c>
      <c r="AM9" s="2" t="str">
        <f ca="1">IF(SUM(Retrieving!AM30:AM1023)=0,"",IF(Retrieving!AM30=0,"null",Retrieving!AM30))</f>
        <v/>
      </c>
      <c r="AN9" s="2" t="str">
        <f ca="1">IF(SUM(Retrieving!AN30:AN1023)=0,"",IF(Retrieving!AN30=0,"null",Retrieving!AN30))</f>
        <v/>
      </c>
      <c r="AO9" s="2" t="str">
        <f ca="1">IF(SUM(Retrieving!AO30:AO1023)=0,"",IF(Retrieving!AO30=0,"null",Retrieving!AO30))</f>
        <v/>
      </c>
      <c r="AP9" s="2" t="str">
        <f ca="1">IF(SUM(Retrieving!AP30:AP1023)=0,"",IF(Retrieving!AP30=0,"null",Retrieving!AP30))</f>
        <v>null</v>
      </c>
      <c r="AQ9" s="2" t="str">
        <f ca="1">IF(SUM(Retrieving!AQ30:AQ1023)=0,"",IF(Retrieving!AQ30=0,"null",Retrieving!AQ30))</f>
        <v/>
      </c>
      <c r="AR9" s="2" t="str">
        <f ca="1">IF(SUM(Retrieving!AR30:AR1023)=0,"",IF(Retrieving!AR30=0,"null",Retrieving!AR30))</f>
        <v/>
      </c>
      <c r="AS9" s="2" t="str">
        <f ca="1">IF(SUM(Retrieving!AS30:AS1023)=0,"",IF(Retrieving!AS30=0,"null",Retrieving!AS30))</f>
        <v/>
      </c>
      <c r="AT9" s="2" t="str">
        <f ca="1">IF(SUM(Retrieving!AT30:AT1023)=0,"",IF(Retrieving!AT30=0,"null",Retrieving!AT30))</f>
        <v/>
      </c>
      <c r="AU9" s="2" t="str">
        <f ca="1">IF(SUM(Retrieving!AU30:AU1023)=0,"",IF(Retrieving!AU30=0,"null",Retrieving!AU30))</f>
        <v/>
      </c>
      <c r="AV9" s="2" t="str">
        <f ca="1">IF(SUM(Retrieving!AV30:AV1023)=0,"",IF(Retrieving!AV30=0,"null",Retrieving!AV30))</f>
        <v>null</v>
      </c>
      <c r="AW9" s="2" t="str">
        <f ca="1">IF(SUM(Retrieving!AW30:AW1023)=0,"",IF(Retrieving!AW30=0,"null",Retrieving!AW30))</f>
        <v/>
      </c>
      <c r="AX9" s="2" t="str">
        <f ca="1">IF(SUM(Retrieving!AX30:AX1023)=0,"",IF(Retrieving!AX30=0,"null",Retrieving!AX30))</f>
        <v>null</v>
      </c>
      <c r="AY9" s="2" t="str">
        <f ca="1">IF(SUM(Retrieving!AY30:AY1023)=0,"",IF(Retrieving!AY30=0,"null",Retrieving!AY30))</f>
        <v/>
      </c>
      <c r="AZ9" s="2" t="str">
        <f ca="1">IF(SUM(Retrieving!AZ30:AZ1023)=0,"",IF(Retrieving!AZ30=0,"null",Retrieving!AZ30))</f>
        <v/>
      </c>
    </row>
    <row r="10" spans="2:52" x14ac:dyDescent="0.2">
      <c r="B10">
        <f t="shared" ref="B10:B40" si="1">B9+1</f>
        <v>1992</v>
      </c>
      <c r="C10" s="2" t="str">
        <f ca="1">IF(SUM(Retrieving!C31:C1024)=0,"",IF(Retrieving!C31=0,"null",Retrieving!C31))</f>
        <v>null</v>
      </c>
      <c r="D10" s="2" t="str">
        <f ca="1">IF(SUM(Retrieving!D31:D1024)=0,"",IF(Retrieving!D31=0,"null",Retrieving!D31))</f>
        <v>null</v>
      </c>
      <c r="E10" s="2" t="str">
        <f ca="1">IF(Retrieving!E31=0,"null",Retrieving!E31)</f>
        <v>null</v>
      </c>
      <c r="F10" s="2" t="str">
        <f ca="1">IF(Retrieving!F31=0,"null",Retrieving!F31)</f>
        <v>null</v>
      </c>
      <c r="G10" s="2" t="str">
        <f ca="1">IF(SUM(Retrieving!G31:G1024)=0,"",IF(Retrieving!G31=0,"null",Retrieving!G31))</f>
        <v>null</v>
      </c>
      <c r="H10" s="2" t="str">
        <f ca="1">IF(SUM(Retrieving!H31:H1024)=0,"",IF(Retrieving!H31=0,"null",Retrieving!H31))</f>
        <v>null</v>
      </c>
      <c r="I10" s="2" t="str">
        <f ca="1">IF(SUM(Retrieving!I31:I1024)=0,"",IF(Retrieving!I31=0,"null",Retrieving!I31))</f>
        <v>null</v>
      </c>
      <c r="J10" s="2" t="str">
        <f ca="1">IF(SUM(Retrieving!J31:J1024)=0,"",IF(Retrieving!J31=0,"null",Retrieving!J31))</f>
        <v/>
      </c>
      <c r="K10" s="2" t="str">
        <f ca="1">IF(SUM(Retrieving!K31:K1024)=0,"",IF(Retrieving!K31=0,"null",Retrieving!K31))</f>
        <v>null</v>
      </c>
      <c r="L10" s="2" t="str">
        <f ca="1">IF(SUM(Retrieving!L31:L1024)=0,"",IF(Retrieving!L31=0,"null",Retrieving!L31))</f>
        <v>null</v>
      </c>
      <c r="M10" s="2" t="str">
        <f ca="1">IF(SUM(Retrieving!M31:M1024)=0,"",IF(Retrieving!M31=0,"null",Retrieving!M31))</f>
        <v>null</v>
      </c>
      <c r="N10" s="2" t="str">
        <f ca="1">IF(SUM(Retrieving!N31:N1024)=0,"",IF(Retrieving!N31=0,"null",Retrieving!N31))</f>
        <v>null</v>
      </c>
      <c r="O10" s="2" t="str">
        <f ca="1">IF(SUM(Retrieving!O31:O1024)=0,"",IF(Retrieving!O31=0,"null",Retrieving!O31))</f>
        <v>null</v>
      </c>
      <c r="P10" s="2" t="str">
        <f ca="1">IF(SUM(Retrieving!P31:P1024)=0,"",IF(Retrieving!P31=0,"null",Retrieving!P31))</f>
        <v>null</v>
      </c>
      <c r="Q10" s="2" t="str">
        <f ca="1">IF(SUM(Retrieving!Q31:Q1024)=0,"",IF(Retrieving!Q31=0,"null",Retrieving!Q31))</f>
        <v/>
      </c>
      <c r="R10" s="2" t="str">
        <f ca="1">IF(SUM(Retrieving!R31:R1024)=0,"",IF(Retrieving!R31=0,"null",Retrieving!R31))</f>
        <v/>
      </c>
      <c r="S10" s="2" t="str">
        <f ca="1">IF(SUM(Retrieving!S31:S1024)=0,"",IF(Retrieving!S31=0,"null",Retrieving!S31))</f>
        <v/>
      </c>
      <c r="T10" s="2" t="str">
        <f ca="1">IF(SUM(Retrieving!T31:T1024)=0,"",IF(Retrieving!T31=0,"null",Retrieving!T31))</f>
        <v/>
      </c>
      <c r="U10" s="2" t="str">
        <f ca="1">IF(SUM(Retrieving!U31:U1024)=0,"",IF(Retrieving!U31=0,"null",Retrieving!U31))</f>
        <v/>
      </c>
      <c r="V10" s="2" t="str">
        <f ca="1">IF(SUM(Retrieving!V31:V1024)=0,"",IF(Retrieving!V31=0,"null",Retrieving!V31))</f>
        <v/>
      </c>
      <c r="W10" s="2" t="str">
        <f ca="1">IF(SUM(Retrieving!W31:W1024)=0,"",IF(Retrieving!W31=0,"null",Retrieving!W31))</f>
        <v>null</v>
      </c>
      <c r="X10" s="2" t="str">
        <f ca="1">IF(SUM(Retrieving!X31:X1024)=0,"",IF(Retrieving!X31=0,"null",Retrieving!X31))</f>
        <v/>
      </c>
      <c r="Y10" s="2" t="str">
        <f ca="1">IF(SUM(Retrieving!Y31:Y1024)=0,"",IF(Retrieving!Y31=0,"null",Retrieving!Y31))</f>
        <v/>
      </c>
      <c r="Z10" s="2" t="str">
        <f ca="1">IF(SUM(Retrieving!Z31:Z1024)=0,"",IF(Retrieving!Z31=0,"null",Retrieving!Z31))</f>
        <v/>
      </c>
      <c r="AA10" s="2" t="str">
        <f ca="1">IF(SUM(Retrieving!AA31:AA1024)=0,"",IF(Retrieving!AA31=0,"null",Retrieving!AA31))</f>
        <v/>
      </c>
      <c r="AB10" s="2" t="str">
        <f ca="1">IF(SUM(Retrieving!AB31:AB1024)=0,"",IF(Retrieving!AB31=0,"null",Retrieving!AB31))</f>
        <v/>
      </c>
      <c r="AC10" s="2" t="str">
        <f ca="1">IF(SUM(Retrieving!AC31:AC1024)=0,"",IF(Retrieving!AC31=0,"null",Retrieving!AC31))</f>
        <v/>
      </c>
      <c r="AD10" s="2" t="str">
        <f ca="1">IF(SUM(Retrieving!AD31:AD1024)=0,"",IF(Retrieving!AD31=0,"null",Retrieving!AD31))</f>
        <v/>
      </c>
      <c r="AE10" s="2" t="str">
        <f ca="1">IF(SUM(Retrieving!AE31:AE1024)=0,"",IF(Retrieving!AE31=0,"null",Retrieving!AE31))</f>
        <v/>
      </c>
      <c r="AF10" s="2" t="str">
        <f ca="1">IF(SUM(Retrieving!AF31:AF1024)=0,"",IF(Retrieving!AF31=0,"null",Retrieving!AF31))</f>
        <v/>
      </c>
      <c r="AG10" s="2" t="str">
        <f ca="1">IF(SUM(Retrieving!AG31:AG1024)=0,"",IF(Retrieving!AG31=0,"null",Retrieving!AG31))</f>
        <v/>
      </c>
      <c r="AH10" s="2" t="str">
        <f ca="1">IF(SUM(Retrieving!AH31:AH1024)=0,"",IF(Retrieving!AH31=0,"null",Retrieving!AH31))</f>
        <v/>
      </c>
      <c r="AI10" s="2" t="str">
        <f ca="1">IF(SUM(Retrieving!AI31:AI1024)=0,"",IF(Retrieving!AI31=0,"null",Retrieving!AI31))</f>
        <v/>
      </c>
      <c r="AJ10" s="2" t="str">
        <f ca="1">IF(SUM(Retrieving!AJ31:AJ1024)=0,"",IF(Retrieving!AJ31=0,"null",Retrieving!AJ31))</f>
        <v/>
      </c>
      <c r="AK10" s="2" t="str">
        <f ca="1">IF(SUM(Retrieving!AK31:AK1024)=0,"",IF(Retrieving!AK31=0,"null",Retrieving!AK31))</f>
        <v/>
      </c>
      <c r="AL10" s="2" t="str">
        <f ca="1">IF(SUM(Retrieving!AL31:AL1024)=0,"",IF(Retrieving!AL31=0,"null",Retrieving!AL31))</f>
        <v>null</v>
      </c>
      <c r="AM10" s="2" t="str">
        <f ca="1">IF(SUM(Retrieving!AM31:AM1024)=0,"",IF(Retrieving!AM31=0,"null",Retrieving!AM31))</f>
        <v/>
      </c>
      <c r="AN10" s="2" t="str">
        <f ca="1">IF(SUM(Retrieving!AN31:AN1024)=0,"",IF(Retrieving!AN31=0,"null",Retrieving!AN31))</f>
        <v/>
      </c>
      <c r="AO10" s="2" t="str">
        <f ca="1">IF(SUM(Retrieving!AO31:AO1024)=0,"",IF(Retrieving!AO31=0,"null",Retrieving!AO31))</f>
        <v/>
      </c>
      <c r="AP10" s="2" t="str">
        <f ca="1">IF(SUM(Retrieving!AP31:AP1024)=0,"",IF(Retrieving!AP31=0,"null",Retrieving!AP31))</f>
        <v>null</v>
      </c>
      <c r="AQ10" s="2" t="str">
        <f ca="1">IF(SUM(Retrieving!AQ31:AQ1024)=0,"",IF(Retrieving!AQ31=0,"null",Retrieving!AQ31))</f>
        <v/>
      </c>
      <c r="AR10" s="2" t="str">
        <f ca="1">IF(SUM(Retrieving!AR31:AR1024)=0,"",IF(Retrieving!AR31=0,"null",Retrieving!AR31))</f>
        <v/>
      </c>
      <c r="AS10" s="2" t="str">
        <f ca="1">IF(SUM(Retrieving!AS31:AS1024)=0,"",IF(Retrieving!AS31=0,"null",Retrieving!AS31))</f>
        <v/>
      </c>
      <c r="AT10" s="2" t="str">
        <f ca="1">IF(SUM(Retrieving!AT31:AT1024)=0,"",IF(Retrieving!AT31=0,"null",Retrieving!AT31))</f>
        <v/>
      </c>
      <c r="AU10" s="2" t="str">
        <f ca="1">IF(SUM(Retrieving!AU31:AU1024)=0,"",IF(Retrieving!AU31=0,"null",Retrieving!AU31))</f>
        <v/>
      </c>
      <c r="AV10" s="2" t="str">
        <f ca="1">IF(SUM(Retrieving!AV31:AV1024)=0,"",IF(Retrieving!AV31=0,"null",Retrieving!AV31))</f>
        <v>null</v>
      </c>
      <c r="AW10" s="2" t="str">
        <f ca="1">IF(SUM(Retrieving!AW31:AW1024)=0,"",IF(Retrieving!AW31=0,"null",Retrieving!AW31))</f>
        <v/>
      </c>
      <c r="AX10" s="2" t="str">
        <f ca="1">IF(SUM(Retrieving!AX31:AX1024)=0,"",IF(Retrieving!AX31=0,"null",Retrieving!AX31))</f>
        <v>null</v>
      </c>
      <c r="AY10" s="2" t="str">
        <f ca="1">IF(SUM(Retrieving!AY31:AY1024)=0,"",IF(Retrieving!AY31=0,"null",Retrieving!AY31))</f>
        <v/>
      </c>
      <c r="AZ10" s="2" t="str">
        <f ca="1">IF(SUM(Retrieving!AZ31:AZ1024)=0,"",IF(Retrieving!AZ31=0,"null",Retrieving!AZ31))</f>
        <v/>
      </c>
    </row>
    <row r="11" spans="2:52" x14ac:dyDescent="0.2">
      <c r="B11">
        <f t="shared" si="1"/>
        <v>1993</v>
      </c>
      <c r="C11" s="2" t="str">
        <f ca="1">IF(SUM(Retrieving!C32:C1025)=0,"",IF(Retrieving!C32=0,"null",Retrieving!C32))</f>
        <v>null</v>
      </c>
      <c r="D11" s="2" t="str">
        <f ca="1">IF(SUM(Retrieving!D32:D1025)=0,"",IF(Retrieving!D32=0,"null",Retrieving!D32))</f>
        <v>null</v>
      </c>
      <c r="E11" s="2" t="str">
        <f ca="1">IF(Retrieving!E32=0,"null",Retrieving!E32)</f>
        <v>null</v>
      </c>
      <c r="F11" s="2" t="str">
        <f ca="1">IF(Retrieving!F32=0,"null",Retrieving!F32)</f>
        <v>null</v>
      </c>
      <c r="G11" s="2" t="str">
        <f ca="1">IF(SUM(Retrieving!G32:G1025)=0,"",IF(Retrieving!G32=0,"null",Retrieving!G32))</f>
        <v>null</v>
      </c>
      <c r="H11" s="2" t="str">
        <f ca="1">IF(SUM(Retrieving!H32:H1025)=0,"",IF(Retrieving!H32=0,"null",Retrieving!H32))</f>
        <v>null</v>
      </c>
      <c r="I11" s="2" t="str">
        <f ca="1">IF(SUM(Retrieving!I32:I1025)=0,"",IF(Retrieving!I32=0,"null",Retrieving!I32))</f>
        <v>null</v>
      </c>
      <c r="J11" s="2" t="str">
        <f ca="1">IF(SUM(Retrieving!J32:J1025)=0,"",IF(Retrieving!J32=0,"null",Retrieving!J32))</f>
        <v/>
      </c>
      <c r="K11" s="2" t="str">
        <f ca="1">IF(SUM(Retrieving!K32:K1025)=0,"",IF(Retrieving!K32=0,"null",Retrieving!K32))</f>
        <v>null</v>
      </c>
      <c r="L11" s="2" t="str">
        <f ca="1">IF(SUM(Retrieving!L32:L1025)=0,"",IF(Retrieving!L32=0,"null",Retrieving!L32))</f>
        <v>null</v>
      </c>
      <c r="M11" s="2" t="str">
        <f ca="1">IF(SUM(Retrieving!M32:M1025)=0,"",IF(Retrieving!M32=0,"null",Retrieving!M32))</f>
        <v>null</v>
      </c>
      <c r="N11" s="2" t="str">
        <f ca="1">IF(SUM(Retrieving!N32:N1025)=0,"",IF(Retrieving!N32=0,"null",Retrieving!N32))</f>
        <v>null</v>
      </c>
      <c r="O11" s="2" t="str">
        <f ca="1">IF(SUM(Retrieving!O32:O1025)=0,"",IF(Retrieving!O32=0,"null",Retrieving!O32))</f>
        <v>null</v>
      </c>
      <c r="P11" s="2" t="str">
        <f ca="1">IF(SUM(Retrieving!P32:P1025)=0,"",IF(Retrieving!P32=0,"null",Retrieving!P32))</f>
        <v>null</v>
      </c>
      <c r="Q11" s="2" t="str">
        <f ca="1">IF(SUM(Retrieving!Q32:Q1025)=0,"",IF(Retrieving!Q32=0,"null",Retrieving!Q32))</f>
        <v/>
      </c>
      <c r="R11" s="2" t="str">
        <f ca="1">IF(SUM(Retrieving!R32:R1025)=0,"",IF(Retrieving!R32=0,"null",Retrieving!R32))</f>
        <v/>
      </c>
      <c r="S11" s="2" t="str">
        <f ca="1">IF(SUM(Retrieving!S32:S1025)=0,"",IF(Retrieving!S32=0,"null",Retrieving!S32))</f>
        <v/>
      </c>
      <c r="T11" s="2" t="str">
        <f ca="1">IF(SUM(Retrieving!T32:T1025)=0,"",IF(Retrieving!T32=0,"null",Retrieving!T32))</f>
        <v/>
      </c>
      <c r="U11" s="2" t="str">
        <f ca="1">IF(SUM(Retrieving!U32:U1025)=0,"",IF(Retrieving!U32=0,"null",Retrieving!U32))</f>
        <v/>
      </c>
      <c r="V11" s="2" t="str">
        <f ca="1">IF(SUM(Retrieving!V32:V1025)=0,"",IF(Retrieving!V32=0,"null",Retrieving!V32))</f>
        <v/>
      </c>
      <c r="W11" s="2" t="str">
        <f ca="1">IF(SUM(Retrieving!W32:W1025)=0,"",IF(Retrieving!W32=0,"null",Retrieving!W32))</f>
        <v>null</v>
      </c>
      <c r="X11" s="2" t="str">
        <f ca="1">IF(SUM(Retrieving!X32:X1025)=0,"",IF(Retrieving!X32=0,"null",Retrieving!X32))</f>
        <v/>
      </c>
      <c r="Y11" s="2" t="str">
        <f ca="1">IF(SUM(Retrieving!Y32:Y1025)=0,"",IF(Retrieving!Y32=0,"null",Retrieving!Y32))</f>
        <v/>
      </c>
      <c r="Z11" s="2" t="str">
        <f ca="1">IF(SUM(Retrieving!Z32:Z1025)=0,"",IF(Retrieving!Z32=0,"null",Retrieving!Z32))</f>
        <v/>
      </c>
      <c r="AA11" s="2" t="str">
        <f ca="1">IF(SUM(Retrieving!AA32:AA1025)=0,"",IF(Retrieving!AA32=0,"null",Retrieving!AA32))</f>
        <v/>
      </c>
      <c r="AB11" s="2" t="str">
        <f ca="1">IF(SUM(Retrieving!AB32:AB1025)=0,"",IF(Retrieving!AB32=0,"null",Retrieving!AB32))</f>
        <v/>
      </c>
      <c r="AC11" s="2" t="str">
        <f ca="1">IF(SUM(Retrieving!AC32:AC1025)=0,"",IF(Retrieving!AC32=0,"null",Retrieving!AC32))</f>
        <v/>
      </c>
      <c r="AD11" s="2" t="str">
        <f ca="1">IF(SUM(Retrieving!AD32:AD1025)=0,"",IF(Retrieving!AD32=0,"null",Retrieving!AD32))</f>
        <v/>
      </c>
      <c r="AE11" s="2" t="str">
        <f ca="1">IF(SUM(Retrieving!AE32:AE1025)=0,"",IF(Retrieving!AE32=0,"null",Retrieving!AE32))</f>
        <v/>
      </c>
      <c r="AF11" s="2" t="str">
        <f ca="1">IF(SUM(Retrieving!AF32:AF1025)=0,"",IF(Retrieving!AF32=0,"null",Retrieving!AF32))</f>
        <v/>
      </c>
      <c r="AG11" s="2" t="str">
        <f ca="1">IF(SUM(Retrieving!AG32:AG1025)=0,"",IF(Retrieving!AG32=0,"null",Retrieving!AG32))</f>
        <v/>
      </c>
      <c r="AH11" s="2" t="str">
        <f ca="1">IF(SUM(Retrieving!AH32:AH1025)=0,"",IF(Retrieving!AH32=0,"null",Retrieving!AH32))</f>
        <v/>
      </c>
      <c r="AI11" s="2" t="str">
        <f ca="1">IF(SUM(Retrieving!AI32:AI1025)=0,"",IF(Retrieving!AI32=0,"null",Retrieving!AI32))</f>
        <v/>
      </c>
      <c r="AJ11" s="2" t="str">
        <f ca="1">IF(SUM(Retrieving!AJ32:AJ1025)=0,"",IF(Retrieving!AJ32=0,"null",Retrieving!AJ32))</f>
        <v/>
      </c>
      <c r="AK11" s="2" t="str">
        <f ca="1">IF(SUM(Retrieving!AK32:AK1025)=0,"",IF(Retrieving!AK32=0,"null",Retrieving!AK32))</f>
        <v/>
      </c>
      <c r="AL11" s="2" t="str">
        <f ca="1">IF(SUM(Retrieving!AL32:AL1025)=0,"",IF(Retrieving!AL32=0,"null",Retrieving!AL32))</f>
        <v>null</v>
      </c>
      <c r="AM11" s="2" t="str">
        <f ca="1">IF(SUM(Retrieving!AM32:AM1025)=0,"",IF(Retrieving!AM32=0,"null",Retrieving!AM32))</f>
        <v/>
      </c>
      <c r="AN11" s="2" t="str">
        <f ca="1">IF(SUM(Retrieving!AN32:AN1025)=0,"",IF(Retrieving!AN32=0,"null",Retrieving!AN32))</f>
        <v/>
      </c>
      <c r="AO11" s="2" t="str">
        <f ca="1">IF(SUM(Retrieving!AO32:AO1025)=0,"",IF(Retrieving!AO32=0,"null",Retrieving!AO32))</f>
        <v/>
      </c>
      <c r="AP11" s="2" t="str">
        <f ca="1">IF(SUM(Retrieving!AP32:AP1025)=0,"",IF(Retrieving!AP32=0,"null",Retrieving!AP32))</f>
        <v>null</v>
      </c>
      <c r="AQ11" s="2" t="str">
        <f ca="1">IF(SUM(Retrieving!AQ32:AQ1025)=0,"",IF(Retrieving!AQ32=0,"null",Retrieving!AQ32))</f>
        <v/>
      </c>
      <c r="AR11" s="2" t="str">
        <f ca="1">IF(SUM(Retrieving!AR32:AR1025)=0,"",IF(Retrieving!AR32=0,"null",Retrieving!AR32))</f>
        <v/>
      </c>
      <c r="AS11" s="2" t="str">
        <f ca="1">IF(SUM(Retrieving!AS32:AS1025)=0,"",IF(Retrieving!AS32=0,"null",Retrieving!AS32))</f>
        <v/>
      </c>
      <c r="AT11" s="2" t="str">
        <f ca="1">IF(SUM(Retrieving!AT32:AT1025)=0,"",IF(Retrieving!AT32=0,"null",Retrieving!AT32))</f>
        <v/>
      </c>
      <c r="AU11" s="2" t="str">
        <f ca="1">IF(SUM(Retrieving!AU32:AU1025)=0,"",IF(Retrieving!AU32=0,"null",Retrieving!AU32))</f>
        <v/>
      </c>
      <c r="AV11" s="2" t="str">
        <f ca="1">IF(SUM(Retrieving!AV32:AV1025)=0,"",IF(Retrieving!AV32=0,"null",Retrieving!AV32))</f>
        <v>null</v>
      </c>
      <c r="AW11" s="2" t="str">
        <f ca="1">IF(SUM(Retrieving!AW32:AW1025)=0,"",IF(Retrieving!AW32=0,"null",Retrieving!AW32))</f>
        <v/>
      </c>
      <c r="AX11" s="2" t="str">
        <f ca="1">IF(SUM(Retrieving!AX32:AX1025)=0,"",IF(Retrieving!AX32=0,"null",Retrieving!AX32))</f>
        <v>null</v>
      </c>
      <c r="AY11" s="2" t="str">
        <f ca="1">IF(SUM(Retrieving!AY32:AY1025)=0,"",IF(Retrieving!AY32=0,"null",Retrieving!AY32))</f>
        <v/>
      </c>
      <c r="AZ11" s="2" t="str">
        <f ca="1">IF(SUM(Retrieving!AZ32:AZ1025)=0,"",IF(Retrieving!AZ32=0,"null",Retrieving!AZ32))</f>
        <v/>
      </c>
    </row>
    <row r="12" spans="2:52" x14ac:dyDescent="0.2">
      <c r="B12">
        <f t="shared" si="1"/>
        <v>1994</v>
      </c>
      <c r="C12" s="2">
        <f ca="1">IF(SUM(Retrieving!C33:C1025)=0,"",IF(Retrieving!C33=0,"null",Retrieving!C33))</f>
        <v>4282.9989999999998</v>
      </c>
      <c r="D12" s="2">
        <f ca="1">IF(SUM(Retrieving!D33:D1025)=0,"",IF(Retrieving!D33=0,"null",Retrieving!D33))</f>
        <v>3.5936174050938257</v>
      </c>
      <c r="E12" s="2" t="str">
        <f ca="1">IF(Retrieving!E33=0,"null",Retrieving!E33)</f>
        <v>134th</v>
      </c>
      <c r="F12" s="2" t="str">
        <f ca="1">IF(Retrieving!F33=0,"null",Retrieving!F33)</f>
        <v>2nd</v>
      </c>
      <c r="G12" s="2">
        <f ca="1">IF(SUM(Retrieving!G33:G1025)=0,"",IF(Retrieving!G33=0,"null",Retrieving!G33))</f>
        <v>0.10794494825739764</v>
      </c>
      <c r="H12" s="2">
        <f ca="1">IF(SUM(Retrieving!H33:H1025)=0,"",IF(Retrieving!H33=0,"null",Retrieving!H33))</f>
        <v>0.71705059935806659</v>
      </c>
      <c r="I12" s="2">
        <f ca="1">IF(SUM(Retrieving!I33:I1025)=0,"",IF(Retrieving!I33=0,"null",Retrieving!I33))</f>
        <v>5.0469309005208733E-2</v>
      </c>
      <c r="J12" s="2" t="str">
        <f ca="1">IF(SUM(Retrieving!J33:J1025)=0,"",IF(Retrieving!J33=0,"null",Retrieving!J33))</f>
        <v/>
      </c>
      <c r="K12" s="2">
        <f ca="1">IF(SUM(Retrieving!K33:K1025)=0,"",IF(Retrieving!K33=0,"null",Retrieving!K33))</f>
        <v>6.5831441940565477E-2</v>
      </c>
      <c r="L12" s="2">
        <f ca="1">IF(SUM(Retrieving!L33:L1025)=0,"",IF(Retrieving!L33=0,"null",Retrieving!L33))</f>
        <v>0.16664864969615917</v>
      </c>
      <c r="M12" s="2">
        <f ca="1">IF(SUM(Retrieving!M33:M1025)=0,"",IF(Retrieving!M33=0,"null",Retrieving!M33))</f>
        <v>172.11600000000001</v>
      </c>
      <c r="N12" s="2">
        <f ca="1">IF(SUM(Retrieving!N33:N1025)=0,"",IF(Retrieving!N33=0,"null",Retrieving!N33))</f>
        <v>36.201000000000001</v>
      </c>
      <c r="O12" s="2">
        <f ca="1">IF(SUM(Retrieving!O33:O1025)=0,"",IF(Retrieving!O33=0,"null",Retrieving!O33))</f>
        <v>285.096</v>
      </c>
      <c r="P12" s="2">
        <f ca="1">IF(SUM(Retrieving!P33:P1025)=0,"",IF(Retrieving!P33=0,"null",Retrieving!P33))</f>
        <v>195.57</v>
      </c>
      <c r="Q12" s="2" t="str">
        <f ca="1">IF(SUM(Retrieving!Q33:Q1025)=0,"",IF(Retrieving!Q33=0,"null",Retrieving!Q33))</f>
        <v/>
      </c>
      <c r="R12" s="2" t="str">
        <f ca="1">IF(SUM(Retrieving!R33:R1025)=0,"",IF(Retrieving!R33=0,"null",Retrieving!R33))</f>
        <v/>
      </c>
      <c r="S12" s="2" t="str">
        <f ca="1">IF(SUM(Retrieving!S33:S1025)=0,"",IF(Retrieving!S33=0,"null",Retrieving!S33))</f>
        <v/>
      </c>
      <c r="T12" s="2" t="str">
        <f ca="1">IF(SUM(Retrieving!T33:T1025)=0,"",IF(Retrieving!T33=0,"null",Retrieving!T33))</f>
        <v/>
      </c>
      <c r="U12" s="2" t="str">
        <f ca="1">IF(SUM(Retrieving!U33:U1025)=0,"",IF(Retrieving!U33=0,"null",Retrieving!U33))</f>
        <v/>
      </c>
      <c r="V12" s="2" t="str">
        <f ca="1">IF(SUM(Retrieving!V33:V1025)=0,"",IF(Retrieving!V33=0,"null",Retrieving!V33))</f>
        <v/>
      </c>
      <c r="W12" s="2">
        <f ca="1">IF(SUM(Retrieving!W33:W1025)=0,"",IF(Retrieving!W33=0,"null",Retrieving!W33))</f>
        <v>1.06</v>
      </c>
      <c r="X12" s="2" t="str">
        <f ca="1">IF(SUM(Retrieving!X33:X1025)=0,"",IF(Retrieving!X33=0,"null",Retrieving!X33))</f>
        <v/>
      </c>
      <c r="Y12" s="2" t="str">
        <f ca="1">IF(SUM(Retrieving!Y33:Y1025)=0,"",IF(Retrieving!Y33=0,"null",Retrieving!Y33))</f>
        <v/>
      </c>
      <c r="Z12" s="2" t="str">
        <f ca="1">IF(SUM(Retrieving!Z33:Z1025)=0,"",IF(Retrieving!Z33=0,"null",Retrieving!Z33))</f>
        <v/>
      </c>
      <c r="AA12" s="2" t="str">
        <f ca="1">IF(SUM(Retrieving!AA33:AA1025)=0,"",IF(Retrieving!AA33=0,"null",Retrieving!AA33))</f>
        <v/>
      </c>
      <c r="AB12" s="2" t="str">
        <f ca="1">IF(SUM(Retrieving!AB33:AB1025)=0,"",IF(Retrieving!AB33=0,"null",Retrieving!AB33))</f>
        <v/>
      </c>
      <c r="AC12" s="2" t="str">
        <f ca="1">IF(SUM(Retrieving!AC33:AC1025)=0,"",IF(Retrieving!AC33=0,"null",Retrieving!AC33))</f>
        <v/>
      </c>
      <c r="AD12" s="2" t="str">
        <f ca="1">IF(SUM(Retrieving!AD33:AD1025)=0,"",IF(Retrieving!AD33=0,"null",Retrieving!AD33))</f>
        <v/>
      </c>
      <c r="AE12" s="2" t="str">
        <f ca="1">IF(SUM(Retrieving!AE33:AE1025)=0,"",IF(Retrieving!AE33=0,"null",Retrieving!AE33))</f>
        <v/>
      </c>
      <c r="AF12" s="2" t="str">
        <f ca="1">IF(SUM(Retrieving!AF33:AF1025)=0,"",IF(Retrieving!AF33=0,"null",Retrieving!AF33))</f>
        <v/>
      </c>
      <c r="AG12" s="2" t="str">
        <f ca="1">IF(SUM(Retrieving!AG33:AG1025)=0,"",IF(Retrieving!AG33=0,"null",Retrieving!AG33))</f>
        <v/>
      </c>
      <c r="AH12" s="2" t="str">
        <f ca="1">IF(SUM(Retrieving!AH33:AH1025)=0,"",IF(Retrieving!AH33=0,"null",Retrieving!AH33))</f>
        <v/>
      </c>
      <c r="AI12" s="2" t="str">
        <f ca="1">IF(SUM(Retrieving!AI33:AI1025)=0,"",IF(Retrieving!AI33=0,"null",Retrieving!AI33))</f>
        <v/>
      </c>
      <c r="AJ12" s="2" t="str">
        <f ca="1">IF(SUM(Retrieving!AJ33:AJ1025)=0,"",IF(Retrieving!AJ33=0,"null",Retrieving!AJ33))</f>
        <v/>
      </c>
      <c r="AK12" s="2" t="str">
        <f ca="1">IF(SUM(Retrieving!AK33:AK1025)=0,"",IF(Retrieving!AK33=0,"null",Retrieving!AK33))</f>
        <v/>
      </c>
      <c r="AL12" s="2">
        <f ca="1">IF(SUM(Retrieving!AL33:AL1025)=0,"",IF(Retrieving!AL33=0,"null",Retrieving!AL33))</f>
        <v>23.713000000000001</v>
      </c>
      <c r="AM12" s="2" t="str">
        <f ca="1">IF(SUM(Retrieving!AM33:AM1025)=0,"",IF(Retrieving!AM33=0,"null",Retrieving!AM33))</f>
        <v/>
      </c>
      <c r="AN12" s="2" t="str">
        <f ca="1">IF(SUM(Retrieving!AN33:AN1025)=0,"",IF(Retrieving!AN33=0,"null",Retrieving!AN33))</f>
        <v/>
      </c>
      <c r="AO12" s="2" t="str">
        <f ca="1">IF(SUM(Retrieving!AO33:AO1025)=0,"",IF(Retrieving!AO33=0,"null",Retrieving!AO33))</f>
        <v/>
      </c>
      <c r="AP12" s="2" t="str">
        <f ca="1">IF(SUM(Retrieving!AP33:AP1025)=0,"",IF(Retrieving!AP33=0,"null",Retrieving!AP33))</f>
        <v>null</v>
      </c>
      <c r="AQ12" s="2" t="str">
        <f ca="1">IF(SUM(Retrieving!AQ33:AQ1025)=0,"",IF(Retrieving!AQ33=0,"null",Retrieving!AQ33))</f>
        <v/>
      </c>
      <c r="AR12" s="2" t="str">
        <f ca="1">IF(SUM(Retrieving!AR33:AR1025)=0,"",IF(Retrieving!AR33=0,"null",Retrieving!AR33))</f>
        <v/>
      </c>
      <c r="AS12" s="2" t="str">
        <f ca="1">IF(SUM(Retrieving!AS33:AS1025)=0,"",IF(Retrieving!AS33=0,"null",Retrieving!AS33))</f>
        <v/>
      </c>
      <c r="AT12" s="2" t="str">
        <f ca="1">IF(SUM(Retrieving!AT33:AT1025)=0,"",IF(Retrieving!AT33=0,"null",Retrieving!AT33))</f>
        <v/>
      </c>
      <c r="AU12" s="2" t="str">
        <f ca="1">IF(SUM(Retrieving!AU33:AU1025)=0,"",IF(Retrieving!AU33=0,"null",Retrieving!AU33))</f>
        <v/>
      </c>
      <c r="AV12" s="2" t="str">
        <f ca="1">IF(SUM(Retrieving!AV33:AV1025)=0,"",IF(Retrieving!AV33=0,"null",Retrieving!AV33))</f>
        <v>null</v>
      </c>
      <c r="AW12" s="2" t="str">
        <f ca="1">IF(SUM(Retrieving!AW33:AW1025)=0,"",IF(Retrieving!AW33=0,"null",Retrieving!AW33))</f>
        <v/>
      </c>
      <c r="AX12" s="2">
        <f ca="1">IF(SUM(Retrieving!AX33:AX1025)=0,"",IF(Retrieving!AX33=0,"null",Retrieving!AX33))</f>
        <v>-431.19200000000001</v>
      </c>
      <c r="AY12" s="2" t="str">
        <f ca="1">IF(SUM(Retrieving!AY33:AY1025)=0,"",IF(Retrieving!AY33=0,"null",Retrieving!AY33))</f>
        <v/>
      </c>
      <c r="AZ12" s="2" t="str">
        <f ca="1">IF(SUM(Retrieving!AZ33:AZ1025)=0,"",IF(Retrieving!AZ33=0,"null",Retrieving!AZ33))</f>
        <v/>
      </c>
    </row>
    <row r="13" spans="2:52" x14ac:dyDescent="0.2">
      <c r="B13">
        <f t="shared" si="1"/>
        <v>1995</v>
      </c>
      <c r="C13" s="2" t="str">
        <f ca="1">IF(SUM(Retrieving!C34:C1025)=0,"",IF(Retrieving!C34=0,"null",Retrieving!C34))</f>
        <v>null</v>
      </c>
      <c r="D13" s="2" t="str">
        <f ca="1">IF(SUM(Retrieving!D34:D1025)=0,"",IF(Retrieving!D34=0,"null",Retrieving!D34))</f>
        <v>null</v>
      </c>
      <c r="E13" s="2" t="str">
        <f ca="1">IF(Retrieving!E34=0,"null",Retrieving!E34)</f>
        <v>null</v>
      </c>
      <c r="F13" s="2" t="str">
        <f ca="1">IF(Retrieving!F34=0,"null",Retrieving!F34)</f>
        <v>null</v>
      </c>
      <c r="G13" s="2" t="str">
        <f ca="1">IF(SUM(Retrieving!G34:G1025)=0,"",IF(Retrieving!G34=0,"null",Retrieving!G34))</f>
        <v>null</v>
      </c>
      <c r="H13" s="2" t="str">
        <f ca="1">IF(SUM(Retrieving!H34:H1025)=0,"",IF(Retrieving!H34=0,"null",Retrieving!H34))</f>
        <v>null</v>
      </c>
      <c r="I13" s="2" t="str">
        <f ca="1">IF(SUM(Retrieving!I34:I1025)=0,"",IF(Retrieving!I34=0,"null",Retrieving!I34))</f>
        <v>null</v>
      </c>
      <c r="J13" s="2" t="str">
        <f ca="1">IF(SUM(Retrieving!J34:J1025)=0,"",IF(Retrieving!J34=0,"null",Retrieving!J34))</f>
        <v/>
      </c>
      <c r="K13" s="2" t="str">
        <f ca="1">IF(SUM(Retrieving!K34:K1025)=0,"",IF(Retrieving!K34=0,"null",Retrieving!K34))</f>
        <v>null</v>
      </c>
      <c r="L13" s="2" t="str">
        <f ca="1">IF(SUM(Retrieving!L34:L1025)=0,"",IF(Retrieving!L34=0,"null",Retrieving!L34))</f>
        <v>null</v>
      </c>
      <c r="M13" s="2" t="str">
        <f ca="1">IF(SUM(Retrieving!M34:M1025)=0,"",IF(Retrieving!M34=0,"null",Retrieving!M34))</f>
        <v>null</v>
      </c>
      <c r="N13" s="2" t="str">
        <f ca="1">IF(SUM(Retrieving!N34:N1025)=0,"",IF(Retrieving!N34=0,"null",Retrieving!N34))</f>
        <v>null</v>
      </c>
      <c r="O13" s="2" t="str">
        <f ca="1">IF(SUM(Retrieving!O34:O1025)=0,"",IF(Retrieving!O34=0,"null",Retrieving!O34))</f>
        <v>null</v>
      </c>
      <c r="P13" s="2" t="str">
        <f ca="1">IF(SUM(Retrieving!P34:P1025)=0,"",IF(Retrieving!P34=0,"null",Retrieving!P34))</f>
        <v>null</v>
      </c>
      <c r="Q13" s="2" t="str">
        <f ca="1">IF(SUM(Retrieving!Q34:Q1025)=0,"",IF(Retrieving!Q34=0,"null",Retrieving!Q34))</f>
        <v/>
      </c>
      <c r="R13" s="2" t="str">
        <f ca="1">IF(SUM(Retrieving!R34:R1025)=0,"",IF(Retrieving!R34=0,"null",Retrieving!R34))</f>
        <v/>
      </c>
      <c r="S13" s="2" t="str">
        <f ca="1">IF(SUM(Retrieving!S34:S1025)=0,"",IF(Retrieving!S34=0,"null",Retrieving!S34))</f>
        <v/>
      </c>
      <c r="T13" s="2" t="str">
        <f ca="1">IF(SUM(Retrieving!T34:T1025)=0,"",IF(Retrieving!T34=0,"null",Retrieving!T34))</f>
        <v/>
      </c>
      <c r="U13" s="2" t="str">
        <f ca="1">IF(SUM(Retrieving!U34:U1025)=0,"",IF(Retrieving!U34=0,"null",Retrieving!U34))</f>
        <v/>
      </c>
      <c r="V13" s="2" t="str">
        <f ca="1">IF(SUM(Retrieving!V34:V1025)=0,"",IF(Retrieving!V34=0,"null",Retrieving!V34))</f>
        <v/>
      </c>
      <c r="W13" s="2" t="str">
        <f ca="1">IF(SUM(Retrieving!W34:W1025)=0,"",IF(Retrieving!W34=0,"null",Retrieving!W34))</f>
        <v>null</v>
      </c>
      <c r="X13" s="2" t="str">
        <f ca="1">IF(SUM(Retrieving!X34:X1025)=0,"",IF(Retrieving!X34=0,"null",Retrieving!X34))</f>
        <v/>
      </c>
      <c r="Y13" s="2" t="str">
        <f ca="1">IF(SUM(Retrieving!Y34:Y1025)=0,"",IF(Retrieving!Y34=0,"null",Retrieving!Y34))</f>
        <v/>
      </c>
      <c r="Z13" s="2" t="str">
        <f ca="1">IF(SUM(Retrieving!Z34:Z1025)=0,"",IF(Retrieving!Z34=0,"null",Retrieving!Z34))</f>
        <v/>
      </c>
      <c r="AA13" s="2" t="str">
        <f ca="1">IF(SUM(Retrieving!AA34:AA1025)=0,"",IF(Retrieving!AA34=0,"null",Retrieving!AA34))</f>
        <v/>
      </c>
      <c r="AB13" s="2" t="str">
        <f ca="1">IF(SUM(Retrieving!AB34:AB1025)=0,"",IF(Retrieving!AB34=0,"null",Retrieving!AB34))</f>
        <v/>
      </c>
      <c r="AC13" s="2" t="str">
        <f ca="1">IF(SUM(Retrieving!AC34:AC1025)=0,"",IF(Retrieving!AC34=0,"null",Retrieving!AC34))</f>
        <v/>
      </c>
      <c r="AD13" s="2" t="str">
        <f ca="1">IF(SUM(Retrieving!AD34:AD1025)=0,"",IF(Retrieving!AD34=0,"null",Retrieving!AD34))</f>
        <v/>
      </c>
      <c r="AE13" s="2" t="str">
        <f ca="1">IF(SUM(Retrieving!AE34:AE1025)=0,"",IF(Retrieving!AE34=0,"null",Retrieving!AE34))</f>
        <v/>
      </c>
      <c r="AF13" s="2" t="str">
        <f ca="1">IF(SUM(Retrieving!AF34:AF1025)=0,"",IF(Retrieving!AF34=0,"null",Retrieving!AF34))</f>
        <v/>
      </c>
      <c r="AG13" s="2" t="str">
        <f ca="1">IF(SUM(Retrieving!AG34:AG1025)=0,"",IF(Retrieving!AG34=0,"null",Retrieving!AG34))</f>
        <v/>
      </c>
      <c r="AH13" s="2" t="str">
        <f ca="1">IF(SUM(Retrieving!AH34:AH1025)=0,"",IF(Retrieving!AH34=0,"null",Retrieving!AH34))</f>
        <v/>
      </c>
      <c r="AI13" s="2" t="str">
        <f ca="1">IF(SUM(Retrieving!AI34:AI1025)=0,"",IF(Retrieving!AI34=0,"null",Retrieving!AI34))</f>
        <v/>
      </c>
      <c r="AJ13" s="2" t="str">
        <f ca="1">IF(SUM(Retrieving!AJ34:AJ1025)=0,"",IF(Retrieving!AJ34=0,"null",Retrieving!AJ34))</f>
        <v/>
      </c>
      <c r="AK13" s="2" t="str">
        <f ca="1">IF(SUM(Retrieving!AK34:AK1025)=0,"",IF(Retrieving!AK34=0,"null",Retrieving!AK34))</f>
        <v/>
      </c>
      <c r="AL13" s="2" t="str">
        <f ca="1">IF(SUM(Retrieving!AL34:AL1025)=0,"",IF(Retrieving!AL34=0,"null",Retrieving!AL34))</f>
        <v>null</v>
      </c>
      <c r="AM13" s="2" t="str">
        <f ca="1">IF(SUM(Retrieving!AM34:AM1025)=0,"",IF(Retrieving!AM34=0,"null",Retrieving!AM34))</f>
        <v/>
      </c>
      <c r="AN13" s="2" t="str">
        <f ca="1">IF(SUM(Retrieving!AN34:AN1025)=0,"",IF(Retrieving!AN34=0,"null",Retrieving!AN34))</f>
        <v/>
      </c>
      <c r="AO13" s="2" t="str">
        <f ca="1">IF(SUM(Retrieving!AO34:AO1025)=0,"",IF(Retrieving!AO34=0,"null",Retrieving!AO34))</f>
        <v/>
      </c>
      <c r="AP13" s="2" t="str">
        <f ca="1">IF(SUM(Retrieving!AP34:AP1025)=0,"",IF(Retrieving!AP34=0,"null",Retrieving!AP34))</f>
        <v>null</v>
      </c>
      <c r="AQ13" s="2" t="str">
        <f ca="1">IF(SUM(Retrieving!AQ34:AQ1025)=0,"",IF(Retrieving!AQ34=0,"null",Retrieving!AQ34))</f>
        <v/>
      </c>
      <c r="AR13" s="2" t="str">
        <f ca="1">IF(SUM(Retrieving!AR34:AR1025)=0,"",IF(Retrieving!AR34=0,"null",Retrieving!AR34))</f>
        <v/>
      </c>
      <c r="AS13" s="2" t="str">
        <f ca="1">IF(SUM(Retrieving!AS34:AS1025)=0,"",IF(Retrieving!AS34=0,"null",Retrieving!AS34))</f>
        <v/>
      </c>
      <c r="AT13" s="2" t="str">
        <f ca="1">IF(SUM(Retrieving!AT34:AT1025)=0,"",IF(Retrieving!AT34=0,"null",Retrieving!AT34))</f>
        <v/>
      </c>
      <c r="AU13" s="2" t="str">
        <f ca="1">IF(SUM(Retrieving!AU34:AU1025)=0,"",IF(Retrieving!AU34=0,"null",Retrieving!AU34))</f>
        <v/>
      </c>
      <c r="AV13" s="2" t="str">
        <f ca="1">IF(SUM(Retrieving!AV34:AV1025)=0,"",IF(Retrieving!AV34=0,"null",Retrieving!AV34))</f>
        <v>null</v>
      </c>
      <c r="AW13" s="2" t="str">
        <f ca="1">IF(SUM(Retrieving!AW34:AW1025)=0,"",IF(Retrieving!AW34=0,"null",Retrieving!AW34))</f>
        <v/>
      </c>
      <c r="AX13" s="2" t="str">
        <f ca="1">IF(SUM(Retrieving!AX34:AX1025)=0,"",IF(Retrieving!AX34=0,"null",Retrieving!AX34))</f>
        <v>null</v>
      </c>
      <c r="AY13" s="2" t="str">
        <f ca="1">IF(SUM(Retrieving!AY34:AY1025)=0,"",IF(Retrieving!AY34=0,"null",Retrieving!AY34))</f>
        <v/>
      </c>
      <c r="AZ13" s="2" t="str">
        <f ca="1">IF(SUM(Retrieving!AZ34:AZ1025)=0,"",IF(Retrieving!AZ34=0,"null",Retrieving!AZ34))</f>
        <v/>
      </c>
    </row>
    <row r="14" spans="2:52" x14ac:dyDescent="0.2">
      <c r="B14">
        <f t="shared" si="1"/>
        <v>1996</v>
      </c>
      <c r="C14" s="2" t="str">
        <f ca="1">IF(SUM(Retrieving!C35:C1025)=0,"",IF(Retrieving!C35=0,"null",Retrieving!C35))</f>
        <v>null</v>
      </c>
      <c r="D14" s="2" t="str">
        <f ca="1">IF(SUM(Retrieving!D35:D1025)=0,"",IF(Retrieving!D35=0,"null",Retrieving!D35))</f>
        <v>null</v>
      </c>
      <c r="E14" s="2" t="str">
        <f ca="1">IF(Retrieving!E35=0,"null",Retrieving!E35)</f>
        <v>null</v>
      </c>
      <c r="F14" s="2" t="str">
        <f ca="1">IF(Retrieving!F35=0,"null",Retrieving!F35)</f>
        <v>null</v>
      </c>
      <c r="G14" s="2" t="str">
        <f ca="1">IF(SUM(Retrieving!G35:G1025)=0,"",IF(Retrieving!G35=0,"null",Retrieving!G35))</f>
        <v>null</v>
      </c>
      <c r="H14" s="2" t="str">
        <f ca="1">IF(SUM(Retrieving!H35:H1025)=0,"",IF(Retrieving!H35=0,"null",Retrieving!H35))</f>
        <v>null</v>
      </c>
      <c r="I14" s="2" t="str">
        <f ca="1">IF(SUM(Retrieving!I35:I1025)=0,"",IF(Retrieving!I35=0,"null",Retrieving!I35))</f>
        <v>null</v>
      </c>
      <c r="J14" s="2" t="str">
        <f ca="1">IF(SUM(Retrieving!J35:J1025)=0,"",IF(Retrieving!J35=0,"null",Retrieving!J35))</f>
        <v/>
      </c>
      <c r="K14" s="2" t="str">
        <f ca="1">IF(SUM(Retrieving!K35:K1025)=0,"",IF(Retrieving!K35=0,"null",Retrieving!K35))</f>
        <v>null</v>
      </c>
      <c r="L14" s="2" t="str">
        <f ca="1">IF(SUM(Retrieving!L35:L1025)=0,"",IF(Retrieving!L35=0,"null",Retrieving!L35))</f>
        <v>null</v>
      </c>
      <c r="M14" s="2" t="str">
        <f ca="1">IF(SUM(Retrieving!M35:M1025)=0,"",IF(Retrieving!M35=0,"null",Retrieving!M35))</f>
        <v>null</v>
      </c>
      <c r="N14" s="2" t="str">
        <f ca="1">IF(SUM(Retrieving!N35:N1025)=0,"",IF(Retrieving!N35=0,"null",Retrieving!N35))</f>
        <v>null</v>
      </c>
      <c r="O14" s="2" t="str">
        <f ca="1">IF(SUM(Retrieving!O35:O1025)=0,"",IF(Retrieving!O35=0,"null",Retrieving!O35))</f>
        <v>null</v>
      </c>
      <c r="P14" s="2" t="str">
        <f ca="1">IF(SUM(Retrieving!P35:P1025)=0,"",IF(Retrieving!P35=0,"null",Retrieving!P35))</f>
        <v>null</v>
      </c>
      <c r="Q14" s="2" t="str">
        <f ca="1">IF(SUM(Retrieving!Q35:Q1025)=0,"",IF(Retrieving!Q35=0,"null",Retrieving!Q35))</f>
        <v/>
      </c>
      <c r="R14" s="2" t="str">
        <f ca="1">IF(SUM(Retrieving!R35:R1025)=0,"",IF(Retrieving!R35=0,"null",Retrieving!R35))</f>
        <v/>
      </c>
      <c r="S14" s="2" t="str">
        <f ca="1">IF(SUM(Retrieving!S35:S1025)=0,"",IF(Retrieving!S35=0,"null",Retrieving!S35))</f>
        <v/>
      </c>
      <c r="T14" s="2" t="str">
        <f ca="1">IF(SUM(Retrieving!T35:T1025)=0,"",IF(Retrieving!T35=0,"null",Retrieving!T35))</f>
        <v/>
      </c>
      <c r="U14" s="2" t="str">
        <f ca="1">IF(SUM(Retrieving!U35:U1025)=0,"",IF(Retrieving!U35=0,"null",Retrieving!U35))</f>
        <v/>
      </c>
      <c r="V14" s="14" t="str">
        <f ca="1">IF(SUM(Retrieving!V35:V1025)=0,"",IF(Retrieving!V35=0,"null",Retrieving!V35))</f>
        <v/>
      </c>
      <c r="W14" s="2" t="str">
        <f ca="1">IF(SUM(Retrieving!W35:W1025)=0,"",IF(Retrieving!W35=0,"null",Retrieving!W35))</f>
        <v>null</v>
      </c>
      <c r="X14" s="2" t="str">
        <f ca="1">IF(SUM(Retrieving!X35:X1025)=0,"",IF(Retrieving!X35=0,"null",Retrieving!X35))</f>
        <v/>
      </c>
      <c r="Y14" s="2" t="str">
        <f ca="1">IF(SUM(Retrieving!Y35:Y1025)=0,"",IF(Retrieving!Y35=0,"null",Retrieving!Y35))</f>
        <v/>
      </c>
      <c r="Z14" s="2" t="str">
        <f ca="1">IF(SUM(Retrieving!Z35:Z1025)=0,"",IF(Retrieving!Z35=0,"null",Retrieving!Z35))</f>
        <v/>
      </c>
      <c r="AA14" s="2" t="str">
        <f ca="1">IF(SUM(Retrieving!AA35:AA1025)=0,"",IF(Retrieving!AA35=0,"null",Retrieving!AA35))</f>
        <v/>
      </c>
      <c r="AB14" s="2" t="str">
        <f ca="1">IF(SUM(Retrieving!AB35:AB1025)=0,"",IF(Retrieving!AB35=0,"null",Retrieving!AB35))</f>
        <v/>
      </c>
      <c r="AC14" s="2" t="str">
        <f ca="1">IF(SUM(Retrieving!AC35:AC1025)=0,"",IF(Retrieving!AC35=0,"null",Retrieving!AC35))</f>
        <v/>
      </c>
      <c r="AD14" s="2" t="str">
        <f ca="1">IF(SUM(Retrieving!AD35:AD1025)=0,"",IF(Retrieving!AD35=0,"null",Retrieving!AD35))</f>
        <v/>
      </c>
      <c r="AE14" s="2" t="str">
        <f ca="1">IF(SUM(Retrieving!AE35:AE1025)=0,"",IF(Retrieving!AE35=0,"null",Retrieving!AE35))</f>
        <v/>
      </c>
      <c r="AF14" s="2" t="str">
        <f ca="1">IF(SUM(Retrieving!AF35:AF1025)=0,"",IF(Retrieving!AF35=0,"null",Retrieving!AF35))</f>
        <v/>
      </c>
      <c r="AG14" s="2" t="str">
        <f ca="1">IF(SUM(Retrieving!AG35:AG1025)=0,"",IF(Retrieving!AG35=0,"null",Retrieving!AG35))</f>
        <v/>
      </c>
      <c r="AH14" s="2" t="str">
        <f ca="1">IF(SUM(Retrieving!AH35:AH1025)=0,"",IF(Retrieving!AH35=0,"null",Retrieving!AH35))</f>
        <v/>
      </c>
      <c r="AI14" s="2" t="str">
        <f ca="1">IF(SUM(Retrieving!AI35:AI1025)=0,"",IF(Retrieving!AI35=0,"null",Retrieving!AI35))</f>
        <v/>
      </c>
      <c r="AJ14" s="2" t="str">
        <f ca="1">IF(SUM(Retrieving!AJ35:AJ1025)=0,"",IF(Retrieving!AJ35=0,"null",Retrieving!AJ35))</f>
        <v/>
      </c>
      <c r="AK14" s="2" t="str">
        <f ca="1">IF(SUM(Retrieving!AK35:AK1025)=0,"",IF(Retrieving!AK35=0,"null",Retrieving!AK35))</f>
        <v/>
      </c>
      <c r="AL14" s="2" t="str">
        <f ca="1">IF(SUM(Retrieving!AL35:AL1025)=0,"",IF(Retrieving!AL35=0,"null",Retrieving!AL35))</f>
        <v>null</v>
      </c>
      <c r="AM14" s="2" t="str">
        <f ca="1">IF(SUM(Retrieving!AM35:AM1025)=0,"",IF(Retrieving!AM35=0,"null",Retrieving!AM35))</f>
        <v/>
      </c>
      <c r="AN14" s="2" t="str">
        <f ca="1">IF(SUM(Retrieving!AN35:AN1025)=0,"",IF(Retrieving!AN35=0,"null",Retrieving!AN35))</f>
        <v/>
      </c>
      <c r="AO14" s="2" t="str">
        <f ca="1">IF(SUM(Retrieving!AO35:AO1025)=0,"",IF(Retrieving!AO35=0,"null",Retrieving!AO35))</f>
        <v/>
      </c>
      <c r="AP14" s="2" t="str">
        <f ca="1">IF(SUM(Retrieving!AP35:AP1025)=0,"",IF(Retrieving!AP35=0,"null",Retrieving!AP35))</f>
        <v>null</v>
      </c>
      <c r="AQ14" s="2" t="str">
        <f ca="1">IF(SUM(Retrieving!AQ35:AQ1025)=0,"",IF(Retrieving!AQ35=0,"null",Retrieving!AQ35))</f>
        <v/>
      </c>
      <c r="AR14" s="2" t="str">
        <f ca="1">IF(SUM(Retrieving!AR35:AR1025)=0,"",IF(Retrieving!AR35=0,"null",Retrieving!AR35))</f>
        <v/>
      </c>
      <c r="AS14" s="2" t="str">
        <f ca="1">IF(SUM(Retrieving!AS35:AS1025)=0,"",IF(Retrieving!AS35=0,"null",Retrieving!AS35))</f>
        <v/>
      </c>
      <c r="AT14" s="2" t="str">
        <f ca="1">IF(SUM(Retrieving!AT35:AT1025)=0,"",IF(Retrieving!AT35=0,"null",Retrieving!AT35))</f>
        <v/>
      </c>
      <c r="AU14" s="2" t="str">
        <f ca="1">IF(SUM(Retrieving!AU35:AU1025)=0,"",IF(Retrieving!AU35=0,"null",Retrieving!AU35))</f>
        <v/>
      </c>
      <c r="AV14" s="2" t="str">
        <f ca="1">IF(SUM(Retrieving!AV35:AV1025)=0,"",IF(Retrieving!AV35=0,"null",Retrieving!AV35))</f>
        <v>null</v>
      </c>
      <c r="AW14" s="2" t="str">
        <f ca="1">IF(SUM(Retrieving!AW35:AW1025)=0,"",IF(Retrieving!AW35=0,"null",Retrieving!AW35))</f>
        <v/>
      </c>
      <c r="AX14" s="2" t="str">
        <f ca="1">IF(SUM(Retrieving!AX35:AX1025)=0,"",IF(Retrieving!AX35=0,"null",Retrieving!AX35))</f>
        <v>null</v>
      </c>
      <c r="AY14" s="2" t="str">
        <f ca="1">IF(SUM(Retrieving!AY35:AY1025)=0,"",IF(Retrieving!AY35=0,"null",Retrieving!AY35))</f>
        <v/>
      </c>
      <c r="AZ14" s="2" t="str">
        <f ca="1">IF(SUM(Retrieving!AZ35:AZ1025)=0,"",IF(Retrieving!AZ35=0,"null",Retrieving!AZ35))</f>
        <v/>
      </c>
    </row>
    <row r="15" spans="2:52" x14ac:dyDescent="0.2">
      <c r="B15">
        <f t="shared" si="1"/>
        <v>1997</v>
      </c>
      <c r="C15" s="2" t="str">
        <f ca="1">IF(SUM(Retrieving!C36:C1025)=0,"",IF(Retrieving!C36=0,"null",Retrieving!C36))</f>
        <v>null</v>
      </c>
      <c r="D15" s="2" t="str">
        <f ca="1">IF(SUM(Retrieving!D36:D1025)=0,"",IF(Retrieving!D36=0,"null",Retrieving!D36))</f>
        <v>null</v>
      </c>
      <c r="E15" s="2" t="str">
        <f ca="1">IF(Retrieving!E36=0,"null",Retrieving!E36)</f>
        <v>null</v>
      </c>
      <c r="F15" s="2" t="str">
        <f ca="1">IF(Retrieving!F36=0,"null",Retrieving!F36)</f>
        <v>null</v>
      </c>
      <c r="G15" s="2" t="str">
        <f ca="1">IF(SUM(Retrieving!G36:G1025)=0,"",IF(Retrieving!G36=0,"null",Retrieving!G36))</f>
        <v>null</v>
      </c>
      <c r="H15" s="2" t="str">
        <f ca="1">IF(SUM(Retrieving!H36:H1025)=0,"",IF(Retrieving!H36=0,"null",Retrieving!H36))</f>
        <v>null</v>
      </c>
      <c r="I15" s="2" t="str">
        <f ca="1">IF(SUM(Retrieving!I36:I1025)=0,"",IF(Retrieving!I36=0,"null",Retrieving!I36))</f>
        <v>null</v>
      </c>
      <c r="J15" s="2" t="str">
        <f ca="1">IF(SUM(Retrieving!J36:J1025)=0,"",IF(Retrieving!J36=0,"null",Retrieving!J36))</f>
        <v/>
      </c>
      <c r="K15" s="2" t="str">
        <f ca="1">IF(SUM(Retrieving!K36:K1025)=0,"",IF(Retrieving!K36=0,"null",Retrieving!K36))</f>
        <v>null</v>
      </c>
      <c r="L15" s="2" t="str">
        <f ca="1">IF(SUM(Retrieving!L36:L1025)=0,"",IF(Retrieving!L36=0,"null",Retrieving!L36))</f>
        <v>null</v>
      </c>
      <c r="M15" s="2" t="str">
        <f ca="1">IF(SUM(Retrieving!M36:M1025)=0,"",IF(Retrieving!M36=0,"null",Retrieving!M36))</f>
        <v>null</v>
      </c>
      <c r="N15" s="2" t="str">
        <f ca="1">IF(SUM(Retrieving!N36:N1025)=0,"",IF(Retrieving!N36=0,"null",Retrieving!N36))</f>
        <v>null</v>
      </c>
      <c r="O15" s="2" t="str">
        <f ca="1">IF(SUM(Retrieving!O36:O1025)=0,"",IF(Retrieving!O36=0,"null",Retrieving!O36))</f>
        <v>null</v>
      </c>
      <c r="P15" s="2" t="str">
        <f ca="1">IF(SUM(Retrieving!P36:P1025)=0,"",IF(Retrieving!P36=0,"null",Retrieving!P36))</f>
        <v>null</v>
      </c>
      <c r="Q15" s="2" t="str">
        <f ca="1">IF(SUM(Retrieving!Q36:Q1025)=0,"",IF(Retrieving!Q36=0,"null",Retrieving!Q36))</f>
        <v/>
      </c>
      <c r="R15" s="2" t="str">
        <f ca="1">IF(SUM(Retrieving!R36:R1025)=0,"",IF(Retrieving!R36=0,"null",Retrieving!R36))</f>
        <v/>
      </c>
      <c r="S15" s="2" t="str">
        <f ca="1">IF(SUM(Retrieving!S36:S1025)=0,"",IF(Retrieving!S36=0,"null",Retrieving!S36))</f>
        <v/>
      </c>
      <c r="T15" s="2" t="str">
        <f ca="1">IF(SUM(Retrieving!T36:T1025)=0,"",IF(Retrieving!T36=0,"null",Retrieving!T36))</f>
        <v/>
      </c>
      <c r="U15" s="2" t="str">
        <f ca="1">IF(SUM(Retrieving!U36:U1025)=0,"",IF(Retrieving!U36=0,"null",Retrieving!U36))</f>
        <v/>
      </c>
      <c r="V15" s="2" t="str">
        <f ca="1">IF(SUM(Retrieving!V36:V1025)=0,"",IF(Retrieving!V36=0,"null",Retrieving!V36))</f>
        <v/>
      </c>
      <c r="W15" s="2" t="str">
        <f ca="1">IF(SUM(Retrieving!W36:W1025)=0,"",IF(Retrieving!W36=0,"null",Retrieving!W36))</f>
        <v>null</v>
      </c>
      <c r="X15" s="2" t="str">
        <f ca="1">IF(SUM(Retrieving!X36:X1025)=0,"",IF(Retrieving!X36=0,"null",Retrieving!X36))</f>
        <v/>
      </c>
      <c r="Y15" s="2" t="str">
        <f ca="1">IF(SUM(Retrieving!Y36:Y1025)=0,"",IF(Retrieving!Y36=0,"null",Retrieving!Y36))</f>
        <v/>
      </c>
      <c r="Z15" s="2" t="str">
        <f ca="1">IF(SUM(Retrieving!Z36:Z1025)=0,"",IF(Retrieving!Z36=0,"null",Retrieving!Z36))</f>
        <v/>
      </c>
      <c r="AA15" s="2" t="str">
        <f ca="1">IF(SUM(Retrieving!AA36:AA1025)=0,"",IF(Retrieving!AA36=0,"null",Retrieving!AA36))</f>
        <v/>
      </c>
      <c r="AB15" s="2" t="str">
        <f ca="1">IF(SUM(Retrieving!AB36:AB1025)=0,"",IF(Retrieving!AB36=0,"null",Retrieving!AB36))</f>
        <v/>
      </c>
      <c r="AC15" s="2" t="str">
        <f ca="1">IF(SUM(Retrieving!AC36:AC1025)=0,"",IF(Retrieving!AC36=0,"null",Retrieving!AC36))</f>
        <v/>
      </c>
      <c r="AD15" s="2" t="str">
        <f ca="1">IF(SUM(Retrieving!AD36:AD1025)=0,"",IF(Retrieving!AD36=0,"null",Retrieving!AD36))</f>
        <v/>
      </c>
      <c r="AE15" s="2" t="str">
        <f ca="1">IF(SUM(Retrieving!AE36:AE1025)=0,"",IF(Retrieving!AE36=0,"null",Retrieving!AE36))</f>
        <v/>
      </c>
      <c r="AF15" s="2" t="str">
        <f ca="1">IF(SUM(Retrieving!AF36:AF1025)=0,"",IF(Retrieving!AF36=0,"null",Retrieving!AF36))</f>
        <v/>
      </c>
      <c r="AG15" s="2" t="str">
        <f ca="1">IF(SUM(Retrieving!AG36:AG1025)=0,"",IF(Retrieving!AG36=0,"null",Retrieving!AG36))</f>
        <v/>
      </c>
      <c r="AH15" s="2" t="str">
        <f ca="1">IF(SUM(Retrieving!AH36:AH1025)=0,"",IF(Retrieving!AH36=0,"null",Retrieving!AH36))</f>
        <v/>
      </c>
      <c r="AI15" s="2" t="str">
        <f ca="1">IF(SUM(Retrieving!AI36:AI1025)=0,"",IF(Retrieving!AI36=0,"null",Retrieving!AI36))</f>
        <v/>
      </c>
      <c r="AJ15" s="2" t="str">
        <f ca="1">IF(SUM(Retrieving!AJ36:AJ1025)=0,"",IF(Retrieving!AJ36=0,"null",Retrieving!AJ36))</f>
        <v/>
      </c>
      <c r="AK15" s="2" t="str">
        <f ca="1">IF(SUM(Retrieving!AK36:AK1025)=0,"",IF(Retrieving!AK36=0,"null",Retrieving!AK36))</f>
        <v/>
      </c>
      <c r="AL15" s="2" t="str">
        <f ca="1">IF(SUM(Retrieving!AL36:AL1025)=0,"",IF(Retrieving!AL36=0,"null",Retrieving!AL36))</f>
        <v>null</v>
      </c>
      <c r="AM15" s="2" t="str">
        <f ca="1">IF(SUM(Retrieving!AM36:AM1025)=0,"",IF(Retrieving!AM36=0,"null",Retrieving!AM36))</f>
        <v/>
      </c>
      <c r="AN15" s="2" t="str">
        <f ca="1">IF(SUM(Retrieving!AN36:AN1025)=0,"",IF(Retrieving!AN36=0,"null",Retrieving!AN36))</f>
        <v/>
      </c>
      <c r="AO15" s="2" t="str">
        <f ca="1">IF(SUM(Retrieving!AO36:AO1025)=0,"",IF(Retrieving!AO36=0,"null",Retrieving!AO36))</f>
        <v/>
      </c>
      <c r="AP15" s="2" t="str">
        <f ca="1">IF(SUM(Retrieving!AP36:AP1025)=0,"",IF(Retrieving!AP36=0,"null",Retrieving!AP36))</f>
        <v>null</v>
      </c>
      <c r="AQ15" s="2" t="str">
        <f ca="1">IF(SUM(Retrieving!AQ36:AQ1025)=0,"",IF(Retrieving!AQ36=0,"null",Retrieving!AQ36))</f>
        <v/>
      </c>
      <c r="AR15" s="2" t="str">
        <f ca="1">IF(SUM(Retrieving!AR36:AR1025)=0,"",IF(Retrieving!AR36=0,"null",Retrieving!AR36))</f>
        <v/>
      </c>
      <c r="AS15" s="2" t="str">
        <f ca="1">IF(SUM(Retrieving!AS36:AS1025)=0,"",IF(Retrieving!AS36=0,"null",Retrieving!AS36))</f>
        <v/>
      </c>
      <c r="AT15" s="2" t="str">
        <f ca="1">IF(SUM(Retrieving!AT36:AT1025)=0,"",IF(Retrieving!AT36=0,"null",Retrieving!AT36))</f>
        <v/>
      </c>
      <c r="AU15" s="2" t="str">
        <f ca="1">IF(SUM(Retrieving!AU36:AU1025)=0,"",IF(Retrieving!AU36=0,"null",Retrieving!AU36))</f>
        <v/>
      </c>
      <c r="AV15" s="2" t="str">
        <f ca="1">IF(SUM(Retrieving!AV36:AV1025)=0,"",IF(Retrieving!AV36=0,"null",Retrieving!AV36))</f>
        <v>null</v>
      </c>
      <c r="AW15" s="2" t="str">
        <f ca="1">IF(SUM(Retrieving!AW36:AW1025)=0,"",IF(Retrieving!AW36=0,"null",Retrieving!AW36))</f>
        <v/>
      </c>
      <c r="AX15" s="2" t="str">
        <f ca="1">IF(SUM(Retrieving!AX36:AX1025)=0,"",IF(Retrieving!AX36=0,"null",Retrieving!AX36))</f>
        <v>null</v>
      </c>
      <c r="AY15" s="2" t="str">
        <f ca="1">IF(SUM(Retrieving!AY36:AY1025)=0,"",IF(Retrieving!AY36=0,"null",Retrieving!AY36))</f>
        <v/>
      </c>
      <c r="AZ15" s="2" t="str">
        <f ca="1">IF(SUM(Retrieving!AZ36:AZ1025)=0,"",IF(Retrieving!AZ36=0,"null",Retrieving!AZ36))</f>
        <v/>
      </c>
    </row>
    <row r="16" spans="2:52" x14ac:dyDescent="0.2">
      <c r="B16">
        <f t="shared" si="1"/>
        <v>1998</v>
      </c>
      <c r="C16" s="2" t="str">
        <f ca="1">IF(SUM(Retrieving!C37:C1025)=0,"",IF(Retrieving!C37=0,"null",Retrieving!C37))</f>
        <v>null</v>
      </c>
      <c r="D16" s="2" t="str">
        <f ca="1">IF(SUM(Retrieving!D37:D1025)=0,"",IF(Retrieving!D37=0,"null",Retrieving!D37))</f>
        <v>null</v>
      </c>
      <c r="E16" s="2" t="str">
        <f ca="1">IF(Retrieving!E37=0,"null",Retrieving!E37)</f>
        <v>null</v>
      </c>
      <c r="F16" s="2" t="str">
        <f ca="1">IF(Retrieving!F37=0,"null",Retrieving!F37)</f>
        <v>null</v>
      </c>
      <c r="G16" s="2" t="str">
        <f ca="1">IF(SUM(Retrieving!G37:G1025)=0,"",IF(Retrieving!G37=0,"null",Retrieving!G37))</f>
        <v>null</v>
      </c>
      <c r="H16" s="2" t="str">
        <f ca="1">IF(SUM(Retrieving!H37:H1025)=0,"",IF(Retrieving!H37=0,"null",Retrieving!H37))</f>
        <v>null</v>
      </c>
      <c r="I16" s="2" t="str">
        <f ca="1">IF(SUM(Retrieving!I37:I1025)=0,"",IF(Retrieving!I37=0,"null",Retrieving!I37))</f>
        <v>null</v>
      </c>
      <c r="J16" s="2" t="str">
        <f ca="1">IF(SUM(Retrieving!J37:J1025)=0,"",IF(Retrieving!J37=0,"null",Retrieving!J37))</f>
        <v/>
      </c>
      <c r="K16" s="2" t="str">
        <f ca="1">IF(SUM(Retrieving!K37:K1025)=0,"",IF(Retrieving!K37=0,"null",Retrieving!K37))</f>
        <v>null</v>
      </c>
      <c r="L16" s="2" t="str">
        <f ca="1">IF(SUM(Retrieving!L37:L1025)=0,"",IF(Retrieving!L37=0,"null",Retrieving!L37))</f>
        <v>null</v>
      </c>
      <c r="M16" s="2" t="str">
        <f ca="1">IF(SUM(Retrieving!M37:M1025)=0,"",IF(Retrieving!M37=0,"null",Retrieving!M37))</f>
        <v>null</v>
      </c>
      <c r="N16" s="2" t="str">
        <f ca="1">IF(SUM(Retrieving!N37:N1025)=0,"",IF(Retrieving!N37=0,"null",Retrieving!N37))</f>
        <v>null</v>
      </c>
      <c r="O16" s="2" t="str">
        <f ca="1">IF(SUM(Retrieving!O37:O1025)=0,"",IF(Retrieving!O37=0,"null",Retrieving!O37))</f>
        <v>null</v>
      </c>
      <c r="P16" s="2" t="str">
        <f ca="1">IF(SUM(Retrieving!P37:P1025)=0,"",IF(Retrieving!P37=0,"null",Retrieving!P37))</f>
        <v>null</v>
      </c>
      <c r="Q16" s="2" t="str">
        <f ca="1">IF(SUM(Retrieving!Q37:Q1025)=0,"",IF(Retrieving!Q37=0,"null",Retrieving!Q37))</f>
        <v/>
      </c>
      <c r="R16" s="2" t="str">
        <f ca="1">IF(SUM(Retrieving!R37:R1025)=0,"",IF(Retrieving!R37=0,"null",Retrieving!R37))</f>
        <v/>
      </c>
      <c r="S16" s="2" t="str">
        <f ca="1">IF(SUM(Retrieving!S37:S1025)=0,"",IF(Retrieving!S37=0,"null",Retrieving!S37))</f>
        <v/>
      </c>
      <c r="T16" s="2" t="str">
        <f ca="1">IF(SUM(Retrieving!T37:T1025)=0,"",IF(Retrieving!T37=0,"null",Retrieving!T37))</f>
        <v/>
      </c>
      <c r="U16" s="2" t="str">
        <f ca="1">IF(SUM(Retrieving!U37:U1025)=0,"",IF(Retrieving!U37=0,"null",Retrieving!U37))</f>
        <v/>
      </c>
      <c r="V16" s="2" t="str">
        <f ca="1">IF(SUM(Retrieving!V37:V1025)=0,"",IF(Retrieving!V37=0,"null",Retrieving!V37))</f>
        <v/>
      </c>
      <c r="W16" s="2" t="str">
        <f ca="1">IF(SUM(Retrieving!W37:W1025)=0,"",IF(Retrieving!W37=0,"null",Retrieving!W37))</f>
        <v>null</v>
      </c>
      <c r="X16" s="2" t="str">
        <f ca="1">IF(SUM(Retrieving!X37:X1025)=0,"",IF(Retrieving!X37=0,"null",Retrieving!X37))</f>
        <v/>
      </c>
      <c r="Y16" s="2" t="str">
        <f ca="1">IF(SUM(Retrieving!Y37:Y1025)=0,"",IF(Retrieving!Y37=0,"null",Retrieving!Y37))</f>
        <v/>
      </c>
      <c r="Z16" s="2" t="str">
        <f ca="1">IF(SUM(Retrieving!Z37:Z1025)=0,"",IF(Retrieving!Z37=0,"null",Retrieving!Z37))</f>
        <v/>
      </c>
      <c r="AA16" s="2" t="str">
        <f ca="1">IF(SUM(Retrieving!AA37:AA1025)=0,"",IF(Retrieving!AA37=0,"null",Retrieving!AA37))</f>
        <v/>
      </c>
      <c r="AB16" s="2" t="str">
        <f ca="1">IF(SUM(Retrieving!AB37:AB1025)=0,"",IF(Retrieving!AB37=0,"null",Retrieving!AB37))</f>
        <v/>
      </c>
      <c r="AC16" s="2" t="str">
        <f ca="1">IF(SUM(Retrieving!AC37:AC1025)=0,"",IF(Retrieving!AC37=0,"null",Retrieving!AC37))</f>
        <v/>
      </c>
      <c r="AD16" s="2" t="str">
        <f ca="1">IF(SUM(Retrieving!AD37:AD1025)=0,"",IF(Retrieving!AD37=0,"null",Retrieving!AD37))</f>
        <v/>
      </c>
      <c r="AE16" s="2" t="str">
        <f ca="1">IF(SUM(Retrieving!AE37:AE1025)=0,"",IF(Retrieving!AE37=0,"null",Retrieving!AE37))</f>
        <v/>
      </c>
      <c r="AF16" s="2" t="str">
        <f ca="1">IF(SUM(Retrieving!AF37:AF1025)=0,"",IF(Retrieving!AF37=0,"null",Retrieving!AF37))</f>
        <v/>
      </c>
      <c r="AG16" s="2" t="str">
        <f ca="1">IF(SUM(Retrieving!AG37:AG1025)=0,"",IF(Retrieving!AG37=0,"null",Retrieving!AG37))</f>
        <v/>
      </c>
      <c r="AH16" s="2" t="str">
        <f ca="1">IF(SUM(Retrieving!AH37:AH1025)=0,"",IF(Retrieving!AH37=0,"null",Retrieving!AH37))</f>
        <v/>
      </c>
      <c r="AI16" s="2" t="str">
        <f ca="1">IF(SUM(Retrieving!AI37:AI1025)=0,"",IF(Retrieving!AI37=0,"null",Retrieving!AI37))</f>
        <v/>
      </c>
      <c r="AJ16" s="2" t="str">
        <f ca="1">IF(SUM(Retrieving!AJ37:AJ1025)=0,"",IF(Retrieving!AJ37=0,"null",Retrieving!AJ37))</f>
        <v/>
      </c>
      <c r="AK16" s="2" t="str">
        <f ca="1">IF(SUM(Retrieving!AK37:AK1025)=0,"",IF(Retrieving!AK37=0,"null",Retrieving!AK37))</f>
        <v/>
      </c>
      <c r="AL16" s="2" t="str">
        <f ca="1">IF(SUM(Retrieving!AL37:AL1025)=0,"",IF(Retrieving!AL37=0,"null",Retrieving!AL37))</f>
        <v>null</v>
      </c>
      <c r="AM16" s="2" t="str">
        <f ca="1">IF(SUM(Retrieving!AM37:AM1025)=0,"",IF(Retrieving!AM37=0,"null",Retrieving!AM37))</f>
        <v/>
      </c>
      <c r="AN16" s="2" t="str">
        <f ca="1">IF(SUM(Retrieving!AN37:AN1025)=0,"",IF(Retrieving!AN37=0,"null",Retrieving!AN37))</f>
        <v/>
      </c>
      <c r="AO16" s="2" t="str">
        <f ca="1">IF(SUM(Retrieving!AO37:AO1025)=0,"",IF(Retrieving!AO37=0,"null",Retrieving!AO37))</f>
        <v/>
      </c>
      <c r="AP16" s="2" t="str">
        <f ca="1">IF(SUM(Retrieving!AP37:AP1025)=0,"",IF(Retrieving!AP37=0,"null",Retrieving!AP37))</f>
        <v>null</v>
      </c>
      <c r="AQ16" s="2" t="str">
        <f ca="1">IF(SUM(Retrieving!AQ37:AQ1025)=0,"",IF(Retrieving!AQ37=0,"null",Retrieving!AQ37))</f>
        <v/>
      </c>
      <c r="AR16" s="2" t="str">
        <f ca="1">IF(SUM(Retrieving!AR37:AR1025)=0,"",IF(Retrieving!AR37=0,"null",Retrieving!AR37))</f>
        <v/>
      </c>
      <c r="AS16" s="2" t="str">
        <f ca="1">IF(SUM(Retrieving!AS37:AS1025)=0,"",IF(Retrieving!AS37=0,"null",Retrieving!AS37))</f>
        <v/>
      </c>
      <c r="AT16" s="2" t="str">
        <f ca="1">IF(SUM(Retrieving!AT37:AT1025)=0,"",IF(Retrieving!AT37=0,"null",Retrieving!AT37))</f>
        <v/>
      </c>
      <c r="AU16" s="2" t="str">
        <f ca="1">IF(SUM(Retrieving!AU37:AU1025)=0,"",IF(Retrieving!AU37=0,"null",Retrieving!AU37))</f>
        <v/>
      </c>
      <c r="AV16" s="2" t="str">
        <f ca="1">IF(SUM(Retrieving!AV37:AV1025)=0,"",IF(Retrieving!AV37=0,"null",Retrieving!AV37))</f>
        <v>null</v>
      </c>
      <c r="AW16" s="2" t="str">
        <f ca="1">IF(SUM(Retrieving!AW37:AW1025)=0,"",IF(Retrieving!AW37=0,"null",Retrieving!AW37))</f>
        <v/>
      </c>
      <c r="AX16" s="2" t="str">
        <f ca="1">IF(SUM(Retrieving!AX37:AX1025)=0,"",IF(Retrieving!AX37=0,"null",Retrieving!AX37))</f>
        <v>null</v>
      </c>
      <c r="AY16" s="2" t="str">
        <f ca="1">IF(SUM(Retrieving!AY37:AY1025)=0,"",IF(Retrieving!AY37=0,"null",Retrieving!AY37))</f>
        <v/>
      </c>
      <c r="AZ16" s="2" t="str">
        <f ca="1">IF(SUM(Retrieving!AZ37:AZ1025)=0,"",IF(Retrieving!AZ37=0,"null",Retrieving!AZ37))</f>
        <v/>
      </c>
    </row>
    <row r="17" spans="2:52" x14ac:dyDescent="0.2">
      <c r="B17">
        <f t="shared" si="1"/>
        <v>1999</v>
      </c>
      <c r="C17" s="2" t="str">
        <f ca="1">IF(SUM(Retrieving!C38:C1025)=0,"",IF(Retrieving!C38=0,"null",Retrieving!C38))</f>
        <v>null</v>
      </c>
      <c r="D17" s="2" t="str">
        <f ca="1">IF(SUM(Retrieving!D38:D1025)=0,"",IF(Retrieving!D38=0,"null",Retrieving!D38))</f>
        <v>null</v>
      </c>
      <c r="E17" s="2" t="str">
        <f ca="1">IF(Retrieving!E38=0,"null",Retrieving!E38)</f>
        <v>null</v>
      </c>
      <c r="F17" s="2" t="str">
        <f ca="1">IF(Retrieving!F38=0,"null",Retrieving!F38)</f>
        <v>null</v>
      </c>
      <c r="G17" s="2" t="str">
        <f ca="1">IF(SUM(Retrieving!G38:G1025)=0,"",IF(Retrieving!G38=0,"null",Retrieving!G38))</f>
        <v>null</v>
      </c>
      <c r="H17" s="2" t="str">
        <f ca="1">IF(SUM(Retrieving!H38:H1025)=0,"",IF(Retrieving!H38=0,"null",Retrieving!H38))</f>
        <v>null</v>
      </c>
      <c r="I17" s="2" t="str">
        <f ca="1">IF(SUM(Retrieving!I38:I1025)=0,"",IF(Retrieving!I38=0,"null",Retrieving!I38))</f>
        <v>null</v>
      </c>
      <c r="J17" s="2" t="str">
        <f ca="1">IF(SUM(Retrieving!J38:J1025)=0,"",IF(Retrieving!J38=0,"null",Retrieving!J38))</f>
        <v/>
      </c>
      <c r="K17" s="2" t="str">
        <f ca="1">IF(SUM(Retrieving!K38:K1025)=0,"",IF(Retrieving!K38=0,"null",Retrieving!K38))</f>
        <v>null</v>
      </c>
      <c r="L17" s="2" t="str">
        <f ca="1">IF(SUM(Retrieving!L38:L1025)=0,"",IF(Retrieving!L38=0,"null",Retrieving!L38))</f>
        <v>null</v>
      </c>
      <c r="M17" s="2" t="str">
        <f ca="1">IF(SUM(Retrieving!M38:M1025)=0,"",IF(Retrieving!M38=0,"null",Retrieving!M38))</f>
        <v>null</v>
      </c>
      <c r="N17" s="2" t="str">
        <f ca="1">IF(SUM(Retrieving!N38:N1025)=0,"",IF(Retrieving!N38=0,"null",Retrieving!N38))</f>
        <v>null</v>
      </c>
      <c r="O17" s="2" t="str">
        <f ca="1">IF(SUM(Retrieving!O38:O1025)=0,"",IF(Retrieving!O38=0,"null",Retrieving!O38))</f>
        <v>null</v>
      </c>
      <c r="P17" s="2" t="str">
        <f ca="1">IF(SUM(Retrieving!P38:P1025)=0,"",IF(Retrieving!P38=0,"null",Retrieving!P38))</f>
        <v>null</v>
      </c>
      <c r="Q17" s="2" t="str">
        <f ca="1">IF(SUM(Retrieving!Q38:Q1025)=0,"",IF(Retrieving!Q38=0,"null",Retrieving!Q38))</f>
        <v/>
      </c>
      <c r="R17" s="2" t="str">
        <f ca="1">IF(SUM(Retrieving!R38:R1025)=0,"",IF(Retrieving!R38=0,"null",Retrieving!R38))</f>
        <v/>
      </c>
      <c r="S17" s="2" t="str">
        <f ca="1">IF(SUM(Retrieving!S38:S1025)=0,"",IF(Retrieving!S38=0,"null",Retrieving!S38))</f>
        <v/>
      </c>
      <c r="T17" s="2" t="str">
        <f ca="1">IF(SUM(Retrieving!T38:T1025)=0,"",IF(Retrieving!T38=0,"null",Retrieving!T38))</f>
        <v/>
      </c>
      <c r="U17" s="2" t="str">
        <f ca="1">IF(SUM(Retrieving!U38:U1025)=0,"",IF(Retrieving!U38=0,"null",Retrieving!U38))</f>
        <v/>
      </c>
      <c r="V17" s="2" t="str">
        <f ca="1">IF(SUM(Retrieving!V38:V1025)=0,"",IF(Retrieving!V38=0,"null",Retrieving!V38))</f>
        <v/>
      </c>
      <c r="W17" s="2" t="str">
        <f ca="1">IF(SUM(Retrieving!W38:W1025)=0,"",IF(Retrieving!W38=0,"null",Retrieving!W38))</f>
        <v>null</v>
      </c>
      <c r="X17" s="2" t="str">
        <f ca="1">IF(SUM(Retrieving!X38:X1025)=0,"",IF(Retrieving!X38=0,"null",Retrieving!X38))</f>
        <v/>
      </c>
      <c r="Y17" s="2" t="str">
        <f ca="1">IF(SUM(Retrieving!Y38:Y1025)=0,"",IF(Retrieving!Y38=0,"null",Retrieving!Y38))</f>
        <v/>
      </c>
      <c r="Z17" s="2" t="str">
        <f ca="1">IF(SUM(Retrieving!Z38:Z1025)=0,"",IF(Retrieving!Z38=0,"null",Retrieving!Z38))</f>
        <v/>
      </c>
      <c r="AA17" s="2" t="str">
        <f ca="1">IF(SUM(Retrieving!AA38:AA1025)=0,"",IF(Retrieving!AA38=0,"null",Retrieving!AA38))</f>
        <v/>
      </c>
      <c r="AB17" s="2" t="str">
        <f ca="1">IF(SUM(Retrieving!AB38:AB1025)=0,"",IF(Retrieving!AB38=0,"null",Retrieving!AB38))</f>
        <v/>
      </c>
      <c r="AC17" s="2" t="str">
        <f ca="1">IF(SUM(Retrieving!AC38:AC1025)=0,"",IF(Retrieving!AC38=0,"null",Retrieving!AC38))</f>
        <v/>
      </c>
      <c r="AD17" s="2" t="str">
        <f ca="1">IF(SUM(Retrieving!AD38:AD1025)=0,"",IF(Retrieving!AD38=0,"null",Retrieving!AD38))</f>
        <v/>
      </c>
      <c r="AE17" s="2" t="str">
        <f ca="1">IF(SUM(Retrieving!AE38:AE1025)=0,"",IF(Retrieving!AE38=0,"null",Retrieving!AE38))</f>
        <v/>
      </c>
      <c r="AF17" s="2" t="str">
        <f ca="1">IF(SUM(Retrieving!AF38:AF1025)=0,"",IF(Retrieving!AF38=0,"null",Retrieving!AF38))</f>
        <v/>
      </c>
      <c r="AG17" s="2" t="str">
        <f ca="1">IF(SUM(Retrieving!AG38:AG1025)=0,"",IF(Retrieving!AG38=0,"null",Retrieving!AG38))</f>
        <v/>
      </c>
      <c r="AH17" s="2" t="str">
        <f ca="1">IF(SUM(Retrieving!AH38:AH1025)=0,"",IF(Retrieving!AH38=0,"null",Retrieving!AH38))</f>
        <v/>
      </c>
      <c r="AI17" s="2" t="str">
        <f ca="1">IF(SUM(Retrieving!AI38:AI1025)=0,"",IF(Retrieving!AI38=0,"null",Retrieving!AI38))</f>
        <v/>
      </c>
      <c r="AJ17" s="2" t="str">
        <f ca="1">IF(SUM(Retrieving!AJ38:AJ1025)=0,"",IF(Retrieving!AJ38=0,"null",Retrieving!AJ38))</f>
        <v/>
      </c>
      <c r="AK17" s="2" t="str">
        <f ca="1">IF(SUM(Retrieving!AK38:AK1025)=0,"",IF(Retrieving!AK38=0,"null",Retrieving!AK38))</f>
        <v/>
      </c>
      <c r="AL17" s="2" t="str">
        <f ca="1">IF(SUM(Retrieving!AL38:AL1025)=0,"",IF(Retrieving!AL38=0,"null",Retrieving!AL38))</f>
        <v>null</v>
      </c>
      <c r="AM17" s="2" t="str">
        <f ca="1">IF(SUM(Retrieving!AM38:AM1025)=0,"",IF(Retrieving!AM38=0,"null",Retrieving!AM38))</f>
        <v/>
      </c>
      <c r="AN17" s="2" t="str">
        <f ca="1">IF(SUM(Retrieving!AN38:AN1025)=0,"",IF(Retrieving!AN38=0,"null",Retrieving!AN38))</f>
        <v/>
      </c>
      <c r="AO17" s="2" t="str">
        <f ca="1">IF(SUM(Retrieving!AO38:AO1025)=0,"",IF(Retrieving!AO38=0,"null",Retrieving!AO38))</f>
        <v/>
      </c>
      <c r="AP17" s="2" t="str">
        <f ca="1">IF(SUM(Retrieving!AP38:AP1025)=0,"",IF(Retrieving!AP38=0,"null",Retrieving!AP38))</f>
        <v>null</v>
      </c>
      <c r="AQ17" s="2" t="str">
        <f ca="1">IF(SUM(Retrieving!AQ38:AQ1025)=0,"",IF(Retrieving!AQ38=0,"null",Retrieving!AQ38))</f>
        <v/>
      </c>
      <c r="AR17" s="2" t="str">
        <f ca="1">IF(SUM(Retrieving!AR38:AR1025)=0,"",IF(Retrieving!AR38=0,"null",Retrieving!AR38))</f>
        <v/>
      </c>
      <c r="AS17" s="2" t="str">
        <f ca="1">IF(SUM(Retrieving!AS38:AS1025)=0,"",IF(Retrieving!AS38=0,"null",Retrieving!AS38))</f>
        <v/>
      </c>
      <c r="AT17" s="2" t="str">
        <f ca="1">IF(SUM(Retrieving!AT38:AT1025)=0,"",IF(Retrieving!AT38=0,"null",Retrieving!AT38))</f>
        <v/>
      </c>
      <c r="AU17" s="2" t="str">
        <f ca="1">IF(SUM(Retrieving!AU38:AU1025)=0,"",IF(Retrieving!AU38=0,"null",Retrieving!AU38))</f>
        <v/>
      </c>
      <c r="AV17" s="2" t="str">
        <f ca="1">IF(SUM(Retrieving!AV38:AV1025)=0,"",IF(Retrieving!AV38=0,"null",Retrieving!AV38))</f>
        <v>null</v>
      </c>
      <c r="AW17" s="2" t="str">
        <f ca="1">IF(SUM(Retrieving!AW38:AW1025)=0,"",IF(Retrieving!AW38=0,"null",Retrieving!AW38))</f>
        <v/>
      </c>
      <c r="AX17" s="2" t="str">
        <f ca="1">IF(SUM(Retrieving!AX38:AX1025)=0,"",IF(Retrieving!AX38=0,"null",Retrieving!AX38))</f>
        <v>null</v>
      </c>
      <c r="AY17" s="2" t="str">
        <f ca="1">IF(SUM(Retrieving!AY38:AY1025)=0,"",IF(Retrieving!AY38=0,"null",Retrieving!AY38))</f>
        <v/>
      </c>
      <c r="AZ17" s="2" t="str">
        <f ca="1">IF(SUM(Retrieving!AZ38:AZ1025)=0,"",IF(Retrieving!AZ38=0,"null",Retrieving!AZ38))</f>
        <v/>
      </c>
    </row>
    <row r="18" spans="2:52" x14ac:dyDescent="0.2">
      <c r="B18">
        <f t="shared" si="1"/>
        <v>2000</v>
      </c>
      <c r="C18" s="2" t="str">
        <f ca="1">IF(SUM(Retrieving!C39:C1025)=0,"",IF(Retrieving!C39=0,"null",Retrieving!C39))</f>
        <v>null</v>
      </c>
      <c r="D18" s="2" t="str">
        <f ca="1">IF(SUM(Retrieving!D39:D1025)=0,"",IF(Retrieving!D39=0,"null",Retrieving!D39))</f>
        <v>null</v>
      </c>
      <c r="E18" s="2" t="str">
        <f ca="1">IF(Retrieving!E39=0,"null",Retrieving!E39)</f>
        <v>null</v>
      </c>
      <c r="F18" s="2" t="str">
        <f ca="1">IF(Retrieving!F39=0,"null",Retrieving!F39)</f>
        <v>null</v>
      </c>
      <c r="G18" s="2" t="str">
        <f ca="1">IF(SUM(Retrieving!G39:G1025)=0,"",IF(Retrieving!G39=0,"null",Retrieving!G39))</f>
        <v>null</v>
      </c>
      <c r="H18" s="2" t="str">
        <f ca="1">IF(SUM(Retrieving!H39:H1025)=0,"",IF(Retrieving!H39=0,"null",Retrieving!H39))</f>
        <v>null</v>
      </c>
      <c r="I18" s="2" t="str">
        <f ca="1">IF(SUM(Retrieving!I39:I1025)=0,"",IF(Retrieving!I39=0,"null",Retrieving!I39))</f>
        <v>null</v>
      </c>
      <c r="J18" s="2" t="str">
        <f ca="1">IF(SUM(Retrieving!J39:J1025)=0,"",IF(Retrieving!J39=0,"null",Retrieving!J39))</f>
        <v/>
      </c>
      <c r="K18" s="2" t="str">
        <f ca="1">IF(SUM(Retrieving!K39:K1025)=0,"",IF(Retrieving!K39=0,"null",Retrieving!K39))</f>
        <v>null</v>
      </c>
      <c r="L18" s="2" t="str">
        <f ca="1">IF(SUM(Retrieving!L39:L1025)=0,"",IF(Retrieving!L39=0,"null",Retrieving!L39))</f>
        <v>null</v>
      </c>
      <c r="M18" s="2" t="str">
        <f ca="1">IF(SUM(Retrieving!M39:M1025)=0,"",IF(Retrieving!M39=0,"null",Retrieving!M39))</f>
        <v>null</v>
      </c>
      <c r="N18" s="2" t="str">
        <f ca="1">IF(SUM(Retrieving!N39:N1025)=0,"",IF(Retrieving!N39=0,"null",Retrieving!N39))</f>
        <v>null</v>
      </c>
      <c r="O18" s="2" t="str">
        <f ca="1">IF(SUM(Retrieving!O39:O1025)=0,"",IF(Retrieving!O39=0,"null",Retrieving!O39))</f>
        <v>null</v>
      </c>
      <c r="P18" s="2" t="str">
        <f ca="1">IF(SUM(Retrieving!P39:P1025)=0,"",IF(Retrieving!P39=0,"null",Retrieving!P39))</f>
        <v>null</v>
      </c>
      <c r="Q18" s="2" t="str">
        <f ca="1">IF(SUM(Retrieving!Q39:Q1025)=0,"",IF(Retrieving!Q39=0,"null",Retrieving!Q39))</f>
        <v/>
      </c>
      <c r="R18" s="2" t="str">
        <f ca="1">IF(SUM(Retrieving!R39:R1025)=0,"",IF(Retrieving!R39=0,"null",Retrieving!R39))</f>
        <v/>
      </c>
      <c r="S18" s="2" t="str">
        <f ca="1">IF(SUM(Retrieving!S39:S1025)=0,"",IF(Retrieving!S39=0,"null",Retrieving!S39))</f>
        <v/>
      </c>
      <c r="T18" s="2" t="str">
        <f ca="1">IF(SUM(Retrieving!T39:T1025)=0,"",IF(Retrieving!T39=0,"null",Retrieving!T39))</f>
        <v/>
      </c>
      <c r="U18" s="2" t="str">
        <f ca="1">IF(SUM(Retrieving!U39:U1025)=0,"",IF(Retrieving!U39=0,"null",Retrieving!U39))</f>
        <v/>
      </c>
      <c r="V18" s="15" t="str">
        <f ca="1">IF(SUM(Retrieving!V39:V1025)=0,"",IF(Retrieving!V39=0,"null",Retrieving!V39))</f>
        <v/>
      </c>
      <c r="W18" s="2" t="str">
        <f ca="1">IF(SUM(Retrieving!W39:W1025)=0,"",IF(Retrieving!W39=0,"null",Retrieving!W39))</f>
        <v>null</v>
      </c>
      <c r="X18" s="2" t="str">
        <f ca="1">IF(SUM(Retrieving!X39:X1025)=0,"",IF(Retrieving!X39=0,"null",Retrieving!X39))</f>
        <v/>
      </c>
      <c r="Y18" s="2" t="str">
        <f ca="1">IF(SUM(Retrieving!Y39:Y1025)=0,"",IF(Retrieving!Y39=0,"null",Retrieving!Y39))</f>
        <v/>
      </c>
      <c r="Z18" s="2" t="str">
        <f ca="1">IF(SUM(Retrieving!Z39:Z1025)=0,"",IF(Retrieving!Z39=0,"null",Retrieving!Z39))</f>
        <v/>
      </c>
      <c r="AA18" s="2" t="str">
        <f ca="1">IF(SUM(Retrieving!AA39:AA1025)=0,"",IF(Retrieving!AA39=0,"null",Retrieving!AA39))</f>
        <v/>
      </c>
      <c r="AB18" s="2" t="str">
        <f ca="1">IF(SUM(Retrieving!AB39:AB1025)=0,"",IF(Retrieving!AB39=0,"null",Retrieving!AB39))</f>
        <v/>
      </c>
      <c r="AC18" s="2" t="str">
        <f ca="1">IF(SUM(Retrieving!AC39:AC1025)=0,"",IF(Retrieving!AC39=0,"null",Retrieving!AC39))</f>
        <v/>
      </c>
      <c r="AD18" s="2" t="str">
        <f ca="1">IF(SUM(Retrieving!AD39:AD1025)=0,"",IF(Retrieving!AD39=0,"null",Retrieving!AD39))</f>
        <v/>
      </c>
      <c r="AE18" s="2" t="str">
        <f ca="1">IF(SUM(Retrieving!AE39:AE1025)=0,"",IF(Retrieving!AE39=0,"null",Retrieving!AE39))</f>
        <v/>
      </c>
      <c r="AF18" s="2" t="str">
        <f ca="1">IF(SUM(Retrieving!AF39:AF1025)=0,"",IF(Retrieving!AF39=0,"null",Retrieving!AF39))</f>
        <v/>
      </c>
      <c r="AG18" s="2" t="str">
        <f ca="1">IF(SUM(Retrieving!AG39:AG1025)=0,"",IF(Retrieving!AG39=0,"null",Retrieving!AG39))</f>
        <v/>
      </c>
      <c r="AH18" s="2" t="str">
        <f ca="1">IF(SUM(Retrieving!AH39:AH1025)=0,"",IF(Retrieving!AH39=0,"null",Retrieving!AH39))</f>
        <v/>
      </c>
      <c r="AI18" s="2" t="str">
        <f ca="1">IF(SUM(Retrieving!AI39:AI1025)=0,"",IF(Retrieving!AI39=0,"null",Retrieving!AI39))</f>
        <v/>
      </c>
      <c r="AJ18" s="2" t="str">
        <f ca="1">IF(SUM(Retrieving!AJ39:AJ1025)=0,"",IF(Retrieving!AJ39=0,"null",Retrieving!AJ39))</f>
        <v/>
      </c>
      <c r="AK18" s="2" t="str">
        <f ca="1">IF(SUM(Retrieving!AK39:AK1025)=0,"",IF(Retrieving!AK39=0,"null",Retrieving!AK39))</f>
        <v/>
      </c>
      <c r="AL18" s="2" t="str">
        <f ca="1">IF(SUM(Retrieving!AL39:AL1025)=0,"",IF(Retrieving!AL39=0,"null",Retrieving!AL39))</f>
        <v>null</v>
      </c>
      <c r="AM18" s="2" t="str">
        <f ca="1">IF(SUM(Retrieving!AM39:AM1025)=0,"",IF(Retrieving!AM39=0,"null",Retrieving!AM39))</f>
        <v/>
      </c>
      <c r="AN18" s="2" t="str">
        <f ca="1">IF(SUM(Retrieving!AN39:AN1025)=0,"",IF(Retrieving!AN39=0,"null",Retrieving!AN39))</f>
        <v/>
      </c>
      <c r="AO18" s="2" t="str">
        <f ca="1">IF(SUM(Retrieving!AO39:AO1025)=0,"",IF(Retrieving!AO39=0,"null",Retrieving!AO39))</f>
        <v/>
      </c>
      <c r="AP18" s="2" t="str">
        <f ca="1">IF(SUM(Retrieving!AP39:AP1025)=0,"",IF(Retrieving!AP39=0,"null",Retrieving!AP39))</f>
        <v>null</v>
      </c>
      <c r="AQ18" s="2" t="str">
        <f ca="1">IF(SUM(Retrieving!AQ39:AQ1025)=0,"",IF(Retrieving!AQ39=0,"null",Retrieving!AQ39))</f>
        <v/>
      </c>
      <c r="AR18" s="2" t="str">
        <f ca="1">IF(SUM(Retrieving!AR39:AR1025)=0,"",IF(Retrieving!AR39=0,"null",Retrieving!AR39))</f>
        <v/>
      </c>
      <c r="AS18" s="2" t="str">
        <f ca="1">IF(SUM(Retrieving!AS39:AS1025)=0,"",IF(Retrieving!AS39=0,"null",Retrieving!AS39))</f>
        <v/>
      </c>
      <c r="AT18" s="2" t="str">
        <f ca="1">IF(SUM(Retrieving!AT39:AT1025)=0,"",IF(Retrieving!AT39=0,"null",Retrieving!AT39))</f>
        <v/>
      </c>
      <c r="AU18" s="2" t="str">
        <f ca="1">IF(SUM(Retrieving!AU39:AU1025)=0,"",IF(Retrieving!AU39=0,"null",Retrieving!AU39))</f>
        <v/>
      </c>
      <c r="AV18" s="2" t="str">
        <f ca="1">IF(SUM(Retrieving!AV39:AV1025)=0,"",IF(Retrieving!AV39=0,"null",Retrieving!AV39))</f>
        <v>null</v>
      </c>
      <c r="AW18" s="2" t="str">
        <f ca="1">IF(SUM(Retrieving!AW39:AW1025)=0,"",IF(Retrieving!AW39=0,"null",Retrieving!AW39))</f>
        <v/>
      </c>
      <c r="AX18" s="2" t="str">
        <f ca="1">IF(SUM(Retrieving!AX39:AX1025)=0,"",IF(Retrieving!AX39=0,"null",Retrieving!AX39))</f>
        <v>null</v>
      </c>
      <c r="AY18" s="2" t="str">
        <f ca="1">IF(SUM(Retrieving!AY39:AY1025)=0,"",IF(Retrieving!AY39=0,"null",Retrieving!AY39))</f>
        <v/>
      </c>
      <c r="AZ18" s="2" t="str">
        <f ca="1">IF(SUM(Retrieving!AZ39:AZ1025)=0,"",IF(Retrieving!AZ39=0,"null",Retrieving!AZ39))</f>
        <v/>
      </c>
    </row>
    <row r="19" spans="2:52" x14ac:dyDescent="0.2">
      <c r="B19">
        <f t="shared" si="1"/>
        <v>2001</v>
      </c>
      <c r="C19" s="2" t="str">
        <f ca="1">IF(SUM(Retrieving!C40:C1025)=0,"",IF(Retrieving!C40=0,"null",Retrieving!C40))</f>
        <v>null</v>
      </c>
      <c r="D19" s="2" t="str">
        <f ca="1">IF(SUM(Retrieving!D40:D1025)=0,"",IF(Retrieving!D40=0,"null",Retrieving!D40))</f>
        <v>null</v>
      </c>
      <c r="E19" s="2" t="str">
        <f ca="1">IF(Retrieving!E40=0,"null",Retrieving!E40)</f>
        <v>null</v>
      </c>
      <c r="F19" s="2" t="str">
        <f ca="1">IF(Retrieving!F40=0,"null",Retrieving!F40)</f>
        <v>null</v>
      </c>
      <c r="G19" s="2" t="str">
        <f ca="1">IF(SUM(Retrieving!G40:G1025)=0,"",IF(Retrieving!G40=0,"null",Retrieving!G40))</f>
        <v>null</v>
      </c>
      <c r="H19" s="2" t="str">
        <f ca="1">IF(SUM(Retrieving!H40:H1025)=0,"",IF(Retrieving!H40=0,"null",Retrieving!H40))</f>
        <v>null</v>
      </c>
      <c r="I19" s="2" t="str">
        <f ca="1">IF(SUM(Retrieving!I40:I1025)=0,"",IF(Retrieving!I40=0,"null",Retrieving!I40))</f>
        <v>null</v>
      </c>
      <c r="J19" s="2" t="str">
        <f ca="1">IF(SUM(Retrieving!J40:J1025)=0,"",IF(Retrieving!J40=0,"null",Retrieving!J40))</f>
        <v/>
      </c>
      <c r="K19" s="2" t="str">
        <f ca="1">IF(SUM(Retrieving!K40:K1025)=0,"",IF(Retrieving!K40=0,"null",Retrieving!K40))</f>
        <v>null</v>
      </c>
      <c r="L19" s="2" t="str">
        <f ca="1">IF(SUM(Retrieving!L40:L1025)=0,"",IF(Retrieving!L40=0,"null",Retrieving!L40))</f>
        <v>null</v>
      </c>
      <c r="M19" s="2" t="str">
        <f ca="1">IF(SUM(Retrieving!M40:M1025)=0,"",IF(Retrieving!M40=0,"null",Retrieving!M40))</f>
        <v>null</v>
      </c>
      <c r="N19" s="2" t="str">
        <f ca="1">IF(SUM(Retrieving!N40:N1025)=0,"",IF(Retrieving!N40=0,"null",Retrieving!N40))</f>
        <v>null</v>
      </c>
      <c r="O19" s="2" t="str">
        <f ca="1">IF(SUM(Retrieving!O40:O1025)=0,"",IF(Retrieving!O40=0,"null",Retrieving!O40))</f>
        <v>null</v>
      </c>
      <c r="P19" s="2" t="str">
        <f ca="1">IF(SUM(Retrieving!P40:P1025)=0,"",IF(Retrieving!P40=0,"null",Retrieving!P40))</f>
        <v>null</v>
      </c>
      <c r="Q19" s="2" t="str">
        <f ca="1">IF(SUM(Retrieving!Q40:Q1025)=0,"",IF(Retrieving!Q40=0,"null",Retrieving!Q40))</f>
        <v/>
      </c>
      <c r="R19" s="2" t="str">
        <f ca="1">IF(SUM(Retrieving!R40:R1025)=0,"",IF(Retrieving!R40=0,"null",Retrieving!R40))</f>
        <v/>
      </c>
      <c r="S19" s="2" t="str">
        <f ca="1">IF(SUM(Retrieving!S40:S1025)=0,"",IF(Retrieving!S40=0,"null",Retrieving!S40))</f>
        <v/>
      </c>
      <c r="T19" s="2" t="str">
        <f ca="1">IF(SUM(Retrieving!T40:T1025)=0,"",IF(Retrieving!T40=0,"null",Retrieving!T40))</f>
        <v/>
      </c>
      <c r="U19" s="2" t="str">
        <f ca="1">IF(SUM(Retrieving!U40:U1025)=0,"",IF(Retrieving!U40=0,"null",Retrieving!U40))</f>
        <v/>
      </c>
      <c r="V19" s="2" t="str">
        <f ca="1">IF(SUM(Retrieving!V40:V1025)=0,"",IF(Retrieving!V40=0,"null",Retrieving!V40))</f>
        <v/>
      </c>
      <c r="W19" s="2" t="str">
        <f ca="1">IF(SUM(Retrieving!W40:W1025)=0,"",IF(Retrieving!W40=0,"null",Retrieving!W40))</f>
        <v>null</v>
      </c>
      <c r="X19" s="2" t="str">
        <f ca="1">IF(SUM(Retrieving!X40:X1025)=0,"",IF(Retrieving!X40=0,"null",Retrieving!X40))</f>
        <v/>
      </c>
      <c r="Y19" s="2" t="str">
        <f ca="1">IF(SUM(Retrieving!Y40:Y1025)=0,"",IF(Retrieving!Y40=0,"null",Retrieving!Y40))</f>
        <v/>
      </c>
      <c r="Z19" s="2" t="str">
        <f ca="1">IF(SUM(Retrieving!Z40:Z1025)=0,"",IF(Retrieving!Z40=0,"null",Retrieving!Z40))</f>
        <v/>
      </c>
      <c r="AA19" s="2" t="str">
        <f ca="1">IF(SUM(Retrieving!AA40:AA1025)=0,"",IF(Retrieving!AA40=0,"null",Retrieving!AA40))</f>
        <v/>
      </c>
      <c r="AB19" s="2" t="str">
        <f ca="1">IF(SUM(Retrieving!AB40:AB1025)=0,"",IF(Retrieving!AB40=0,"null",Retrieving!AB40))</f>
        <v/>
      </c>
      <c r="AC19" s="2" t="str">
        <f ca="1">IF(SUM(Retrieving!AC40:AC1025)=0,"",IF(Retrieving!AC40=0,"null",Retrieving!AC40))</f>
        <v/>
      </c>
      <c r="AD19" s="2" t="str">
        <f ca="1">IF(SUM(Retrieving!AD40:AD1025)=0,"",IF(Retrieving!AD40=0,"null",Retrieving!AD40))</f>
        <v/>
      </c>
      <c r="AE19" s="2" t="str">
        <f ca="1">IF(SUM(Retrieving!AE40:AE1025)=0,"",IF(Retrieving!AE40=0,"null",Retrieving!AE40))</f>
        <v/>
      </c>
      <c r="AF19" s="2" t="str">
        <f ca="1">IF(SUM(Retrieving!AF40:AF1025)=0,"",IF(Retrieving!AF40=0,"null",Retrieving!AF40))</f>
        <v/>
      </c>
      <c r="AG19" s="2" t="str">
        <f ca="1">IF(SUM(Retrieving!AG40:AG1025)=0,"",IF(Retrieving!AG40=0,"null",Retrieving!AG40))</f>
        <v/>
      </c>
      <c r="AH19" s="2" t="str">
        <f ca="1">IF(SUM(Retrieving!AH40:AH1025)=0,"",IF(Retrieving!AH40=0,"null",Retrieving!AH40))</f>
        <v/>
      </c>
      <c r="AI19" s="2" t="str">
        <f ca="1">IF(SUM(Retrieving!AI40:AI1025)=0,"",IF(Retrieving!AI40=0,"null",Retrieving!AI40))</f>
        <v/>
      </c>
      <c r="AJ19" s="2" t="str">
        <f ca="1">IF(SUM(Retrieving!AJ40:AJ1025)=0,"",IF(Retrieving!AJ40=0,"null",Retrieving!AJ40))</f>
        <v/>
      </c>
      <c r="AK19" s="2" t="str">
        <f ca="1">IF(SUM(Retrieving!AK40:AK1025)=0,"",IF(Retrieving!AK40=0,"null",Retrieving!AK40))</f>
        <v/>
      </c>
      <c r="AL19" s="2" t="str">
        <f ca="1">IF(SUM(Retrieving!AL40:AL1025)=0,"",IF(Retrieving!AL40=0,"null",Retrieving!AL40))</f>
        <v>null</v>
      </c>
      <c r="AM19" s="2" t="str">
        <f ca="1">IF(SUM(Retrieving!AM40:AM1025)=0,"",IF(Retrieving!AM40=0,"null",Retrieving!AM40))</f>
        <v/>
      </c>
      <c r="AN19" s="2" t="str">
        <f ca="1">IF(SUM(Retrieving!AN40:AN1025)=0,"",IF(Retrieving!AN40=0,"null",Retrieving!AN40))</f>
        <v/>
      </c>
      <c r="AO19" s="2" t="str">
        <f ca="1">IF(SUM(Retrieving!AO40:AO1025)=0,"",IF(Retrieving!AO40=0,"null",Retrieving!AO40))</f>
        <v/>
      </c>
      <c r="AP19" s="2" t="str">
        <f ca="1">IF(SUM(Retrieving!AP40:AP1025)=0,"",IF(Retrieving!AP40=0,"null",Retrieving!AP40))</f>
        <v>null</v>
      </c>
      <c r="AQ19" s="2" t="str">
        <f ca="1">IF(SUM(Retrieving!AQ40:AQ1025)=0,"",IF(Retrieving!AQ40=0,"null",Retrieving!AQ40))</f>
        <v/>
      </c>
      <c r="AR19" s="2" t="str">
        <f ca="1">IF(SUM(Retrieving!AR40:AR1025)=0,"",IF(Retrieving!AR40=0,"null",Retrieving!AR40))</f>
        <v/>
      </c>
      <c r="AS19" s="2" t="str">
        <f ca="1">IF(SUM(Retrieving!AS40:AS1025)=0,"",IF(Retrieving!AS40=0,"null",Retrieving!AS40))</f>
        <v/>
      </c>
      <c r="AT19" s="2" t="str">
        <f ca="1">IF(SUM(Retrieving!AT40:AT1025)=0,"",IF(Retrieving!AT40=0,"null",Retrieving!AT40))</f>
        <v/>
      </c>
      <c r="AU19" s="2" t="str">
        <f ca="1">IF(SUM(Retrieving!AU40:AU1025)=0,"",IF(Retrieving!AU40=0,"null",Retrieving!AU40))</f>
        <v/>
      </c>
      <c r="AV19" s="2" t="str">
        <f ca="1">IF(SUM(Retrieving!AV40:AV1025)=0,"",IF(Retrieving!AV40=0,"null",Retrieving!AV40))</f>
        <v>null</v>
      </c>
      <c r="AW19" s="2" t="str">
        <f ca="1">IF(SUM(Retrieving!AW40:AW1025)=0,"",IF(Retrieving!AW40=0,"null",Retrieving!AW40))</f>
        <v/>
      </c>
      <c r="AX19" s="2" t="str">
        <f ca="1">IF(SUM(Retrieving!AX40:AX1025)=0,"",IF(Retrieving!AX40=0,"null",Retrieving!AX40))</f>
        <v>null</v>
      </c>
      <c r="AY19" s="2" t="str">
        <f ca="1">IF(SUM(Retrieving!AY40:AY1025)=0,"",IF(Retrieving!AY40=0,"null",Retrieving!AY40))</f>
        <v/>
      </c>
      <c r="AZ19" s="2" t="str">
        <f ca="1">IF(SUM(Retrieving!AZ40:AZ1025)=0,"",IF(Retrieving!AZ40=0,"null",Retrieving!AZ40))</f>
        <v/>
      </c>
    </row>
    <row r="20" spans="2:52" x14ac:dyDescent="0.2">
      <c r="B20">
        <f t="shared" si="1"/>
        <v>2002</v>
      </c>
      <c r="C20" s="2" t="str">
        <f ca="1">IF(SUM(Retrieving!C41:C1026)=0,"",IF(Retrieving!C41=0,"null",Retrieving!C41))</f>
        <v>null</v>
      </c>
      <c r="D20" s="2" t="str">
        <f ca="1">IF(SUM(Retrieving!D41:D1026)=0,"",IF(Retrieving!D41=0,"null",Retrieving!D41))</f>
        <v>null</v>
      </c>
      <c r="E20" s="2" t="str">
        <f ca="1">IF(Retrieving!E41=0,"null",Retrieving!E41)</f>
        <v>null</v>
      </c>
      <c r="F20" s="2" t="str">
        <f ca="1">IF(Retrieving!F41=0,"null",Retrieving!F41)</f>
        <v>null</v>
      </c>
      <c r="G20" s="2" t="str">
        <f ca="1">IF(SUM(Retrieving!G41:G1026)=0,"",IF(Retrieving!G41=0,"null",Retrieving!G41))</f>
        <v>null</v>
      </c>
      <c r="H20" s="2" t="str">
        <f ca="1">IF(SUM(Retrieving!H41:H1026)=0,"",IF(Retrieving!H41=0,"null",Retrieving!H41))</f>
        <v>null</v>
      </c>
      <c r="I20" s="2" t="str">
        <f ca="1">IF(SUM(Retrieving!I41:I1026)=0,"",IF(Retrieving!I41=0,"null",Retrieving!I41))</f>
        <v>null</v>
      </c>
      <c r="J20" s="2" t="str">
        <f ca="1">IF(SUM(Retrieving!J41:J1026)=0,"",IF(Retrieving!J41=0,"null",Retrieving!J41))</f>
        <v/>
      </c>
      <c r="K20" s="2" t="str">
        <f ca="1">IF(SUM(Retrieving!K41:K1026)=0,"",IF(Retrieving!K41=0,"null",Retrieving!K41))</f>
        <v>null</v>
      </c>
      <c r="L20" s="2" t="str">
        <f ca="1">IF(SUM(Retrieving!L41:L1026)=0,"",IF(Retrieving!L41=0,"null",Retrieving!L41))</f>
        <v>null</v>
      </c>
      <c r="M20" s="2" t="str">
        <f ca="1">IF(SUM(Retrieving!M41:M1026)=0,"",IF(Retrieving!M41=0,"null",Retrieving!M41))</f>
        <v>null</v>
      </c>
      <c r="N20" s="2" t="str">
        <f ca="1">IF(SUM(Retrieving!N41:N1026)=0,"",IF(Retrieving!N41=0,"null",Retrieving!N41))</f>
        <v>null</v>
      </c>
      <c r="O20" s="2" t="str">
        <f ca="1">IF(SUM(Retrieving!O41:O1026)=0,"",IF(Retrieving!O41=0,"null",Retrieving!O41))</f>
        <v>null</v>
      </c>
      <c r="P20" s="2" t="str">
        <f ca="1">IF(SUM(Retrieving!P41:P1026)=0,"",IF(Retrieving!P41=0,"null",Retrieving!P41))</f>
        <v>null</v>
      </c>
      <c r="Q20" s="2" t="str">
        <f ca="1">IF(SUM(Retrieving!Q41:Q1026)=0,"",IF(Retrieving!Q41=0,"null",Retrieving!Q41))</f>
        <v/>
      </c>
      <c r="R20" s="2" t="str">
        <f ca="1">IF(SUM(Retrieving!R41:R1026)=0,"",IF(Retrieving!R41=0,"null",Retrieving!R41))</f>
        <v/>
      </c>
      <c r="S20" s="2" t="str">
        <f ca="1">IF(SUM(Retrieving!S41:S1026)=0,"",IF(Retrieving!S41=0,"null",Retrieving!S41))</f>
        <v/>
      </c>
      <c r="T20" s="2" t="str">
        <f ca="1">IF(SUM(Retrieving!T41:T1026)=0,"",IF(Retrieving!T41=0,"null",Retrieving!T41))</f>
        <v/>
      </c>
      <c r="U20" s="2" t="str">
        <f ca="1">IF(SUM(Retrieving!U41:U1026)=0,"",IF(Retrieving!U41=0,"null",Retrieving!U41))</f>
        <v/>
      </c>
      <c r="V20" s="16" t="str">
        <f ca="1">IF(SUM(Retrieving!V41:V1026)=0,"",IF(Retrieving!V41=0,"null",Retrieving!V41))</f>
        <v/>
      </c>
      <c r="W20" s="2" t="str">
        <f ca="1">IF(SUM(Retrieving!W41:W1026)=0,"",IF(Retrieving!W41=0,"null",Retrieving!W41))</f>
        <v>null</v>
      </c>
      <c r="X20" s="2" t="str">
        <f ca="1">IF(SUM(Retrieving!X41:X1026)=0,"",IF(Retrieving!X41=0,"null",Retrieving!X41))</f>
        <v/>
      </c>
      <c r="Y20" s="2" t="str">
        <f ca="1">IF(SUM(Retrieving!Y41:Y1026)=0,"",IF(Retrieving!Y41=0,"null",Retrieving!Y41))</f>
        <v/>
      </c>
      <c r="Z20" s="2" t="str">
        <f ca="1">IF(SUM(Retrieving!Z41:Z1026)=0,"",IF(Retrieving!Z41=0,"null",Retrieving!Z41))</f>
        <v/>
      </c>
      <c r="AA20" s="2" t="str">
        <f ca="1">IF(SUM(Retrieving!AA41:AA1026)=0,"",IF(Retrieving!AA41=0,"null",Retrieving!AA41))</f>
        <v/>
      </c>
      <c r="AB20" s="2" t="str">
        <f ca="1">IF(SUM(Retrieving!AB41:AB1026)=0,"",IF(Retrieving!AB41=0,"null",Retrieving!AB41))</f>
        <v/>
      </c>
      <c r="AC20" s="2" t="str">
        <f ca="1">IF(SUM(Retrieving!AC41:AC1026)=0,"",IF(Retrieving!AC41=0,"null",Retrieving!AC41))</f>
        <v/>
      </c>
      <c r="AD20" s="2" t="str">
        <f ca="1">IF(SUM(Retrieving!AD41:AD1026)=0,"",IF(Retrieving!AD41=0,"null",Retrieving!AD41))</f>
        <v/>
      </c>
      <c r="AE20" s="2" t="str">
        <f ca="1">IF(SUM(Retrieving!AE41:AE1026)=0,"",IF(Retrieving!AE41=0,"null",Retrieving!AE41))</f>
        <v/>
      </c>
      <c r="AF20" s="2" t="str">
        <f ca="1">IF(SUM(Retrieving!AF41:AF1026)=0,"",IF(Retrieving!AF41=0,"null",Retrieving!AF41))</f>
        <v/>
      </c>
      <c r="AG20" s="2" t="str">
        <f ca="1">IF(SUM(Retrieving!AG41:AG1026)=0,"",IF(Retrieving!AG41=0,"null",Retrieving!AG41))</f>
        <v/>
      </c>
      <c r="AH20" s="2" t="str">
        <f ca="1">IF(SUM(Retrieving!AH41:AH1026)=0,"",IF(Retrieving!AH41=0,"null",Retrieving!AH41))</f>
        <v/>
      </c>
      <c r="AI20" s="2" t="str">
        <f ca="1">IF(SUM(Retrieving!AI41:AI1026)=0,"",IF(Retrieving!AI41=0,"null",Retrieving!AI41))</f>
        <v/>
      </c>
      <c r="AJ20" s="2" t="str">
        <f ca="1">IF(SUM(Retrieving!AJ41:AJ1026)=0,"",IF(Retrieving!AJ41=0,"null",Retrieving!AJ41))</f>
        <v/>
      </c>
      <c r="AK20" s="2" t="str">
        <f ca="1">IF(SUM(Retrieving!AK41:AK1026)=0,"",IF(Retrieving!AK41=0,"null",Retrieving!AK41))</f>
        <v/>
      </c>
      <c r="AL20" s="2" t="str">
        <f ca="1">IF(SUM(Retrieving!AL41:AL1026)=0,"",IF(Retrieving!AL41=0,"null",Retrieving!AL41))</f>
        <v>null</v>
      </c>
      <c r="AM20" s="2" t="str">
        <f ca="1">IF(SUM(Retrieving!AM41:AM1026)=0,"",IF(Retrieving!AM41=0,"null",Retrieving!AM41))</f>
        <v/>
      </c>
      <c r="AN20" s="2" t="str">
        <f ca="1">IF(SUM(Retrieving!AN41:AN1026)=0,"",IF(Retrieving!AN41=0,"null",Retrieving!AN41))</f>
        <v/>
      </c>
      <c r="AO20" s="2" t="str">
        <f ca="1">IF(SUM(Retrieving!AO41:AO1026)=0,"",IF(Retrieving!AO41=0,"null",Retrieving!AO41))</f>
        <v/>
      </c>
      <c r="AP20" s="2" t="str">
        <f ca="1">IF(SUM(Retrieving!AP41:AP1026)=0,"",IF(Retrieving!AP41=0,"null",Retrieving!AP41))</f>
        <v>null</v>
      </c>
      <c r="AQ20" s="2" t="str">
        <f ca="1">IF(SUM(Retrieving!AQ41:AQ1026)=0,"",IF(Retrieving!AQ41=0,"null",Retrieving!AQ41))</f>
        <v/>
      </c>
      <c r="AR20" s="2" t="str">
        <f ca="1">IF(SUM(Retrieving!AR41:AR1026)=0,"",IF(Retrieving!AR41=0,"null",Retrieving!AR41))</f>
        <v/>
      </c>
      <c r="AS20" s="2" t="str">
        <f ca="1">IF(SUM(Retrieving!AS41:AS1026)=0,"",IF(Retrieving!AS41=0,"null",Retrieving!AS41))</f>
        <v/>
      </c>
      <c r="AT20" s="2" t="str">
        <f ca="1">IF(SUM(Retrieving!AT41:AT1026)=0,"",IF(Retrieving!AT41=0,"null",Retrieving!AT41))</f>
        <v/>
      </c>
      <c r="AU20" s="2" t="str">
        <f ca="1">IF(SUM(Retrieving!AU41:AU1026)=0,"",IF(Retrieving!AU41=0,"null",Retrieving!AU41))</f>
        <v/>
      </c>
      <c r="AV20" s="2" t="str">
        <f ca="1">IF(SUM(Retrieving!AV41:AV1026)=0,"",IF(Retrieving!AV41=0,"null",Retrieving!AV41))</f>
        <v>null</v>
      </c>
      <c r="AW20" s="2" t="str">
        <f ca="1">IF(SUM(Retrieving!AW41:AW1026)=0,"",IF(Retrieving!AW41=0,"null",Retrieving!AW41))</f>
        <v/>
      </c>
      <c r="AX20" s="2" t="str">
        <f ca="1">IF(SUM(Retrieving!AX41:AX1026)=0,"",IF(Retrieving!AX41=0,"null",Retrieving!AX41))</f>
        <v>null</v>
      </c>
      <c r="AY20" s="2" t="str">
        <f ca="1">IF(SUM(Retrieving!AY41:AY1026)=0,"",IF(Retrieving!AY41=0,"null",Retrieving!AY41))</f>
        <v/>
      </c>
      <c r="AZ20" s="2" t="str">
        <f ca="1">IF(SUM(Retrieving!AZ41:AZ1026)=0,"",IF(Retrieving!AZ41=0,"null",Retrieving!AZ41))</f>
        <v/>
      </c>
    </row>
    <row r="21" spans="2:52" x14ac:dyDescent="0.2">
      <c r="B21">
        <f t="shared" si="1"/>
        <v>2003</v>
      </c>
      <c r="C21" s="2" t="str">
        <f ca="1">IF(SUM(Retrieving!C42:C1027)=0,"",IF(Retrieving!C42=0,"null",Retrieving!C42))</f>
        <v>null</v>
      </c>
      <c r="D21" s="2" t="str">
        <f ca="1">IF(SUM(Retrieving!D42:D1027)=0,"",IF(Retrieving!D42=0,"null",Retrieving!D42))</f>
        <v>null</v>
      </c>
      <c r="E21" s="2" t="str">
        <f ca="1">IF(Retrieving!E42=0,"null",Retrieving!E42)</f>
        <v>null</v>
      </c>
      <c r="F21" s="2" t="str">
        <f ca="1">IF(Retrieving!F42=0,"null",Retrieving!F42)</f>
        <v>null</v>
      </c>
      <c r="G21" s="2" t="str">
        <f ca="1">IF(SUM(Retrieving!G42:G1027)=0,"",IF(Retrieving!G42=0,"null",Retrieving!G42))</f>
        <v>null</v>
      </c>
      <c r="H21" s="2" t="str">
        <f ca="1">IF(SUM(Retrieving!H42:H1027)=0,"",IF(Retrieving!H42=0,"null",Retrieving!H42))</f>
        <v>null</v>
      </c>
      <c r="I21" s="2" t="str">
        <f ca="1">IF(SUM(Retrieving!I42:I1027)=0,"",IF(Retrieving!I42=0,"null",Retrieving!I42))</f>
        <v>null</v>
      </c>
      <c r="J21" s="2" t="str">
        <f ca="1">IF(SUM(Retrieving!J42:J1027)=0,"",IF(Retrieving!J42=0,"null",Retrieving!J42))</f>
        <v/>
      </c>
      <c r="K21" s="2" t="str">
        <f ca="1">IF(SUM(Retrieving!K42:K1027)=0,"",IF(Retrieving!K42=0,"null",Retrieving!K42))</f>
        <v>null</v>
      </c>
      <c r="L21" s="2" t="str">
        <f ca="1">IF(SUM(Retrieving!L42:L1027)=0,"",IF(Retrieving!L42=0,"null",Retrieving!L42))</f>
        <v>null</v>
      </c>
      <c r="M21" s="2" t="str">
        <f ca="1">IF(SUM(Retrieving!M42:M1027)=0,"",IF(Retrieving!M42=0,"null",Retrieving!M42))</f>
        <v>null</v>
      </c>
      <c r="N21" s="2" t="str">
        <f ca="1">IF(SUM(Retrieving!N42:N1027)=0,"",IF(Retrieving!N42=0,"null",Retrieving!N42))</f>
        <v>null</v>
      </c>
      <c r="O21" s="2" t="str">
        <f ca="1">IF(SUM(Retrieving!O42:O1027)=0,"",IF(Retrieving!O42=0,"null",Retrieving!O42))</f>
        <v>null</v>
      </c>
      <c r="P21" s="2" t="str">
        <f ca="1">IF(SUM(Retrieving!P42:P1027)=0,"",IF(Retrieving!P42=0,"null",Retrieving!P42))</f>
        <v>null</v>
      </c>
      <c r="Q21" s="2" t="str">
        <f ca="1">IF(SUM(Retrieving!Q42:Q1027)=0,"",IF(Retrieving!Q42=0,"null",Retrieving!Q42))</f>
        <v/>
      </c>
      <c r="R21" s="2" t="str">
        <f ca="1">IF(SUM(Retrieving!R42:R1027)=0,"",IF(Retrieving!R42=0,"null",Retrieving!R42))</f>
        <v/>
      </c>
      <c r="S21" s="2" t="str">
        <f ca="1">IF(SUM(Retrieving!S42:S1027)=0,"",IF(Retrieving!S42=0,"null",Retrieving!S42))</f>
        <v/>
      </c>
      <c r="T21" s="2" t="str">
        <f ca="1">IF(SUM(Retrieving!T42:T1027)=0,"",IF(Retrieving!T42=0,"null",Retrieving!T42))</f>
        <v/>
      </c>
      <c r="U21" s="2" t="str">
        <f ca="1">IF(SUM(Retrieving!U42:U1027)=0,"",IF(Retrieving!U42=0,"null",Retrieving!U42))</f>
        <v/>
      </c>
      <c r="V21" s="2" t="str">
        <f ca="1">IF(SUM(Retrieving!V42:V1027)=0,"",IF(Retrieving!V42=0,"null",Retrieving!V42))</f>
        <v/>
      </c>
      <c r="W21" s="2" t="str">
        <f ca="1">IF(SUM(Retrieving!W42:W1027)=0,"",IF(Retrieving!W42=0,"null",Retrieving!W42))</f>
        <v>null</v>
      </c>
      <c r="X21" s="2" t="str">
        <f ca="1">IF(SUM(Retrieving!X42:X1027)=0,"",IF(Retrieving!X42=0,"null",Retrieving!X42))</f>
        <v/>
      </c>
      <c r="Y21" s="2" t="str">
        <f ca="1">IF(SUM(Retrieving!Y42:Y1027)=0,"",IF(Retrieving!Y42=0,"null",Retrieving!Y42))</f>
        <v/>
      </c>
      <c r="Z21" s="2" t="str">
        <f ca="1">IF(SUM(Retrieving!Z42:Z1027)=0,"",IF(Retrieving!Z42=0,"null",Retrieving!Z42))</f>
        <v/>
      </c>
      <c r="AA21" s="2" t="str">
        <f ca="1">IF(SUM(Retrieving!AA42:AA1027)=0,"",IF(Retrieving!AA42=0,"null",Retrieving!AA42))</f>
        <v/>
      </c>
      <c r="AB21" s="2" t="str">
        <f ca="1">IF(SUM(Retrieving!AB42:AB1027)=0,"",IF(Retrieving!AB42=0,"null",Retrieving!AB42))</f>
        <v/>
      </c>
      <c r="AC21" s="2" t="str">
        <f ca="1">IF(SUM(Retrieving!AC42:AC1027)=0,"",IF(Retrieving!AC42=0,"null",Retrieving!AC42))</f>
        <v/>
      </c>
      <c r="AD21" s="2" t="str">
        <f ca="1">IF(SUM(Retrieving!AD42:AD1027)=0,"",IF(Retrieving!AD42=0,"null",Retrieving!AD42))</f>
        <v/>
      </c>
      <c r="AE21" s="2" t="str">
        <f ca="1">IF(SUM(Retrieving!AE42:AE1027)=0,"",IF(Retrieving!AE42=0,"null",Retrieving!AE42))</f>
        <v/>
      </c>
      <c r="AF21" s="2" t="str">
        <f ca="1">IF(SUM(Retrieving!AF42:AF1027)=0,"",IF(Retrieving!AF42=0,"null",Retrieving!AF42))</f>
        <v/>
      </c>
      <c r="AG21" s="2" t="str">
        <f ca="1">IF(SUM(Retrieving!AG42:AG1027)=0,"",IF(Retrieving!AG42=0,"null",Retrieving!AG42))</f>
        <v/>
      </c>
      <c r="AH21" s="2" t="str">
        <f ca="1">IF(SUM(Retrieving!AH42:AH1027)=0,"",IF(Retrieving!AH42=0,"null",Retrieving!AH42))</f>
        <v/>
      </c>
      <c r="AI21" s="2" t="str">
        <f ca="1">IF(SUM(Retrieving!AI42:AI1027)=0,"",IF(Retrieving!AI42=0,"null",Retrieving!AI42))</f>
        <v/>
      </c>
      <c r="AJ21" s="2" t="str">
        <f ca="1">IF(SUM(Retrieving!AJ42:AJ1027)=0,"",IF(Retrieving!AJ42=0,"null",Retrieving!AJ42))</f>
        <v/>
      </c>
      <c r="AK21" s="2" t="str">
        <f ca="1">IF(SUM(Retrieving!AK42:AK1027)=0,"",IF(Retrieving!AK42=0,"null",Retrieving!AK42))</f>
        <v/>
      </c>
      <c r="AL21" s="2" t="str">
        <f ca="1">IF(SUM(Retrieving!AL42:AL1027)=0,"",IF(Retrieving!AL42=0,"null",Retrieving!AL42))</f>
        <v>null</v>
      </c>
      <c r="AM21" s="2" t="str">
        <f ca="1">IF(SUM(Retrieving!AM42:AM1027)=0,"",IF(Retrieving!AM42=0,"null",Retrieving!AM42))</f>
        <v/>
      </c>
      <c r="AN21" s="2" t="str">
        <f ca="1">IF(SUM(Retrieving!AN42:AN1027)=0,"",IF(Retrieving!AN42=0,"null",Retrieving!AN42))</f>
        <v/>
      </c>
      <c r="AO21" s="2" t="str">
        <f ca="1">IF(SUM(Retrieving!AO42:AO1027)=0,"",IF(Retrieving!AO42=0,"null",Retrieving!AO42))</f>
        <v/>
      </c>
      <c r="AP21" s="2" t="str">
        <f ca="1">IF(SUM(Retrieving!AP42:AP1027)=0,"",IF(Retrieving!AP42=0,"null",Retrieving!AP42))</f>
        <v>null</v>
      </c>
      <c r="AQ21" s="2" t="str">
        <f ca="1">IF(SUM(Retrieving!AQ42:AQ1027)=0,"",IF(Retrieving!AQ42=0,"null",Retrieving!AQ42))</f>
        <v/>
      </c>
      <c r="AR21" s="2" t="str">
        <f ca="1">IF(SUM(Retrieving!AR42:AR1027)=0,"",IF(Retrieving!AR42=0,"null",Retrieving!AR42))</f>
        <v/>
      </c>
      <c r="AS21" s="2" t="str">
        <f ca="1">IF(SUM(Retrieving!AS42:AS1027)=0,"",IF(Retrieving!AS42=0,"null",Retrieving!AS42))</f>
        <v/>
      </c>
      <c r="AT21" s="2" t="str">
        <f ca="1">IF(SUM(Retrieving!AT42:AT1027)=0,"",IF(Retrieving!AT42=0,"null",Retrieving!AT42))</f>
        <v/>
      </c>
      <c r="AU21" s="2" t="str">
        <f ca="1">IF(SUM(Retrieving!AU42:AU1027)=0,"",IF(Retrieving!AU42=0,"null",Retrieving!AU42))</f>
        <v/>
      </c>
      <c r="AV21" s="2" t="str">
        <f ca="1">IF(SUM(Retrieving!AV42:AV1027)=0,"",IF(Retrieving!AV42=0,"null",Retrieving!AV42))</f>
        <v>null</v>
      </c>
      <c r="AW21" s="2" t="str">
        <f ca="1">IF(SUM(Retrieving!AW42:AW1027)=0,"",IF(Retrieving!AW42=0,"null",Retrieving!AW42))</f>
        <v/>
      </c>
      <c r="AX21" s="2" t="str">
        <f ca="1">IF(SUM(Retrieving!AX42:AX1027)=0,"",IF(Retrieving!AX42=0,"null",Retrieving!AX42))</f>
        <v>null</v>
      </c>
      <c r="AY21" s="2" t="str">
        <f ca="1">IF(SUM(Retrieving!AY42:AY1027)=0,"",IF(Retrieving!AY42=0,"null",Retrieving!AY42))</f>
        <v/>
      </c>
      <c r="AZ21" s="2" t="str">
        <f ca="1">IF(SUM(Retrieving!AZ42:AZ1027)=0,"",IF(Retrieving!AZ42=0,"null",Retrieving!AZ42))</f>
        <v/>
      </c>
    </row>
    <row r="22" spans="2:52" x14ac:dyDescent="0.2">
      <c r="B22">
        <f t="shared" si="1"/>
        <v>2004</v>
      </c>
      <c r="C22" s="2" t="str">
        <f ca="1">IF(SUM(Retrieving!C43:C1028)=0,"",IF(Retrieving!C43=0,"null",Retrieving!C43))</f>
        <v>null</v>
      </c>
      <c r="D22" s="2" t="str">
        <f ca="1">IF(SUM(Retrieving!D43:D1028)=0,"",IF(Retrieving!D43=0,"null",Retrieving!D43))</f>
        <v>null</v>
      </c>
      <c r="E22" s="2" t="str">
        <f ca="1">IF(Retrieving!E43=0,"null",Retrieving!E43)</f>
        <v>null</v>
      </c>
      <c r="F22" s="2" t="str">
        <f ca="1">IF(Retrieving!F43=0,"null",Retrieving!F43)</f>
        <v>null</v>
      </c>
      <c r="G22" s="2" t="str">
        <f ca="1">IF(SUM(Retrieving!G43:G1028)=0,"",IF(Retrieving!G43=0,"null",Retrieving!G43))</f>
        <v>null</v>
      </c>
      <c r="H22" s="2" t="str">
        <f ca="1">IF(SUM(Retrieving!H43:H1028)=0,"",IF(Retrieving!H43=0,"null",Retrieving!H43))</f>
        <v>null</v>
      </c>
      <c r="I22" s="2" t="str">
        <f ca="1">IF(SUM(Retrieving!I43:I1028)=0,"",IF(Retrieving!I43=0,"null",Retrieving!I43))</f>
        <v>null</v>
      </c>
      <c r="J22" s="2" t="str">
        <f ca="1">IF(SUM(Retrieving!J43:J1028)=0,"",IF(Retrieving!J43=0,"null",Retrieving!J43))</f>
        <v/>
      </c>
      <c r="K22" s="2" t="str">
        <f ca="1">IF(SUM(Retrieving!K43:K1028)=0,"",IF(Retrieving!K43=0,"null",Retrieving!K43))</f>
        <v>null</v>
      </c>
      <c r="L22" s="2" t="str">
        <f ca="1">IF(SUM(Retrieving!L43:L1028)=0,"",IF(Retrieving!L43=0,"null",Retrieving!L43))</f>
        <v>null</v>
      </c>
      <c r="M22" s="2" t="str">
        <f ca="1">IF(SUM(Retrieving!M43:M1028)=0,"",IF(Retrieving!M43=0,"null",Retrieving!M43))</f>
        <v>null</v>
      </c>
      <c r="N22" s="2" t="str">
        <f ca="1">IF(SUM(Retrieving!N43:N1028)=0,"",IF(Retrieving!N43=0,"null",Retrieving!N43))</f>
        <v>null</v>
      </c>
      <c r="O22" s="2" t="str">
        <f ca="1">IF(SUM(Retrieving!O43:O1028)=0,"",IF(Retrieving!O43=0,"null",Retrieving!O43))</f>
        <v>null</v>
      </c>
      <c r="P22" s="2" t="str">
        <f ca="1">IF(SUM(Retrieving!P43:P1028)=0,"",IF(Retrieving!P43=0,"null",Retrieving!P43))</f>
        <v>null</v>
      </c>
      <c r="Q22" s="2" t="str">
        <f ca="1">IF(SUM(Retrieving!Q43:Q1028)=0,"",IF(Retrieving!Q43=0,"null",Retrieving!Q43))</f>
        <v/>
      </c>
      <c r="R22" s="2" t="str">
        <f ca="1">IF(SUM(Retrieving!R43:R1028)=0,"",IF(Retrieving!R43=0,"null",Retrieving!R43))</f>
        <v/>
      </c>
      <c r="S22" s="2" t="str">
        <f ca="1">IF(SUM(Retrieving!S43:S1028)=0,"",IF(Retrieving!S43=0,"null",Retrieving!S43))</f>
        <v/>
      </c>
      <c r="T22" s="2" t="str">
        <f ca="1">IF(SUM(Retrieving!T43:T1028)=0,"",IF(Retrieving!T43=0,"null",Retrieving!T43))</f>
        <v/>
      </c>
      <c r="U22" s="2" t="str">
        <f ca="1">IF(SUM(Retrieving!U43:U1028)=0,"",IF(Retrieving!U43=0,"null",Retrieving!U43))</f>
        <v/>
      </c>
      <c r="V22" s="2" t="str">
        <f ca="1">IF(SUM(Retrieving!V43:V1028)=0,"",IF(Retrieving!V43=0,"null",Retrieving!V43))</f>
        <v/>
      </c>
      <c r="W22" s="2" t="str">
        <f ca="1">IF(SUM(Retrieving!W43:W1028)=0,"",IF(Retrieving!W43=0,"null",Retrieving!W43))</f>
        <v>null</v>
      </c>
      <c r="X22" s="2" t="str">
        <f ca="1">IF(SUM(Retrieving!X43:X1028)=0,"",IF(Retrieving!X43=0,"null",Retrieving!X43))</f>
        <v/>
      </c>
      <c r="Y22" s="2" t="str">
        <f ca="1">IF(SUM(Retrieving!Y43:Y1028)=0,"",IF(Retrieving!Y43=0,"null",Retrieving!Y43))</f>
        <v/>
      </c>
      <c r="Z22" s="2" t="str">
        <f ca="1">IF(SUM(Retrieving!Z43:Z1028)=0,"",IF(Retrieving!Z43=0,"null",Retrieving!Z43))</f>
        <v/>
      </c>
      <c r="AA22" s="2" t="str">
        <f ca="1">IF(SUM(Retrieving!AA43:AA1028)=0,"",IF(Retrieving!AA43=0,"null",Retrieving!AA43))</f>
        <v/>
      </c>
      <c r="AB22" s="2" t="str">
        <f ca="1">IF(SUM(Retrieving!AB43:AB1028)=0,"",IF(Retrieving!AB43=0,"null",Retrieving!AB43))</f>
        <v/>
      </c>
      <c r="AC22" s="2" t="str">
        <f ca="1">IF(SUM(Retrieving!AC43:AC1028)=0,"",IF(Retrieving!AC43=0,"null",Retrieving!AC43))</f>
        <v/>
      </c>
      <c r="AD22" s="2" t="str">
        <f ca="1">IF(SUM(Retrieving!AD43:AD1028)=0,"",IF(Retrieving!AD43=0,"null",Retrieving!AD43))</f>
        <v/>
      </c>
      <c r="AE22" s="2" t="str">
        <f ca="1">IF(SUM(Retrieving!AE43:AE1028)=0,"",IF(Retrieving!AE43=0,"null",Retrieving!AE43))</f>
        <v/>
      </c>
      <c r="AF22" s="2" t="str">
        <f ca="1">IF(SUM(Retrieving!AF43:AF1028)=0,"",IF(Retrieving!AF43=0,"null",Retrieving!AF43))</f>
        <v/>
      </c>
      <c r="AG22" s="2" t="str">
        <f ca="1">IF(SUM(Retrieving!AG43:AG1028)=0,"",IF(Retrieving!AG43=0,"null",Retrieving!AG43))</f>
        <v/>
      </c>
      <c r="AH22" s="2" t="str">
        <f ca="1">IF(SUM(Retrieving!AH43:AH1028)=0,"",IF(Retrieving!AH43=0,"null",Retrieving!AH43))</f>
        <v/>
      </c>
      <c r="AI22" s="2" t="str">
        <f ca="1">IF(SUM(Retrieving!AI43:AI1028)=0,"",IF(Retrieving!AI43=0,"null",Retrieving!AI43))</f>
        <v/>
      </c>
      <c r="AJ22" s="2" t="str">
        <f ca="1">IF(SUM(Retrieving!AJ43:AJ1028)=0,"",IF(Retrieving!AJ43=0,"null",Retrieving!AJ43))</f>
        <v/>
      </c>
      <c r="AK22" s="2" t="str">
        <f ca="1">IF(SUM(Retrieving!AK43:AK1028)=0,"",IF(Retrieving!AK43=0,"null",Retrieving!AK43))</f>
        <v/>
      </c>
      <c r="AL22" s="2" t="str">
        <f ca="1">IF(SUM(Retrieving!AL43:AL1028)=0,"",IF(Retrieving!AL43=0,"null",Retrieving!AL43))</f>
        <v>null</v>
      </c>
      <c r="AM22" s="2" t="str">
        <f ca="1">IF(SUM(Retrieving!AM43:AM1028)=0,"",IF(Retrieving!AM43=0,"null",Retrieving!AM43))</f>
        <v/>
      </c>
      <c r="AN22" s="2" t="str">
        <f ca="1">IF(SUM(Retrieving!AN43:AN1028)=0,"",IF(Retrieving!AN43=0,"null",Retrieving!AN43))</f>
        <v/>
      </c>
      <c r="AO22" s="2" t="str">
        <f ca="1">IF(SUM(Retrieving!AO43:AO1028)=0,"",IF(Retrieving!AO43=0,"null",Retrieving!AO43))</f>
        <v/>
      </c>
      <c r="AP22" s="2" t="str">
        <f ca="1">IF(SUM(Retrieving!AP43:AP1028)=0,"",IF(Retrieving!AP43=0,"null",Retrieving!AP43))</f>
        <v>null</v>
      </c>
      <c r="AQ22" s="2" t="str">
        <f ca="1">IF(SUM(Retrieving!AQ43:AQ1028)=0,"",IF(Retrieving!AQ43=0,"null",Retrieving!AQ43))</f>
        <v/>
      </c>
      <c r="AR22" s="2" t="str">
        <f ca="1">IF(SUM(Retrieving!AR43:AR1028)=0,"",IF(Retrieving!AR43=0,"null",Retrieving!AR43))</f>
        <v/>
      </c>
      <c r="AS22" s="2" t="str">
        <f ca="1">IF(SUM(Retrieving!AS43:AS1028)=0,"",IF(Retrieving!AS43=0,"null",Retrieving!AS43))</f>
        <v/>
      </c>
      <c r="AT22" s="2" t="str">
        <f ca="1">IF(SUM(Retrieving!AT43:AT1028)=0,"",IF(Retrieving!AT43=0,"null",Retrieving!AT43))</f>
        <v/>
      </c>
      <c r="AU22" s="2" t="str">
        <f ca="1">IF(SUM(Retrieving!AU43:AU1028)=0,"",IF(Retrieving!AU43=0,"null",Retrieving!AU43))</f>
        <v/>
      </c>
      <c r="AV22" s="2" t="str">
        <f ca="1">IF(SUM(Retrieving!AV43:AV1028)=0,"",IF(Retrieving!AV43=0,"null",Retrieving!AV43))</f>
        <v>null</v>
      </c>
      <c r="AW22" s="2" t="str">
        <f ca="1">IF(SUM(Retrieving!AW43:AW1028)=0,"",IF(Retrieving!AW43=0,"null",Retrieving!AW43))</f>
        <v/>
      </c>
      <c r="AX22" s="2" t="str">
        <f ca="1">IF(SUM(Retrieving!AX43:AX1028)=0,"",IF(Retrieving!AX43=0,"null",Retrieving!AX43))</f>
        <v>null</v>
      </c>
      <c r="AY22" s="2" t="str">
        <f ca="1">IF(SUM(Retrieving!AY43:AY1028)=0,"",IF(Retrieving!AY43=0,"null",Retrieving!AY43))</f>
        <v/>
      </c>
      <c r="AZ22" s="2" t="str">
        <f ca="1">IF(SUM(Retrieving!AZ43:AZ1028)=0,"",IF(Retrieving!AZ43=0,"null",Retrieving!AZ43))</f>
        <v/>
      </c>
    </row>
    <row r="23" spans="2:52" x14ac:dyDescent="0.2">
      <c r="B23">
        <f t="shared" si="1"/>
        <v>2005</v>
      </c>
      <c r="C23" s="2">
        <f ca="1">IF(SUM(Retrieving!C44:C1029)=0,"",IF(Retrieving!C44=0,"null",Retrieving!C44))</f>
        <v>8153.7526881720451</v>
      </c>
      <c r="D23" s="2">
        <f ca="1">IF(SUM(Retrieving!D44:D1029)=0,"",IF(Retrieving!D44=0,"null",Retrieving!D44))</f>
        <v>6.254220759190658</v>
      </c>
      <c r="E23" s="2" t="str">
        <f ca="1">IF(Retrieving!E44=0,"null",Retrieving!E44)</f>
        <v>96th</v>
      </c>
      <c r="F23" s="2" t="str">
        <f ca="1">IF(Retrieving!F44=0,"null",Retrieving!F44)</f>
        <v>1st</v>
      </c>
      <c r="G23" s="2">
        <f ca="1">IF(SUM(Retrieving!G44:G1029)=0,"",IF(Retrieving!G44=0,"null",Retrieving!G44))</f>
        <v>0.16850272878668915</v>
      </c>
      <c r="H23" s="2">
        <f ca="1">IF(SUM(Retrieving!H44:H1029)=0,"",IF(Retrieving!H44=0,"null",Retrieving!H44))</f>
        <v>0.78453551963011947</v>
      </c>
      <c r="I23" s="2">
        <f ca="1">IF(SUM(Retrieving!I44:I1029)=0,"",IF(Retrieving!I44=0,"null",Retrieving!I44))</f>
        <v>1.6653721025611277E-2</v>
      </c>
      <c r="J23" s="2" t="str">
        <f ca="1">IF(SUM(Retrieving!J44:J1029)=0,"",IF(Retrieving!J44=0,"null",Retrieving!J44))</f>
        <v/>
      </c>
      <c r="K23" s="2">
        <f ca="1">IF(SUM(Retrieving!K44:K1029)=0,"",IF(Retrieving!K44=0,"null",Retrieving!K44))</f>
        <v>9.0904115658862777E-2</v>
      </c>
      <c r="L23" s="2">
        <f ca="1">IF(SUM(Retrieving!L44:L1029)=0,"",IF(Retrieving!L44=0,"null",Retrieving!L44))</f>
        <v>0.10790664368540644</v>
      </c>
      <c r="M23" s="2" t="str">
        <f ca="1">IF(SUM(Retrieving!M44:M1029)=0,"",IF(Retrieving!M44=0,"null",Retrieving!M44))</f>
        <v>null</v>
      </c>
      <c r="N23" s="2" t="str">
        <f ca="1">IF(SUM(Retrieving!N44:N1029)=0,"",IF(Retrieving!N44=0,"null",Retrieving!N44))</f>
        <v>null</v>
      </c>
      <c r="O23" s="2" t="str">
        <f ca="1">IF(SUM(Retrieving!O44:O1029)=0,"",IF(Retrieving!O44=0,"null",Retrieving!O44))</f>
        <v>null</v>
      </c>
      <c r="P23" s="2" t="str">
        <f ca="1">IF(SUM(Retrieving!P44:P1029)=0,"",IF(Retrieving!P44=0,"null",Retrieving!P44))</f>
        <v>null</v>
      </c>
      <c r="Q23" s="2" t="str">
        <f ca="1">IF(SUM(Retrieving!Q44:Q1029)=0,"",IF(Retrieving!Q44=0,"null",Retrieving!Q44))</f>
        <v/>
      </c>
      <c r="R23" s="2" t="str">
        <f ca="1">IF(SUM(Retrieving!R44:R1029)=0,"",IF(Retrieving!R44=0,"null",Retrieving!R44))</f>
        <v/>
      </c>
      <c r="S23" s="2" t="str">
        <f ca="1">IF(SUM(Retrieving!S44:S1029)=0,"",IF(Retrieving!S44=0,"null",Retrieving!S44))</f>
        <v/>
      </c>
      <c r="T23" s="2" t="str">
        <f ca="1">IF(SUM(Retrieving!T44:T1029)=0,"",IF(Retrieving!T44=0,"null",Retrieving!T44))</f>
        <v/>
      </c>
      <c r="U23" s="2" t="str">
        <f ca="1">IF(SUM(Retrieving!U44:U1029)=0,"",IF(Retrieving!U44=0,"null",Retrieving!U44))</f>
        <v/>
      </c>
      <c r="V23" s="2" t="str">
        <f ca="1">IF(SUM(Retrieving!V44:V1029)=0,"",IF(Retrieving!V44=0,"null",Retrieving!V44))</f>
        <v/>
      </c>
      <c r="W23" s="2" t="str">
        <f ca="1">IF(SUM(Retrieving!W44:W1029)=0,"",IF(Retrieving!W44=0,"null",Retrieving!W44))</f>
        <v>null</v>
      </c>
      <c r="X23" s="2" t="str">
        <f ca="1">IF(SUM(Retrieving!X44:X1029)=0,"",IF(Retrieving!X44=0,"null",Retrieving!X44))</f>
        <v/>
      </c>
      <c r="Y23" s="2" t="str">
        <f ca="1">IF(SUM(Retrieving!Y44:Y1029)=0,"",IF(Retrieving!Y44=0,"null",Retrieving!Y44))</f>
        <v/>
      </c>
      <c r="Z23" s="2" t="str">
        <f ca="1">IF(SUM(Retrieving!Z44:Z1029)=0,"",IF(Retrieving!Z44=0,"null",Retrieving!Z44))</f>
        <v/>
      </c>
      <c r="AA23" s="2" t="str">
        <f ca="1">IF(SUM(Retrieving!AA44:AA1029)=0,"",IF(Retrieving!AA44=0,"null",Retrieving!AA44))</f>
        <v/>
      </c>
      <c r="AB23" s="2" t="str">
        <f ca="1">IF(SUM(Retrieving!AB44:AB1029)=0,"",IF(Retrieving!AB44=0,"null",Retrieving!AB44))</f>
        <v/>
      </c>
      <c r="AC23" s="2" t="str">
        <f ca="1">IF(SUM(Retrieving!AC44:AC1029)=0,"",IF(Retrieving!AC44=0,"null",Retrieving!AC44))</f>
        <v/>
      </c>
      <c r="AD23" s="2" t="str">
        <f ca="1">IF(SUM(Retrieving!AD44:AD1029)=0,"",IF(Retrieving!AD44=0,"null",Retrieving!AD44))</f>
        <v/>
      </c>
      <c r="AE23" s="2" t="str">
        <f ca="1">IF(SUM(Retrieving!AE44:AE1029)=0,"",IF(Retrieving!AE44=0,"null",Retrieving!AE44))</f>
        <v/>
      </c>
      <c r="AF23" s="2" t="str">
        <f ca="1">IF(SUM(Retrieving!AF44:AF1029)=0,"",IF(Retrieving!AF44=0,"null",Retrieving!AF44))</f>
        <v/>
      </c>
      <c r="AG23" s="2" t="str">
        <f ca="1">IF(SUM(Retrieving!AG44:AG1029)=0,"",IF(Retrieving!AG44=0,"null",Retrieving!AG44))</f>
        <v/>
      </c>
      <c r="AH23" s="2" t="str">
        <f ca="1">IF(SUM(Retrieving!AH44:AH1029)=0,"",IF(Retrieving!AH44=0,"null",Retrieving!AH44))</f>
        <v/>
      </c>
      <c r="AI23" s="2" t="str">
        <f ca="1">IF(SUM(Retrieving!AI44:AI1029)=0,"",IF(Retrieving!AI44=0,"null",Retrieving!AI44))</f>
        <v/>
      </c>
      <c r="AJ23" s="2" t="str">
        <f ca="1">IF(SUM(Retrieving!AJ44:AJ1029)=0,"",IF(Retrieving!AJ44=0,"null",Retrieving!AJ44))</f>
        <v/>
      </c>
      <c r="AK23" s="2" t="str">
        <f ca="1">IF(SUM(Retrieving!AK44:AK1029)=0,"",IF(Retrieving!AK44=0,"null",Retrieving!AK44))</f>
        <v/>
      </c>
      <c r="AL23" s="2" t="str">
        <f ca="1">IF(SUM(Retrieving!AL44:AL1029)=0,"",IF(Retrieving!AL44=0,"null",Retrieving!AL44))</f>
        <v>null</v>
      </c>
      <c r="AM23" s="2" t="str">
        <f ca="1">IF(SUM(Retrieving!AM44:AM1029)=0,"",IF(Retrieving!AM44=0,"null",Retrieving!AM44))</f>
        <v/>
      </c>
      <c r="AN23" s="2" t="str">
        <f ca="1">IF(SUM(Retrieving!AN44:AN1029)=0,"",IF(Retrieving!AN44=0,"null",Retrieving!AN44))</f>
        <v/>
      </c>
      <c r="AO23" s="2" t="str">
        <f ca="1">IF(SUM(Retrieving!AO44:AO1029)=0,"",IF(Retrieving!AO44=0,"null",Retrieving!AO44))</f>
        <v/>
      </c>
      <c r="AP23" s="2">
        <f ca="1">IF(SUM(Retrieving!AP44:AP1029)=0,"",IF(Retrieving!AP44=0,"null",Retrieving!AP44))</f>
        <v>879.84408602150575</v>
      </c>
      <c r="AQ23" s="2" t="str">
        <f ca="1">IF(SUM(Retrieving!AQ44:AQ1029)=0,"",IF(Retrieving!AQ44=0,"null",Retrieving!AQ44))</f>
        <v/>
      </c>
      <c r="AR23" s="2" t="str">
        <f ca="1">IF(SUM(Retrieving!AR44:AR1029)=0,"",IF(Retrieving!AR44=0,"null",Retrieving!AR44))</f>
        <v/>
      </c>
      <c r="AS23" s="2" t="str">
        <f ca="1">IF(SUM(Retrieving!AS44:AS1029)=0,"",IF(Retrieving!AS44=0,"null",Retrieving!AS44))</f>
        <v/>
      </c>
      <c r="AT23" s="2" t="str">
        <f ca="1">IF(SUM(Retrieving!AT44:AT1029)=0,"",IF(Retrieving!AT44=0,"null",Retrieving!AT44))</f>
        <v/>
      </c>
      <c r="AU23" s="2" t="str">
        <f ca="1">IF(SUM(Retrieving!AU44:AU1029)=0,"",IF(Retrieving!AU44=0,"null",Retrieving!AU44))</f>
        <v/>
      </c>
      <c r="AV23" s="2">
        <f ca="1">IF(SUM(Retrieving!AV44:AV1029)=0,"",IF(Retrieving!AV44=0,"null",Retrieving!AV44))</f>
        <v>-753.66666666666674</v>
      </c>
      <c r="AW23" s="2" t="str">
        <f ca="1">IF(SUM(Retrieving!AW44:AW1029)=0,"",IF(Retrieving!AW44=0,"null",Retrieving!AW44))</f>
        <v/>
      </c>
      <c r="AX23" s="2" t="str">
        <f ca="1">IF(SUM(Retrieving!AX44:AX1029)=0,"",IF(Retrieving!AX44=0,"null",Retrieving!AX44))</f>
        <v>null</v>
      </c>
      <c r="AY23" s="2" t="str">
        <f ca="1">IF(SUM(Retrieving!AY44:AY1029)=0,"",IF(Retrieving!AY44=0,"null",Retrieving!AY44))</f>
        <v/>
      </c>
      <c r="AZ23" s="2" t="str">
        <f ca="1">IF(SUM(Retrieving!AZ44:AZ1029)=0,"",IF(Retrieving!AZ44=0,"null",Retrieving!AZ44))</f>
        <v/>
      </c>
    </row>
    <row r="24" spans="2:52" x14ac:dyDescent="0.2">
      <c r="B24">
        <f t="shared" si="1"/>
        <v>2006</v>
      </c>
      <c r="C24" s="2" t="str">
        <f ca="1">IF(SUM(Retrieving!C45:C1030)=0,"",IF(Retrieving!C45=0,"null",Retrieving!C45))</f>
        <v>null</v>
      </c>
      <c r="D24" s="2" t="str">
        <f ca="1">IF(SUM(Retrieving!D45:D1030)=0,"",IF(Retrieving!D45=0,"null",Retrieving!D45))</f>
        <v>null</v>
      </c>
      <c r="E24" s="2" t="str">
        <f ca="1">IF(Retrieving!E45=0,"null",Retrieving!E45)</f>
        <v>null</v>
      </c>
      <c r="F24" s="2" t="str">
        <f ca="1">IF(Retrieving!F45=0,"null",Retrieving!F45)</f>
        <v>null</v>
      </c>
      <c r="G24" s="2" t="str">
        <f ca="1">IF(SUM(Retrieving!G45:G1030)=0,"",IF(Retrieving!G45=0,"null",Retrieving!G45))</f>
        <v>null</v>
      </c>
      <c r="H24" s="2" t="str">
        <f ca="1">IF(SUM(Retrieving!H45:H1030)=0,"",IF(Retrieving!H45=0,"null",Retrieving!H45))</f>
        <v>null</v>
      </c>
      <c r="I24" s="2" t="str">
        <f ca="1">IF(SUM(Retrieving!I45:I1030)=0,"",IF(Retrieving!I45=0,"null",Retrieving!I45))</f>
        <v>null</v>
      </c>
      <c r="J24" s="2" t="str">
        <f ca="1">IF(SUM(Retrieving!J45:J1030)=0,"",IF(Retrieving!J45=0,"null",Retrieving!J45))</f>
        <v/>
      </c>
      <c r="K24" s="2" t="str">
        <f ca="1">IF(SUM(Retrieving!K45:K1030)=0,"",IF(Retrieving!K45=0,"null",Retrieving!K45))</f>
        <v>null</v>
      </c>
      <c r="L24" s="2" t="str">
        <f ca="1">IF(SUM(Retrieving!L45:L1030)=0,"",IF(Retrieving!L45=0,"null",Retrieving!L45))</f>
        <v>null</v>
      </c>
      <c r="M24" s="2" t="str">
        <f ca="1">IF(SUM(Retrieving!M45:M1030)=0,"",IF(Retrieving!M45=0,"null",Retrieving!M45))</f>
        <v>null</v>
      </c>
      <c r="N24" s="2" t="str">
        <f ca="1">IF(SUM(Retrieving!N45:N1030)=0,"",IF(Retrieving!N45=0,"null",Retrieving!N45))</f>
        <v>null</v>
      </c>
      <c r="O24" s="2" t="str">
        <f ca="1">IF(SUM(Retrieving!O45:O1030)=0,"",IF(Retrieving!O45=0,"null",Retrieving!O45))</f>
        <v>null</v>
      </c>
      <c r="P24" s="2" t="str">
        <f ca="1">IF(SUM(Retrieving!P45:P1030)=0,"",IF(Retrieving!P45=0,"null",Retrieving!P45))</f>
        <v>null</v>
      </c>
      <c r="Q24" s="2" t="str">
        <f ca="1">IF(SUM(Retrieving!Q45:Q1030)=0,"",IF(Retrieving!Q45=0,"null",Retrieving!Q45))</f>
        <v/>
      </c>
      <c r="R24" s="2" t="str">
        <f ca="1">IF(SUM(Retrieving!R45:R1030)=0,"",IF(Retrieving!R45=0,"null",Retrieving!R45))</f>
        <v/>
      </c>
      <c r="S24" s="2" t="str">
        <f ca="1">IF(SUM(Retrieving!S45:S1030)=0,"",IF(Retrieving!S45=0,"null",Retrieving!S45))</f>
        <v/>
      </c>
      <c r="T24" s="2" t="str">
        <f ca="1">IF(SUM(Retrieving!T45:T1030)=0,"",IF(Retrieving!T45=0,"null",Retrieving!T45))</f>
        <v/>
      </c>
      <c r="U24" s="2" t="str">
        <f ca="1">IF(SUM(Retrieving!U45:U1030)=0,"",IF(Retrieving!U45=0,"null",Retrieving!U45))</f>
        <v/>
      </c>
      <c r="V24" s="2" t="str">
        <f ca="1">IF(SUM(Retrieving!V45:V1030)=0,"",IF(Retrieving!V45=0,"null",Retrieving!V45))</f>
        <v/>
      </c>
      <c r="W24" s="2" t="str">
        <f ca="1">IF(SUM(Retrieving!W45:W1030)=0,"",IF(Retrieving!W45=0,"null",Retrieving!W45))</f>
        <v>null</v>
      </c>
      <c r="X24" s="2" t="str">
        <f ca="1">IF(SUM(Retrieving!X45:X1030)=0,"",IF(Retrieving!X45=0,"null",Retrieving!X45))</f>
        <v/>
      </c>
      <c r="Y24" s="2" t="str">
        <f ca="1">IF(SUM(Retrieving!Y45:Y1030)=0,"",IF(Retrieving!Y45=0,"null",Retrieving!Y45))</f>
        <v/>
      </c>
      <c r="Z24" s="2" t="str">
        <f ca="1">IF(SUM(Retrieving!Z45:Z1030)=0,"",IF(Retrieving!Z45=0,"null",Retrieving!Z45))</f>
        <v/>
      </c>
      <c r="AA24" s="2" t="str">
        <f ca="1">IF(SUM(Retrieving!AA45:AA1030)=0,"",IF(Retrieving!AA45=0,"null",Retrieving!AA45))</f>
        <v/>
      </c>
      <c r="AB24" s="2" t="str">
        <f ca="1">IF(SUM(Retrieving!AB45:AB1030)=0,"",IF(Retrieving!AB45=0,"null",Retrieving!AB45))</f>
        <v/>
      </c>
      <c r="AC24" s="2" t="str">
        <f ca="1">IF(SUM(Retrieving!AC45:AC1030)=0,"",IF(Retrieving!AC45=0,"null",Retrieving!AC45))</f>
        <v/>
      </c>
      <c r="AD24" s="2" t="str">
        <f ca="1">IF(SUM(Retrieving!AD45:AD1030)=0,"",IF(Retrieving!AD45=0,"null",Retrieving!AD45))</f>
        <v/>
      </c>
      <c r="AE24" s="2" t="str">
        <f ca="1">IF(SUM(Retrieving!AE45:AE1030)=0,"",IF(Retrieving!AE45=0,"null",Retrieving!AE45))</f>
        <v/>
      </c>
      <c r="AF24" s="2" t="str">
        <f ca="1">IF(SUM(Retrieving!AF45:AF1030)=0,"",IF(Retrieving!AF45=0,"null",Retrieving!AF45))</f>
        <v/>
      </c>
      <c r="AG24" s="2" t="str">
        <f ca="1">IF(SUM(Retrieving!AG45:AG1030)=0,"",IF(Retrieving!AG45=0,"null",Retrieving!AG45))</f>
        <v/>
      </c>
      <c r="AH24" s="2" t="str">
        <f ca="1">IF(SUM(Retrieving!AH45:AH1030)=0,"",IF(Retrieving!AH45=0,"null",Retrieving!AH45))</f>
        <v/>
      </c>
      <c r="AI24" s="2" t="str">
        <f ca="1">IF(SUM(Retrieving!AI45:AI1030)=0,"",IF(Retrieving!AI45=0,"null",Retrieving!AI45))</f>
        <v/>
      </c>
      <c r="AJ24" s="2" t="str">
        <f ca="1">IF(SUM(Retrieving!AJ45:AJ1030)=0,"",IF(Retrieving!AJ45=0,"null",Retrieving!AJ45))</f>
        <v/>
      </c>
      <c r="AK24" s="2" t="str">
        <f ca="1">IF(SUM(Retrieving!AK45:AK1030)=0,"",IF(Retrieving!AK45=0,"null",Retrieving!AK45))</f>
        <v/>
      </c>
      <c r="AL24" s="2" t="str">
        <f ca="1">IF(SUM(Retrieving!AL45:AL1030)=0,"",IF(Retrieving!AL45=0,"null",Retrieving!AL45))</f>
        <v>null</v>
      </c>
      <c r="AM24" s="2" t="str">
        <f ca="1">IF(SUM(Retrieving!AM45:AM1030)=0,"",IF(Retrieving!AM45=0,"null",Retrieving!AM45))</f>
        <v/>
      </c>
      <c r="AN24" s="2" t="str">
        <f ca="1">IF(SUM(Retrieving!AN45:AN1030)=0,"",IF(Retrieving!AN45=0,"null",Retrieving!AN45))</f>
        <v/>
      </c>
      <c r="AO24" s="2" t="str">
        <f ca="1">IF(SUM(Retrieving!AO45:AO1030)=0,"",IF(Retrieving!AO45=0,"null",Retrieving!AO45))</f>
        <v/>
      </c>
      <c r="AP24" s="2" t="str">
        <f ca="1">IF(SUM(Retrieving!AP45:AP1030)=0,"",IF(Retrieving!AP45=0,"null",Retrieving!AP45))</f>
        <v/>
      </c>
      <c r="AQ24" s="2" t="str">
        <f ca="1">IF(SUM(Retrieving!AQ45:AQ1030)=0,"",IF(Retrieving!AQ45=0,"null",Retrieving!AQ45))</f>
        <v/>
      </c>
      <c r="AR24" s="2" t="str">
        <f ca="1">IF(SUM(Retrieving!AR45:AR1030)=0,"",IF(Retrieving!AR45=0,"null",Retrieving!AR45))</f>
        <v/>
      </c>
      <c r="AS24" s="2" t="str">
        <f ca="1">IF(SUM(Retrieving!AS45:AS1030)=0,"",IF(Retrieving!AS45=0,"null",Retrieving!AS45))</f>
        <v/>
      </c>
      <c r="AT24" s="2" t="str">
        <f ca="1">IF(SUM(Retrieving!AT45:AT1030)=0,"",IF(Retrieving!AT45=0,"null",Retrieving!AT45))</f>
        <v/>
      </c>
      <c r="AU24" s="2" t="str">
        <f ca="1">IF(SUM(Retrieving!AU45:AU1030)=0,"",IF(Retrieving!AU45=0,"null",Retrieving!AU45))</f>
        <v/>
      </c>
      <c r="AV24" s="2" t="str">
        <f ca="1">IF(SUM(Retrieving!AV45:AV1030)=0,"",IF(Retrieving!AV45=0,"null",Retrieving!AV45))</f>
        <v>null</v>
      </c>
      <c r="AW24" s="2" t="str">
        <f ca="1">IF(SUM(Retrieving!AW45:AW1030)=0,"",IF(Retrieving!AW45=0,"null",Retrieving!AW45))</f>
        <v/>
      </c>
      <c r="AX24" s="2" t="str">
        <f ca="1">IF(SUM(Retrieving!AX45:AX1030)=0,"",IF(Retrieving!AX45=0,"null",Retrieving!AX45))</f>
        <v>null</v>
      </c>
      <c r="AY24" s="2" t="str">
        <f ca="1">IF(SUM(Retrieving!AY45:AY1030)=0,"",IF(Retrieving!AY45=0,"null",Retrieving!AY45))</f>
        <v/>
      </c>
      <c r="AZ24" s="2" t="str">
        <f ca="1">IF(SUM(Retrieving!AZ45:AZ1030)=0,"",IF(Retrieving!AZ45=0,"null",Retrieving!AZ45))</f>
        <v/>
      </c>
    </row>
    <row r="25" spans="2:52" x14ac:dyDescent="0.2">
      <c r="B25">
        <f t="shared" si="1"/>
        <v>2007</v>
      </c>
      <c r="C25" s="2" t="str">
        <f ca="1">IF(SUM(Retrieving!C46:C1031)=0,"",IF(Retrieving!C46=0,"null",Retrieving!C46))</f>
        <v>null</v>
      </c>
      <c r="D25" s="2" t="str">
        <f ca="1">IF(SUM(Retrieving!D46:D1031)=0,"",IF(Retrieving!D46=0,"null",Retrieving!D46))</f>
        <v>null</v>
      </c>
      <c r="E25" s="2" t="str">
        <f ca="1">IF(Retrieving!E46=0,"null",Retrieving!E46)</f>
        <v>null</v>
      </c>
      <c r="F25" s="2" t="str">
        <f ca="1">IF(Retrieving!F46=0,"null",Retrieving!F46)</f>
        <v>null</v>
      </c>
      <c r="G25" s="2" t="str">
        <f ca="1">IF(SUM(Retrieving!G46:G1031)=0,"",IF(Retrieving!G46=0,"null",Retrieving!G46))</f>
        <v>null</v>
      </c>
      <c r="H25" s="2" t="str">
        <f ca="1">IF(SUM(Retrieving!H46:H1031)=0,"",IF(Retrieving!H46=0,"null",Retrieving!H46))</f>
        <v>null</v>
      </c>
      <c r="I25" s="2" t="str">
        <f ca="1">IF(SUM(Retrieving!I46:I1031)=0,"",IF(Retrieving!I46=0,"null",Retrieving!I46))</f>
        <v>null</v>
      </c>
      <c r="J25" s="2" t="str">
        <f ca="1">IF(SUM(Retrieving!J46:J1031)=0,"",IF(Retrieving!J46=0,"null",Retrieving!J46))</f>
        <v/>
      </c>
      <c r="K25" s="2" t="str">
        <f ca="1">IF(SUM(Retrieving!K46:K1031)=0,"",IF(Retrieving!K46=0,"null",Retrieving!K46))</f>
        <v>null</v>
      </c>
      <c r="L25" s="2" t="str">
        <f ca="1">IF(SUM(Retrieving!L46:L1031)=0,"",IF(Retrieving!L46=0,"null",Retrieving!L46))</f>
        <v>null</v>
      </c>
      <c r="M25" s="2" t="str">
        <f ca="1">IF(SUM(Retrieving!M46:M1031)=0,"",IF(Retrieving!M46=0,"null",Retrieving!M46))</f>
        <v>null</v>
      </c>
      <c r="N25" s="2" t="str">
        <f ca="1">IF(SUM(Retrieving!N46:N1031)=0,"",IF(Retrieving!N46=0,"null",Retrieving!N46))</f>
        <v>null</v>
      </c>
      <c r="O25" s="2" t="str">
        <f ca="1">IF(SUM(Retrieving!O46:O1031)=0,"",IF(Retrieving!O46=0,"null",Retrieving!O46))</f>
        <v>null</v>
      </c>
      <c r="P25" s="2" t="str">
        <f ca="1">IF(SUM(Retrieving!P46:P1031)=0,"",IF(Retrieving!P46=0,"null",Retrieving!P46))</f>
        <v>null</v>
      </c>
      <c r="Q25" s="2" t="str">
        <f ca="1">IF(SUM(Retrieving!Q46:Q1031)=0,"",IF(Retrieving!Q46=0,"null",Retrieving!Q46))</f>
        <v/>
      </c>
      <c r="R25" s="2" t="str">
        <f ca="1">IF(SUM(Retrieving!R46:R1031)=0,"",IF(Retrieving!R46=0,"null",Retrieving!R46))</f>
        <v/>
      </c>
      <c r="S25" s="2" t="str">
        <f ca="1">IF(SUM(Retrieving!S46:S1031)=0,"",IF(Retrieving!S46=0,"null",Retrieving!S46))</f>
        <v/>
      </c>
      <c r="T25" s="2" t="str">
        <f ca="1">IF(SUM(Retrieving!T46:T1031)=0,"",IF(Retrieving!T46=0,"null",Retrieving!T46))</f>
        <v/>
      </c>
      <c r="U25" s="2" t="str">
        <f ca="1">IF(SUM(Retrieving!U46:U1031)=0,"",IF(Retrieving!U46=0,"null",Retrieving!U46))</f>
        <v/>
      </c>
      <c r="V25" s="2" t="str">
        <f ca="1">IF(SUM(Retrieving!V46:V1031)=0,"",IF(Retrieving!V46=0,"null",Retrieving!V46))</f>
        <v/>
      </c>
      <c r="W25" s="2" t="str">
        <f ca="1">IF(SUM(Retrieving!W46:W1031)=0,"",IF(Retrieving!W46=0,"null",Retrieving!W46))</f>
        <v>null</v>
      </c>
      <c r="X25" s="2" t="str">
        <f ca="1">IF(SUM(Retrieving!X46:X1031)=0,"",IF(Retrieving!X46=0,"null",Retrieving!X46))</f>
        <v/>
      </c>
      <c r="Y25" s="2" t="str">
        <f ca="1">IF(SUM(Retrieving!Y46:Y1031)=0,"",IF(Retrieving!Y46=0,"null",Retrieving!Y46))</f>
        <v/>
      </c>
      <c r="Z25" s="2" t="str">
        <f ca="1">IF(SUM(Retrieving!Z46:Z1031)=0,"",IF(Retrieving!Z46=0,"null",Retrieving!Z46))</f>
        <v/>
      </c>
      <c r="AA25" s="2" t="str">
        <f ca="1">IF(SUM(Retrieving!AA46:AA1031)=0,"",IF(Retrieving!AA46=0,"null",Retrieving!AA46))</f>
        <v/>
      </c>
      <c r="AB25" s="2" t="str">
        <f ca="1">IF(SUM(Retrieving!AB46:AB1031)=0,"",IF(Retrieving!AB46=0,"null",Retrieving!AB46))</f>
        <v/>
      </c>
      <c r="AC25" s="2" t="str">
        <f ca="1">IF(SUM(Retrieving!AC46:AC1031)=0,"",IF(Retrieving!AC46=0,"null",Retrieving!AC46))</f>
        <v/>
      </c>
      <c r="AD25" s="2" t="str">
        <f ca="1">IF(SUM(Retrieving!AD46:AD1031)=0,"",IF(Retrieving!AD46=0,"null",Retrieving!AD46))</f>
        <v/>
      </c>
      <c r="AE25" s="2" t="str">
        <f ca="1">IF(SUM(Retrieving!AE46:AE1031)=0,"",IF(Retrieving!AE46=0,"null",Retrieving!AE46))</f>
        <v/>
      </c>
      <c r="AF25" s="2" t="str">
        <f ca="1">IF(SUM(Retrieving!AF46:AF1031)=0,"",IF(Retrieving!AF46=0,"null",Retrieving!AF46))</f>
        <v/>
      </c>
      <c r="AG25" s="2" t="str">
        <f ca="1">IF(SUM(Retrieving!AG46:AG1031)=0,"",IF(Retrieving!AG46=0,"null",Retrieving!AG46))</f>
        <v/>
      </c>
      <c r="AH25" s="2" t="str">
        <f ca="1">IF(SUM(Retrieving!AH46:AH1031)=0,"",IF(Retrieving!AH46=0,"null",Retrieving!AH46))</f>
        <v/>
      </c>
      <c r="AI25" s="2" t="str">
        <f ca="1">IF(SUM(Retrieving!AI46:AI1031)=0,"",IF(Retrieving!AI46=0,"null",Retrieving!AI46))</f>
        <v/>
      </c>
      <c r="AJ25" s="2" t="str">
        <f ca="1">IF(SUM(Retrieving!AJ46:AJ1031)=0,"",IF(Retrieving!AJ46=0,"null",Retrieving!AJ46))</f>
        <v/>
      </c>
      <c r="AK25" s="2" t="str">
        <f ca="1">IF(SUM(Retrieving!AK46:AK1031)=0,"",IF(Retrieving!AK46=0,"null",Retrieving!AK46))</f>
        <v/>
      </c>
      <c r="AL25" s="2" t="str">
        <f ca="1">IF(SUM(Retrieving!AL46:AL1031)=0,"",IF(Retrieving!AL46=0,"null",Retrieving!AL46))</f>
        <v>null</v>
      </c>
      <c r="AM25" s="2" t="str">
        <f ca="1">IF(SUM(Retrieving!AM46:AM1031)=0,"",IF(Retrieving!AM46=0,"null",Retrieving!AM46))</f>
        <v/>
      </c>
      <c r="AN25" s="2" t="str">
        <f ca="1">IF(SUM(Retrieving!AN46:AN1031)=0,"",IF(Retrieving!AN46=0,"null",Retrieving!AN46))</f>
        <v/>
      </c>
      <c r="AO25" s="2" t="str">
        <f ca="1">IF(SUM(Retrieving!AO46:AO1031)=0,"",IF(Retrieving!AO46=0,"null",Retrieving!AO46))</f>
        <v/>
      </c>
      <c r="AP25" s="2" t="str">
        <f ca="1">IF(SUM(Retrieving!AP46:AP1031)=0,"",IF(Retrieving!AP46=0,"null",Retrieving!AP46))</f>
        <v/>
      </c>
      <c r="AQ25" s="2" t="str">
        <f ca="1">IF(SUM(Retrieving!AQ46:AQ1031)=0,"",IF(Retrieving!AQ46=0,"null",Retrieving!AQ46))</f>
        <v/>
      </c>
      <c r="AR25" s="2" t="str">
        <f ca="1">IF(SUM(Retrieving!AR46:AR1031)=0,"",IF(Retrieving!AR46=0,"null",Retrieving!AR46))</f>
        <v/>
      </c>
      <c r="AS25" s="2" t="str">
        <f ca="1">IF(SUM(Retrieving!AS46:AS1031)=0,"",IF(Retrieving!AS46=0,"null",Retrieving!AS46))</f>
        <v/>
      </c>
      <c r="AT25" s="2" t="str">
        <f ca="1">IF(SUM(Retrieving!AT46:AT1031)=0,"",IF(Retrieving!AT46=0,"null",Retrieving!AT46))</f>
        <v/>
      </c>
      <c r="AU25" s="2" t="str">
        <f ca="1">IF(SUM(Retrieving!AU46:AU1031)=0,"",IF(Retrieving!AU46=0,"null",Retrieving!AU46))</f>
        <v/>
      </c>
      <c r="AV25" s="2" t="str">
        <f ca="1">IF(SUM(Retrieving!AV46:AV1031)=0,"",IF(Retrieving!AV46=0,"null",Retrieving!AV46))</f>
        <v>null</v>
      </c>
      <c r="AW25" s="2" t="str">
        <f ca="1">IF(SUM(Retrieving!AW46:AW1031)=0,"",IF(Retrieving!AW46=0,"null",Retrieving!AW46))</f>
        <v/>
      </c>
      <c r="AX25" s="2" t="str">
        <f ca="1">IF(SUM(Retrieving!AX46:AX1031)=0,"",IF(Retrieving!AX46=0,"null",Retrieving!AX46))</f>
        <v>null</v>
      </c>
      <c r="AY25" s="2" t="str">
        <f ca="1">IF(SUM(Retrieving!AY46:AY1031)=0,"",IF(Retrieving!AY46=0,"null",Retrieving!AY46))</f>
        <v/>
      </c>
      <c r="AZ25" s="2" t="str">
        <f ca="1">IF(SUM(Retrieving!AZ46:AZ1031)=0,"",IF(Retrieving!AZ46=0,"null",Retrieving!AZ46))</f>
        <v/>
      </c>
    </row>
    <row r="26" spans="2:52" x14ac:dyDescent="0.2">
      <c r="B26">
        <f t="shared" si="1"/>
        <v>2008</v>
      </c>
      <c r="C26" s="2" t="str">
        <f ca="1">IF(SUM(Retrieving!C47:C1032)=0,"",IF(Retrieving!C47=0,"null",Retrieving!C47))</f>
        <v>null</v>
      </c>
      <c r="D26" s="2" t="str">
        <f ca="1">IF(SUM(Retrieving!D47:D1032)=0,"",IF(Retrieving!D47=0,"null",Retrieving!D47))</f>
        <v>null</v>
      </c>
      <c r="E26" s="2" t="str">
        <f ca="1">IF(Retrieving!E47=0,"null",Retrieving!E47)</f>
        <v>null</v>
      </c>
      <c r="F26" s="2" t="str">
        <f ca="1">IF(Retrieving!F47=0,"null",Retrieving!F47)</f>
        <v>null</v>
      </c>
      <c r="G26" s="2" t="str">
        <f ca="1">IF(SUM(Retrieving!G47:G1032)=0,"",IF(Retrieving!G47=0,"null",Retrieving!G47))</f>
        <v>null</v>
      </c>
      <c r="H26" s="2" t="str">
        <f ca="1">IF(SUM(Retrieving!H47:H1032)=0,"",IF(Retrieving!H47=0,"null",Retrieving!H47))</f>
        <v>null</v>
      </c>
      <c r="I26" s="2" t="str">
        <f ca="1">IF(SUM(Retrieving!I47:I1032)=0,"",IF(Retrieving!I47=0,"null",Retrieving!I47))</f>
        <v>null</v>
      </c>
      <c r="J26" s="2" t="str">
        <f ca="1">IF(SUM(Retrieving!J47:J1032)=0,"",IF(Retrieving!J47=0,"null",Retrieving!J47))</f>
        <v/>
      </c>
      <c r="K26" s="2" t="str">
        <f ca="1">IF(SUM(Retrieving!K47:K1032)=0,"",IF(Retrieving!K47=0,"null",Retrieving!K47))</f>
        <v>null</v>
      </c>
      <c r="L26" s="2" t="str">
        <f ca="1">IF(SUM(Retrieving!L47:L1032)=0,"",IF(Retrieving!L47=0,"null",Retrieving!L47))</f>
        <v>null</v>
      </c>
      <c r="M26" s="2" t="str">
        <f ca="1">IF(SUM(Retrieving!M47:M1032)=0,"",IF(Retrieving!M47=0,"null",Retrieving!M47))</f>
        <v>null</v>
      </c>
      <c r="N26" s="2" t="str">
        <f ca="1">IF(SUM(Retrieving!N47:N1032)=0,"",IF(Retrieving!N47=0,"null",Retrieving!N47))</f>
        <v>null</v>
      </c>
      <c r="O26" s="2" t="str">
        <f ca="1">IF(SUM(Retrieving!O47:O1032)=0,"",IF(Retrieving!O47=0,"null",Retrieving!O47))</f>
        <v>null</v>
      </c>
      <c r="P26" s="2" t="str">
        <f ca="1">IF(SUM(Retrieving!P47:P1032)=0,"",IF(Retrieving!P47=0,"null",Retrieving!P47))</f>
        <v>null</v>
      </c>
      <c r="Q26" s="2" t="str">
        <f ca="1">IF(SUM(Retrieving!Q47:Q1032)=0,"",IF(Retrieving!Q47=0,"null",Retrieving!Q47))</f>
        <v/>
      </c>
      <c r="R26" s="2" t="str">
        <f ca="1">IF(SUM(Retrieving!R47:R1032)=0,"",IF(Retrieving!R47=0,"null",Retrieving!R47))</f>
        <v/>
      </c>
      <c r="S26" s="2" t="str">
        <f ca="1">IF(SUM(Retrieving!S47:S1032)=0,"",IF(Retrieving!S47=0,"null",Retrieving!S47))</f>
        <v/>
      </c>
      <c r="T26" s="2" t="str">
        <f ca="1">IF(SUM(Retrieving!T47:T1032)=0,"",IF(Retrieving!T47=0,"null",Retrieving!T47))</f>
        <v/>
      </c>
      <c r="U26" s="2" t="str">
        <f ca="1">IF(SUM(Retrieving!U47:U1032)=0,"",IF(Retrieving!U47=0,"null",Retrieving!U47))</f>
        <v/>
      </c>
      <c r="V26" s="2" t="str">
        <f ca="1">IF(SUM(Retrieving!V47:V1032)=0,"",IF(Retrieving!V47=0,"null",Retrieving!V47))</f>
        <v/>
      </c>
      <c r="W26" s="2" t="str">
        <f ca="1">IF(SUM(Retrieving!W47:W1032)=0,"",IF(Retrieving!W47=0,"null",Retrieving!W47))</f>
        <v>null</v>
      </c>
      <c r="X26" s="2" t="str">
        <f ca="1">IF(SUM(Retrieving!X47:X1032)=0,"",IF(Retrieving!X47=0,"null",Retrieving!X47))</f>
        <v/>
      </c>
      <c r="Y26" s="2" t="str">
        <f ca="1">IF(SUM(Retrieving!Y47:Y1032)=0,"",IF(Retrieving!Y47=0,"null",Retrieving!Y47))</f>
        <v/>
      </c>
      <c r="Z26" s="2" t="str">
        <f ca="1">IF(SUM(Retrieving!Z47:Z1032)=0,"",IF(Retrieving!Z47=0,"null",Retrieving!Z47))</f>
        <v/>
      </c>
      <c r="AA26" s="2" t="str">
        <f ca="1">IF(SUM(Retrieving!AA47:AA1032)=0,"",IF(Retrieving!AA47=0,"null",Retrieving!AA47))</f>
        <v/>
      </c>
      <c r="AB26" s="2" t="str">
        <f ca="1">IF(SUM(Retrieving!AB47:AB1032)=0,"",IF(Retrieving!AB47=0,"null",Retrieving!AB47))</f>
        <v/>
      </c>
      <c r="AC26" s="2" t="str">
        <f ca="1">IF(SUM(Retrieving!AC47:AC1032)=0,"",IF(Retrieving!AC47=0,"null",Retrieving!AC47))</f>
        <v/>
      </c>
      <c r="AD26" s="2" t="str">
        <f ca="1">IF(SUM(Retrieving!AD47:AD1032)=0,"",IF(Retrieving!AD47=0,"null",Retrieving!AD47))</f>
        <v/>
      </c>
      <c r="AE26" s="2" t="str">
        <f ca="1">IF(SUM(Retrieving!AE47:AE1032)=0,"",IF(Retrieving!AE47=0,"null",Retrieving!AE47))</f>
        <v/>
      </c>
      <c r="AF26" s="2" t="str">
        <f ca="1">IF(SUM(Retrieving!AF47:AF1032)=0,"",IF(Retrieving!AF47=0,"null",Retrieving!AF47))</f>
        <v/>
      </c>
      <c r="AG26" s="2" t="str">
        <f ca="1">IF(SUM(Retrieving!AG47:AG1032)=0,"",IF(Retrieving!AG47=0,"null",Retrieving!AG47))</f>
        <v/>
      </c>
      <c r="AH26" s="2" t="str">
        <f ca="1">IF(SUM(Retrieving!AH47:AH1032)=0,"",IF(Retrieving!AH47=0,"null",Retrieving!AH47))</f>
        <v/>
      </c>
      <c r="AI26" s="2" t="str">
        <f ca="1">IF(SUM(Retrieving!AI47:AI1032)=0,"",IF(Retrieving!AI47=0,"null",Retrieving!AI47))</f>
        <v/>
      </c>
      <c r="AJ26" s="2" t="str">
        <f ca="1">IF(SUM(Retrieving!AJ47:AJ1032)=0,"",IF(Retrieving!AJ47=0,"null",Retrieving!AJ47))</f>
        <v/>
      </c>
      <c r="AK26" s="2" t="str">
        <f ca="1">IF(SUM(Retrieving!AK47:AK1032)=0,"",IF(Retrieving!AK47=0,"null",Retrieving!AK47))</f>
        <v/>
      </c>
      <c r="AL26" s="2" t="str">
        <f ca="1">IF(SUM(Retrieving!AL47:AL1032)=0,"",IF(Retrieving!AL47=0,"null",Retrieving!AL47))</f>
        <v>null</v>
      </c>
      <c r="AM26" s="2" t="str">
        <f ca="1">IF(SUM(Retrieving!AM47:AM1032)=0,"",IF(Retrieving!AM47=0,"null",Retrieving!AM47))</f>
        <v/>
      </c>
      <c r="AN26" s="2" t="str">
        <f ca="1">IF(SUM(Retrieving!AN47:AN1032)=0,"",IF(Retrieving!AN47=0,"null",Retrieving!AN47))</f>
        <v/>
      </c>
      <c r="AO26" s="2" t="str">
        <f ca="1">IF(SUM(Retrieving!AO47:AO1032)=0,"",IF(Retrieving!AO47=0,"null",Retrieving!AO47))</f>
        <v/>
      </c>
      <c r="AP26" s="2" t="str">
        <f ca="1">IF(SUM(Retrieving!AP47:AP1032)=0,"",IF(Retrieving!AP47=0,"null",Retrieving!AP47))</f>
        <v/>
      </c>
      <c r="AQ26" s="2" t="str">
        <f ca="1">IF(SUM(Retrieving!AQ47:AQ1032)=0,"",IF(Retrieving!AQ47=0,"null",Retrieving!AQ47))</f>
        <v/>
      </c>
      <c r="AR26" s="2" t="str">
        <f ca="1">IF(SUM(Retrieving!AR47:AR1032)=0,"",IF(Retrieving!AR47=0,"null",Retrieving!AR47))</f>
        <v/>
      </c>
      <c r="AS26" s="2" t="str">
        <f ca="1">IF(SUM(Retrieving!AS47:AS1032)=0,"",IF(Retrieving!AS47=0,"null",Retrieving!AS47))</f>
        <v/>
      </c>
      <c r="AT26" s="2" t="str">
        <f ca="1">IF(SUM(Retrieving!AT47:AT1032)=0,"",IF(Retrieving!AT47=0,"null",Retrieving!AT47))</f>
        <v/>
      </c>
      <c r="AU26" s="2" t="str">
        <f ca="1">IF(SUM(Retrieving!AU47:AU1032)=0,"",IF(Retrieving!AU47=0,"null",Retrieving!AU47))</f>
        <v/>
      </c>
      <c r="AV26" s="2" t="str">
        <f ca="1">IF(SUM(Retrieving!AV47:AV1032)=0,"",IF(Retrieving!AV47=0,"null",Retrieving!AV47))</f>
        <v>null</v>
      </c>
      <c r="AW26" s="2" t="str">
        <f ca="1">IF(SUM(Retrieving!AW47:AW1032)=0,"",IF(Retrieving!AW47=0,"null",Retrieving!AW47))</f>
        <v/>
      </c>
      <c r="AX26" s="2" t="str">
        <f ca="1">IF(SUM(Retrieving!AX47:AX1032)=0,"",IF(Retrieving!AX47=0,"null",Retrieving!AX47))</f>
        <v>null</v>
      </c>
      <c r="AY26" s="2" t="str">
        <f ca="1">IF(SUM(Retrieving!AY47:AY1032)=0,"",IF(Retrieving!AY47=0,"null",Retrieving!AY47))</f>
        <v/>
      </c>
      <c r="AZ26" s="2" t="str">
        <f ca="1">IF(SUM(Retrieving!AZ47:AZ1032)=0,"",IF(Retrieving!AZ47=0,"null",Retrieving!AZ47))</f>
        <v/>
      </c>
    </row>
    <row r="27" spans="2:52" x14ac:dyDescent="0.2">
      <c r="B27">
        <f t="shared" si="1"/>
        <v>2009</v>
      </c>
      <c r="C27" s="2" t="str">
        <f ca="1">IF(SUM(Retrieving!C48:C1033)=0,"",IF(Retrieving!C48=0,"null",Retrieving!C48))</f>
        <v>null</v>
      </c>
      <c r="D27" s="2" t="str">
        <f ca="1">IF(SUM(Retrieving!D48:D1033)=0,"",IF(Retrieving!D48=0,"null",Retrieving!D48))</f>
        <v>null</v>
      </c>
      <c r="E27" s="2" t="str">
        <f ca="1">IF(Retrieving!E48=0,"null",Retrieving!E48)</f>
        <v>null</v>
      </c>
      <c r="F27" s="2" t="str">
        <f ca="1">IF(Retrieving!F48=0,"null",Retrieving!F48)</f>
        <v>null</v>
      </c>
      <c r="G27" s="2" t="str">
        <f ca="1">IF(SUM(Retrieving!G48:G1033)=0,"",IF(Retrieving!G48=0,"null",Retrieving!G48))</f>
        <v>null</v>
      </c>
      <c r="H27" s="2" t="str">
        <f ca="1">IF(SUM(Retrieving!H48:H1033)=0,"",IF(Retrieving!H48=0,"null",Retrieving!H48))</f>
        <v>null</v>
      </c>
      <c r="I27" s="2" t="str">
        <f ca="1">IF(SUM(Retrieving!I48:I1033)=0,"",IF(Retrieving!I48=0,"null",Retrieving!I48))</f>
        <v>null</v>
      </c>
      <c r="J27" s="2" t="str">
        <f ca="1">IF(SUM(Retrieving!J48:J1033)=0,"",IF(Retrieving!J48=0,"null",Retrieving!J48))</f>
        <v/>
      </c>
      <c r="K27" s="2" t="str">
        <f ca="1">IF(SUM(Retrieving!K48:K1033)=0,"",IF(Retrieving!K48=0,"null",Retrieving!K48))</f>
        <v>null</v>
      </c>
      <c r="L27" s="2" t="str">
        <f ca="1">IF(SUM(Retrieving!L48:L1033)=0,"",IF(Retrieving!L48=0,"null",Retrieving!L48))</f>
        <v>null</v>
      </c>
      <c r="M27" s="2" t="str">
        <f ca="1">IF(SUM(Retrieving!M48:M1033)=0,"",IF(Retrieving!M48=0,"null",Retrieving!M48))</f>
        <v>null</v>
      </c>
      <c r="N27" s="2" t="str">
        <f ca="1">IF(SUM(Retrieving!N48:N1033)=0,"",IF(Retrieving!N48=0,"null",Retrieving!N48))</f>
        <v>null</v>
      </c>
      <c r="O27" s="2" t="str">
        <f ca="1">IF(SUM(Retrieving!O48:O1033)=0,"",IF(Retrieving!O48=0,"null",Retrieving!O48))</f>
        <v>null</v>
      </c>
      <c r="P27" s="2" t="str">
        <f ca="1">IF(SUM(Retrieving!P48:P1033)=0,"",IF(Retrieving!P48=0,"null",Retrieving!P48))</f>
        <v>null</v>
      </c>
      <c r="Q27" s="2" t="str">
        <f ca="1">IF(SUM(Retrieving!Q48:Q1033)=0,"",IF(Retrieving!Q48=0,"null",Retrieving!Q48))</f>
        <v/>
      </c>
      <c r="R27" s="2" t="str">
        <f ca="1">IF(SUM(Retrieving!R48:R1033)=0,"",IF(Retrieving!R48=0,"null",Retrieving!R48))</f>
        <v/>
      </c>
      <c r="S27" s="2" t="str">
        <f ca="1">IF(SUM(Retrieving!S48:S1033)=0,"",IF(Retrieving!S48=0,"null",Retrieving!S48))</f>
        <v/>
      </c>
      <c r="T27" s="2" t="str">
        <f ca="1">IF(SUM(Retrieving!T48:T1033)=0,"",IF(Retrieving!T48=0,"null",Retrieving!T48))</f>
        <v/>
      </c>
      <c r="U27" s="2" t="str">
        <f ca="1">IF(SUM(Retrieving!U48:U1033)=0,"",IF(Retrieving!U48=0,"null",Retrieving!U48))</f>
        <v/>
      </c>
      <c r="V27" s="2" t="str">
        <f ca="1">IF(SUM(Retrieving!V48:V1033)=0,"",IF(Retrieving!V48=0,"null",Retrieving!V48))</f>
        <v/>
      </c>
      <c r="W27" s="2" t="str">
        <f ca="1">IF(SUM(Retrieving!W48:W1033)=0,"",IF(Retrieving!W48=0,"null",Retrieving!W48))</f>
        <v>null</v>
      </c>
      <c r="X27" s="2" t="str">
        <f ca="1">IF(SUM(Retrieving!X48:X1033)=0,"",IF(Retrieving!X48=0,"null",Retrieving!X48))</f>
        <v/>
      </c>
      <c r="Y27" s="2" t="str">
        <f ca="1">IF(SUM(Retrieving!Y48:Y1033)=0,"",IF(Retrieving!Y48=0,"null",Retrieving!Y48))</f>
        <v/>
      </c>
      <c r="Z27" s="2" t="str">
        <f ca="1">IF(SUM(Retrieving!Z48:Z1033)=0,"",IF(Retrieving!Z48=0,"null",Retrieving!Z48))</f>
        <v/>
      </c>
      <c r="AA27" s="2" t="str">
        <f ca="1">IF(SUM(Retrieving!AA48:AA1033)=0,"",IF(Retrieving!AA48=0,"null",Retrieving!AA48))</f>
        <v/>
      </c>
      <c r="AB27" s="2" t="str">
        <f ca="1">IF(SUM(Retrieving!AB48:AB1033)=0,"",IF(Retrieving!AB48=0,"null",Retrieving!AB48))</f>
        <v/>
      </c>
      <c r="AC27" s="2" t="str">
        <f ca="1">IF(SUM(Retrieving!AC48:AC1033)=0,"",IF(Retrieving!AC48=0,"null",Retrieving!AC48))</f>
        <v/>
      </c>
      <c r="AD27" s="2" t="str">
        <f ca="1">IF(SUM(Retrieving!AD48:AD1033)=0,"",IF(Retrieving!AD48=0,"null",Retrieving!AD48))</f>
        <v/>
      </c>
      <c r="AE27" s="2" t="str">
        <f ca="1">IF(SUM(Retrieving!AE48:AE1033)=0,"",IF(Retrieving!AE48=0,"null",Retrieving!AE48))</f>
        <v/>
      </c>
      <c r="AF27" s="2" t="str">
        <f ca="1">IF(SUM(Retrieving!AF48:AF1033)=0,"",IF(Retrieving!AF48=0,"null",Retrieving!AF48))</f>
        <v/>
      </c>
      <c r="AG27" s="2" t="str">
        <f ca="1">IF(SUM(Retrieving!AG48:AG1033)=0,"",IF(Retrieving!AG48=0,"null",Retrieving!AG48))</f>
        <v/>
      </c>
      <c r="AH27" s="2" t="str">
        <f ca="1">IF(SUM(Retrieving!AH48:AH1033)=0,"",IF(Retrieving!AH48=0,"null",Retrieving!AH48))</f>
        <v/>
      </c>
      <c r="AI27" s="2" t="str">
        <f ca="1">IF(SUM(Retrieving!AI48:AI1033)=0,"",IF(Retrieving!AI48=0,"null",Retrieving!AI48))</f>
        <v/>
      </c>
      <c r="AJ27" s="2" t="str">
        <f ca="1">IF(SUM(Retrieving!AJ48:AJ1033)=0,"",IF(Retrieving!AJ48=0,"null",Retrieving!AJ48))</f>
        <v/>
      </c>
      <c r="AK27" s="2" t="str">
        <f ca="1">IF(SUM(Retrieving!AK48:AK1033)=0,"",IF(Retrieving!AK48=0,"null",Retrieving!AK48))</f>
        <v/>
      </c>
      <c r="AL27" s="2" t="str">
        <f ca="1">IF(SUM(Retrieving!AL48:AL1033)=0,"",IF(Retrieving!AL48=0,"null",Retrieving!AL48))</f>
        <v>null</v>
      </c>
      <c r="AM27" s="2" t="str">
        <f ca="1">IF(SUM(Retrieving!AM48:AM1033)=0,"",IF(Retrieving!AM48=0,"null",Retrieving!AM48))</f>
        <v/>
      </c>
      <c r="AN27" s="2" t="str">
        <f ca="1">IF(SUM(Retrieving!AN48:AN1033)=0,"",IF(Retrieving!AN48=0,"null",Retrieving!AN48))</f>
        <v/>
      </c>
      <c r="AO27" s="2" t="str">
        <f ca="1">IF(SUM(Retrieving!AO48:AO1033)=0,"",IF(Retrieving!AO48=0,"null",Retrieving!AO48))</f>
        <v/>
      </c>
      <c r="AP27" s="2" t="str">
        <f ca="1">IF(SUM(Retrieving!AP48:AP1033)=0,"",IF(Retrieving!AP48=0,"null",Retrieving!AP48))</f>
        <v/>
      </c>
      <c r="AQ27" s="2" t="str">
        <f ca="1">IF(SUM(Retrieving!AQ48:AQ1033)=0,"",IF(Retrieving!AQ48=0,"null",Retrieving!AQ48))</f>
        <v/>
      </c>
      <c r="AR27" s="2" t="str">
        <f ca="1">IF(SUM(Retrieving!AR48:AR1033)=0,"",IF(Retrieving!AR48=0,"null",Retrieving!AR48))</f>
        <v/>
      </c>
      <c r="AS27" s="2" t="str">
        <f ca="1">IF(SUM(Retrieving!AS48:AS1033)=0,"",IF(Retrieving!AS48=0,"null",Retrieving!AS48))</f>
        <v/>
      </c>
      <c r="AT27" s="2" t="str">
        <f ca="1">IF(SUM(Retrieving!AT48:AT1033)=0,"",IF(Retrieving!AT48=0,"null",Retrieving!AT48))</f>
        <v/>
      </c>
      <c r="AU27" s="2" t="str">
        <f ca="1">IF(SUM(Retrieving!AU48:AU1033)=0,"",IF(Retrieving!AU48=0,"null",Retrieving!AU48))</f>
        <v/>
      </c>
      <c r="AV27" s="2" t="str">
        <f ca="1">IF(SUM(Retrieving!AV48:AV1033)=0,"",IF(Retrieving!AV48=0,"null",Retrieving!AV48))</f>
        <v>null</v>
      </c>
      <c r="AW27" s="2" t="str">
        <f ca="1">IF(SUM(Retrieving!AW48:AW1033)=0,"",IF(Retrieving!AW48=0,"null",Retrieving!AW48))</f>
        <v/>
      </c>
      <c r="AX27" s="2" t="str">
        <f ca="1">IF(SUM(Retrieving!AX48:AX1033)=0,"",IF(Retrieving!AX48=0,"null",Retrieving!AX48))</f>
        <v>null</v>
      </c>
      <c r="AY27" s="2" t="str">
        <f ca="1">IF(SUM(Retrieving!AY48:AY1033)=0,"",IF(Retrieving!AY48=0,"null",Retrieving!AY48))</f>
        <v/>
      </c>
      <c r="AZ27" s="2" t="str">
        <f ca="1">IF(SUM(Retrieving!AZ48:AZ1033)=0,"",IF(Retrieving!AZ48=0,"null",Retrieving!AZ48))</f>
        <v/>
      </c>
    </row>
    <row r="28" spans="2:52" x14ac:dyDescent="0.2">
      <c r="B28">
        <f t="shared" si="1"/>
        <v>2010</v>
      </c>
      <c r="C28" s="2">
        <f ca="1">IF(SUM(Retrieving!C49:C1034)=0,"",IF(Retrieving!C49=0,"null",Retrieving!C49))</f>
        <v>10676.826999999999</v>
      </c>
      <c r="D28" s="2">
        <f ca="1">IF(SUM(Retrieving!D49:D1034)=0,"",IF(Retrieving!D49=0,"null",Retrieving!D49))</f>
        <v>7.9814510673130465</v>
      </c>
      <c r="E28" s="2" t="str">
        <f ca="1">IF(Retrieving!E49=0,"null",Retrieving!E49)</f>
        <v>64th</v>
      </c>
      <c r="F28" s="2" t="str">
        <f ca="1">IF(Retrieving!F49=0,"null",Retrieving!F49)</f>
        <v>1st</v>
      </c>
      <c r="G28" s="2">
        <f ca="1">IF(SUM(Retrieving!G49:G1034)=0,"",IF(Retrieving!G49=0,"null",Retrieving!G49))</f>
        <v>0.2173788202232344</v>
      </c>
      <c r="H28" s="2">
        <f ca="1">IF(SUM(Retrieving!H49:H1034)=0,"",IF(Retrieving!H49=0,"null",Retrieving!H49))</f>
        <v>0.79207080905216498</v>
      </c>
      <c r="I28" s="2">
        <f ca="1">IF(SUM(Retrieving!I49:I1034)=0,"",IF(Retrieving!I49=0,"null",Retrieving!I49))</f>
        <v>1.483952114237685E-2</v>
      </c>
      <c r="J28" s="2" t="str">
        <f ca="1">IF(SUM(Retrieving!J49:J1034)=0,"",IF(Retrieving!J49=0,"null",Retrieving!J49))</f>
        <v/>
      </c>
      <c r="K28" s="2">
        <f ca="1">IF(SUM(Retrieving!K49:K1034)=0,"",IF(Retrieving!K49=0,"null",Retrieving!K49))</f>
        <v>0.10566912810332134</v>
      </c>
      <c r="L28" s="2">
        <f ca="1">IF(SUM(Retrieving!L49:L1034)=0,"",IF(Retrieving!L49=0,"null",Retrieving!L49))</f>
        <v>8.7420541702136784E-2</v>
      </c>
      <c r="M28" s="2">
        <f ca="1">IF(SUM(Retrieving!M49:M1034)=0,"",IF(Retrieving!M49=0,"null",Retrieving!M49))</f>
        <v>244.41200000000001</v>
      </c>
      <c r="N28" s="2">
        <f ca="1">IF(SUM(Retrieving!N49:N1034)=0,"",IF(Retrieving!N49=0,"null",Retrieving!N49))</f>
        <v>147.88399999999999</v>
      </c>
      <c r="O28" s="2">
        <f ca="1">IF(SUM(Retrieving!O49:O1034)=0,"",IF(Retrieving!O49=0,"null",Retrieving!O49))</f>
        <v>289.21199999999999</v>
      </c>
      <c r="P28" s="2">
        <f ca="1">IF(SUM(Retrieving!P49:P1034)=0,"",IF(Retrieving!P49=0,"null",Retrieving!P49))</f>
        <v>241.41499999999999</v>
      </c>
      <c r="Q28" s="2" t="str">
        <f ca="1">IF(SUM(Retrieving!Q49:Q1034)=0,"",IF(Retrieving!Q49=0,"null",Retrieving!Q49))</f>
        <v/>
      </c>
      <c r="R28" s="2" t="str">
        <f ca="1">IF(SUM(Retrieving!R49:R1034)=0,"",IF(Retrieving!R49=0,"null",Retrieving!R49))</f>
        <v/>
      </c>
      <c r="S28" s="2" t="str">
        <f ca="1">IF(SUM(Retrieving!S49:S1034)=0,"",IF(Retrieving!S49=0,"null",Retrieving!S49))</f>
        <v/>
      </c>
      <c r="T28" s="2" t="str">
        <f ca="1">IF(SUM(Retrieving!T49:T1034)=0,"",IF(Retrieving!T49=0,"null",Retrieving!T49))</f>
        <v/>
      </c>
      <c r="U28" s="2" t="str">
        <f ca="1">IF(SUM(Retrieving!U49:U1034)=0,"",IF(Retrieving!U49=0,"null",Retrieving!U49))</f>
        <v/>
      </c>
      <c r="V28" s="2" t="str">
        <f ca="1">IF(SUM(Retrieving!V49:V1034)=0,"",IF(Retrieving!V49=0,"null",Retrieving!V49))</f>
        <v/>
      </c>
      <c r="W28" s="2">
        <f ca="1">IF(SUM(Retrieving!W49:W1034)=0,"",IF(Retrieving!W49=0,"null",Retrieving!W49))</f>
        <v>10.451000000000001</v>
      </c>
      <c r="X28" s="2" t="str">
        <f ca="1">IF(SUM(Retrieving!X49:X1034)=0,"",IF(Retrieving!X49=0,"null",Retrieving!X49))</f>
        <v/>
      </c>
      <c r="Y28" s="2" t="str">
        <f ca="1">IF(SUM(Retrieving!Y49:Y1034)=0,"",IF(Retrieving!Y49=0,"null",Retrieving!Y49))</f>
        <v/>
      </c>
      <c r="Z28" s="2" t="str">
        <f ca="1">IF(SUM(Retrieving!Z49:Z1034)=0,"",IF(Retrieving!Z49=0,"null",Retrieving!Z49))</f>
        <v/>
      </c>
      <c r="AA28" s="2" t="str">
        <f ca="1">IF(SUM(Retrieving!AA49:AA1034)=0,"",IF(Retrieving!AA49=0,"null",Retrieving!AA49))</f>
        <v/>
      </c>
      <c r="AB28" s="2" t="str">
        <f ca="1">IF(SUM(Retrieving!AB49:AB1034)=0,"",IF(Retrieving!AB49=0,"null",Retrieving!AB49))</f>
        <v/>
      </c>
      <c r="AC28" s="2" t="str">
        <f ca="1">IF(SUM(Retrieving!AC49:AC1034)=0,"",IF(Retrieving!AC49=0,"null",Retrieving!AC49))</f>
        <v/>
      </c>
      <c r="AD28" s="2" t="str">
        <f ca="1">IF(SUM(Retrieving!AD49:AD1034)=0,"",IF(Retrieving!AD49=0,"null",Retrieving!AD49))</f>
        <v/>
      </c>
      <c r="AE28" s="2" t="str">
        <f ca="1">IF(SUM(Retrieving!AE49:AE1034)=0,"",IF(Retrieving!AE49=0,"null",Retrieving!AE49))</f>
        <v/>
      </c>
      <c r="AF28" s="2" t="str">
        <f ca="1">IF(SUM(Retrieving!AF49:AF1034)=0,"",IF(Retrieving!AF49=0,"null",Retrieving!AF49))</f>
        <v/>
      </c>
      <c r="AG28" s="2" t="str">
        <f ca="1">IF(SUM(Retrieving!AG49:AG1034)=0,"",IF(Retrieving!AG49=0,"null",Retrieving!AG49))</f>
        <v/>
      </c>
      <c r="AH28" s="2" t="str">
        <f ca="1">IF(SUM(Retrieving!AH49:AH1034)=0,"",IF(Retrieving!AH49=0,"null",Retrieving!AH49))</f>
        <v/>
      </c>
      <c r="AI28" s="2" t="str">
        <f ca="1">IF(SUM(Retrieving!AI49:AI1034)=0,"",IF(Retrieving!AI49=0,"null",Retrieving!AI49))</f>
        <v/>
      </c>
      <c r="AJ28" s="2" t="str">
        <f ca="1">IF(SUM(Retrieving!AJ49:AJ1034)=0,"",IF(Retrieving!AJ49=0,"null",Retrieving!AJ49))</f>
        <v/>
      </c>
      <c r="AK28" s="2" t="str">
        <f ca="1">IF(SUM(Retrieving!AK49:AK1034)=0,"",IF(Retrieving!AK49=0,"null",Retrieving!AK49))</f>
        <v/>
      </c>
      <c r="AL28" s="2" t="str">
        <f ca="1">IF(SUM(Retrieving!AL49:AL1034)=0,"",IF(Retrieving!AL49=0,"null",Retrieving!AL49))</f>
        <v>null</v>
      </c>
      <c r="AM28" s="2" t="str">
        <f ca="1">IF(SUM(Retrieving!AM49:AM1034)=0,"",IF(Retrieving!AM49=0,"null",Retrieving!AM49))</f>
        <v/>
      </c>
      <c r="AN28" s="2" t="str">
        <f ca="1">IF(SUM(Retrieving!AN49:AN1034)=0,"",IF(Retrieving!AN49=0,"null",Retrieving!AN49))</f>
        <v/>
      </c>
      <c r="AO28" s="2" t="str">
        <f ca="1">IF(SUM(Retrieving!AO49:AO1034)=0,"",IF(Retrieving!AO49=0,"null",Retrieving!AO49))</f>
        <v/>
      </c>
      <c r="AP28" s="2" t="str">
        <f ca="1">IF(SUM(Retrieving!AP49:AP1034)=0,"",IF(Retrieving!AP49=0,"null",Retrieving!AP49))</f>
        <v/>
      </c>
      <c r="AQ28" s="2" t="str">
        <f ca="1">IF(SUM(Retrieving!AQ49:AQ1034)=0,"",IF(Retrieving!AQ49=0,"null",Retrieving!AQ49))</f>
        <v/>
      </c>
      <c r="AR28" s="2" t="str">
        <f ca="1">IF(SUM(Retrieving!AR49:AR1034)=0,"",IF(Retrieving!AR49=0,"null",Retrieving!AR49))</f>
        <v/>
      </c>
      <c r="AS28" s="2" t="str">
        <f ca="1">IF(SUM(Retrieving!AS49:AS1034)=0,"",IF(Retrieving!AS49=0,"null",Retrieving!AS49))</f>
        <v/>
      </c>
      <c r="AT28" s="2" t="str">
        <f ca="1">IF(SUM(Retrieving!AT49:AT1034)=0,"",IF(Retrieving!AT49=0,"null",Retrieving!AT49))</f>
        <v/>
      </c>
      <c r="AU28" s="2" t="str">
        <f ca="1">IF(SUM(Retrieving!AU49:AU1034)=0,"",IF(Retrieving!AU49=0,"null",Retrieving!AU49))</f>
        <v/>
      </c>
      <c r="AV28" s="2">
        <f ca="1">IF(SUM(Retrieving!AV49:AV1034)=0,"",IF(Retrieving!AV49=0,"null",Retrieving!AV49))</f>
        <v>-981</v>
      </c>
      <c r="AW28" s="2" t="str">
        <f ca="1">IF(SUM(Retrieving!AW49:AW1034)=0,"",IF(Retrieving!AW49=0,"null",Retrieving!AW49))</f>
        <v/>
      </c>
      <c r="AX28" s="2" t="str">
        <f ca="1">IF(SUM(Retrieving!AX49:AX1034)=0,"",IF(Retrieving!AX49=0,"null",Retrieving!AX49))</f>
        <v>null</v>
      </c>
      <c r="AY28" s="2" t="str">
        <f ca="1">IF(SUM(Retrieving!AY49:AY1034)=0,"",IF(Retrieving!AY49=0,"null",Retrieving!AY49))</f>
        <v/>
      </c>
      <c r="AZ28" s="2" t="str">
        <f ca="1">IF(SUM(Retrieving!AZ49:AZ1034)=0,"",IF(Retrieving!AZ49=0,"null",Retrieving!AZ49))</f>
        <v/>
      </c>
    </row>
    <row r="29" spans="2:52" x14ac:dyDescent="0.2">
      <c r="B29">
        <f t="shared" si="1"/>
        <v>2011</v>
      </c>
      <c r="C29" s="2" t="str">
        <f ca="1">IF(SUM(Retrieving!C50:C1035)=0,"",IF(Retrieving!C50=0,"null",Retrieving!C50))</f>
        <v>null</v>
      </c>
      <c r="D29" s="2" t="str">
        <f ca="1">IF(SUM(Retrieving!D50:D1035)=0,"",IF(Retrieving!D50=0,"null",Retrieving!D50))</f>
        <v>null</v>
      </c>
      <c r="E29" s="2" t="str">
        <f ca="1">IF(Retrieving!E50=0,"null",Retrieving!E50)</f>
        <v>null</v>
      </c>
      <c r="F29" s="2" t="str">
        <f ca="1">IF(Retrieving!F50=0,"null",Retrieving!F50)</f>
        <v>null</v>
      </c>
      <c r="G29" s="2" t="str">
        <f ca="1">IF(SUM(Retrieving!G50:G1035)=0,"",IF(Retrieving!G50=0,"null",Retrieving!G50))</f>
        <v>null</v>
      </c>
      <c r="H29" s="2" t="str">
        <f ca="1">IF(SUM(Retrieving!H50:H1035)=0,"",IF(Retrieving!H50=0,"null",Retrieving!H50))</f>
        <v>null</v>
      </c>
      <c r="I29" s="2" t="str">
        <f ca="1">IF(SUM(Retrieving!I50:I1035)=0,"",IF(Retrieving!I50=0,"null",Retrieving!I50))</f>
        <v>null</v>
      </c>
      <c r="J29" s="2" t="str">
        <f ca="1">IF(SUM(Retrieving!J50:J1035)=0,"",IF(Retrieving!J50=0,"null",Retrieving!J50))</f>
        <v/>
      </c>
      <c r="K29" s="2" t="str">
        <f ca="1">IF(SUM(Retrieving!K50:K1035)=0,"",IF(Retrieving!K50=0,"null",Retrieving!K50))</f>
        <v>null</v>
      </c>
      <c r="L29" s="2" t="str">
        <f ca="1">IF(SUM(Retrieving!L50:L1035)=0,"",IF(Retrieving!L50=0,"null",Retrieving!L50))</f>
        <v>null</v>
      </c>
      <c r="M29" s="2" t="str">
        <f ca="1">IF(SUM(Retrieving!M50:M1035)=0,"",IF(Retrieving!M50=0,"null",Retrieving!M50))</f>
        <v>null</v>
      </c>
      <c r="N29" s="2" t="str">
        <f ca="1">IF(SUM(Retrieving!N50:N1035)=0,"",IF(Retrieving!N50=0,"null",Retrieving!N50))</f>
        <v>null</v>
      </c>
      <c r="O29" s="2" t="str">
        <f ca="1">IF(SUM(Retrieving!O50:O1035)=0,"",IF(Retrieving!O50=0,"null",Retrieving!O50))</f>
        <v>null</v>
      </c>
      <c r="P29" s="2" t="str">
        <f ca="1">IF(SUM(Retrieving!P50:P1035)=0,"",IF(Retrieving!P50=0,"null",Retrieving!P50))</f>
        <v>null</v>
      </c>
      <c r="Q29" s="2" t="str">
        <f ca="1">IF(SUM(Retrieving!Q50:Q1035)=0,"",IF(Retrieving!Q50=0,"null",Retrieving!Q50))</f>
        <v/>
      </c>
      <c r="R29" s="2" t="str">
        <f ca="1">IF(SUM(Retrieving!R50:R1035)=0,"",IF(Retrieving!R50=0,"null",Retrieving!R50))</f>
        <v/>
      </c>
      <c r="S29" s="2" t="str">
        <f ca="1">IF(SUM(Retrieving!S50:S1035)=0,"",IF(Retrieving!S50=0,"null",Retrieving!S50))</f>
        <v/>
      </c>
      <c r="T29" s="2" t="str">
        <f ca="1">IF(SUM(Retrieving!T50:T1035)=0,"",IF(Retrieving!T50=0,"null",Retrieving!T50))</f>
        <v/>
      </c>
      <c r="U29" s="2" t="str">
        <f ca="1">IF(SUM(Retrieving!U50:U1035)=0,"",IF(Retrieving!U50=0,"null",Retrieving!U50))</f>
        <v/>
      </c>
      <c r="V29" s="2" t="str">
        <f ca="1">IF(SUM(Retrieving!V50:V1035)=0,"",IF(Retrieving!V50=0,"null",Retrieving!V50))</f>
        <v/>
      </c>
      <c r="W29" s="2" t="str">
        <f ca="1">IF(SUM(Retrieving!W50:W1035)=0,"",IF(Retrieving!W50=0,"null",Retrieving!W50))</f>
        <v>null</v>
      </c>
      <c r="X29" s="2" t="str">
        <f ca="1">IF(SUM(Retrieving!X50:X1035)=0,"",IF(Retrieving!X50=0,"null",Retrieving!X50))</f>
        <v/>
      </c>
      <c r="Y29" s="2" t="str">
        <f ca="1">IF(SUM(Retrieving!Y50:Y1035)=0,"",IF(Retrieving!Y50=0,"null",Retrieving!Y50))</f>
        <v/>
      </c>
      <c r="Z29" s="2" t="str">
        <f ca="1">IF(SUM(Retrieving!Z50:Z1035)=0,"",IF(Retrieving!Z50=0,"null",Retrieving!Z50))</f>
        <v/>
      </c>
      <c r="AA29" s="2" t="str">
        <f ca="1">IF(SUM(Retrieving!AA50:AA1035)=0,"",IF(Retrieving!AA50=0,"null",Retrieving!AA50))</f>
        <v/>
      </c>
      <c r="AB29" s="2" t="str">
        <f ca="1">IF(SUM(Retrieving!AB50:AB1035)=0,"",IF(Retrieving!AB50=0,"null",Retrieving!AB50))</f>
        <v/>
      </c>
      <c r="AC29" s="2" t="str">
        <f ca="1">IF(SUM(Retrieving!AC50:AC1035)=0,"",IF(Retrieving!AC50=0,"null",Retrieving!AC50))</f>
        <v/>
      </c>
      <c r="AD29" s="2" t="str">
        <f ca="1">IF(SUM(Retrieving!AD50:AD1035)=0,"",IF(Retrieving!AD50=0,"null",Retrieving!AD50))</f>
        <v/>
      </c>
      <c r="AE29" s="2" t="str">
        <f ca="1">IF(SUM(Retrieving!AE50:AE1035)=0,"",IF(Retrieving!AE50=0,"null",Retrieving!AE50))</f>
        <v/>
      </c>
      <c r="AF29" s="2" t="str">
        <f ca="1">IF(SUM(Retrieving!AF50:AF1035)=0,"",IF(Retrieving!AF50=0,"null",Retrieving!AF50))</f>
        <v/>
      </c>
      <c r="AG29" s="2" t="str">
        <f ca="1">IF(SUM(Retrieving!AG50:AG1035)=0,"",IF(Retrieving!AG50=0,"null",Retrieving!AG50))</f>
        <v/>
      </c>
      <c r="AH29" s="2" t="str">
        <f ca="1">IF(SUM(Retrieving!AH50:AH1035)=0,"",IF(Retrieving!AH50=0,"null",Retrieving!AH50))</f>
        <v/>
      </c>
      <c r="AI29" s="2" t="str">
        <f ca="1">IF(SUM(Retrieving!AI50:AI1035)=0,"",IF(Retrieving!AI50=0,"null",Retrieving!AI50))</f>
        <v/>
      </c>
      <c r="AJ29" s="2" t="str">
        <f ca="1">IF(SUM(Retrieving!AJ50:AJ1035)=0,"",IF(Retrieving!AJ50=0,"null",Retrieving!AJ50))</f>
        <v/>
      </c>
      <c r="AK29" s="2" t="str">
        <f ca="1">IF(SUM(Retrieving!AK50:AK1035)=0,"",IF(Retrieving!AK50=0,"null",Retrieving!AK50))</f>
        <v/>
      </c>
      <c r="AL29" s="2" t="str">
        <f ca="1">IF(SUM(Retrieving!AL50:AL1035)=0,"",IF(Retrieving!AL50=0,"null",Retrieving!AL50))</f>
        <v>null</v>
      </c>
      <c r="AM29" s="2" t="str">
        <f ca="1">IF(SUM(Retrieving!AM50:AM1035)=0,"",IF(Retrieving!AM50=0,"null",Retrieving!AM50))</f>
        <v/>
      </c>
      <c r="AN29" s="2" t="str">
        <f ca="1">IF(SUM(Retrieving!AN50:AN1035)=0,"",IF(Retrieving!AN50=0,"null",Retrieving!AN50))</f>
        <v/>
      </c>
      <c r="AO29" s="2" t="str">
        <f ca="1">IF(SUM(Retrieving!AO50:AO1035)=0,"",IF(Retrieving!AO50=0,"null",Retrieving!AO50))</f>
        <v/>
      </c>
      <c r="AP29" s="2" t="str">
        <f ca="1">IF(SUM(Retrieving!AP50:AP1035)=0,"",IF(Retrieving!AP50=0,"null",Retrieving!AP50))</f>
        <v/>
      </c>
      <c r="AQ29" s="2" t="str">
        <f ca="1">IF(SUM(Retrieving!AQ50:AQ1035)=0,"",IF(Retrieving!AQ50=0,"null",Retrieving!AQ50))</f>
        <v/>
      </c>
      <c r="AR29" s="2" t="str">
        <f ca="1">IF(SUM(Retrieving!AR50:AR1035)=0,"",IF(Retrieving!AR50=0,"null",Retrieving!AR50))</f>
        <v/>
      </c>
      <c r="AS29" s="2" t="str">
        <f ca="1">IF(SUM(Retrieving!AS50:AS1035)=0,"",IF(Retrieving!AS50=0,"null",Retrieving!AS50))</f>
        <v/>
      </c>
      <c r="AT29" s="2" t="str">
        <f ca="1">IF(SUM(Retrieving!AT50:AT1035)=0,"",IF(Retrieving!AT50=0,"null",Retrieving!AT50))</f>
        <v/>
      </c>
      <c r="AU29" s="2" t="str">
        <f ca="1">IF(SUM(Retrieving!AU50:AU1035)=0,"",IF(Retrieving!AU50=0,"null",Retrieving!AU50))</f>
        <v/>
      </c>
      <c r="AV29" s="2" t="str">
        <f ca="1">IF(SUM(Retrieving!AV50:AV1035)=0,"",IF(Retrieving!AV50=0,"null",Retrieving!AV50))</f>
        <v>null</v>
      </c>
      <c r="AW29" s="2" t="str">
        <f ca="1">IF(SUM(Retrieving!AW50:AW1035)=0,"",IF(Retrieving!AW50=0,"null",Retrieving!AW50))</f>
        <v/>
      </c>
      <c r="AX29" s="2" t="str">
        <f ca="1">IF(SUM(Retrieving!AX50:AX1035)=0,"",IF(Retrieving!AX50=0,"null",Retrieving!AX50))</f>
        <v>null</v>
      </c>
      <c r="AY29" s="2" t="str">
        <f ca="1">IF(SUM(Retrieving!AY50:AY1035)=0,"",IF(Retrieving!AY50=0,"null",Retrieving!AY50))</f>
        <v/>
      </c>
      <c r="AZ29" s="2" t="str">
        <f ca="1">IF(SUM(Retrieving!AZ50:AZ1035)=0,"",IF(Retrieving!AZ50=0,"null",Retrieving!AZ50))</f>
        <v/>
      </c>
    </row>
    <row r="30" spans="2:52" x14ac:dyDescent="0.2">
      <c r="B30">
        <f t="shared" si="1"/>
        <v>2012</v>
      </c>
      <c r="C30" s="2">
        <f ca="1">IF(SUM(Retrieving!C51:C1036)=0,"",IF(Retrieving!C51=0,"null",Retrieving!C51))</f>
        <v>12026.461800000001</v>
      </c>
      <c r="D30" s="2">
        <f ca="1">IF(SUM(Retrieving!D51:D1036)=0,"",IF(Retrieving!D51=0,"null",Retrieving!D51))</f>
        <v>8.8809264578825733</v>
      </c>
      <c r="E30" s="2" t="str">
        <f ca="1">IF(Retrieving!E51=0,"null",Retrieving!E51)</f>
        <v>57th</v>
      </c>
      <c r="F30" s="2" t="str">
        <f ca="1">IF(Retrieving!F51=0,"null",Retrieving!F51)</f>
        <v>1st</v>
      </c>
      <c r="G30" s="2">
        <f ca="1">IF(SUM(Retrieving!G51:G1036)=0,"",IF(Retrieving!G51=0,"null",Retrieving!G51))</f>
        <v>0.23097628474473367</v>
      </c>
      <c r="H30" s="2">
        <f ca="1">IF(SUM(Retrieving!H51:H1036)=0,"",IF(Retrieving!H51=0,"null",Retrieving!H51))</f>
        <v>0.79161212651920609</v>
      </c>
      <c r="I30" s="2">
        <f ca="1">IF(SUM(Retrieving!I51:I1036)=0,"",IF(Retrieving!I51=0,"null",Retrieving!I51))</f>
        <v>1.5920975194882336E-2</v>
      </c>
      <c r="J30" s="2" t="str">
        <f ca="1">IF(SUM(Retrieving!J51:J1036)=0,"",IF(Retrieving!J51=0,"null",Retrieving!J51))</f>
        <v/>
      </c>
      <c r="K30" s="2">
        <f ca="1">IF(SUM(Retrieving!K51:K1036)=0,"",IF(Retrieving!K51=0,"null",Retrieving!K51))</f>
        <v>0.10484446888610247</v>
      </c>
      <c r="L30" s="2">
        <f ca="1">IF(SUM(Retrieving!L51:L1036)=0,"",IF(Retrieving!L51=0,"null",Retrieving!L51))</f>
        <v>8.7622429399809007E-2</v>
      </c>
      <c r="M30" s="2">
        <f ca="1">IF(SUM(Retrieving!M51:M1036)=0,"",IF(Retrieving!M51=0,"null",Retrieving!M51))</f>
        <v>236.82400000000001</v>
      </c>
      <c r="N30" s="2">
        <f ca="1">IF(SUM(Retrieving!N51:N1036)=0,"",IF(Retrieving!N51=0,"null",Retrieving!N51))</f>
        <v>159.25299999999999</v>
      </c>
      <c r="O30" s="2">
        <f ca="1">IF(SUM(Retrieving!O51:O1036)=0,"",IF(Retrieving!O51=0,"null",Retrieving!O51))</f>
        <v>300.80399999999997</v>
      </c>
      <c r="P30" s="2">
        <f ca="1">IF(SUM(Retrieving!P51:P1036)=0,"",IF(Retrieving!P51=0,"null",Retrieving!P51))</f>
        <v>322.77</v>
      </c>
      <c r="Q30" s="2" t="str">
        <f ca="1">IF(SUM(Retrieving!Q51:Q1036)=0,"",IF(Retrieving!Q51=0,"null",Retrieving!Q51))</f>
        <v/>
      </c>
      <c r="R30" s="2" t="str">
        <f ca="1">IF(SUM(Retrieving!R51:R1036)=0,"",IF(Retrieving!R51=0,"null",Retrieving!R51))</f>
        <v/>
      </c>
      <c r="S30" s="2" t="str">
        <f ca="1">IF(SUM(Retrieving!S51:S1036)=0,"",IF(Retrieving!S51=0,"null",Retrieving!S51))</f>
        <v/>
      </c>
      <c r="T30" s="2" t="str">
        <f ca="1">IF(SUM(Retrieving!T51:T1036)=0,"",IF(Retrieving!T51=0,"null",Retrieving!T51))</f>
        <v/>
      </c>
      <c r="U30" s="2" t="str">
        <f ca="1">IF(SUM(Retrieving!U51:U1036)=0,"",IF(Retrieving!U51=0,"null",Retrieving!U51))</f>
        <v/>
      </c>
      <c r="V30" s="2" t="str">
        <f ca="1">IF(SUM(Retrieving!V51:V1036)=0,"",IF(Retrieving!V51=0,"null",Retrieving!V51))</f>
        <v/>
      </c>
      <c r="W30" s="2">
        <f ca="1">IF(SUM(Retrieving!W51:W1036)=0,"",IF(Retrieving!W51=0,"null",Retrieving!W51))</f>
        <v>12.032</v>
      </c>
      <c r="X30" s="2" t="str">
        <f ca="1">IF(SUM(Retrieving!X51:X1036)=0,"",IF(Retrieving!X51=0,"null",Retrieving!X51))</f>
        <v/>
      </c>
      <c r="Y30" s="2" t="str">
        <f ca="1">IF(SUM(Retrieving!Y51:Y1036)=0,"",IF(Retrieving!Y51=0,"null",Retrieving!Y51))</f>
        <v/>
      </c>
      <c r="Z30" s="2" t="str">
        <f ca="1">IF(SUM(Retrieving!Z51:Z1036)=0,"",IF(Retrieving!Z51=0,"null",Retrieving!Z51))</f>
        <v/>
      </c>
      <c r="AA30" s="2" t="str">
        <f ca="1">IF(SUM(Retrieving!AA51:AA1036)=0,"",IF(Retrieving!AA51=0,"null",Retrieving!AA51))</f>
        <v/>
      </c>
      <c r="AB30" s="2" t="str">
        <f ca="1">IF(SUM(Retrieving!AB51:AB1036)=0,"",IF(Retrieving!AB51=0,"null",Retrieving!AB51))</f>
        <v/>
      </c>
      <c r="AC30" s="2" t="str">
        <f ca="1">IF(SUM(Retrieving!AC51:AC1036)=0,"",IF(Retrieving!AC51=0,"null",Retrieving!AC51))</f>
        <v/>
      </c>
      <c r="AD30" s="2" t="str">
        <f ca="1">IF(SUM(Retrieving!AD51:AD1036)=0,"",IF(Retrieving!AD51=0,"null",Retrieving!AD51))</f>
        <v/>
      </c>
      <c r="AE30" s="2" t="str">
        <f ca="1">IF(SUM(Retrieving!AE51:AE1036)=0,"",IF(Retrieving!AE51=0,"null",Retrieving!AE51))</f>
        <v/>
      </c>
      <c r="AF30" s="2" t="str">
        <f ca="1">IF(SUM(Retrieving!AF51:AF1036)=0,"",IF(Retrieving!AF51=0,"null",Retrieving!AF51))</f>
        <v/>
      </c>
      <c r="AG30" s="2" t="str">
        <f ca="1">IF(SUM(Retrieving!AG51:AG1036)=0,"",IF(Retrieving!AG51=0,"null",Retrieving!AG51))</f>
        <v/>
      </c>
      <c r="AH30" s="2" t="str">
        <f ca="1">IF(SUM(Retrieving!AH51:AH1036)=0,"",IF(Retrieving!AH51=0,"null",Retrieving!AH51))</f>
        <v/>
      </c>
      <c r="AI30" s="2" t="str">
        <f ca="1">IF(SUM(Retrieving!AI51:AI1036)=0,"",IF(Retrieving!AI51=0,"null",Retrieving!AI51))</f>
        <v/>
      </c>
      <c r="AJ30" s="2" t="str">
        <f ca="1">IF(SUM(Retrieving!AJ51:AJ1036)=0,"",IF(Retrieving!AJ51=0,"null",Retrieving!AJ51))</f>
        <v/>
      </c>
      <c r="AK30" s="2" t="str">
        <f ca="1">IF(SUM(Retrieving!AK51:AK1036)=0,"",IF(Retrieving!AK51=0,"null",Retrieving!AK51))</f>
        <v/>
      </c>
      <c r="AL30" s="2">
        <f ca="1">IF(SUM(Retrieving!AL51:AL1036)=0,"",IF(Retrieving!AL51=0,"null",Retrieving!AL51))</f>
        <v>22.104800000000001</v>
      </c>
      <c r="AM30" s="2" t="str">
        <f ca="1">IF(SUM(Retrieving!AM51:AM1036)=0,"",IF(Retrieving!AM51=0,"null",Retrieving!AM51))</f>
        <v/>
      </c>
      <c r="AN30" s="2" t="str">
        <f ca="1">IF(SUM(Retrieving!AN51:AN1036)=0,"",IF(Retrieving!AN51=0,"null",Retrieving!AN51))</f>
        <v/>
      </c>
      <c r="AO30" s="2" t="str">
        <f ca="1">IF(SUM(Retrieving!AO51:AO1036)=0,"",IF(Retrieving!AO51=0,"null",Retrieving!AO51))</f>
        <v/>
      </c>
      <c r="AP30" s="2" t="str">
        <f ca="1">IF(SUM(Retrieving!AP51:AP1036)=0,"",IF(Retrieving!AP51=0,"null",Retrieving!AP51))</f>
        <v/>
      </c>
      <c r="AQ30" s="2" t="str">
        <f ca="1">IF(SUM(Retrieving!AQ51:AQ1036)=0,"",IF(Retrieving!AQ51=0,"null",Retrieving!AQ51))</f>
        <v/>
      </c>
      <c r="AR30" s="2" t="str">
        <f ca="1">IF(SUM(Retrieving!AR51:AR1036)=0,"",IF(Retrieving!AR51=0,"null",Retrieving!AR51))</f>
        <v/>
      </c>
      <c r="AS30" s="2" t="str">
        <f ca="1">IF(SUM(Retrieving!AS51:AS1036)=0,"",IF(Retrieving!AS51=0,"null",Retrieving!AS51))</f>
        <v/>
      </c>
      <c r="AT30" s="2" t="str">
        <f ca="1">IF(SUM(Retrieving!AT51:AT1036)=0,"",IF(Retrieving!AT51=0,"null",Retrieving!AT51))</f>
        <v/>
      </c>
      <c r="AU30" s="2" t="str">
        <f ca="1">IF(SUM(Retrieving!AU51:AU1036)=0,"",IF(Retrieving!AU51=0,"null",Retrieving!AU51))</f>
        <v/>
      </c>
      <c r="AV30" s="2" t="str">
        <f ca="1">IF(SUM(Retrieving!AV51:AV1036)=0,"",IF(Retrieving!AV51=0,"null",Retrieving!AV51))</f>
        <v>null</v>
      </c>
      <c r="AW30" s="2" t="str">
        <f ca="1">IF(SUM(Retrieving!AW51:AW1036)=0,"",IF(Retrieving!AW51=0,"null",Retrieving!AW51))</f>
        <v/>
      </c>
      <c r="AX30" s="2">
        <f ca="1">IF(SUM(Retrieving!AX51:AX1036)=0,"",IF(Retrieving!AX51=0,"null",Retrieving!AX51))</f>
        <v>-597.529</v>
      </c>
      <c r="AY30" s="2" t="str">
        <f ca="1">IF(SUM(Retrieving!AY51:AY1036)=0,"",IF(Retrieving!AY51=0,"null",Retrieving!AY51))</f>
        <v/>
      </c>
      <c r="AZ30" s="2" t="str">
        <f ca="1">IF(SUM(Retrieving!AZ51:AZ1036)=0,"",IF(Retrieving!AZ51=0,"null",Retrieving!AZ51))</f>
        <v/>
      </c>
    </row>
    <row r="31" spans="2:52" x14ac:dyDescent="0.2">
      <c r="B31">
        <f t="shared" si="1"/>
        <v>2013</v>
      </c>
      <c r="C31" s="2" t="str">
        <f ca="1">IF(SUM(Retrieving!C52:C1037)=0,"",IF(Retrieving!C52=0,"null",Retrieving!C52))</f>
        <v>null</v>
      </c>
      <c r="D31" s="2" t="str">
        <f ca="1">IF(SUM(Retrieving!D52:D1037)=0,"",IF(Retrieving!D52=0,"null",Retrieving!D52))</f>
        <v>null</v>
      </c>
      <c r="E31" s="2" t="str">
        <f ca="1">IF(Retrieving!E52=0,"null",Retrieving!E52)</f>
        <v>null</v>
      </c>
      <c r="F31" s="2" t="str">
        <f ca="1">IF(Retrieving!F52=0,"null",Retrieving!F52)</f>
        <v>null</v>
      </c>
      <c r="G31" s="2" t="str">
        <f ca="1">IF(SUM(Retrieving!G52:G1037)=0,"",IF(Retrieving!G52=0,"null",Retrieving!G52))</f>
        <v>null</v>
      </c>
      <c r="H31" s="2" t="str">
        <f ca="1">IF(SUM(Retrieving!H52:H1037)=0,"",IF(Retrieving!H52=0,"null",Retrieving!H52))</f>
        <v>null</v>
      </c>
      <c r="I31" s="2" t="str">
        <f ca="1">IF(SUM(Retrieving!I52:I1037)=0,"",IF(Retrieving!I52=0,"null",Retrieving!I52))</f>
        <v>null</v>
      </c>
      <c r="J31" s="2" t="str">
        <f ca="1">IF(SUM(Retrieving!J52:J1037)=0,"",IF(Retrieving!J52=0,"null",Retrieving!J52))</f>
        <v/>
      </c>
      <c r="K31" s="2" t="str">
        <f ca="1">IF(SUM(Retrieving!K52:K1037)=0,"",IF(Retrieving!K52=0,"null",Retrieving!K52))</f>
        <v>null</v>
      </c>
      <c r="L31" s="2" t="str">
        <f ca="1">IF(SUM(Retrieving!L52:L1037)=0,"",IF(Retrieving!L52=0,"null",Retrieving!L52))</f>
        <v>null</v>
      </c>
      <c r="M31" s="2" t="str">
        <f ca="1">IF(SUM(Retrieving!M52:M1037)=0,"",IF(Retrieving!M52=0,"null",Retrieving!M52))</f>
        <v>null</v>
      </c>
      <c r="N31" s="2" t="str">
        <f ca="1">IF(SUM(Retrieving!N52:N1037)=0,"",IF(Retrieving!N52=0,"null",Retrieving!N52))</f>
        <v>null</v>
      </c>
      <c r="O31" s="2" t="str">
        <f ca="1">IF(SUM(Retrieving!O52:O1037)=0,"",IF(Retrieving!O52=0,"null",Retrieving!O52))</f>
        <v>null</v>
      </c>
      <c r="P31" s="2" t="str">
        <f ca="1">IF(SUM(Retrieving!P52:P1037)=0,"",IF(Retrieving!P52=0,"null",Retrieving!P52))</f>
        <v>null</v>
      </c>
      <c r="Q31" s="2" t="str">
        <f ca="1">IF(SUM(Retrieving!Q52:Q1037)=0,"",IF(Retrieving!Q52=0,"null",Retrieving!Q52))</f>
        <v/>
      </c>
      <c r="R31" s="2" t="str">
        <f ca="1">IF(SUM(Retrieving!R52:R1037)=0,"",IF(Retrieving!R52=0,"null",Retrieving!R52))</f>
        <v/>
      </c>
      <c r="S31" s="2" t="str">
        <f ca="1">IF(SUM(Retrieving!S52:S1037)=0,"",IF(Retrieving!S52=0,"null",Retrieving!S52))</f>
        <v/>
      </c>
      <c r="T31" s="2" t="str">
        <f ca="1">IF(SUM(Retrieving!T52:T1037)=0,"",IF(Retrieving!T52=0,"null",Retrieving!T52))</f>
        <v/>
      </c>
      <c r="U31" s="2" t="str">
        <f ca="1">IF(SUM(Retrieving!U52:U1037)=0,"",IF(Retrieving!U52=0,"null",Retrieving!U52))</f>
        <v/>
      </c>
      <c r="V31" s="2" t="str">
        <f ca="1">IF(SUM(Retrieving!V52:V1037)=0,"",IF(Retrieving!V52=0,"null",Retrieving!V52))</f>
        <v/>
      </c>
      <c r="W31" s="2" t="str">
        <f ca="1">IF(SUM(Retrieving!W52:W1037)=0,"",IF(Retrieving!W52=0,"null",Retrieving!W52))</f>
        <v>null</v>
      </c>
      <c r="X31" s="2" t="str">
        <f ca="1">IF(SUM(Retrieving!X52:X1037)=0,"",IF(Retrieving!X52=0,"null",Retrieving!X52))</f>
        <v/>
      </c>
      <c r="Y31" s="2" t="str">
        <f ca="1">IF(SUM(Retrieving!Y52:Y1037)=0,"",IF(Retrieving!Y52=0,"null",Retrieving!Y52))</f>
        <v/>
      </c>
      <c r="Z31" s="2" t="str">
        <f ca="1">IF(SUM(Retrieving!Z52:Z1037)=0,"",IF(Retrieving!Z52=0,"null",Retrieving!Z52))</f>
        <v/>
      </c>
      <c r="AA31" s="2" t="str">
        <f ca="1">IF(SUM(Retrieving!AA52:AA1037)=0,"",IF(Retrieving!AA52=0,"null",Retrieving!AA52))</f>
        <v/>
      </c>
      <c r="AB31" s="2" t="str">
        <f ca="1">IF(SUM(Retrieving!AB52:AB1037)=0,"",IF(Retrieving!AB52=0,"null",Retrieving!AB52))</f>
        <v/>
      </c>
      <c r="AC31" s="2" t="str">
        <f ca="1">IF(SUM(Retrieving!AC52:AC1037)=0,"",IF(Retrieving!AC52=0,"null",Retrieving!AC52))</f>
        <v/>
      </c>
      <c r="AD31" s="2" t="str">
        <f ca="1">IF(SUM(Retrieving!AD52:AD1037)=0,"",IF(Retrieving!AD52=0,"null",Retrieving!AD52))</f>
        <v/>
      </c>
      <c r="AE31" s="2" t="str">
        <f ca="1">IF(SUM(Retrieving!AE52:AE1037)=0,"",IF(Retrieving!AE52=0,"null",Retrieving!AE52))</f>
        <v/>
      </c>
      <c r="AF31" s="2" t="str">
        <f ca="1">IF(SUM(Retrieving!AF52:AF1037)=0,"",IF(Retrieving!AF52=0,"null",Retrieving!AF52))</f>
        <v/>
      </c>
      <c r="AG31" s="2" t="str">
        <f ca="1">IF(SUM(Retrieving!AG52:AG1037)=0,"",IF(Retrieving!AG52=0,"null",Retrieving!AG52))</f>
        <v/>
      </c>
      <c r="AH31" s="2" t="str">
        <f ca="1">IF(SUM(Retrieving!AH52:AH1037)=0,"",IF(Retrieving!AH52=0,"null",Retrieving!AH52))</f>
        <v/>
      </c>
      <c r="AI31" s="2" t="str">
        <f ca="1">IF(SUM(Retrieving!AI52:AI1037)=0,"",IF(Retrieving!AI52=0,"null",Retrieving!AI52))</f>
        <v/>
      </c>
      <c r="AJ31" s="2" t="str">
        <f ca="1">IF(SUM(Retrieving!AJ52:AJ1037)=0,"",IF(Retrieving!AJ52=0,"null",Retrieving!AJ52))</f>
        <v/>
      </c>
      <c r="AK31" s="2" t="str">
        <f ca="1">IF(SUM(Retrieving!AK52:AK1037)=0,"",IF(Retrieving!AK52=0,"null",Retrieving!AK52))</f>
        <v/>
      </c>
      <c r="AL31" s="2" t="str">
        <f ca="1">IF(SUM(Retrieving!AL52:AL1037)=0,"",IF(Retrieving!AL52=0,"null",Retrieving!AL52))</f>
        <v/>
      </c>
      <c r="AM31" s="2" t="str">
        <f ca="1">IF(SUM(Retrieving!AM52:AM1037)=0,"",IF(Retrieving!AM52=0,"null",Retrieving!AM52))</f>
        <v/>
      </c>
      <c r="AN31" s="2" t="str">
        <f ca="1">IF(SUM(Retrieving!AN52:AN1037)=0,"",IF(Retrieving!AN52=0,"null",Retrieving!AN52))</f>
        <v/>
      </c>
      <c r="AO31" s="2" t="str">
        <f ca="1">IF(SUM(Retrieving!AO52:AO1037)=0,"",IF(Retrieving!AO52=0,"null",Retrieving!AO52))</f>
        <v/>
      </c>
      <c r="AP31" s="2" t="str">
        <f ca="1">IF(SUM(Retrieving!AP52:AP1037)=0,"",IF(Retrieving!AP52=0,"null",Retrieving!AP52))</f>
        <v/>
      </c>
      <c r="AQ31" s="2" t="str">
        <f ca="1">IF(SUM(Retrieving!AQ52:AQ1037)=0,"",IF(Retrieving!AQ52=0,"null",Retrieving!AQ52))</f>
        <v/>
      </c>
      <c r="AR31" s="2" t="str">
        <f ca="1">IF(SUM(Retrieving!AR52:AR1037)=0,"",IF(Retrieving!AR52=0,"null",Retrieving!AR52))</f>
        <v/>
      </c>
      <c r="AS31" s="2" t="str">
        <f ca="1">IF(SUM(Retrieving!AS52:AS1037)=0,"",IF(Retrieving!AS52=0,"null",Retrieving!AS52))</f>
        <v/>
      </c>
      <c r="AT31" s="2" t="str">
        <f ca="1">IF(SUM(Retrieving!AT52:AT1037)=0,"",IF(Retrieving!AT52=0,"null",Retrieving!AT52))</f>
        <v/>
      </c>
      <c r="AU31" s="2" t="str">
        <f ca="1">IF(SUM(Retrieving!AU52:AU1037)=0,"",IF(Retrieving!AU52=0,"null",Retrieving!AU52))</f>
        <v/>
      </c>
      <c r="AV31" s="2" t="str">
        <f ca="1">IF(SUM(Retrieving!AV52:AV1037)=0,"",IF(Retrieving!AV52=0,"null",Retrieving!AV52))</f>
        <v>null</v>
      </c>
      <c r="AW31" s="2" t="str">
        <f ca="1">IF(SUM(Retrieving!AW52:AW1037)=0,"",IF(Retrieving!AW52=0,"null",Retrieving!AW52))</f>
        <v/>
      </c>
      <c r="AX31" s="2" t="str">
        <f ca="1">IF(SUM(Retrieving!AX52:AX1037)=0,"",IF(Retrieving!AX52=0,"null",Retrieving!AX52))</f>
        <v/>
      </c>
      <c r="AY31" s="2" t="str">
        <f ca="1">IF(SUM(Retrieving!AY52:AY1037)=0,"",IF(Retrieving!AY52=0,"null",Retrieving!AY52))</f>
        <v/>
      </c>
      <c r="AZ31" s="2" t="str">
        <f ca="1">IF(SUM(Retrieving!AZ52:AZ1037)=0,"",IF(Retrieving!AZ52=0,"null",Retrieving!AZ52))</f>
        <v/>
      </c>
    </row>
    <row r="32" spans="2:52" x14ac:dyDescent="0.2">
      <c r="B32">
        <f t="shared" si="1"/>
        <v>2014</v>
      </c>
      <c r="C32" s="2">
        <f ca="1">IF(SUM(Retrieving!C53:C1038)=0,"",IF(Retrieving!C53=0,"null",Retrieving!C53))</f>
        <v>12296.066000000001</v>
      </c>
      <c r="D32" s="2">
        <f ca="1">IF(SUM(Retrieving!D53:D1038)=0,"",IF(Retrieving!D53=0,"null",Retrieving!D53))</f>
        <v>8.9630618284664614</v>
      </c>
      <c r="E32" s="2" t="str">
        <f ca="1">IF(Retrieving!E53=0,"null",Retrieving!E53)</f>
        <v>52nd</v>
      </c>
      <c r="F32" s="2" t="str">
        <f ca="1">IF(Retrieving!F53=0,"null",Retrieving!F53)</f>
        <v>1st</v>
      </c>
      <c r="G32" s="2">
        <f ca="1">IF(SUM(Retrieving!G53:G1038)=0,"",IF(Retrieving!G53=0,"null",Retrieving!G53))</f>
        <v>0.23656992319046</v>
      </c>
      <c r="H32" s="2">
        <f ca="1">IF(SUM(Retrieving!H53:H1038)=0,"",IF(Retrieving!H53=0,"null",Retrieving!H53))</f>
        <v>0.79011872577782194</v>
      </c>
      <c r="I32" s="2">
        <f ca="1">IF(SUM(Retrieving!I53:I1038)=0,"",IF(Retrieving!I53=0,"null",Retrieving!I53))</f>
        <v>1.9140593422318976E-2</v>
      </c>
      <c r="J32" s="2" t="str">
        <f ca="1">IF(SUM(Retrieving!J53:J1038)=0,"",IF(Retrieving!J53=0,"null",Retrieving!J53))</f>
        <v/>
      </c>
      <c r="K32" s="2">
        <f ca="1">IF(SUM(Retrieving!K53:K1038)=0,"",IF(Retrieving!K53=0,"null",Retrieving!K53))</f>
        <v>0.11487007307865785</v>
      </c>
      <c r="L32" s="2">
        <f ca="1">IF(SUM(Retrieving!L53:L1038)=0,"",IF(Retrieving!L53=0,"null",Retrieving!L53))</f>
        <v>7.587060772120123E-2</v>
      </c>
      <c r="M32" s="2">
        <f ca="1">IF(SUM(Retrieving!M53:M1038)=0,"",IF(Retrieving!M53=0,"null",Retrieving!M53))</f>
        <v>249.50800000000001</v>
      </c>
      <c r="N32" s="2">
        <f ca="1">IF(SUM(Retrieving!N53:N1038)=0,"",IF(Retrieving!N53=0,"null",Retrieving!N53))</f>
        <v>150.08500000000001</v>
      </c>
      <c r="O32" s="2">
        <f ca="1">IF(SUM(Retrieving!O53:O1038)=0,"",IF(Retrieving!O53=0,"null",Retrieving!O53))</f>
        <v>275.96800000000002</v>
      </c>
      <c r="P32" s="2">
        <f ca="1">IF(SUM(Retrieving!P53:P1038)=0,"",IF(Retrieving!P53=0,"null",Retrieving!P53))</f>
        <v>246.45</v>
      </c>
      <c r="Q32" s="2" t="str">
        <f ca="1">IF(SUM(Retrieving!Q53:Q1038)=0,"",IF(Retrieving!Q53=0,"null",Retrieving!Q53))</f>
        <v/>
      </c>
      <c r="R32" s="2" t="str">
        <f ca="1">IF(SUM(Retrieving!R53:R1038)=0,"",IF(Retrieving!R53=0,"null",Retrieving!R53))</f>
        <v/>
      </c>
      <c r="S32" s="2" t="str">
        <f ca="1">IF(SUM(Retrieving!S53:S1038)=0,"",IF(Retrieving!S53=0,"null",Retrieving!S53))</f>
        <v/>
      </c>
      <c r="T32" s="2" t="str">
        <f ca="1">IF(SUM(Retrieving!T53:T1038)=0,"",IF(Retrieving!T53=0,"null",Retrieving!T53))</f>
        <v/>
      </c>
      <c r="U32" s="2" t="str">
        <f ca="1">IF(SUM(Retrieving!U53:U1038)=0,"",IF(Retrieving!U53=0,"null",Retrieving!U53))</f>
        <v/>
      </c>
      <c r="V32" s="2" t="str">
        <f ca="1">IF(SUM(Retrieving!V53:V1038)=0,"",IF(Retrieving!V53=0,"null",Retrieving!V53))</f>
        <v/>
      </c>
      <c r="W32" s="2">
        <f ca="1">IF(SUM(Retrieving!W53:W1038)=0,"",IF(Retrieving!W53=0,"null",Retrieving!W53))</f>
        <v>10.898999999999999</v>
      </c>
      <c r="X32" s="2" t="str">
        <f ca="1">IF(SUM(Retrieving!X53:X1038)=0,"",IF(Retrieving!X53=0,"null",Retrieving!X53))</f>
        <v/>
      </c>
      <c r="Y32" s="2" t="str">
        <f ca="1">IF(SUM(Retrieving!Y53:Y1038)=0,"",IF(Retrieving!Y53=0,"null",Retrieving!Y53))</f>
        <v/>
      </c>
      <c r="Z32" s="2" t="str">
        <f ca="1">IF(SUM(Retrieving!Z53:Z1038)=0,"",IF(Retrieving!Z53=0,"null",Retrieving!Z53))</f>
        <v/>
      </c>
      <c r="AA32" s="2" t="str">
        <f ca="1">IF(SUM(Retrieving!AA53:AA1038)=0,"",IF(Retrieving!AA53=0,"null",Retrieving!AA53))</f>
        <v/>
      </c>
      <c r="AB32" s="2" t="str">
        <f ca="1">IF(SUM(Retrieving!AB53:AB1038)=0,"",IF(Retrieving!AB53=0,"null",Retrieving!AB53))</f>
        <v/>
      </c>
      <c r="AC32" s="2" t="str">
        <f ca="1">IF(SUM(Retrieving!AC53:AC1038)=0,"",IF(Retrieving!AC53=0,"null",Retrieving!AC53))</f>
        <v/>
      </c>
      <c r="AD32" s="2" t="str">
        <f ca="1">IF(SUM(Retrieving!AD53:AD1038)=0,"",IF(Retrieving!AD53=0,"null",Retrieving!AD53))</f>
        <v/>
      </c>
      <c r="AE32" s="2" t="str">
        <f ca="1">IF(SUM(Retrieving!AE53:AE1038)=0,"",IF(Retrieving!AE53=0,"null",Retrieving!AE53))</f>
        <v/>
      </c>
      <c r="AF32" s="2" t="str">
        <f ca="1">IF(SUM(Retrieving!AF53:AF1038)=0,"",IF(Retrieving!AF53=0,"null",Retrieving!AF53))</f>
        <v/>
      </c>
      <c r="AG32" s="2" t="str">
        <f ca="1">IF(SUM(Retrieving!AG53:AG1038)=0,"",IF(Retrieving!AG53=0,"null",Retrieving!AG53))</f>
        <v/>
      </c>
      <c r="AH32" s="2" t="str">
        <f ca="1">IF(SUM(Retrieving!AH53:AH1038)=0,"",IF(Retrieving!AH53=0,"null",Retrieving!AH53))</f>
        <v/>
      </c>
      <c r="AI32" s="2" t="str">
        <f ca="1">IF(SUM(Retrieving!AI53:AI1038)=0,"",IF(Retrieving!AI53=0,"null",Retrieving!AI53))</f>
        <v/>
      </c>
      <c r="AJ32" s="2" t="str">
        <f ca="1">IF(SUM(Retrieving!AJ53:AJ1038)=0,"",IF(Retrieving!AJ53=0,"null",Retrieving!AJ53))</f>
        <v/>
      </c>
      <c r="AK32" s="2" t="str">
        <f ca="1">IF(SUM(Retrieving!AK53:AK1038)=0,"",IF(Retrieving!AK53=0,"null",Retrieving!AK53))</f>
        <v/>
      </c>
      <c r="AL32" s="2" t="str">
        <f ca="1">IF(SUM(Retrieving!AL53:AL1038)=0,"",IF(Retrieving!AL53=0,"null",Retrieving!AL53))</f>
        <v/>
      </c>
      <c r="AM32" s="2" t="str">
        <f ca="1">IF(SUM(Retrieving!AM53:AM1038)=0,"",IF(Retrieving!AM53=0,"null",Retrieving!AM53))</f>
        <v/>
      </c>
      <c r="AN32" s="2" t="str">
        <f ca="1">IF(SUM(Retrieving!AN53:AN1038)=0,"",IF(Retrieving!AN53=0,"null",Retrieving!AN53))</f>
        <v/>
      </c>
      <c r="AO32" s="2" t="str">
        <f ca="1">IF(SUM(Retrieving!AO53:AO1038)=0,"",IF(Retrieving!AO53=0,"null",Retrieving!AO53))</f>
        <v/>
      </c>
      <c r="AP32" s="2" t="str">
        <f ca="1">IF(SUM(Retrieving!AP53:AP1038)=0,"",IF(Retrieving!AP53=0,"null",Retrieving!AP53))</f>
        <v/>
      </c>
      <c r="AQ32" s="2" t="str">
        <f ca="1">IF(SUM(Retrieving!AQ53:AQ1038)=0,"",IF(Retrieving!AQ53=0,"null",Retrieving!AQ53))</f>
        <v/>
      </c>
      <c r="AR32" s="2" t="str">
        <f ca="1">IF(SUM(Retrieving!AR53:AR1038)=0,"",IF(Retrieving!AR53=0,"null",Retrieving!AR53))</f>
        <v/>
      </c>
      <c r="AS32" s="2" t="str">
        <f ca="1">IF(SUM(Retrieving!AS53:AS1038)=0,"",IF(Retrieving!AS53=0,"null",Retrieving!AS53))</f>
        <v/>
      </c>
      <c r="AT32" s="2" t="str">
        <f ca="1">IF(SUM(Retrieving!AT53:AT1038)=0,"",IF(Retrieving!AT53=0,"null",Retrieving!AT53))</f>
        <v/>
      </c>
      <c r="AU32" s="2" t="str">
        <f ca="1">IF(SUM(Retrieving!AU53:AU1038)=0,"",IF(Retrieving!AU53=0,"null",Retrieving!AU53))</f>
        <v/>
      </c>
      <c r="AV32" s="2">
        <f ca="1">IF(SUM(Retrieving!AV53:AV1038)=0,"",IF(Retrieving!AV53=0,"null",Retrieving!AV53))</f>
        <v>-1102.75</v>
      </c>
      <c r="AW32" s="2" t="str">
        <f ca="1">IF(SUM(Retrieving!AW53:AW1038)=0,"",IF(Retrieving!AW53=0,"null",Retrieving!AW53))</f>
        <v/>
      </c>
      <c r="AX32" s="2" t="str">
        <f ca="1">IF(SUM(Retrieving!AX53:AX1038)=0,"",IF(Retrieving!AX53=0,"null",Retrieving!AX53))</f>
        <v/>
      </c>
      <c r="AY32" s="2" t="str">
        <f ca="1">IF(SUM(Retrieving!AY53:AY1038)=0,"",IF(Retrieving!AY53=0,"null",Retrieving!AY53))</f>
        <v/>
      </c>
      <c r="AZ32" s="2" t="str">
        <f ca="1">IF(SUM(Retrieving!AZ53:AZ1038)=0,"",IF(Retrieving!AZ53=0,"null",Retrieving!AZ53))</f>
        <v/>
      </c>
    </row>
    <row r="33" spans="2:52" x14ac:dyDescent="0.2">
      <c r="B33">
        <f t="shared" si="1"/>
        <v>2015</v>
      </c>
      <c r="C33" s="2" t="str">
        <f ca="1">IF(SUM(Retrieving!C54:C1039)=0,"",IF(Retrieving!C54=0,"null",Retrieving!C54))</f>
        <v/>
      </c>
      <c r="D33" s="2" t="str">
        <f ca="1">IF(SUM(Retrieving!D54:D1039)=0,"",IF(Retrieving!D54=0,"null",Retrieving!D54))</f>
        <v/>
      </c>
      <c r="E33" s="2" t="str">
        <f ca="1">IF(Retrieving!E54=0,"null",Retrieving!E54)</f>
        <v>null</v>
      </c>
      <c r="F33" s="2" t="str">
        <f ca="1">IF(Retrieving!F54=0,"null",Retrieving!F54)</f>
        <v>null</v>
      </c>
      <c r="G33" s="2" t="str">
        <f ca="1">IF(SUM(Retrieving!G54:G1039)=0,"",IF(Retrieving!G54=0,"null",Retrieving!G54))</f>
        <v/>
      </c>
      <c r="H33" s="2" t="str">
        <f ca="1">IF(SUM(Retrieving!H54:H1039)=0,"",IF(Retrieving!H54=0,"null",Retrieving!H54))</f>
        <v/>
      </c>
      <c r="I33" s="2" t="str">
        <f ca="1">IF(SUM(Retrieving!I54:I1039)=0,"",IF(Retrieving!I54=0,"null",Retrieving!I54))</f>
        <v/>
      </c>
      <c r="J33" s="2" t="str">
        <f ca="1">IF(SUM(Retrieving!J54:J1039)=0,"",IF(Retrieving!J54=0,"null",Retrieving!J54))</f>
        <v/>
      </c>
      <c r="K33" s="2" t="str">
        <f ca="1">IF(SUM(Retrieving!K54:K1039)=0,"",IF(Retrieving!K54=0,"null",Retrieving!K54))</f>
        <v/>
      </c>
      <c r="L33" s="2" t="str">
        <f ca="1">IF(SUM(Retrieving!L54:L1039)=0,"",IF(Retrieving!L54=0,"null",Retrieving!L54))</f>
        <v/>
      </c>
      <c r="M33" s="2" t="str">
        <f ca="1">IF(SUM(Retrieving!M54:M1039)=0,"",IF(Retrieving!M54=0,"null",Retrieving!M54))</f>
        <v/>
      </c>
      <c r="N33" s="2" t="str">
        <f ca="1">IF(SUM(Retrieving!N54:N1039)=0,"",IF(Retrieving!N54=0,"null",Retrieving!N54))</f>
        <v/>
      </c>
      <c r="O33" s="2" t="str">
        <f ca="1">IF(SUM(Retrieving!O54:O1039)=0,"",IF(Retrieving!O54=0,"null",Retrieving!O54))</f>
        <v/>
      </c>
      <c r="P33" s="2" t="str">
        <f ca="1">IF(SUM(Retrieving!P54:P1039)=0,"",IF(Retrieving!P54=0,"null",Retrieving!P54))</f>
        <v/>
      </c>
      <c r="Q33" s="2" t="str">
        <f ca="1">IF(SUM(Retrieving!Q54:Q1039)=0,"",IF(Retrieving!Q54=0,"null",Retrieving!Q54))</f>
        <v/>
      </c>
      <c r="R33" s="2" t="str">
        <f ca="1">IF(SUM(Retrieving!R54:R1039)=0,"",IF(Retrieving!R54=0,"null",Retrieving!R54))</f>
        <v/>
      </c>
      <c r="S33" s="2" t="str">
        <f ca="1">IF(SUM(Retrieving!S54:S1039)=0,"",IF(Retrieving!S54=0,"null",Retrieving!S54))</f>
        <v/>
      </c>
      <c r="T33" s="2" t="str">
        <f ca="1">IF(SUM(Retrieving!T54:T1039)=0,"",IF(Retrieving!T54=0,"null",Retrieving!T54))</f>
        <v/>
      </c>
      <c r="U33" s="2" t="str">
        <f ca="1">IF(SUM(Retrieving!U54:U1039)=0,"",IF(Retrieving!U54=0,"null",Retrieving!U54))</f>
        <v/>
      </c>
      <c r="V33" s="2" t="str">
        <f ca="1">IF(SUM(Retrieving!V54:V1039)=0,"",IF(Retrieving!V54=0,"null",Retrieving!V54))</f>
        <v/>
      </c>
      <c r="W33" s="2" t="str">
        <f ca="1">IF(SUM(Retrieving!W54:W1039)=0,"",IF(Retrieving!W54=0,"null",Retrieving!W54))</f>
        <v/>
      </c>
      <c r="X33" s="2" t="str">
        <f ca="1">IF(SUM(Retrieving!X54:X1039)=0,"",IF(Retrieving!X54=0,"null",Retrieving!X54))</f>
        <v/>
      </c>
      <c r="Y33" s="2" t="str">
        <f ca="1">IF(SUM(Retrieving!Y54:Y1039)=0,"",IF(Retrieving!Y54=0,"null",Retrieving!Y54))</f>
        <v/>
      </c>
      <c r="Z33" s="2" t="str">
        <f ca="1">IF(SUM(Retrieving!Z54:Z1039)=0,"",IF(Retrieving!Z54=0,"null",Retrieving!Z54))</f>
        <v/>
      </c>
      <c r="AA33" s="2" t="str">
        <f ca="1">IF(SUM(Retrieving!AA54:AA1039)=0,"",IF(Retrieving!AA54=0,"null",Retrieving!AA54))</f>
        <v/>
      </c>
      <c r="AB33" s="2" t="str">
        <f ca="1">IF(SUM(Retrieving!AB54:AB1039)=0,"",IF(Retrieving!AB54=0,"null",Retrieving!AB54))</f>
        <v/>
      </c>
      <c r="AC33" s="2" t="str">
        <f ca="1">IF(SUM(Retrieving!AC54:AC1039)=0,"",IF(Retrieving!AC54=0,"null",Retrieving!AC54))</f>
        <v/>
      </c>
      <c r="AD33" s="2" t="str">
        <f ca="1">IF(SUM(Retrieving!AD54:AD1039)=0,"",IF(Retrieving!AD54=0,"null",Retrieving!AD54))</f>
        <v/>
      </c>
      <c r="AE33" s="2" t="str">
        <f ca="1">IF(SUM(Retrieving!AE54:AE1039)=0,"",IF(Retrieving!AE54=0,"null",Retrieving!AE54))</f>
        <v/>
      </c>
      <c r="AF33" s="2" t="str">
        <f ca="1">IF(SUM(Retrieving!AF54:AF1039)=0,"",IF(Retrieving!AF54=0,"null",Retrieving!AF54))</f>
        <v/>
      </c>
      <c r="AG33" s="2" t="str">
        <f ca="1">IF(SUM(Retrieving!AG54:AG1039)=0,"",IF(Retrieving!AG54=0,"null",Retrieving!AG54))</f>
        <v/>
      </c>
      <c r="AH33" s="2" t="str">
        <f ca="1">IF(SUM(Retrieving!AH54:AH1039)=0,"",IF(Retrieving!AH54=0,"null",Retrieving!AH54))</f>
        <v/>
      </c>
      <c r="AI33" s="2" t="str">
        <f ca="1">IF(SUM(Retrieving!AI54:AI1039)=0,"",IF(Retrieving!AI54=0,"null",Retrieving!AI54))</f>
        <v/>
      </c>
      <c r="AJ33" s="2" t="str">
        <f ca="1">IF(SUM(Retrieving!AJ54:AJ1039)=0,"",IF(Retrieving!AJ54=0,"null",Retrieving!AJ54))</f>
        <v/>
      </c>
      <c r="AK33" s="2" t="str">
        <f ca="1">IF(SUM(Retrieving!AK54:AK1039)=0,"",IF(Retrieving!AK54=0,"null",Retrieving!AK54))</f>
        <v/>
      </c>
      <c r="AL33" s="2" t="str">
        <f ca="1">IF(SUM(Retrieving!AL54:AL1039)=0,"",IF(Retrieving!AL54=0,"null",Retrieving!AL54))</f>
        <v/>
      </c>
      <c r="AM33" s="2" t="str">
        <f ca="1">IF(SUM(Retrieving!AM54:AM1039)=0,"",IF(Retrieving!AM54=0,"null",Retrieving!AM54))</f>
        <v/>
      </c>
      <c r="AN33" s="2" t="str">
        <f ca="1">IF(SUM(Retrieving!AN54:AN1039)=0,"",IF(Retrieving!AN54=0,"null",Retrieving!AN54))</f>
        <v/>
      </c>
      <c r="AO33" s="2" t="str">
        <f ca="1">IF(SUM(Retrieving!AO54:AO1039)=0,"",IF(Retrieving!AO54=0,"null",Retrieving!AO54))</f>
        <v/>
      </c>
      <c r="AP33" s="2" t="str">
        <f ca="1">IF(SUM(Retrieving!AP54:AP1039)=0,"",IF(Retrieving!AP54=0,"null",Retrieving!AP54))</f>
        <v/>
      </c>
      <c r="AQ33" s="2" t="str">
        <f ca="1">IF(SUM(Retrieving!AQ54:AQ1039)=0,"",IF(Retrieving!AQ54=0,"null",Retrieving!AQ54))</f>
        <v/>
      </c>
      <c r="AR33" s="2" t="str">
        <f ca="1">IF(SUM(Retrieving!AR54:AR1039)=0,"",IF(Retrieving!AR54=0,"null",Retrieving!AR54))</f>
        <v/>
      </c>
      <c r="AS33" s="2" t="str">
        <f ca="1">IF(SUM(Retrieving!AS54:AS1039)=0,"",IF(Retrieving!AS54=0,"null",Retrieving!AS54))</f>
        <v/>
      </c>
      <c r="AT33" s="2" t="str">
        <f ca="1">IF(SUM(Retrieving!AT54:AT1039)=0,"",IF(Retrieving!AT54=0,"null",Retrieving!AT54))</f>
        <v/>
      </c>
      <c r="AU33" s="2" t="str">
        <f ca="1">IF(SUM(Retrieving!AU54:AU1039)=0,"",IF(Retrieving!AU54=0,"null",Retrieving!AU54))</f>
        <v/>
      </c>
      <c r="AV33" s="2" t="str">
        <f ca="1">IF(SUM(Retrieving!AV54:AV1039)=0,"",IF(Retrieving!AV54=0,"null",Retrieving!AV54))</f>
        <v/>
      </c>
      <c r="AW33" s="2" t="str">
        <f ca="1">IF(SUM(Retrieving!AW54:AW1039)=0,"",IF(Retrieving!AW54=0,"null",Retrieving!AW54))</f>
        <v/>
      </c>
      <c r="AX33" s="2" t="str">
        <f ca="1">IF(SUM(Retrieving!AX54:AX1039)=0,"",IF(Retrieving!AX54=0,"null",Retrieving!AX54))</f>
        <v/>
      </c>
      <c r="AY33" s="2" t="str">
        <f ca="1">IF(SUM(Retrieving!AY54:AY1039)=0,"",IF(Retrieving!AY54=0,"null",Retrieving!AY54))</f>
        <v/>
      </c>
      <c r="AZ33" s="2" t="str">
        <f ca="1">IF(SUM(Retrieving!AZ54:AZ1039)=0,"",IF(Retrieving!AZ54=0,"null",Retrieving!AZ54))</f>
        <v/>
      </c>
    </row>
    <row r="34" spans="2:52" x14ac:dyDescent="0.2">
      <c r="B34">
        <f t="shared" si="1"/>
        <v>2016</v>
      </c>
      <c r="C34" s="2" t="str">
        <f ca="1">IF(SUM(Retrieving!C55:C1040)=0,"",IF(Retrieving!C55=0,"null",Retrieving!C55))</f>
        <v/>
      </c>
      <c r="D34" s="2" t="str">
        <f ca="1">IF(SUM(Retrieving!D55:D1040)=0,"",IF(Retrieving!D55=0,"null",Retrieving!D55))</f>
        <v/>
      </c>
      <c r="E34" s="2" t="str">
        <f ca="1">IF(Retrieving!E55=0,"null",Retrieving!E55)</f>
        <v>null</v>
      </c>
      <c r="F34" s="2" t="str">
        <f ca="1">IF(Retrieving!F55=0,"null",Retrieving!F55)</f>
        <v>null</v>
      </c>
      <c r="G34" s="2" t="str">
        <f ca="1">IF(SUM(Retrieving!G55:G1040)=0,"",IF(Retrieving!G55=0,"null",Retrieving!G55))</f>
        <v/>
      </c>
      <c r="H34" s="2" t="str">
        <f ca="1">IF(SUM(Retrieving!H55:H1040)=0,"",IF(Retrieving!H55=0,"null",Retrieving!H55))</f>
        <v/>
      </c>
      <c r="I34" s="2" t="str">
        <f ca="1">IF(SUM(Retrieving!I55:I1040)=0,"",IF(Retrieving!I55=0,"null",Retrieving!I55))</f>
        <v/>
      </c>
      <c r="J34" s="2" t="str">
        <f ca="1">IF(SUM(Retrieving!J55:J1040)=0,"",IF(Retrieving!J55=0,"null",Retrieving!J55))</f>
        <v/>
      </c>
      <c r="K34" s="2" t="str">
        <f ca="1">IF(SUM(Retrieving!K55:K1040)=0,"",IF(Retrieving!K55=0,"null",Retrieving!K55))</f>
        <v/>
      </c>
      <c r="L34" s="2" t="str">
        <f ca="1">IF(SUM(Retrieving!L55:L1040)=0,"",IF(Retrieving!L55=0,"null",Retrieving!L55))</f>
        <v/>
      </c>
      <c r="M34" s="2" t="str">
        <f ca="1">IF(SUM(Retrieving!M55:M1040)=0,"",IF(Retrieving!M55=0,"null",Retrieving!M55))</f>
        <v/>
      </c>
      <c r="N34" s="2" t="str">
        <f ca="1">IF(SUM(Retrieving!N55:N1040)=0,"",IF(Retrieving!N55=0,"null",Retrieving!N55))</f>
        <v/>
      </c>
      <c r="O34" s="2" t="str">
        <f ca="1">IF(SUM(Retrieving!O55:O1040)=0,"",IF(Retrieving!O55=0,"null",Retrieving!O55))</f>
        <v/>
      </c>
      <c r="P34" s="2" t="str">
        <f ca="1">IF(SUM(Retrieving!P55:P1040)=0,"",IF(Retrieving!P55=0,"null",Retrieving!P55))</f>
        <v/>
      </c>
      <c r="Q34" s="2" t="str">
        <f ca="1">IF(SUM(Retrieving!Q55:Q1040)=0,"",IF(Retrieving!Q55=0,"null",Retrieving!Q55))</f>
        <v/>
      </c>
      <c r="R34" s="2" t="str">
        <f ca="1">IF(SUM(Retrieving!R55:R1040)=0,"",IF(Retrieving!R55=0,"null",Retrieving!R55))</f>
        <v/>
      </c>
      <c r="S34" s="2" t="str">
        <f ca="1">IF(SUM(Retrieving!S55:S1040)=0,"",IF(Retrieving!S55=0,"null",Retrieving!S55))</f>
        <v/>
      </c>
      <c r="T34" s="2" t="str">
        <f ca="1">IF(SUM(Retrieving!T55:T1040)=0,"",IF(Retrieving!T55=0,"null",Retrieving!T55))</f>
        <v/>
      </c>
      <c r="U34" s="2" t="str">
        <f ca="1">IF(SUM(Retrieving!U55:U1040)=0,"",IF(Retrieving!U55=0,"null",Retrieving!U55))</f>
        <v/>
      </c>
      <c r="V34" s="2" t="str">
        <f ca="1">IF(SUM(Retrieving!V55:V1040)=0,"",IF(Retrieving!V55=0,"null",Retrieving!V55))</f>
        <v/>
      </c>
      <c r="W34" s="2" t="str">
        <f ca="1">IF(SUM(Retrieving!W55:W1040)=0,"",IF(Retrieving!W55=0,"null",Retrieving!W55))</f>
        <v/>
      </c>
      <c r="X34" s="2" t="str">
        <f ca="1">IF(SUM(Retrieving!X55:X1040)=0,"",IF(Retrieving!X55=0,"null",Retrieving!X55))</f>
        <v/>
      </c>
      <c r="Y34" s="2" t="str">
        <f ca="1">IF(SUM(Retrieving!Y55:Y1040)=0,"",IF(Retrieving!Y55=0,"null",Retrieving!Y55))</f>
        <v/>
      </c>
      <c r="Z34" s="2" t="str">
        <f ca="1">IF(SUM(Retrieving!Z55:Z1040)=0,"",IF(Retrieving!Z55=0,"null",Retrieving!Z55))</f>
        <v/>
      </c>
      <c r="AA34" s="2" t="str">
        <f ca="1">IF(SUM(Retrieving!AA55:AA1040)=0,"",IF(Retrieving!AA55=0,"null",Retrieving!AA55))</f>
        <v/>
      </c>
      <c r="AB34" s="2" t="str">
        <f ca="1">IF(SUM(Retrieving!AB55:AB1040)=0,"",IF(Retrieving!AB55=0,"null",Retrieving!AB55))</f>
        <v/>
      </c>
      <c r="AC34" s="2" t="str">
        <f ca="1">IF(SUM(Retrieving!AC55:AC1040)=0,"",IF(Retrieving!AC55=0,"null",Retrieving!AC55))</f>
        <v/>
      </c>
      <c r="AD34" s="2" t="str">
        <f ca="1">IF(SUM(Retrieving!AD55:AD1040)=0,"",IF(Retrieving!AD55=0,"null",Retrieving!AD55))</f>
        <v/>
      </c>
      <c r="AE34" s="2" t="str">
        <f ca="1">IF(SUM(Retrieving!AE55:AE1040)=0,"",IF(Retrieving!AE55=0,"null",Retrieving!AE55))</f>
        <v/>
      </c>
      <c r="AF34" s="2" t="str">
        <f ca="1">IF(SUM(Retrieving!AF55:AF1040)=0,"",IF(Retrieving!AF55=0,"null",Retrieving!AF55))</f>
        <v/>
      </c>
      <c r="AG34" s="2" t="str">
        <f ca="1">IF(SUM(Retrieving!AG55:AG1040)=0,"",IF(Retrieving!AG55=0,"null",Retrieving!AG55))</f>
        <v/>
      </c>
      <c r="AH34" s="2" t="str">
        <f ca="1">IF(SUM(Retrieving!AH55:AH1040)=0,"",IF(Retrieving!AH55=0,"null",Retrieving!AH55))</f>
        <v/>
      </c>
      <c r="AI34" s="2" t="str">
        <f ca="1">IF(SUM(Retrieving!AI55:AI1040)=0,"",IF(Retrieving!AI55=0,"null",Retrieving!AI55))</f>
        <v/>
      </c>
      <c r="AJ34" s="2" t="str">
        <f ca="1">IF(SUM(Retrieving!AJ55:AJ1040)=0,"",IF(Retrieving!AJ55=0,"null",Retrieving!AJ55))</f>
        <v/>
      </c>
      <c r="AK34" s="2" t="str">
        <f ca="1">IF(SUM(Retrieving!AK55:AK1040)=0,"",IF(Retrieving!AK55=0,"null",Retrieving!AK55))</f>
        <v/>
      </c>
      <c r="AL34" s="2" t="str">
        <f ca="1">IF(SUM(Retrieving!AL55:AL1040)=0,"",IF(Retrieving!AL55=0,"null",Retrieving!AL55))</f>
        <v/>
      </c>
      <c r="AM34" s="2" t="str">
        <f ca="1">IF(SUM(Retrieving!AM55:AM1040)=0,"",IF(Retrieving!AM55=0,"null",Retrieving!AM55))</f>
        <v/>
      </c>
      <c r="AN34" s="2" t="str">
        <f ca="1">IF(SUM(Retrieving!AN55:AN1040)=0,"",IF(Retrieving!AN55=0,"null",Retrieving!AN55))</f>
        <v/>
      </c>
      <c r="AO34" s="2" t="str">
        <f ca="1">IF(SUM(Retrieving!AO55:AO1040)=0,"",IF(Retrieving!AO55=0,"null",Retrieving!AO55))</f>
        <v/>
      </c>
      <c r="AP34" s="2" t="str">
        <f ca="1">IF(SUM(Retrieving!AP55:AP1040)=0,"",IF(Retrieving!AP55=0,"null",Retrieving!AP55))</f>
        <v/>
      </c>
      <c r="AQ34" s="2" t="str">
        <f ca="1">IF(SUM(Retrieving!AQ55:AQ1040)=0,"",IF(Retrieving!AQ55=0,"null",Retrieving!AQ55))</f>
        <v/>
      </c>
      <c r="AR34" s="2" t="str">
        <f ca="1">IF(SUM(Retrieving!AR55:AR1040)=0,"",IF(Retrieving!AR55=0,"null",Retrieving!AR55))</f>
        <v/>
      </c>
      <c r="AS34" s="2" t="str">
        <f ca="1">IF(SUM(Retrieving!AS55:AS1040)=0,"",IF(Retrieving!AS55=0,"null",Retrieving!AS55))</f>
        <v/>
      </c>
      <c r="AT34" s="2" t="str">
        <f ca="1">IF(SUM(Retrieving!AT55:AT1040)=0,"",IF(Retrieving!AT55=0,"null",Retrieving!AT55))</f>
        <v/>
      </c>
      <c r="AU34" s="2" t="str">
        <f ca="1">IF(SUM(Retrieving!AU55:AU1040)=0,"",IF(Retrieving!AU55=0,"null",Retrieving!AU55))</f>
        <v/>
      </c>
      <c r="AV34" s="2" t="str">
        <f ca="1">IF(SUM(Retrieving!AV55:AV1040)=0,"",IF(Retrieving!AV55=0,"null",Retrieving!AV55))</f>
        <v/>
      </c>
      <c r="AW34" s="2" t="str">
        <f ca="1">IF(SUM(Retrieving!AW55:AW1040)=0,"",IF(Retrieving!AW55=0,"null",Retrieving!AW55))</f>
        <v/>
      </c>
      <c r="AX34" s="2" t="str">
        <f ca="1">IF(SUM(Retrieving!AX55:AX1040)=0,"",IF(Retrieving!AX55=0,"null",Retrieving!AX55))</f>
        <v/>
      </c>
      <c r="AY34" s="2" t="str">
        <f ca="1">IF(SUM(Retrieving!AY55:AY1040)=0,"",IF(Retrieving!AY55=0,"null",Retrieving!AY55))</f>
        <v/>
      </c>
      <c r="AZ34" s="2" t="str">
        <f ca="1">IF(SUM(Retrieving!AZ55:AZ1040)=0,"",IF(Retrieving!AZ55=0,"null",Retrieving!AZ55))</f>
        <v/>
      </c>
    </row>
    <row r="35" spans="2:52" x14ac:dyDescent="0.2">
      <c r="B35">
        <f t="shared" si="1"/>
        <v>2017</v>
      </c>
      <c r="C35" s="2" t="str">
        <f ca="1">IF(SUM(Retrieving!C56:C1041)=0,"",IF(Retrieving!C56=0,"null",Retrieving!C56))</f>
        <v/>
      </c>
      <c r="D35" s="2" t="str">
        <f ca="1">IF(SUM(Retrieving!D56:D1041)=0,"",IF(Retrieving!D56=0,"null",Retrieving!D56))</f>
        <v/>
      </c>
      <c r="E35" s="2" t="str">
        <f ca="1">IF(Retrieving!E56=0,"null",Retrieving!E56)</f>
        <v>null</v>
      </c>
      <c r="F35" s="2" t="str">
        <f ca="1">IF(Retrieving!F56=0,"null",Retrieving!F56)</f>
        <v>null</v>
      </c>
      <c r="G35" s="2" t="str">
        <f ca="1">IF(SUM(Retrieving!G56:G1041)=0,"",IF(Retrieving!G56=0,"null",Retrieving!G56))</f>
        <v/>
      </c>
      <c r="H35" s="2" t="str">
        <f ca="1">IF(SUM(Retrieving!H56:H1041)=0,"",IF(Retrieving!H56=0,"null",Retrieving!H56))</f>
        <v/>
      </c>
      <c r="I35" s="2" t="str">
        <f ca="1">IF(SUM(Retrieving!I56:I1041)=0,"",IF(Retrieving!I56=0,"null",Retrieving!I56))</f>
        <v/>
      </c>
      <c r="J35" s="2" t="str">
        <f ca="1">IF(SUM(Retrieving!J56:J1041)=0,"",IF(Retrieving!J56=0,"null",Retrieving!J56))</f>
        <v/>
      </c>
      <c r="K35" s="2" t="str">
        <f ca="1">IF(SUM(Retrieving!K56:K1041)=0,"",IF(Retrieving!K56=0,"null",Retrieving!K56))</f>
        <v/>
      </c>
      <c r="L35" s="2" t="str">
        <f ca="1">IF(SUM(Retrieving!L56:L1041)=0,"",IF(Retrieving!L56=0,"null",Retrieving!L56))</f>
        <v/>
      </c>
      <c r="M35" s="2" t="str">
        <f ca="1">IF(SUM(Retrieving!M56:M1041)=0,"",IF(Retrieving!M56=0,"null",Retrieving!M56))</f>
        <v/>
      </c>
      <c r="N35" s="2" t="str">
        <f ca="1">IF(SUM(Retrieving!N56:N1041)=0,"",IF(Retrieving!N56=0,"null",Retrieving!N56))</f>
        <v/>
      </c>
      <c r="O35" s="2" t="str">
        <f ca="1">IF(SUM(Retrieving!O56:O1041)=0,"",IF(Retrieving!O56=0,"null",Retrieving!O56))</f>
        <v/>
      </c>
      <c r="P35" s="2" t="str">
        <f ca="1">IF(SUM(Retrieving!P56:P1041)=0,"",IF(Retrieving!P56=0,"null",Retrieving!P56))</f>
        <v/>
      </c>
      <c r="Q35" s="2" t="str">
        <f ca="1">IF(SUM(Retrieving!Q56:Q1041)=0,"",IF(Retrieving!Q56=0,"null",Retrieving!Q56))</f>
        <v/>
      </c>
      <c r="R35" s="2" t="str">
        <f ca="1">IF(SUM(Retrieving!R56:R1041)=0,"",IF(Retrieving!R56=0,"null",Retrieving!R56))</f>
        <v/>
      </c>
      <c r="S35" s="2" t="str">
        <f ca="1">IF(SUM(Retrieving!S56:S1041)=0,"",IF(Retrieving!S56=0,"null",Retrieving!S56))</f>
        <v/>
      </c>
      <c r="T35" s="2" t="str">
        <f ca="1">IF(SUM(Retrieving!T56:T1041)=0,"",IF(Retrieving!T56=0,"null",Retrieving!T56))</f>
        <v/>
      </c>
      <c r="U35" s="2" t="str">
        <f ca="1">IF(SUM(Retrieving!U56:U1041)=0,"",IF(Retrieving!U56=0,"null",Retrieving!U56))</f>
        <v/>
      </c>
      <c r="V35" s="2" t="str">
        <f ca="1">IF(SUM(Retrieving!V56:V1041)=0,"",IF(Retrieving!V56=0,"null",Retrieving!V56))</f>
        <v/>
      </c>
      <c r="W35" s="2" t="str">
        <f ca="1">IF(SUM(Retrieving!W56:W1041)=0,"",IF(Retrieving!W56=0,"null",Retrieving!W56))</f>
        <v/>
      </c>
      <c r="X35" s="2" t="str">
        <f ca="1">IF(SUM(Retrieving!X56:X1041)=0,"",IF(Retrieving!X56=0,"null",Retrieving!X56))</f>
        <v/>
      </c>
      <c r="Y35" s="2" t="str">
        <f ca="1">IF(SUM(Retrieving!Y56:Y1041)=0,"",IF(Retrieving!Y56=0,"null",Retrieving!Y56))</f>
        <v/>
      </c>
      <c r="Z35" s="2" t="str">
        <f ca="1">IF(SUM(Retrieving!Z56:Z1041)=0,"",IF(Retrieving!Z56=0,"null",Retrieving!Z56))</f>
        <v/>
      </c>
      <c r="AA35" s="2" t="str">
        <f ca="1">IF(SUM(Retrieving!AA56:AA1041)=0,"",IF(Retrieving!AA56=0,"null",Retrieving!AA56))</f>
        <v/>
      </c>
      <c r="AB35" s="2" t="str">
        <f ca="1">IF(SUM(Retrieving!AB56:AB1041)=0,"",IF(Retrieving!AB56=0,"null",Retrieving!AB56))</f>
        <v/>
      </c>
      <c r="AC35" s="2" t="str">
        <f ca="1">IF(SUM(Retrieving!AC56:AC1041)=0,"",IF(Retrieving!AC56=0,"null",Retrieving!AC56))</f>
        <v/>
      </c>
      <c r="AD35" s="2" t="str">
        <f ca="1">IF(SUM(Retrieving!AD56:AD1041)=0,"",IF(Retrieving!AD56=0,"null",Retrieving!AD56))</f>
        <v/>
      </c>
      <c r="AE35" s="2" t="str">
        <f ca="1">IF(SUM(Retrieving!AE56:AE1041)=0,"",IF(Retrieving!AE56=0,"null",Retrieving!AE56))</f>
        <v/>
      </c>
      <c r="AF35" s="2" t="str">
        <f ca="1">IF(SUM(Retrieving!AF56:AF1041)=0,"",IF(Retrieving!AF56=0,"null",Retrieving!AF56))</f>
        <v/>
      </c>
      <c r="AG35" s="2" t="str">
        <f ca="1">IF(SUM(Retrieving!AG56:AG1041)=0,"",IF(Retrieving!AG56=0,"null",Retrieving!AG56))</f>
        <v/>
      </c>
      <c r="AH35" s="2" t="str">
        <f ca="1">IF(SUM(Retrieving!AH56:AH1041)=0,"",IF(Retrieving!AH56=0,"null",Retrieving!AH56))</f>
        <v/>
      </c>
      <c r="AI35" s="2" t="str">
        <f ca="1">IF(SUM(Retrieving!AI56:AI1041)=0,"",IF(Retrieving!AI56=0,"null",Retrieving!AI56))</f>
        <v/>
      </c>
      <c r="AJ35" s="2" t="str">
        <f ca="1">IF(SUM(Retrieving!AJ56:AJ1041)=0,"",IF(Retrieving!AJ56=0,"null",Retrieving!AJ56))</f>
        <v/>
      </c>
      <c r="AK35" s="2" t="str">
        <f ca="1">IF(SUM(Retrieving!AK56:AK1041)=0,"",IF(Retrieving!AK56=0,"null",Retrieving!AK56))</f>
        <v/>
      </c>
      <c r="AL35" s="2" t="str">
        <f ca="1">IF(SUM(Retrieving!AL56:AL1041)=0,"",IF(Retrieving!AL56=0,"null",Retrieving!AL56))</f>
        <v/>
      </c>
      <c r="AM35" s="2" t="str">
        <f ca="1">IF(SUM(Retrieving!AM56:AM1041)=0,"",IF(Retrieving!AM56=0,"null",Retrieving!AM56))</f>
        <v/>
      </c>
      <c r="AN35" s="2" t="str">
        <f ca="1">IF(SUM(Retrieving!AN56:AN1041)=0,"",IF(Retrieving!AN56=0,"null",Retrieving!AN56))</f>
        <v/>
      </c>
      <c r="AO35" s="2" t="str">
        <f ca="1">IF(SUM(Retrieving!AO56:AO1041)=0,"",IF(Retrieving!AO56=0,"null",Retrieving!AO56))</f>
        <v/>
      </c>
      <c r="AP35" s="2" t="str">
        <f ca="1">IF(SUM(Retrieving!AP56:AP1041)=0,"",IF(Retrieving!AP56=0,"null",Retrieving!AP56))</f>
        <v/>
      </c>
      <c r="AQ35" s="2" t="str">
        <f ca="1">IF(SUM(Retrieving!AQ56:AQ1041)=0,"",IF(Retrieving!AQ56=0,"null",Retrieving!AQ56))</f>
        <v/>
      </c>
      <c r="AR35" s="2" t="str">
        <f ca="1">IF(SUM(Retrieving!AR56:AR1041)=0,"",IF(Retrieving!AR56=0,"null",Retrieving!AR56))</f>
        <v/>
      </c>
      <c r="AS35" s="2" t="str">
        <f ca="1">IF(SUM(Retrieving!AS56:AS1041)=0,"",IF(Retrieving!AS56=0,"null",Retrieving!AS56))</f>
        <v/>
      </c>
      <c r="AT35" s="2" t="str">
        <f ca="1">IF(SUM(Retrieving!AT56:AT1041)=0,"",IF(Retrieving!AT56=0,"null",Retrieving!AT56))</f>
        <v/>
      </c>
      <c r="AU35" s="2" t="str">
        <f ca="1">IF(SUM(Retrieving!AU56:AU1041)=0,"",IF(Retrieving!AU56=0,"null",Retrieving!AU56))</f>
        <v/>
      </c>
      <c r="AV35" s="2" t="str">
        <f ca="1">IF(SUM(Retrieving!AV56:AV1041)=0,"",IF(Retrieving!AV56=0,"null",Retrieving!AV56))</f>
        <v/>
      </c>
      <c r="AW35" s="2" t="str">
        <f ca="1">IF(SUM(Retrieving!AW56:AW1041)=0,"",IF(Retrieving!AW56=0,"null",Retrieving!AW56))</f>
        <v/>
      </c>
      <c r="AX35" s="2" t="str">
        <f ca="1">IF(SUM(Retrieving!AX56:AX1041)=0,"",IF(Retrieving!AX56=0,"null",Retrieving!AX56))</f>
        <v/>
      </c>
      <c r="AY35" s="2" t="str">
        <f ca="1">IF(SUM(Retrieving!AY56:AY1041)=0,"",IF(Retrieving!AY56=0,"null",Retrieving!AY56))</f>
        <v/>
      </c>
      <c r="AZ35" s="2" t="str">
        <f ca="1">IF(SUM(Retrieving!AZ56:AZ1041)=0,"",IF(Retrieving!AZ56=0,"null",Retrieving!AZ56))</f>
        <v/>
      </c>
    </row>
    <row r="36" spans="2:52" x14ac:dyDescent="0.2">
      <c r="B36">
        <f t="shared" si="1"/>
        <v>2018</v>
      </c>
      <c r="C36" s="2" t="str">
        <f ca="1">IF(SUM(Retrieving!C57:C1042)=0,"",IF(Retrieving!C57=0,"null",Retrieving!C57))</f>
        <v/>
      </c>
      <c r="D36" s="2" t="str">
        <f ca="1">IF(SUM(Retrieving!D57:D1042)=0,"",IF(Retrieving!D57=0,"null",Retrieving!D57))</f>
        <v/>
      </c>
      <c r="E36" s="2" t="str">
        <f ca="1">IF(Retrieving!E57=0,"null",Retrieving!E57)</f>
        <v>null</v>
      </c>
      <c r="F36" s="2" t="str">
        <f ca="1">IF(Retrieving!F57=0,"null",Retrieving!F57)</f>
        <v>null</v>
      </c>
      <c r="G36" s="2" t="str">
        <f ca="1">IF(SUM(Retrieving!G57:G1042)=0,"",IF(Retrieving!G57=0,"null",Retrieving!G57))</f>
        <v/>
      </c>
      <c r="H36" s="2" t="str">
        <f ca="1">IF(SUM(Retrieving!H57:H1042)=0,"",IF(Retrieving!H57=0,"null",Retrieving!H57))</f>
        <v/>
      </c>
      <c r="I36" s="2" t="str">
        <f ca="1">IF(SUM(Retrieving!I57:I1042)=0,"",IF(Retrieving!I57=0,"null",Retrieving!I57))</f>
        <v/>
      </c>
      <c r="J36" s="2" t="str">
        <f ca="1">IF(SUM(Retrieving!J57:J1042)=0,"",IF(Retrieving!J57=0,"null",Retrieving!J57))</f>
        <v/>
      </c>
      <c r="K36" s="2" t="str">
        <f ca="1">IF(SUM(Retrieving!K57:K1042)=0,"",IF(Retrieving!K57=0,"null",Retrieving!K57))</f>
        <v/>
      </c>
      <c r="L36" s="2" t="str">
        <f ca="1">IF(SUM(Retrieving!L57:L1042)=0,"",IF(Retrieving!L57=0,"null",Retrieving!L57))</f>
        <v/>
      </c>
      <c r="M36" s="2" t="str">
        <f ca="1">IF(SUM(Retrieving!M57:M1042)=0,"",IF(Retrieving!M57=0,"null",Retrieving!M57))</f>
        <v/>
      </c>
      <c r="N36" s="2" t="str">
        <f ca="1">IF(SUM(Retrieving!N57:N1042)=0,"",IF(Retrieving!N57=0,"null",Retrieving!N57))</f>
        <v/>
      </c>
      <c r="O36" s="2" t="str">
        <f ca="1">IF(SUM(Retrieving!O57:O1042)=0,"",IF(Retrieving!O57=0,"null",Retrieving!O57))</f>
        <v/>
      </c>
      <c r="P36" s="2" t="str">
        <f ca="1">IF(SUM(Retrieving!P57:P1042)=0,"",IF(Retrieving!P57=0,"null",Retrieving!P57))</f>
        <v/>
      </c>
      <c r="Q36" s="2" t="str">
        <f ca="1">IF(SUM(Retrieving!Q57:Q1042)=0,"",IF(Retrieving!Q57=0,"null",Retrieving!Q57))</f>
        <v/>
      </c>
      <c r="R36" s="2" t="str">
        <f ca="1">IF(SUM(Retrieving!R57:R1042)=0,"",IF(Retrieving!R57=0,"null",Retrieving!R57))</f>
        <v/>
      </c>
      <c r="S36" s="2" t="str">
        <f ca="1">IF(SUM(Retrieving!S57:S1042)=0,"",IF(Retrieving!S57=0,"null",Retrieving!S57))</f>
        <v/>
      </c>
      <c r="T36" s="2" t="str">
        <f ca="1">IF(SUM(Retrieving!T57:T1042)=0,"",IF(Retrieving!T57=0,"null",Retrieving!T57))</f>
        <v/>
      </c>
      <c r="U36" s="2" t="str">
        <f ca="1">IF(SUM(Retrieving!U57:U1042)=0,"",IF(Retrieving!U57=0,"null",Retrieving!U57))</f>
        <v/>
      </c>
      <c r="V36" s="2" t="str">
        <f ca="1">IF(SUM(Retrieving!V57:V1042)=0,"",IF(Retrieving!V57=0,"null",Retrieving!V57))</f>
        <v/>
      </c>
      <c r="W36" s="2" t="str">
        <f ca="1">IF(SUM(Retrieving!W57:W1042)=0,"",IF(Retrieving!W57=0,"null",Retrieving!W57))</f>
        <v/>
      </c>
      <c r="X36" s="2" t="str">
        <f ca="1">IF(SUM(Retrieving!X57:X1042)=0,"",IF(Retrieving!X57=0,"null",Retrieving!X57))</f>
        <v/>
      </c>
      <c r="Y36" s="2" t="str">
        <f ca="1">IF(SUM(Retrieving!Y57:Y1042)=0,"",IF(Retrieving!Y57=0,"null",Retrieving!Y57))</f>
        <v/>
      </c>
      <c r="Z36" s="2" t="str">
        <f ca="1">IF(SUM(Retrieving!Z57:Z1042)=0,"",IF(Retrieving!Z57=0,"null",Retrieving!Z57))</f>
        <v/>
      </c>
      <c r="AA36" s="2" t="str">
        <f ca="1">IF(SUM(Retrieving!AA57:AA1042)=0,"",IF(Retrieving!AA57=0,"null",Retrieving!AA57))</f>
        <v/>
      </c>
      <c r="AB36" s="2" t="str">
        <f ca="1">IF(SUM(Retrieving!AB57:AB1042)=0,"",IF(Retrieving!AB57=0,"null",Retrieving!AB57))</f>
        <v/>
      </c>
      <c r="AC36" s="2" t="str">
        <f ca="1">IF(SUM(Retrieving!AC57:AC1042)=0,"",IF(Retrieving!AC57=0,"null",Retrieving!AC57))</f>
        <v/>
      </c>
      <c r="AD36" s="2" t="str">
        <f ca="1">IF(SUM(Retrieving!AD57:AD1042)=0,"",IF(Retrieving!AD57=0,"null",Retrieving!AD57))</f>
        <v/>
      </c>
      <c r="AE36" s="2" t="str">
        <f ca="1">IF(SUM(Retrieving!AE57:AE1042)=0,"",IF(Retrieving!AE57=0,"null",Retrieving!AE57))</f>
        <v/>
      </c>
      <c r="AF36" s="2" t="str">
        <f ca="1">IF(SUM(Retrieving!AF57:AF1042)=0,"",IF(Retrieving!AF57=0,"null",Retrieving!AF57))</f>
        <v/>
      </c>
      <c r="AG36" s="2" t="str">
        <f ca="1">IF(SUM(Retrieving!AG57:AG1042)=0,"",IF(Retrieving!AG57=0,"null",Retrieving!AG57))</f>
        <v/>
      </c>
      <c r="AH36" s="2" t="str">
        <f ca="1">IF(SUM(Retrieving!AH57:AH1042)=0,"",IF(Retrieving!AH57=0,"null",Retrieving!AH57))</f>
        <v/>
      </c>
      <c r="AI36" s="2" t="str">
        <f ca="1">IF(SUM(Retrieving!AI57:AI1042)=0,"",IF(Retrieving!AI57=0,"null",Retrieving!AI57))</f>
        <v/>
      </c>
      <c r="AJ36" s="2" t="str">
        <f ca="1">IF(SUM(Retrieving!AJ57:AJ1042)=0,"",IF(Retrieving!AJ57=0,"null",Retrieving!AJ57))</f>
        <v/>
      </c>
      <c r="AK36" s="2" t="str">
        <f ca="1">IF(SUM(Retrieving!AK57:AK1042)=0,"",IF(Retrieving!AK57=0,"null",Retrieving!AK57))</f>
        <v/>
      </c>
      <c r="AL36" s="2" t="str">
        <f ca="1">IF(SUM(Retrieving!AL57:AL1042)=0,"",IF(Retrieving!AL57=0,"null",Retrieving!AL57))</f>
        <v/>
      </c>
      <c r="AM36" s="2" t="str">
        <f ca="1">IF(SUM(Retrieving!AM57:AM1042)=0,"",IF(Retrieving!AM57=0,"null",Retrieving!AM57))</f>
        <v/>
      </c>
      <c r="AN36" s="2" t="str">
        <f ca="1">IF(SUM(Retrieving!AN57:AN1042)=0,"",IF(Retrieving!AN57=0,"null",Retrieving!AN57))</f>
        <v/>
      </c>
      <c r="AO36" s="2" t="str">
        <f ca="1">IF(SUM(Retrieving!AO57:AO1042)=0,"",IF(Retrieving!AO57=0,"null",Retrieving!AO57))</f>
        <v/>
      </c>
      <c r="AP36" s="2" t="str">
        <f ca="1">IF(SUM(Retrieving!AP57:AP1042)=0,"",IF(Retrieving!AP57=0,"null",Retrieving!AP57))</f>
        <v/>
      </c>
      <c r="AQ36" s="2" t="str">
        <f ca="1">IF(SUM(Retrieving!AQ57:AQ1042)=0,"",IF(Retrieving!AQ57=0,"null",Retrieving!AQ57))</f>
        <v/>
      </c>
      <c r="AR36" s="2" t="str">
        <f ca="1">IF(SUM(Retrieving!AR57:AR1042)=0,"",IF(Retrieving!AR57=0,"null",Retrieving!AR57))</f>
        <v/>
      </c>
      <c r="AS36" s="2" t="str">
        <f ca="1">IF(SUM(Retrieving!AS57:AS1042)=0,"",IF(Retrieving!AS57=0,"null",Retrieving!AS57))</f>
        <v/>
      </c>
      <c r="AT36" s="2" t="str">
        <f ca="1">IF(SUM(Retrieving!AT57:AT1042)=0,"",IF(Retrieving!AT57=0,"null",Retrieving!AT57))</f>
        <v/>
      </c>
      <c r="AU36" s="2" t="str">
        <f ca="1">IF(SUM(Retrieving!AU57:AU1042)=0,"",IF(Retrieving!AU57=0,"null",Retrieving!AU57))</f>
        <v/>
      </c>
      <c r="AV36" s="2" t="str">
        <f ca="1">IF(SUM(Retrieving!AV57:AV1042)=0,"",IF(Retrieving!AV57=0,"null",Retrieving!AV57))</f>
        <v/>
      </c>
      <c r="AW36" s="2" t="str">
        <f ca="1">IF(SUM(Retrieving!AW57:AW1042)=0,"",IF(Retrieving!AW57=0,"null",Retrieving!AW57))</f>
        <v/>
      </c>
      <c r="AX36" s="2" t="str">
        <f ca="1">IF(SUM(Retrieving!AX57:AX1042)=0,"",IF(Retrieving!AX57=0,"null",Retrieving!AX57))</f>
        <v/>
      </c>
      <c r="AY36" s="2" t="str">
        <f ca="1">IF(SUM(Retrieving!AY57:AY1042)=0,"",IF(Retrieving!AY57=0,"null",Retrieving!AY57))</f>
        <v/>
      </c>
      <c r="AZ36" s="2" t="str">
        <f ca="1">IF(SUM(Retrieving!AZ57:AZ1042)=0,"",IF(Retrieving!AZ57=0,"null",Retrieving!AZ57))</f>
        <v/>
      </c>
    </row>
    <row r="37" spans="2:52" x14ac:dyDescent="0.2">
      <c r="B37">
        <f t="shared" si="1"/>
        <v>2019</v>
      </c>
      <c r="C37" s="2" t="str">
        <f ca="1">IF(SUM(Retrieving!C58:C1043)=0,"",IF(Retrieving!C58=0,"null",Retrieving!C58))</f>
        <v/>
      </c>
      <c r="D37" s="2" t="str">
        <f ca="1">IF(SUM(Retrieving!D58:D1043)=0,"",IF(Retrieving!D58=0,"null",Retrieving!D58))</f>
        <v/>
      </c>
      <c r="E37" s="2" t="str">
        <f ca="1">IF(Retrieving!E58=0,"null",Retrieving!E58)</f>
        <v>null</v>
      </c>
      <c r="F37" s="2" t="str">
        <f ca="1">IF(Retrieving!F58=0,"null",Retrieving!F58)</f>
        <v>null</v>
      </c>
      <c r="G37" s="2" t="str">
        <f ca="1">IF(SUM(Retrieving!G58:G1043)=0,"",IF(Retrieving!G58=0,"null",Retrieving!G58))</f>
        <v/>
      </c>
      <c r="H37" s="2" t="str">
        <f ca="1">IF(SUM(Retrieving!H58:H1043)=0,"",IF(Retrieving!H58=0,"null",Retrieving!H58))</f>
        <v/>
      </c>
      <c r="I37" s="2" t="str">
        <f ca="1">IF(SUM(Retrieving!I58:I1043)=0,"",IF(Retrieving!I58=0,"null",Retrieving!I58))</f>
        <v/>
      </c>
      <c r="J37" s="2" t="str">
        <f ca="1">IF(SUM(Retrieving!J58:J1043)=0,"",IF(Retrieving!J58=0,"null",Retrieving!J58))</f>
        <v/>
      </c>
      <c r="K37" s="2" t="str">
        <f ca="1">IF(SUM(Retrieving!K58:K1043)=0,"",IF(Retrieving!K58=0,"null",Retrieving!K58))</f>
        <v/>
      </c>
      <c r="L37" s="2" t="str">
        <f ca="1">IF(SUM(Retrieving!L58:L1043)=0,"",IF(Retrieving!L58=0,"null",Retrieving!L58))</f>
        <v/>
      </c>
      <c r="M37" s="2" t="str">
        <f ca="1">IF(SUM(Retrieving!M58:M1043)=0,"",IF(Retrieving!M58=0,"null",Retrieving!M58))</f>
        <v/>
      </c>
      <c r="N37" s="2" t="str">
        <f ca="1">IF(SUM(Retrieving!N58:N1043)=0,"",IF(Retrieving!N58=0,"null",Retrieving!N58))</f>
        <v/>
      </c>
      <c r="O37" s="2" t="str">
        <f ca="1">IF(SUM(Retrieving!O58:O1043)=0,"",IF(Retrieving!O58=0,"null",Retrieving!O58))</f>
        <v/>
      </c>
      <c r="P37" s="2" t="str">
        <f ca="1">IF(SUM(Retrieving!P58:P1043)=0,"",IF(Retrieving!P58=0,"null",Retrieving!P58))</f>
        <v/>
      </c>
      <c r="Q37" s="2" t="str">
        <f ca="1">IF(SUM(Retrieving!Q58:Q1043)=0,"",IF(Retrieving!Q58=0,"null",Retrieving!Q58))</f>
        <v/>
      </c>
      <c r="R37" s="2" t="str">
        <f ca="1">IF(SUM(Retrieving!R58:R1043)=0,"",IF(Retrieving!R58=0,"null",Retrieving!R58))</f>
        <v/>
      </c>
      <c r="S37" s="2" t="str">
        <f ca="1">IF(SUM(Retrieving!S58:S1043)=0,"",IF(Retrieving!S58=0,"null",Retrieving!S58))</f>
        <v/>
      </c>
      <c r="T37" s="2" t="str">
        <f ca="1">IF(SUM(Retrieving!T58:T1043)=0,"",IF(Retrieving!T58=0,"null",Retrieving!T58))</f>
        <v/>
      </c>
      <c r="U37" s="2" t="str">
        <f ca="1">IF(SUM(Retrieving!U58:U1043)=0,"",IF(Retrieving!U58=0,"null",Retrieving!U58))</f>
        <v/>
      </c>
      <c r="V37" s="2" t="str">
        <f ca="1">IF(SUM(Retrieving!V58:V1043)=0,"",IF(Retrieving!V58=0,"null",Retrieving!V58))</f>
        <v/>
      </c>
      <c r="W37" s="2" t="str">
        <f ca="1">IF(SUM(Retrieving!W58:W1043)=0,"",IF(Retrieving!W58=0,"null",Retrieving!W58))</f>
        <v/>
      </c>
      <c r="X37" s="2" t="str">
        <f ca="1">IF(SUM(Retrieving!X58:X1043)=0,"",IF(Retrieving!X58=0,"null",Retrieving!X58))</f>
        <v/>
      </c>
      <c r="Y37" s="2" t="str">
        <f ca="1">IF(SUM(Retrieving!Y58:Y1043)=0,"",IF(Retrieving!Y58=0,"null",Retrieving!Y58))</f>
        <v/>
      </c>
      <c r="Z37" s="2" t="str">
        <f ca="1">IF(SUM(Retrieving!Z58:Z1043)=0,"",IF(Retrieving!Z58=0,"null",Retrieving!Z58))</f>
        <v/>
      </c>
      <c r="AA37" s="2" t="str">
        <f ca="1">IF(SUM(Retrieving!AA58:AA1043)=0,"",IF(Retrieving!AA58=0,"null",Retrieving!AA58))</f>
        <v/>
      </c>
      <c r="AB37" s="2" t="str">
        <f ca="1">IF(SUM(Retrieving!AB58:AB1043)=0,"",IF(Retrieving!AB58=0,"null",Retrieving!AB58))</f>
        <v/>
      </c>
      <c r="AC37" s="2" t="str">
        <f ca="1">IF(SUM(Retrieving!AC58:AC1043)=0,"",IF(Retrieving!AC58=0,"null",Retrieving!AC58))</f>
        <v/>
      </c>
      <c r="AD37" s="2" t="str">
        <f ca="1">IF(SUM(Retrieving!AD58:AD1043)=0,"",IF(Retrieving!AD58=0,"null",Retrieving!AD58))</f>
        <v/>
      </c>
      <c r="AE37" s="2" t="str">
        <f ca="1">IF(SUM(Retrieving!AE58:AE1043)=0,"",IF(Retrieving!AE58=0,"null",Retrieving!AE58))</f>
        <v/>
      </c>
      <c r="AF37" s="2" t="str">
        <f ca="1">IF(SUM(Retrieving!AF58:AF1043)=0,"",IF(Retrieving!AF58=0,"null",Retrieving!AF58))</f>
        <v/>
      </c>
      <c r="AG37" s="2" t="str">
        <f ca="1">IF(SUM(Retrieving!AG58:AG1043)=0,"",IF(Retrieving!AG58=0,"null",Retrieving!AG58))</f>
        <v/>
      </c>
      <c r="AH37" s="2" t="str">
        <f ca="1">IF(SUM(Retrieving!AH58:AH1043)=0,"",IF(Retrieving!AH58=0,"null",Retrieving!AH58))</f>
        <v/>
      </c>
      <c r="AI37" s="2" t="str">
        <f ca="1">IF(SUM(Retrieving!AI58:AI1043)=0,"",IF(Retrieving!AI58=0,"null",Retrieving!AI58))</f>
        <v/>
      </c>
      <c r="AJ37" s="2" t="str">
        <f ca="1">IF(SUM(Retrieving!AJ58:AJ1043)=0,"",IF(Retrieving!AJ58=0,"null",Retrieving!AJ58))</f>
        <v/>
      </c>
      <c r="AK37" s="2" t="str">
        <f ca="1">IF(SUM(Retrieving!AK58:AK1043)=0,"",IF(Retrieving!AK58=0,"null",Retrieving!AK58))</f>
        <v/>
      </c>
      <c r="AL37" s="2" t="str">
        <f ca="1">IF(SUM(Retrieving!AL58:AL1043)=0,"",IF(Retrieving!AL58=0,"null",Retrieving!AL58))</f>
        <v/>
      </c>
      <c r="AM37" s="2" t="str">
        <f ca="1">IF(SUM(Retrieving!AM58:AM1043)=0,"",IF(Retrieving!AM58=0,"null",Retrieving!AM58))</f>
        <v/>
      </c>
      <c r="AN37" s="2" t="str">
        <f ca="1">IF(SUM(Retrieving!AN58:AN1043)=0,"",IF(Retrieving!AN58=0,"null",Retrieving!AN58))</f>
        <v/>
      </c>
      <c r="AO37" s="2" t="str">
        <f ca="1">IF(SUM(Retrieving!AO58:AO1043)=0,"",IF(Retrieving!AO58=0,"null",Retrieving!AO58))</f>
        <v/>
      </c>
      <c r="AP37" s="2" t="str">
        <f ca="1">IF(SUM(Retrieving!AP58:AP1043)=0,"",IF(Retrieving!AP58=0,"null",Retrieving!AP58))</f>
        <v/>
      </c>
      <c r="AQ37" s="2" t="str">
        <f ca="1">IF(SUM(Retrieving!AQ58:AQ1043)=0,"",IF(Retrieving!AQ58=0,"null",Retrieving!AQ58))</f>
        <v/>
      </c>
      <c r="AR37" s="2" t="str">
        <f ca="1">IF(SUM(Retrieving!AR58:AR1043)=0,"",IF(Retrieving!AR58=0,"null",Retrieving!AR58))</f>
        <v/>
      </c>
      <c r="AS37" s="2" t="str">
        <f ca="1">IF(SUM(Retrieving!AS58:AS1043)=0,"",IF(Retrieving!AS58=0,"null",Retrieving!AS58))</f>
        <v/>
      </c>
      <c r="AT37" s="2" t="str">
        <f ca="1">IF(SUM(Retrieving!AT58:AT1043)=0,"",IF(Retrieving!AT58=0,"null",Retrieving!AT58))</f>
        <v/>
      </c>
      <c r="AU37" s="2" t="str">
        <f ca="1">IF(SUM(Retrieving!AU58:AU1043)=0,"",IF(Retrieving!AU58=0,"null",Retrieving!AU58))</f>
        <v/>
      </c>
      <c r="AV37" s="2" t="str">
        <f ca="1">IF(SUM(Retrieving!AV58:AV1043)=0,"",IF(Retrieving!AV58=0,"null",Retrieving!AV58))</f>
        <v/>
      </c>
      <c r="AW37" s="2" t="str">
        <f ca="1">IF(SUM(Retrieving!AW58:AW1043)=0,"",IF(Retrieving!AW58=0,"null",Retrieving!AW58))</f>
        <v/>
      </c>
      <c r="AX37" s="2" t="str">
        <f ca="1">IF(SUM(Retrieving!AX58:AX1043)=0,"",IF(Retrieving!AX58=0,"null",Retrieving!AX58))</f>
        <v/>
      </c>
      <c r="AY37" s="2" t="str">
        <f ca="1">IF(SUM(Retrieving!AY58:AY1043)=0,"",IF(Retrieving!AY58=0,"null",Retrieving!AY58))</f>
        <v/>
      </c>
      <c r="AZ37" s="2" t="str">
        <f ca="1">IF(SUM(Retrieving!AZ58:AZ1043)=0,"",IF(Retrieving!AZ58=0,"null",Retrieving!AZ58))</f>
        <v/>
      </c>
    </row>
    <row r="38" spans="2:52" x14ac:dyDescent="0.2">
      <c r="B38">
        <f t="shared" si="1"/>
        <v>2020</v>
      </c>
      <c r="C38" s="2" t="str">
        <f ca="1">IF(SUM(Retrieving!C59:C1044)=0,"",IF(Retrieving!C59=0,"null",Retrieving!C59))</f>
        <v/>
      </c>
      <c r="D38" s="2" t="str">
        <f ca="1">IF(SUM(Retrieving!D59:D1044)=0,"",IF(Retrieving!D59=0,"null",Retrieving!D59))</f>
        <v/>
      </c>
      <c r="E38" s="2" t="str">
        <f ca="1">IF(Retrieving!E59=0,"null",Retrieving!E59)</f>
        <v>null</v>
      </c>
      <c r="F38" s="2" t="str">
        <f ca="1">IF(Retrieving!F59=0,"null",Retrieving!F59)</f>
        <v>null</v>
      </c>
      <c r="G38" s="2" t="str">
        <f ca="1">IF(SUM(Retrieving!G59:G1044)=0,"",IF(Retrieving!G59=0,"null",Retrieving!G59))</f>
        <v/>
      </c>
      <c r="H38" s="2" t="str">
        <f ca="1">IF(SUM(Retrieving!H59:H1044)=0,"",IF(Retrieving!H59=0,"null",Retrieving!H59))</f>
        <v/>
      </c>
      <c r="I38" s="2" t="str">
        <f ca="1">IF(SUM(Retrieving!I59:I1044)=0,"",IF(Retrieving!I59=0,"null",Retrieving!I59))</f>
        <v/>
      </c>
      <c r="J38" s="2" t="str">
        <f ca="1">IF(SUM(Retrieving!J59:J1044)=0,"",IF(Retrieving!J59=0,"null",Retrieving!J59))</f>
        <v/>
      </c>
      <c r="K38" s="2" t="str">
        <f ca="1">IF(SUM(Retrieving!K59:K1044)=0,"",IF(Retrieving!K59=0,"null",Retrieving!K59))</f>
        <v/>
      </c>
      <c r="L38" s="2" t="str">
        <f ca="1">IF(SUM(Retrieving!L59:L1044)=0,"",IF(Retrieving!L59=0,"null",Retrieving!L59))</f>
        <v/>
      </c>
      <c r="M38" s="2" t="str">
        <f ca="1">IF(SUM(Retrieving!M59:M1044)=0,"",IF(Retrieving!M59=0,"null",Retrieving!M59))</f>
        <v/>
      </c>
      <c r="N38" s="2" t="str">
        <f ca="1">IF(SUM(Retrieving!N59:N1044)=0,"",IF(Retrieving!N59=0,"null",Retrieving!N59))</f>
        <v/>
      </c>
      <c r="O38" s="2" t="str">
        <f ca="1">IF(SUM(Retrieving!O59:O1044)=0,"",IF(Retrieving!O59=0,"null",Retrieving!O59))</f>
        <v/>
      </c>
      <c r="P38" s="2" t="str">
        <f ca="1">IF(SUM(Retrieving!P59:P1044)=0,"",IF(Retrieving!P59=0,"null",Retrieving!P59))</f>
        <v/>
      </c>
      <c r="Q38" s="2" t="str">
        <f ca="1">IF(SUM(Retrieving!Q59:Q1044)=0,"",IF(Retrieving!Q59=0,"null",Retrieving!Q59))</f>
        <v/>
      </c>
      <c r="R38" s="2" t="str">
        <f ca="1">IF(SUM(Retrieving!R59:R1044)=0,"",IF(Retrieving!R59=0,"null",Retrieving!R59))</f>
        <v/>
      </c>
      <c r="S38" s="2" t="str">
        <f ca="1">IF(SUM(Retrieving!S59:S1044)=0,"",IF(Retrieving!S59=0,"null",Retrieving!S59))</f>
        <v/>
      </c>
      <c r="T38" s="2" t="str">
        <f ca="1">IF(SUM(Retrieving!T59:T1044)=0,"",IF(Retrieving!T59=0,"null",Retrieving!T59))</f>
        <v/>
      </c>
      <c r="U38" s="2" t="str">
        <f ca="1">IF(SUM(Retrieving!U59:U1044)=0,"",IF(Retrieving!U59=0,"null",Retrieving!U59))</f>
        <v/>
      </c>
      <c r="V38" s="2" t="str">
        <f ca="1">IF(SUM(Retrieving!V59:V1044)=0,"",IF(Retrieving!V59=0,"null",Retrieving!V59))</f>
        <v/>
      </c>
      <c r="W38" s="2" t="str">
        <f ca="1">IF(SUM(Retrieving!W59:W1044)=0,"",IF(Retrieving!W59=0,"null",Retrieving!W59))</f>
        <v/>
      </c>
      <c r="X38" s="2" t="str">
        <f ca="1">IF(SUM(Retrieving!X59:X1044)=0,"",IF(Retrieving!X59=0,"null",Retrieving!X59))</f>
        <v/>
      </c>
      <c r="Y38" s="2" t="str">
        <f ca="1">IF(SUM(Retrieving!Y59:Y1044)=0,"",IF(Retrieving!Y59=0,"null",Retrieving!Y59))</f>
        <v/>
      </c>
      <c r="Z38" s="2" t="str">
        <f ca="1">IF(SUM(Retrieving!Z59:Z1044)=0,"",IF(Retrieving!Z59=0,"null",Retrieving!Z59))</f>
        <v/>
      </c>
      <c r="AA38" s="2" t="str">
        <f ca="1">IF(SUM(Retrieving!AA59:AA1044)=0,"",IF(Retrieving!AA59=0,"null",Retrieving!AA59))</f>
        <v/>
      </c>
      <c r="AB38" s="2" t="str">
        <f ca="1">IF(SUM(Retrieving!AB59:AB1044)=0,"",IF(Retrieving!AB59=0,"null",Retrieving!AB59))</f>
        <v/>
      </c>
      <c r="AC38" s="2" t="str">
        <f ca="1">IF(SUM(Retrieving!AC59:AC1044)=0,"",IF(Retrieving!AC59=0,"null",Retrieving!AC59))</f>
        <v/>
      </c>
      <c r="AD38" s="2" t="str">
        <f ca="1">IF(SUM(Retrieving!AD59:AD1044)=0,"",IF(Retrieving!AD59=0,"null",Retrieving!AD59))</f>
        <v/>
      </c>
      <c r="AE38" s="2" t="str">
        <f ca="1">IF(SUM(Retrieving!AE59:AE1044)=0,"",IF(Retrieving!AE59=0,"null",Retrieving!AE59))</f>
        <v/>
      </c>
      <c r="AF38" s="2" t="str">
        <f ca="1">IF(SUM(Retrieving!AF59:AF1044)=0,"",IF(Retrieving!AF59=0,"null",Retrieving!AF59))</f>
        <v/>
      </c>
      <c r="AG38" s="2" t="str">
        <f ca="1">IF(SUM(Retrieving!AG59:AG1044)=0,"",IF(Retrieving!AG59=0,"null",Retrieving!AG59))</f>
        <v/>
      </c>
      <c r="AH38" s="2" t="str">
        <f ca="1">IF(SUM(Retrieving!AH59:AH1044)=0,"",IF(Retrieving!AH59=0,"null",Retrieving!AH59))</f>
        <v/>
      </c>
      <c r="AI38" s="2" t="str">
        <f ca="1">IF(SUM(Retrieving!AI59:AI1044)=0,"",IF(Retrieving!AI59=0,"null",Retrieving!AI59))</f>
        <v/>
      </c>
      <c r="AJ38" s="2" t="str">
        <f ca="1">IF(SUM(Retrieving!AJ59:AJ1044)=0,"",IF(Retrieving!AJ59=0,"null",Retrieving!AJ59))</f>
        <v/>
      </c>
      <c r="AK38" s="2" t="str">
        <f ca="1">IF(SUM(Retrieving!AK59:AK1044)=0,"",IF(Retrieving!AK59=0,"null",Retrieving!AK59))</f>
        <v/>
      </c>
      <c r="AL38" s="2" t="str">
        <f ca="1">IF(SUM(Retrieving!AL59:AL1044)=0,"",IF(Retrieving!AL59=0,"null",Retrieving!AL59))</f>
        <v/>
      </c>
      <c r="AM38" s="2" t="str">
        <f ca="1">IF(SUM(Retrieving!AM59:AM1044)=0,"",IF(Retrieving!AM59=0,"null",Retrieving!AM59))</f>
        <v/>
      </c>
      <c r="AN38" s="2" t="str">
        <f ca="1">IF(SUM(Retrieving!AN59:AN1044)=0,"",IF(Retrieving!AN59=0,"null",Retrieving!AN59))</f>
        <v/>
      </c>
      <c r="AO38" s="2" t="str">
        <f ca="1">IF(SUM(Retrieving!AO59:AO1044)=0,"",IF(Retrieving!AO59=0,"null",Retrieving!AO59))</f>
        <v/>
      </c>
      <c r="AP38" s="2" t="str">
        <f ca="1">IF(SUM(Retrieving!AP59:AP1044)=0,"",IF(Retrieving!AP59=0,"null",Retrieving!AP59))</f>
        <v/>
      </c>
      <c r="AQ38" s="2" t="str">
        <f ca="1">IF(SUM(Retrieving!AQ59:AQ1044)=0,"",IF(Retrieving!AQ59=0,"null",Retrieving!AQ59))</f>
        <v/>
      </c>
      <c r="AR38" s="2" t="str">
        <f ca="1">IF(SUM(Retrieving!AR59:AR1044)=0,"",IF(Retrieving!AR59=0,"null",Retrieving!AR59))</f>
        <v/>
      </c>
      <c r="AS38" s="2" t="str">
        <f ca="1">IF(SUM(Retrieving!AS59:AS1044)=0,"",IF(Retrieving!AS59=0,"null",Retrieving!AS59))</f>
        <v/>
      </c>
      <c r="AT38" s="2" t="str">
        <f ca="1">IF(SUM(Retrieving!AT59:AT1044)=0,"",IF(Retrieving!AT59=0,"null",Retrieving!AT59))</f>
        <v/>
      </c>
      <c r="AU38" s="2" t="str">
        <f ca="1">IF(SUM(Retrieving!AU59:AU1044)=0,"",IF(Retrieving!AU59=0,"null",Retrieving!AU59))</f>
        <v/>
      </c>
      <c r="AV38" s="2" t="str">
        <f ca="1">IF(SUM(Retrieving!AV59:AV1044)=0,"",IF(Retrieving!AV59=0,"null",Retrieving!AV59))</f>
        <v/>
      </c>
      <c r="AW38" s="2" t="str">
        <f ca="1">IF(SUM(Retrieving!AW59:AW1044)=0,"",IF(Retrieving!AW59=0,"null",Retrieving!AW59))</f>
        <v/>
      </c>
      <c r="AX38" s="2" t="str">
        <f ca="1">IF(SUM(Retrieving!AX59:AX1044)=0,"",IF(Retrieving!AX59=0,"null",Retrieving!AX59))</f>
        <v/>
      </c>
      <c r="AY38" s="2" t="str">
        <f ca="1">IF(SUM(Retrieving!AY59:AY1044)=0,"",IF(Retrieving!AY59=0,"null",Retrieving!AY59))</f>
        <v/>
      </c>
      <c r="AZ38" s="2" t="str">
        <f ca="1">IF(SUM(Retrieving!AZ59:AZ1044)=0,"",IF(Retrieving!AZ59=0,"null",Retrieving!AZ59))</f>
        <v/>
      </c>
    </row>
    <row r="39" spans="2:52" x14ac:dyDescent="0.2">
      <c r="B39">
        <f t="shared" si="1"/>
        <v>2021</v>
      </c>
      <c r="C39" s="2" t="str">
        <f ca="1">IF(SUM(Retrieving!C60:C1045)=0,"",IF(Retrieving!C60=0,"null",Retrieving!C60))</f>
        <v/>
      </c>
      <c r="D39" s="2" t="str">
        <f ca="1">IF(SUM(Retrieving!D60:D1045)=0,"",IF(Retrieving!D60=0,"null",Retrieving!D60))</f>
        <v/>
      </c>
      <c r="E39" s="2" t="str">
        <f ca="1">IF(Retrieving!E60=0,"null",Retrieving!E60)</f>
        <v>null</v>
      </c>
      <c r="F39" s="2" t="str">
        <f ca="1">IF(Retrieving!F60=0,"null",Retrieving!F60)</f>
        <v>null</v>
      </c>
      <c r="G39" s="2" t="str">
        <f ca="1">IF(SUM(Retrieving!G60:G1045)=0,"",IF(Retrieving!G60=0,"null",Retrieving!G60))</f>
        <v/>
      </c>
      <c r="H39" s="2" t="str">
        <f ca="1">IF(SUM(Retrieving!H60:H1045)=0,"",IF(Retrieving!H60=0,"null",Retrieving!H60))</f>
        <v/>
      </c>
      <c r="I39" s="2" t="str">
        <f ca="1">IF(SUM(Retrieving!I60:I1045)=0,"",IF(Retrieving!I60=0,"null",Retrieving!I60))</f>
        <v/>
      </c>
      <c r="J39" s="2" t="str">
        <f ca="1">IF(SUM(Retrieving!J60:J1045)=0,"",IF(Retrieving!J60=0,"null",Retrieving!J60))</f>
        <v/>
      </c>
      <c r="K39" s="2" t="str">
        <f ca="1">IF(SUM(Retrieving!K60:K1045)=0,"",IF(Retrieving!K60=0,"null",Retrieving!K60))</f>
        <v/>
      </c>
      <c r="L39" s="2" t="str">
        <f ca="1">IF(SUM(Retrieving!L60:L1045)=0,"",IF(Retrieving!L60=0,"null",Retrieving!L60))</f>
        <v/>
      </c>
      <c r="M39" s="2" t="str">
        <f ca="1">IF(SUM(Retrieving!M60:M1045)=0,"",IF(Retrieving!M60=0,"null",Retrieving!M60))</f>
        <v/>
      </c>
      <c r="N39" s="2" t="str">
        <f ca="1">IF(SUM(Retrieving!N60:N1045)=0,"",IF(Retrieving!N60=0,"null",Retrieving!N60))</f>
        <v/>
      </c>
      <c r="O39" s="2" t="str">
        <f ca="1">IF(SUM(Retrieving!O60:O1045)=0,"",IF(Retrieving!O60=0,"null",Retrieving!O60))</f>
        <v/>
      </c>
      <c r="P39" s="2" t="str">
        <f ca="1">IF(SUM(Retrieving!P60:P1045)=0,"",IF(Retrieving!P60=0,"null",Retrieving!P60))</f>
        <v/>
      </c>
      <c r="Q39" s="2" t="str">
        <f ca="1">IF(SUM(Retrieving!Q60:Q1045)=0,"",IF(Retrieving!Q60=0,"null",Retrieving!Q60))</f>
        <v/>
      </c>
      <c r="R39" s="2" t="str">
        <f ca="1">IF(SUM(Retrieving!R60:R1045)=0,"",IF(Retrieving!R60=0,"null",Retrieving!R60))</f>
        <v/>
      </c>
      <c r="S39" s="2" t="str">
        <f ca="1">IF(SUM(Retrieving!S60:S1045)=0,"",IF(Retrieving!S60=0,"null",Retrieving!S60))</f>
        <v/>
      </c>
      <c r="T39" s="2" t="str">
        <f ca="1">IF(SUM(Retrieving!T60:T1045)=0,"",IF(Retrieving!T60=0,"null",Retrieving!T60))</f>
        <v/>
      </c>
      <c r="U39" s="2" t="str">
        <f ca="1">IF(SUM(Retrieving!U60:U1045)=0,"",IF(Retrieving!U60=0,"null",Retrieving!U60))</f>
        <v/>
      </c>
      <c r="V39" s="2" t="str">
        <f ca="1">IF(SUM(Retrieving!V60:V1045)=0,"",IF(Retrieving!V60=0,"null",Retrieving!V60))</f>
        <v/>
      </c>
      <c r="W39" s="2" t="str">
        <f ca="1">IF(SUM(Retrieving!W60:W1045)=0,"",IF(Retrieving!W60=0,"null",Retrieving!W60))</f>
        <v/>
      </c>
      <c r="X39" s="2" t="str">
        <f ca="1">IF(SUM(Retrieving!X60:X1045)=0,"",IF(Retrieving!X60=0,"null",Retrieving!X60))</f>
        <v/>
      </c>
      <c r="Y39" s="2" t="str">
        <f ca="1">IF(SUM(Retrieving!Y60:Y1045)=0,"",IF(Retrieving!Y60=0,"null",Retrieving!Y60))</f>
        <v/>
      </c>
      <c r="Z39" s="2" t="str">
        <f ca="1">IF(SUM(Retrieving!Z60:Z1045)=0,"",IF(Retrieving!Z60=0,"null",Retrieving!Z60))</f>
        <v/>
      </c>
      <c r="AA39" s="2" t="str">
        <f ca="1">IF(SUM(Retrieving!AA60:AA1045)=0,"",IF(Retrieving!AA60=0,"null",Retrieving!AA60))</f>
        <v/>
      </c>
      <c r="AB39" s="2" t="str">
        <f ca="1">IF(SUM(Retrieving!AB60:AB1045)=0,"",IF(Retrieving!AB60=0,"null",Retrieving!AB60))</f>
        <v/>
      </c>
      <c r="AC39" s="2" t="str">
        <f ca="1">IF(SUM(Retrieving!AC60:AC1045)=0,"",IF(Retrieving!AC60=0,"null",Retrieving!AC60))</f>
        <v/>
      </c>
      <c r="AD39" s="2" t="str">
        <f ca="1">IF(SUM(Retrieving!AD60:AD1045)=0,"",IF(Retrieving!AD60=0,"null",Retrieving!AD60))</f>
        <v/>
      </c>
      <c r="AE39" s="2" t="str">
        <f ca="1">IF(SUM(Retrieving!AE60:AE1045)=0,"",IF(Retrieving!AE60=0,"null",Retrieving!AE60))</f>
        <v/>
      </c>
      <c r="AF39" s="2" t="str">
        <f ca="1">IF(SUM(Retrieving!AF60:AF1045)=0,"",IF(Retrieving!AF60=0,"null",Retrieving!AF60))</f>
        <v/>
      </c>
      <c r="AG39" s="2" t="str">
        <f ca="1">IF(SUM(Retrieving!AG60:AG1045)=0,"",IF(Retrieving!AG60=0,"null",Retrieving!AG60))</f>
        <v/>
      </c>
      <c r="AH39" s="2" t="str">
        <f ca="1">IF(SUM(Retrieving!AH60:AH1045)=0,"",IF(Retrieving!AH60=0,"null",Retrieving!AH60))</f>
        <v/>
      </c>
      <c r="AI39" s="2" t="str">
        <f ca="1">IF(SUM(Retrieving!AI60:AI1045)=0,"",IF(Retrieving!AI60=0,"null",Retrieving!AI60))</f>
        <v/>
      </c>
      <c r="AJ39" s="2" t="str">
        <f ca="1">IF(SUM(Retrieving!AJ60:AJ1045)=0,"",IF(Retrieving!AJ60=0,"null",Retrieving!AJ60))</f>
        <v/>
      </c>
      <c r="AK39" s="2" t="str">
        <f ca="1">IF(SUM(Retrieving!AK60:AK1045)=0,"",IF(Retrieving!AK60=0,"null",Retrieving!AK60))</f>
        <v/>
      </c>
      <c r="AL39" s="2" t="str">
        <f ca="1">IF(SUM(Retrieving!AL60:AL1045)=0,"",IF(Retrieving!AL60=0,"null",Retrieving!AL60))</f>
        <v/>
      </c>
      <c r="AM39" s="2" t="str">
        <f ca="1">IF(SUM(Retrieving!AM60:AM1045)=0,"",IF(Retrieving!AM60=0,"null",Retrieving!AM60))</f>
        <v/>
      </c>
      <c r="AN39" s="2" t="str">
        <f ca="1">IF(SUM(Retrieving!AN60:AN1045)=0,"",IF(Retrieving!AN60=0,"null",Retrieving!AN60))</f>
        <v/>
      </c>
      <c r="AO39" s="2" t="str">
        <f ca="1">IF(SUM(Retrieving!AO60:AO1045)=0,"",IF(Retrieving!AO60=0,"null",Retrieving!AO60))</f>
        <v/>
      </c>
      <c r="AP39" s="2" t="str">
        <f ca="1">IF(SUM(Retrieving!AP60:AP1045)=0,"",IF(Retrieving!AP60=0,"null",Retrieving!AP60))</f>
        <v/>
      </c>
      <c r="AQ39" s="2" t="str">
        <f ca="1">IF(SUM(Retrieving!AQ60:AQ1045)=0,"",IF(Retrieving!AQ60=0,"null",Retrieving!AQ60))</f>
        <v/>
      </c>
      <c r="AR39" s="2" t="str">
        <f ca="1">IF(SUM(Retrieving!AR60:AR1045)=0,"",IF(Retrieving!AR60=0,"null",Retrieving!AR60))</f>
        <v/>
      </c>
      <c r="AS39" s="2" t="str">
        <f ca="1">IF(SUM(Retrieving!AS60:AS1045)=0,"",IF(Retrieving!AS60=0,"null",Retrieving!AS60))</f>
        <v/>
      </c>
      <c r="AT39" s="2" t="str">
        <f ca="1">IF(SUM(Retrieving!AT60:AT1045)=0,"",IF(Retrieving!AT60=0,"null",Retrieving!AT60))</f>
        <v/>
      </c>
      <c r="AU39" s="2" t="str">
        <f ca="1">IF(SUM(Retrieving!AU60:AU1045)=0,"",IF(Retrieving!AU60=0,"null",Retrieving!AU60))</f>
        <v/>
      </c>
      <c r="AV39" s="2" t="str">
        <f ca="1">IF(SUM(Retrieving!AV60:AV1045)=0,"",IF(Retrieving!AV60=0,"null",Retrieving!AV60))</f>
        <v/>
      </c>
      <c r="AW39" s="2" t="str">
        <f ca="1">IF(SUM(Retrieving!AW60:AW1045)=0,"",IF(Retrieving!AW60=0,"null",Retrieving!AW60))</f>
        <v/>
      </c>
      <c r="AX39" s="2" t="str">
        <f ca="1">IF(SUM(Retrieving!AX60:AX1045)=0,"",IF(Retrieving!AX60=0,"null",Retrieving!AX60))</f>
        <v/>
      </c>
      <c r="AY39" s="2" t="str">
        <f ca="1">IF(SUM(Retrieving!AY60:AY1045)=0,"",IF(Retrieving!AY60=0,"null",Retrieving!AY60))</f>
        <v/>
      </c>
      <c r="AZ39" s="2" t="str">
        <f ca="1">IF(SUM(Retrieving!AZ60:AZ1045)=0,"",IF(Retrieving!AZ60=0,"null",Retrieving!AZ60))</f>
        <v/>
      </c>
    </row>
    <row r="40" spans="2:52" x14ac:dyDescent="0.2">
      <c r="B40">
        <f t="shared" si="1"/>
        <v>2022</v>
      </c>
      <c r="C40" s="2" t="str">
        <f ca="1">IF(SUM(Retrieving!C61:C1046)=0,"",IF(Retrieving!C61=0,"null",Retrieving!C61))</f>
        <v/>
      </c>
      <c r="D40" s="2" t="str">
        <f ca="1">IF(SUM(Retrieving!D61:D1046)=0,"",IF(Retrieving!D61=0,"null",Retrieving!D61))</f>
        <v/>
      </c>
      <c r="E40" s="2" t="str">
        <f ca="1">IF(Retrieving!E61=0,"null",Retrieving!E61)</f>
        <v>null</v>
      </c>
      <c r="F40" s="2" t="str">
        <f ca="1">IF(Retrieving!F61=0,"null",Retrieving!F61)</f>
        <v>null</v>
      </c>
      <c r="G40" s="2" t="str">
        <f ca="1">IF(SUM(Retrieving!G61:G1046)=0,"",IF(Retrieving!G61=0,"null",Retrieving!G61))</f>
        <v/>
      </c>
      <c r="H40" s="2" t="str">
        <f ca="1">IF(SUM(Retrieving!H61:H1046)=0,"",IF(Retrieving!H61=0,"null",Retrieving!H61))</f>
        <v/>
      </c>
      <c r="I40" s="2" t="str">
        <f ca="1">IF(SUM(Retrieving!I61:I1046)=0,"",IF(Retrieving!I61=0,"null",Retrieving!I61))</f>
        <v/>
      </c>
      <c r="J40" s="2" t="str">
        <f ca="1">IF(SUM(Retrieving!J61:J1046)=0,"",IF(Retrieving!J61=0,"null",Retrieving!J61))</f>
        <v/>
      </c>
      <c r="K40" s="2" t="str">
        <f ca="1">IF(SUM(Retrieving!K61:K1046)=0,"",IF(Retrieving!K61=0,"null",Retrieving!K61))</f>
        <v/>
      </c>
      <c r="L40" s="2" t="str">
        <f ca="1">IF(SUM(Retrieving!L61:L1046)=0,"",IF(Retrieving!L61=0,"null",Retrieving!L61))</f>
        <v/>
      </c>
      <c r="M40" s="2" t="str">
        <f ca="1">IF(SUM(Retrieving!M61:M1046)=0,"",IF(Retrieving!M61=0,"null",Retrieving!M61))</f>
        <v/>
      </c>
      <c r="N40" s="2" t="str">
        <f ca="1">IF(SUM(Retrieving!N61:N1046)=0,"",IF(Retrieving!N61=0,"null",Retrieving!N61))</f>
        <v/>
      </c>
      <c r="O40" s="2" t="str">
        <f ca="1">IF(SUM(Retrieving!O61:O1046)=0,"",IF(Retrieving!O61=0,"null",Retrieving!O61))</f>
        <v/>
      </c>
      <c r="P40" s="2" t="str">
        <f ca="1">IF(SUM(Retrieving!P61:P1046)=0,"",IF(Retrieving!P61=0,"null",Retrieving!P61))</f>
        <v/>
      </c>
      <c r="Q40" s="2" t="str">
        <f ca="1">IF(SUM(Retrieving!Q61:Q1046)=0,"",IF(Retrieving!Q61=0,"null",Retrieving!Q61))</f>
        <v/>
      </c>
      <c r="R40" s="2" t="str">
        <f ca="1">IF(SUM(Retrieving!R61:R1046)=0,"",IF(Retrieving!R61=0,"null",Retrieving!R61))</f>
        <v/>
      </c>
      <c r="S40" s="2" t="str">
        <f ca="1">IF(SUM(Retrieving!S61:S1046)=0,"",IF(Retrieving!S61=0,"null",Retrieving!S61))</f>
        <v/>
      </c>
      <c r="T40" s="2" t="str">
        <f ca="1">IF(SUM(Retrieving!T61:T1046)=0,"",IF(Retrieving!T61=0,"null",Retrieving!T61))</f>
        <v/>
      </c>
      <c r="U40" s="2" t="str">
        <f ca="1">IF(SUM(Retrieving!U61:U1046)=0,"",IF(Retrieving!U61=0,"null",Retrieving!U61))</f>
        <v/>
      </c>
      <c r="V40" s="2" t="str">
        <f ca="1">IF(SUM(Retrieving!V61:V1046)=0,"",IF(Retrieving!V61=0,"null",Retrieving!V61))</f>
        <v/>
      </c>
      <c r="W40" s="2" t="str">
        <f ca="1">IF(SUM(Retrieving!W61:W1046)=0,"",IF(Retrieving!W61=0,"null",Retrieving!W61))</f>
        <v/>
      </c>
      <c r="X40" s="2" t="str">
        <f ca="1">IF(SUM(Retrieving!X61:X1046)=0,"",IF(Retrieving!X61=0,"null",Retrieving!X61))</f>
        <v/>
      </c>
      <c r="Y40" s="2" t="str">
        <f ca="1">IF(SUM(Retrieving!Y61:Y1046)=0,"",IF(Retrieving!Y61=0,"null",Retrieving!Y61))</f>
        <v/>
      </c>
      <c r="Z40" s="2" t="str">
        <f ca="1">IF(SUM(Retrieving!Z61:Z1046)=0,"",IF(Retrieving!Z61=0,"null",Retrieving!Z61))</f>
        <v/>
      </c>
      <c r="AA40" s="2" t="str">
        <f ca="1">IF(SUM(Retrieving!AA61:AA1046)=0,"",IF(Retrieving!AA61=0,"null",Retrieving!AA61))</f>
        <v/>
      </c>
      <c r="AB40" s="2" t="str">
        <f ca="1">IF(SUM(Retrieving!AB61:AB1046)=0,"",IF(Retrieving!AB61=0,"null",Retrieving!AB61))</f>
        <v/>
      </c>
      <c r="AC40" s="2" t="str">
        <f ca="1">IF(SUM(Retrieving!AC61:AC1046)=0,"",IF(Retrieving!AC61=0,"null",Retrieving!AC61))</f>
        <v/>
      </c>
      <c r="AD40" s="2" t="str">
        <f ca="1">IF(SUM(Retrieving!AD61:AD1046)=0,"",IF(Retrieving!AD61=0,"null",Retrieving!AD61))</f>
        <v/>
      </c>
      <c r="AE40" s="2" t="str">
        <f ca="1">IF(SUM(Retrieving!AE61:AE1046)=0,"",IF(Retrieving!AE61=0,"null",Retrieving!AE61))</f>
        <v/>
      </c>
      <c r="AF40" s="2" t="str">
        <f ca="1">IF(SUM(Retrieving!AF61:AF1046)=0,"",IF(Retrieving!AF61=0,"null",Retrieving!AF61))</f>
        <v/>
      </c>
      <c r="AG40" s="2" t="str">
        <f ca="1">IF(SUM(Retrieving!AG61:AG1046)=0,"",IF(Retrieving!AG61=0,"null",Retrieving!AG61))</f>
        <v/>
      </c>
      <c r="AH40" s="2" t="str">
        <f ca="1">IF(SUM(Retrieving!AH61:AH1046)=0,"",IF(Retrieving!AH61=0,"null",Retrieving!AH61))</f>
        <v/>
      </c>
      <c r="AI40" s="2" t="str">
        <f ca="1">IF(SUM(Retrieving!AI61:AI1046)=0,"",IF(Retrieving!AI61=0,"null",Retrieving!AI61))</f>
        <v/>
      </c>
      <c r="AJ40" s="2" t="str">
        <f ca="1">IF(SUM(Retrieving!AJ61:AJ1046)=0,"",IF(Retrieving!AJ61=0,"null",Retrieving!AJ61))</f>
        <v/>
      </c>
      <c r="AK40" s="2" t="str">
        <f ca="1">IF(SUM(Retrieving!AK61:AK1046)=0,"",IF(Retrieving!AK61=0,"null",Retrieving!AK61))</f>
        <v/>
      </c>
      <c r="AL40" s="2" t="str">
        <f ca="1">IF(SUM(Retrieving!AL61:AL1046)=0,"",IF(Retrieving!AL61=0,"null",Retrieving!AL61))</f>
        <v/>
      </c>
      <c r="AM40" s="2" t="str">
        <f ca="1">IF(SUM(Retrieving!AM61:AM1046)=0,"",IF(Retrieving!AM61=0,"null",Retrieving!AM61))</f>
        <v/>
      </c>
      <c r="AN40" s="2" t="str">
        <f ca="1">IF(SUM(Retrieving!AN61:AN1046)=0,"",IF(Retrieving!AN61=0,"null",Retrieving!AN61))</f>
        <v/>
      </c>
      <c r="AO40" s="2" t="str">
        <f ca="1">IF(SUM(Retrieving!AO61:AO1046)=0,"",IF(Retrieving!AO61=0,"null",Retrieving!AO61))</f>
        <v/>
      </c>
      <c r="AP40" s="2" t="str">
        <f ca="1">IF(SUM(Retrieving!AP61:AP1046)=0,"",IF(Retrieving!AP61=0,"null",Retrieving!AP61))</f>
        <v/>
      </c>
      <c r="AQ40" s="2" t="str">
        <f ca="1">IF(SUM(Retrieving!AQ61:AQ1046)=0,"",IF(Retrieving!AQ61=0,"null",Retrieving!AQ61))</f>
        <v/>
      </c>
      <c r="AR40" s="2" t="str">
        <f ca="1">IF(SUM(Retrieving!AR61:AR1046)=0,"",IF(Retrieving!AR61=0,"null",Retrieving!AR61))</f>
        <v/>
      </c>
      <c r="AS40" s="2" t="str">
        <f ca="1">IF(SUM(Retrieving!AS61:AS1046)=0,"",IF(Retrieving!AS61=0,"null",Retrieving!AS61))</f>
        <v/>
      </c>
      <c r="AT40" s="2" t="str">
        <f ca="1">IF(SUM(Retrieving!AT61:AT1046)=0,"",IF(Retrieving!AT61=0,"null",Retrieving!AT61))</f>
        <v/>
      </c>
      <c r="AU40" s="2" t="str">
        <f ca="1">IF(SUM(Retrieving!AU61:AU1046)=0,"",IF(Retrieving!AU61=0,"null",Retrieving!AU61))</f>
        <v/>
      </c>
      <c r="AV40" s="2" t="str">
        <f ca="1">IF(SUM(Retrieving!AV61:AV1046)=0,"",IF(Retrieving!AV61=0,"null",Retrieving!AV61))</f>
        <v/>
      </c>
      <c r="AW40" s="2" t="str">
        <f ca="1">IF(SUM(Retrieving!AW61:AW1046)=0,"",IF(Retrieving!AW61=0,"null",Retrieving!AW61))</f>
        <v/>
      </c>
      <c r="AX40" s="2" t="str">
        <f ca="1">IF(SUM(Retrieving!AX61:AX1046)=0,"",IF(Retrieving!AX61=0,"null",Retrieving!AX61))</f>
        <v/>
      </c>
      <c r="AY40" s="2" t="str">
        <f ca="1">IF(SUM(Retrieving!AY61:AY1046)=0,"",IF(Retrieving!AY61=0,"null",Retrieving!AY61))</f>
        <v/>
      </c>
      <c r="AZ40" s="2" t="str">
        <f ca="1">IF(SUM(Retrieving!AZ61:AZ1046)=0,"",IF(Retrieving!AZ61=0,"null",Retrieving!AZ61))</f>
        <v/>
      </c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3D669DC9-8135-6D44-A3E0-22044CD54D85}">
          <x14:formula1>
            <xm:f>Retrieving!$B$12:$AQ$12</xm:f>
          </x14:formula1>
          <xm:sqref>C2</xm:sqref>
        </x14:dataValidation>
        <x14:dataValidation type="list" allowBlank="1" showInputMessage="1" showErrorMessage="1" xr:uid="{974D2845-0715-2D4D-82C1-6633A981EFDD}">
          <x14:formula1>
            <xm:f>Retrieving!$B$17:$I$17</xm:f>
          </x14:formula1>
          <xm:sqref>C3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8256A-D7DC-CB4E-AC1B-117DF1B4CDA0}">
  <dimension ref="B1:K52"/>
  <sheetViews>
    <sheetView workbookViewId="0">
      <selection activeCell="K10" sqref="K10"/>
    </sheetView>
  </sheetViews>
  <sheetFormatPr baseColWidth="10" defaultRowHeight="16" outlineLevelCol="1" x14ac:dyDescent="0.2"/>
  <cols>
    <col min="1" max="1" width="3" customWidth="1"/>
    <col min="2" max="2" width="29.6640625" hidden="1" customWidth="1" outlineLevel="1"/>
    <col min="3" max="3" width="8.33203125" style="9" hidden="1" customWidth="1" outlineLevel="1"/>
    <col min="4" max="4" width="10.1640625" style="9" hidden="1" customWidth="1" outlineLevel="1"/>
    <col min="5" max="5" width="38.33203125" hidden="1" customWidth="1" outlineLevel="1"/>
    <col min="6" max="9" width="13.33203125" hidden="1" customWidth="1" outlineLevel="1"/>
    <col min="10" max="10" width="10.83203125" collapsed="1"/>
  </cols>
  <sheetData>
    <row r="1" spans="2:11" x14ac:dyDescent="0.2">
      <c r="J1" s="13" t="s">
        <v>361</v>
      </c>
    </row>
    <row r="2" spans="2:11" x14ac:dyDescent="0.2">
      <c r="F2" t="s">
        <v>91</v>
      </c>
      <c r="G2" t="s">
        <v>354</v>
      </c>
      <c r="H2" t="s">
        <v>355</v>
      </c>
      <c r="I2" t="s">
        <v>356</v>
      </c>
    </row>
    <row r="3" spans="2:11" x14ac:dyDescent="0.2">
      <c r="B3" t="str" cm="1">
        <f t="array" ref="B3">INDEX(Tests!$6:$6, 1, ROW())</f>
        <v>tot_em</v>
      </c>
      <c r="C3" s="9" t="str" cm="1">
        <f t="array" ref="C3">INDEX(Tests!$5:$5, 1, ROW())</f>
        <v>C</v>
      </c>
      <c r="D3" s="10" t="str">
        <f t="shared" ref="D3:D34" si="0">IF(ISNUMBER(SEARCH($G$2,B3)),LEFT(B3,SEARCH($G$2,B3)-1),IF(ISNUMBER(SEARCH($H$2,B3)),LEFT(B3,SEARCH($H$2,B3)-1),IF(ISNUMBER(SEARCH($I$2,B3)),LEFT(B3,SEARCH($I$2,B3)-1),B3)))</f>
        <v>tot_em</v>
      </c>
      <c r="E3" t="str">
        <f>"'"&amp;D3&amp;"':('"&amp;C3&amp;"',7),"</f>
        <v>'tot_em':('C',7),</v>
      </c>
      <c r="F3" t="str">
        <f>IF(AND(I3="", H3="", G3=""),$E3, "")</f>
        <v>'tot_em':('C',7),</v>
      </c>
      <c r="G3" t="str">
        <f t="shared" ref="G3:I22" si="1">IF(ISNUMBER(SEARCH(G$2,$B3)),$E3,"")</f>
        <v/>
      </c>
      <c r="H3" t="str">
        <f t="shared" si="1"/>
        <v/>
      </c>
      <c r="I3" t="str">
        <f t="shared" si="1"/>
        <v/>
      </c>
    </row>
    <row r="4" spans="2:11" x14ac:dyDescent="0.2">
      <c r="B4" t="str" cm="1">
        <f t="array" ref="B4">INDEX(Tests!$6:$6, 1, ROW())</f>
        <v>tot_em_cap</v>
      </c>
      <c r="C4" s="9" t="str" cm="1">
        <f t="array" ref="C4">INDEX(Tests!$5:$5, 1, ROW())</f>
        <v>D</v>
      </c>
      <c r="D4" s="10" t="str">
        <f t="shared" si="0"/>
        <v>tot_em_cap</v>
      </c>
      <c r="E4" t="str">
        <f t="shared" ref="E4:E52" si="2">"'"&amp;D4&amp;"':('"&amp;C4&amp;"',7),"</f>
        <v>'tot_em_cap':('D',7),</v>
      </c>
      <c r="F4" t="str">
        <f t="shared" ref="F4:F52" si="3">IF(AND(I4="", H4="", G4=""),$E4, "")</f>
        <v>'tot_em_cap':('D',7),</v>
      </c>
      <c r="G4" t="str">
        <f t="shared" si="1"/>
        <v/>
      </c>
      <c r="H4" t="str">
        <f t="shared" si="1"/>
        <v/>
      </c>
      <c r="I4" t="str">
        <f t="shared" si="1"/>
        <v/>
      </c>
      <c r="J4" t="s">
        <v>358</v>
      </c>
    </row>
    <row r="5" spans="2:11" x14ac:dyDescent="0.2">
      <c r="B5" t="str" cm="1">
        <f t="array" ref="B5">INDEX(Tests!$6:$6, 1, ROW())</f>
        <v>rank_cap_ghg</v>
      </c>
      <c r="C5" s="9" t="str" cm="1">
        <f t="array" ref="C5">INDEX(Tests!$5:$5, 1, ROW())</f>
        <v>E</v>
      </c>
      <c r="D5" s="10" t="str">
        <f t="shared" si="0"/>
        <v>rank_cap_ghg</v>
      </c>
      <c r="E5" t="str">
        <f t="shared" si="2"/>
        <v>'rank_cap_ghg':('E',7),</v>
      </c>
      <c r="F5" t="str">
        <f t="shared" si="3"/>
        <v>'rank_cap_ghg':('E',7),</v>
      </c>
      <c r="G5" t="str">
        <f t="shared" si="1"/>
        <v/>
      </c>
      <c r="H5" t="str">
        <f t="shared" si="1"/>
        <v/>
      </c>
      <c r="I5" t="str">
        <f t="shared" si="1"/>
        <v/>
      </c>
      <c r="J5" t="s">
        <v>91</v>
      </c>
      <c r="K5" s="11" t="str">
        <f>"G_INDICATOR_MAPPING={"&amp;_xlfn.TEXTJOIN("", TRUE, F$3:F$1048571)&amp;"}"</f>
        <v>G_INDICATOR_MAPPING={'tot_em':('C',7),'tot_em_cap':('D',7),'rank_cap_ghg':('E',7),'rank_glob':('F',7),'share_glob':('G',7),}</v>
      </c>
    </row>
    <row r="6" spans="2:11" x14ac:dyDescent="0.2">
      <c r="B6" t="str" cm="1">
        <f t="array" ref="B6">INDEX(Tests!$6:$6, 1, ROW())</f>
        <v>rank_glob</v>
      </c>
      <c r="C6" s="9" t="str" cm="1">
        <f t="array" ref="C6">INDEX(Tests!$5:$5, 1, ROW())</f>
        <v>F</v>
      </c>
      <c r="D6" s="10" t="str">
        <f t="shared" si="0"/>
        <v>rank_glob</v>
      </c>
      <c r="E6" t="str">
        <f t="shared" si="2"/>
        <v>'rank_glob':('F',7),</v>
      </c>
      <c r="F6" t="str">
        <f t="shared" si="3"/>
        <v>'rank_glob':('F',7),</v>
      </c>
      <c r="G6" t="str">
        <f t="shared" si="1"/>
        <v/>
      </c>
      <c r="H6" t="str">
        <f t="shared" si="1"/>
        <v/>
      </c>
      <c r="I6" t="str">
        <f t="shared" si="1"/>
        <v/>
      </c>
      <c r="J6" t="s">
        <v>92</v>
      </c>
      <c r="K6" s="11" t="str">
        <f>"S_INDICATOR_MAPPING={"&amp;_xlfn.TEXTJOIN("", TRUE, G$3:G$1048571)&amp;"}"</f>
        <v>S_INDICATOR_MAPPING={'energy':('H',7),'waste':('I',7),'other':('J',7),'ippu':('K',7),'afolu':('L',7),}</v>
      </c>
    </row>
    <row r="7" spans="2:11" x14ac:dyDescent="0.2">
      <c r="B7" t="str" cm="1">
        <f t="array" ref="B7">INDEX(Tests!$6:$6, 1, ROW())</f>
        <v>share_glob</v>
      </c>
      <c r="C7" s="9" t="str" cm="1">
        <f t="array" ref="C7">INDEX(Tests!$5:$5, 1, ROW())</f>
        <v>G</v>
      </c>
      <c r="D7" s="10" t="str">
        <f t="shared" si="0"/>
        <v>share_glob</v>
      </c>
      <c r="E7" t="str">
        <f t="shared" si="2"/>
        <v>'share_glob':('G',7),</v>
      </c>
      <c r="F7" t="str">
        <f t="shared" si="3"/>
        <v>'share_glob':('G',7),</v>
      </c>
      <c r="G7" t="str">
        <f t="shared" si="1"/>
        <v/>
      </c>
      <c r="H7" t="str">
        <f t="shared" si="1"/>
        <v/>
      </c>
      <c r="I7" t="str">
        <f t="shared" si="1"/>
        <v/>
      </c>
      <c r="J7" t="s">
        <v>359</v>
      </c>
      <c r="K7" s="11" t="str">
        <f>"AE_INDICATOR_MAPPING={"&amp;_xlfn.TEXTJOIN("", TRUE, H$3:H$1048571)&amp;"}"</f>
        <v>AE_INDICATOR_MAPPING={'rice_cult':('M',7),'manure_manag':('N',7),'enteric_ferm':('O',7),'agric_soils':('P',7),'drain_org_soil':('Q',7),'fire_humid_trop_for':('R',7),'fire_org_soil':('S',7),'forest_fire':('T',7),'net_forest_conv':('U',7),'savanna_fire':('V',7),'other_agric':('W',7),'forestland':('X',7),'cropland':('Y',7),'grassland':('Z',7),'harv_wood':('AA',7),'liming':('AB',7),'other_land':('AC',7),'settlements':('AD',7),'wetlands':('AE',7),'other':('AK',7),'other_lucf':('AL',7),'land-us_forestry':('AM',7),'forest_grassland':('AN',7),'changes_forest_woody':('AO',7),'agriculture':('AP',7),'aband_man_lands':('AQ',7),'co2_em_rem_soil':('AR',7),'presc_burn_sav':('AS',7),}</v>
      </c>
    </row>
    <row r="8" spans="2:11" x14ac:dyDescent="0.2">
      <c r="B8" t="str" cm="1">
        <f t="array" ref="B8">INDEX(Tests!$6:$6, 1, ROW())</f>
        <v>energy_share</v>
      </c>
      <c r="C8" s="9" t="str" cm="1">
        <f t="array" ref="C8">INDEX(Tests!$5:$5, 1, ROW())</f>
        <v>H</v>
      </c>
      <c r="D8" s="10" t="str">
        <f t="shared" si="0"/>
        <v>energy</v>
      </c>
      <c r="E8" t="str">
        <f t="shared" si="2"/>
        <v>'energy':('H',7),</v>
      </c>
      <c r="F8" t="str">
        <f t="shared" si="3"/>
        <v/>
      </c>
      <c r="G8" t="str">
        <f t="shared" si="1"/>
        <v>'energy':('H',7),</v>
      </c>
      <c r="H8" t="str">
        <f t="shared" si="1"/>
        <v/>
      </c>
      <c r="I8" t="str">
        <f t="shared" si="1"/>
        <v/>
      </c>
      <c r="J8" t="s">
        <v>360</v>
      </c>
      <c r="K8" s="11" t="str">
        <f>"AR_INDICATOR_MAPPING={"&amp;_xlfn.TEXTJOIN("", TRUE, I$3:I$1048571)&amp;"}"</f>
        <v>AR_INDICATOR_MAPPING={'forestland':('AF',7),'cropland':('AG',7),'grassland':('AH',7),'harv_wood':('AI',7),'settlements':('AJ',7),'other':('AT',7),'other_lucf':('AU',7),'land-us_forestry':('AV',7),'forest_grassland':('AW',7),'changes_forest_woody':('AX',7),'aband_man_lands':('AY',7),'co2_em_rem_soil':('AZ',7),}</v>
      </c>
    </row>
    <row r="9" spans="2:11" x14ac:dyDescent="0.2">
      <c r="B9" t="str" cm="1">
        <f t="array" ref="B9">INDEX(Tests!$6:$6, 1, ROW())</f>
        <v>waste_share</v>
      </c>
      <c r="C9" s="9" t="str" cm="1">
        <f t="array" ref="C9">INDEX(Tests!$5:$5, 1, ROW())</f>
        <v>I</v>
      </c>
      <c r="D9" s="10" t="str">
        <f t="shared" si="0"/>
        <v>waste</v>
      </c>
      <c r="E9" t="str">
        <f t="shared" si="2"/>
        <v>'waste':('I',7),</v>
      </c>
      <c r="F9" t="str">
        <f t="shared" si="3"/>
        <v/>
      </c>
      <c r="G9" t="str">
        <f t="shared" si="1"/>
        <v>'waste':('I',7),</v>
      </c>
      <c r="H9" t="str">
        <f t="shared" si="1"/>
        <v/>
      </c>
      <c r="I9" t="str">
        <f t="shared" si="1"/>
        <v/>
      </c>
    </row>
    <row r="10" spans="2:11" x14ac:dyDescent="0.2">
      <c r="B10" t="str" cm="1">
        <f t="array" ref="B10">INDEX(Tests!$6:$6, 1, ROW())</f>
        <v>other_share</v>
      </c>
      <c r="C10" s="9" t="str" cm="1">
        <f t="array" ref="C10">INDEX(Tests!$5:$5, 1, ROW())</f>
        <v>J</v>
      </c>
      <c r="D10" s="10" t="str">
        <f t="shared" si="0"/>
        <v>other</v>
      </c>
      <c r="E10" t="str">
        <f t="shared" si="2"/>
        <v>'other':('J',7),</v>
      </c>
      <c r="F10" t="str">
        <f t="shared" si="3"/>
        <v/>
      </c>
      <c r="G10" t="str">
        <f t="shared" si="1"/>
        <v>'other':('J',7),</v>
      </c>
      <c r="H10" t="str">
        <f t="shared" si="1"/>
        <v/>
      </c>
      <c r="I10" t="str">
        <f t="shared" si="1"/>
        <v/>
      </c>
    </row>
    <row r="11" spans="2:11" x14ac:dyDescent="0.2">
      <c r="B11" t="str" cm="1">
        <f t="array" ref="B11">INDEX(Tests!$6:$6, 1, ROW())</f>
        <v>ippu_share</v>
      </c>
      <c r="C11" s="9" t="str" cm="1">
        <f t="array" ref="C11">INDEX(Tests!$5:$5, 1, ROW())</f>
        <v>K</v>
      </c>
      <c r="D11" s="10" t="str">
        <f t="shared" si="0"/>
        <v>ippu</v>
      </c>
      <c r="E11" t="str">
        <f t="shared" si="2"/>
        <v>'ippu':('K',7),</v>
      </c>
      <c r="F11" t="str">
        <f t="shared" si="3"/>
        <v/>
      </c>
      <c r="G11" t="str">
        <f t="shared" si="1"/>
        <v>'ippu':('K',7),</v>
      </c>
      <c r="H11" t="str">
        <f t="shared" si="1"/>
        <v/>
      </c>
      <c r="I11" t="str">
        <f t="shared" si="1"/>
        <v/>
      </c>
    </row>
    <row r="12" spans="2:11" x14ac:dyDescent="0.2">
      <c r="B12" t="str" cm="1">
        <f t="array" ref="B12">INDEX(Tests!$6:$6, 1, ROW())</f>
        <v>afolu_share</v>
      </c>
      <c r="C12" s="9" t="str" cm="1">
        <f t="array" ref="C12">INDEX(Tests!$5:$5, 1, ROW())</f>
        <v>L</v>
      </c>
      <c r="D12" s="10" t="str">
        <f t="shared" si="0"/>
        <v>afolu</v>
      </c>
      <c r="E12" t="str">
        <f t="shared" si="2"/>
        <v>'afolu':('L',7),</v>
      </c>
      <c r="F12" t="str">
        <f t="shared" si="3"/>
        <v/>
      </c>
      <c r="G12" t="str">
        <f t="shared" si="1"/>
        <v>'afolu':('L',7),</v>
      </c>
      <c r="H12" t="str">
        <f t="shared" si="1"/>
        <v/>
      </c>
      <c r="I12" t="str">
        <f t="shared" si="1"/>
        <v/>
      </c>
    </row>
    <row r="13" spans="2:11" x14ac:dyDescent="0.2">
      <c r="B13" t="str" cm="1">
        <f t="array" ref="B13">INDEX(Tests!$6:$6, 1, ROW())</f>
        <v>rice_cult_emissions</v>
      </c>
      <c r="C13" s="9" t="str" cm="1">
        <f t="array" ref="C13">INDEX(Tests!$5:$5, 1, ROW())</f>
        <v>M</v>
      </c>
      <c r="D13" s="10" t="str">
        <f t="shared" si="0"/>
        <v>rice_cult</v>
      </c>
      <c r="E13" t="str">
        <f t="shared" si="2"/>
        <v>'rice_cult':('M',7),</v>
      </c>
      <c r="F13" t="str">
        <f t="shared" si="3"/>
        <v/>
      </c>
      <c r="G13" t="str">
        <f t="shared" si="1"/>
        <v/>
      </c>
      <c r="H13" t="str">
        <f t="shared" si="1"/>
        <v>'rice_cult':('M',7),</v>
      </c>
      <c r="I13" t="str">
        <f t="shared" si="1"/>
        <v/>
      </c>
    </row>
    <row r="14" spans="2:11" x14ac:dyDescent="0.2">
      <c r="B14" t="str" cm="1">
        <f t="array" ref="B14">INDEX(Tests!$6:$6, 1, ROW())</f>
        <v>manure_manag_emissions</v>
      </c>
      <c r="C14" s="9" t="str" cm="1">
        <f t="array" ref="C14">INDEX(Tests!$5:$5, 1, ROW())</f>
        <v>N</v>
      </c>
      <c r="D14" s="10" t="str">
        <f t="shared" si="0"/>
        <v>manure_manag</v>
      </c>
      <c r="E14" t="str">
        <f t="shared" si="2"/>
        <v>'manure_manag':('N',7),</v>
      </c>
      <c r="F14" t="str">
        <f t="shared" si="3"/>
        <v/>
      </c>
      <c r="G14" t="str">
        <f t="shared" si="1"/>
        <v/>
      </c>
      <c r="H14" t="str">
        <f t="shared" si="1"/>
        <v>'manure_manag':('N',7),</v>
      </c>
      <c r="I14" t="str">
        <f t="shared" si="1"/>
        <v/>
      </c>
    </row>
    <row r="15" spans="2:11" x14ac:dyDescent="0.2">
      <c r="B15" t="str" cm="1">
        <f t="array" ref="B15">INDEX(Tests!$6:$6, 1, ROW())</f>
        <v>enteric_ferm_emissions</v>
      </c>
      <c r="C15" s="9" t="str" cm="1">
        <f t="array" ref="C15">INDEX(Tests!$5:$5, 1, ROW())</f>
        <v>O</v>
      </c>
      <c r="D15" s="10" t="str">
        <f t="shared" si="0"/>
        <v>enteric_ferm</v>
      </c>
      <c r="E15" t="str">
        <f t="shared" si="2"/>
        <v>'enteric_ferm':('O',7),</v>
      </c>
      <c r="F15" t="str">
        <f t="shared" si="3"/>
        <v/>
      </c>
      <c r="G15" t="str">
        <f t="shared" si="1"/>
        <v/>
      </c>
      <c r="H15" t="str">
        <f t="shared" si="1"/>
        <v>'enteric_ferm':('O',7),</v>
      </c>
      <c r="I15" t="str">
        <f t="shared" si="1"/>
        <v/>
      </c>
    </row>
    <row r="16" spans="2:11" x14ac:dyDescent="0.2">
      <c r="B16" t="str" cm="1">
        <f t="array" ref="B16">INDEX(Tests!$6:$6, 1, ROW())</f>
        <v>agric_soils_emissions</v>
      </c>
      <c r="C16" s="9" t="str" cm="1">
        <f t="array" ref="C16">INDEX(Tests!$5:$5, 1, ROW())</f>
        <v>P</v>
      </c>
      <c r="D16" s="10" t="str">
        <f t="shared" si="0"/>
        <v>agric_soils</v>
      </c>
      <c r="E16" t="str">
        <f t="shared" si="2"/>
        <v>'agric_soils':('P',7),</v>
      </c>
      <c r="F16" t="str">
        <f t="shared" si="3"/>
        <v/>
      </c>
      <c r="G16" t="str">
        <f t="shared" si="1"/>
        <v/>
      </c>
      <c r="H16" t="str">
        <f t="shared" si="1"/>
        <v>'agric_soils':('P',7),</v>
      </c>
      <c r="I16" t="str">
        <f t="shared" si="1"/>
        <v/>
      </c>
    </row>
    <row r="17" spans="2:9" x14ac:dyDescent="0.2">
      <c r="B17" t="str" cm="1">
        <f t="array" ref="B17">INDEX(Tests!$6:$6, 1, ROW())</f>
        <v>drain_org_soil_emissions</v>
      </c>
      <c r="C17" s="9" t="str" cm="1">
        <f t="array" ref="C17">INDEX(Tests!$5:$5, 1, ROW())</f>
        <v>Q</v>
      </c>
      <c r="D17" s="10" t="str">
        <f t="shared" si="0"/>
        <v>drain_org_soil</v>
      </c>
      <c r="E17" t="str">
        <f t="shared" si="2"/>
        <v>'drain_org_soil':('Q',7),</v>
      </c>
      <c r="F17" t="str">
        <f t="shared" si="3"/>
        <v/>
      </c>
      <c r="G17" t="str">
        <f t="shared" si="1"/>
        <v/>
      </c>
      <c r="H17" t="str">
        <f t="shared" si="1"/>
        <v>'drain_org_soil':('Q',7),</v>
      </c>
      <c r="I17" t="str">
        <f t="shared" si="1"/>
        <v/>
      </c>
    </row>
    <row r="18" spans="2:9" x14ac:dyDescent="0.2">
      <c r="B18" t="str" cm="1">
        <f t="array" ref="B18">INDEX(Tests!$6:$6, 1, ROW())</f>
        <v>fire_humid_trop_for_emissions</v>
      </c>
      <c r="C18" s="9" t="str" cm="1">
        <f t="array" ref="C18">INDEX(Tests!$5:$5, 1, ROW())</f>
        <v>R</v>
      </c>
      <c r="D18" s="10" t="str">
        <f t="shared" si="0"/>
        <v>fire_humid_trop_for</v>
      </c>
      <c r="E18" t="str">
        <f t="shared" si="2"/>
        <v>'fire_humid_trop_for':('R',7),</v>
      </c>
      <c r="F18" t="str">
        <f t="shared" si="3"/>
        <v/>
      </c>
      <c r="G18" t="str">
        <f t="shared" si="1"/>
        <v/>
      </c>
      <c r="H18" t="str">
        <f t="shared" si="1"/>
        <v>'fire_humid_trop_for':('R',7),</v>
      </c>
      <c r="I18" t="str">
        <f t="shared" si="1"/>
        <v/>
      </c>
    </row>
    <row r="19" spans="2:9" x14ac:dyDescent="0.2">
      <c r="B19" t="str" cm="1">
        <f t="array" ref="B19">INDEX(Tests!$6:$6, 1, ROW())</f>
        <v>fire_org_soil_emissions</v>
      </c>
      <c r="C19" s="9" t="str" cm="1">
        <f t="array" ref="C19">INDEX(Tests!$5:$5, 1, ROW())</f>
        <v>S</v>
      </c>
      <c r="D19" s="10" t="str">
        <f t="shared" si="0"/>
        <v>fire_org_soil</v>
      </c>
      <c r="E19" t="str">
        <f t="shared" si="2"/>
        <v>'fire_org_soil':('S',7),</v>
      </c>
      <c r="F19" t="str">
        <f t="shared" si="3"/>
        <v/>
      </c>
      <c r="G19" t="str">
        <f t="shared" si="1"/>
        <v/>
      </c>
      <c r="H19" t="str">
        <f t="shared" si="1"/>
        <v>'fire_org_soil':('S',7),</v>
      </c>
      <c r="I19" t="str">
        <f t="shared" si="1"/>
        <v/>
      </c>
    </row>
    <row r="20" spans="2:9" x14ac:dyDescent="0.2">
      <c r="B20" t="str" cm="1">
        <f t="array" ref="B20">INDEX(Tests!$6:$6, 1, ROW())</f>
        <v>forest_fire_emissions</v>
      </c>
      <c r="C20" s="9" t="str" cm="1">
        <f t="array" ref="C20">INDEX(Tests!$5:$5, 1, ROW())</f>
        <v>T</v>
      </c>
      <c r="D20" s="10" t="str">
        <f t="shared" si="0"/>
        <v>forest_fire</v>
      </c>
      <c r="E20" t="str">
        <f t="shared" si="2"/>
        <v>'forest_fire':('T',7),</v>
      </c>
      <c r="F20" t="str">
        <f t="shared" si="3"/>
        <v/>
      </c>
      <c r="G20" t="str">
        <f t="shared" si="1"/>
        <v/>
      </c>
      <c r="H20" t="str">
        <f t="shared" si="1"/>
        <v>'forest_fire':('T',7),</v>
      </c>
      <c r="I20" t="str">
        <f t="shared" si="1"/>
        <v/>
      </c>
    </row>
    <row r="21" spans="2:9" x14ac:dyDescent="0.2">
      <c r="B21" t="str" cm="1">
        <f t="array" ref="B21">INDEX(Tests!$6:$6, 1, ROW())</f>
        <v>net_forest_conv_emissions</v>
      </c>
      <c r="C21" s="9" t="str" cm="1">
        <f t="array" ref="C21">INDEX(Tests!$5:$5, 1, ROW())</f>
        <v>U</v>
      </c>
      <c r="D21" s="10" t="str">
        <f t="shared" si="0"/>
        <v>net_forest_conv</v>
      </c>
      <c r="E21" t="str">
        <f t="shared" si="2"/>
        <v>'net_forest_conv':('U',7),</v>
      </c>
      <c r="F21" t="str">
        <f t="shared" si="3"/>
        <v/>
      </c>
      <c r="G21" t="str">
        <f t="shared" si="1"/>
        <v/>
      </c>
      <c r="H21" t="str">
        <f t="shared" si="1"/>
        <v>'net_forest_conv':('U',7),</v>
      </c>
      <c r="I21" t="str">
        <f t="shared" si="1"/>
        <v/>
      </c>
    </row>
    <row r="22" spans="2:9" x14ac:dyDescent="0.2">
      <c r="B22" t="str" cm="1">
        <f t="array" ref="B22">INDEX(Tests!$6:$6, 1, ROW())</f>
        <v>savanna_fire_emissions</v>
      </c>
      <c r="C22" s="9" t="str" cm="1">
        <f t="array" ref="C22">INDEX(Tests!$5:$5, 1, ROW())</f>
        <v>V</v>
      </c>
      <c r="D22" s="10" t="str">
        <f t="shared" si="0"/>
        <v>savanna_fire</v>
      </c>
      <c r="E22" t="str">
        <f t="shared" si="2"/>
        <v>'savanna_fire':('V',7),</v>
      </c>
      <c r="F22" t="str">
        <f t="shared" si="3"/>
        <v/>
      </c>
      <c r="G22" t="str">
        <f t="shared" si="1"/>
        <v/>
      </c>
      <c r="H22" t="str">
        <f t="shared" si="1"/>
        <v>'savanna_fire':('V',7),</v>
      </c>
      <c r="I22" t="str">
        <f t="shared" si="1"/>
        <v/>
      </c>
    </row>
    <row r="23" spans="2:9" x14ac:dyDescent="0.2">
      <c r="B23" t="str" cm="1">
        <f t="array" ref="B23">INDEX(Tests!$6:$6, 1, ROW())</f>
        <v>other_agric_emissions</v>
      </c>
      <c r="C23" s="9" t="str" cm="1">
        <f t="array" ref="C23">INDEX(Tests!$5:$5, 1, ROW())</f>
        <v>W</v>
      </c>
      <c r="D23" s="10" t="str">
        <f t="shared" si="0"/>
        <v>other_agric</v>
      </c>
      <c r="E23" t="str">
        <f t="shared" si="2"/>
        <v>'other_agric':('W',7),</v>
      </c>
      <c r="F23" t="str">
        <f t="shared" si="3"/>
        <v/>
      </c>
      <c r="G23" t="str">
        <f t="shared" ref="G23:I42" si="4">IF(ISNUMBER(SEARCH(G$2,$B23)),$E23,"")</f>
        <v/>
      </c>
      <c r="H23" t="str">
        <f t="shared" si="4"/>
        <v>'other_agric':('W',7),</v>
      </c>
      <c r="I23" t="str">
        <f t="shared" si="4"/>
        <v/>
      </c>
    </row>
    <row r="24" spans="2:9" x14ac:dyDescent="0.2">
      <c r="B24" t="str" cm="1">
        <f t="array" ref="B24">INDEX(Tests!$6:$6, 1, ROW())</f>
        <v>forestland_emissions</v>
      </c>
      <c r="C24" s="9" t="str" cm="1">
        <f t="array" ref="C24">INDEX(Tests!$5:$5, 1, ROW())</f>
        <v>X</v>
      </c>
      <c r="D24" s="10" t="str">
        <f t="shared" si="0"/>
        <v>forestland</v>
      </c>
      <c r="E24" t="str">
        <f t="shared" si="2"/>
        <v>'forestland':('X',7),</v>
      </c>
      <c r="F24" t="str">
        <f t="shared" si="3"/>
        <v/>
      </c>
      <c r="G24" t="str">
        <f t="shared" si="4"/>
        <v/>
      </c>
      <c r="H24" t="str">
        <f t="shared" si="4"/>
        <v>'forestland':('X',7),</v>
      </c>
      <c r="I24" t="str">
        <f t="shared" si="4"/>
        <v/>
      </c>
    </row>
    <row r="25" spans="2:9" x14ac:dyDescent="0.2">
      <c r="B25" t="str" cm="1">
        <f t="array" ref="B25">INDEX(Tests!$6:$6, 1, ROW())</f>
        <v>cropland_emissions</v>
      </c>
      <c r="C25" s="9" t="str" cm="1">
        <f t="array" ref="C25">INDEX(Tests!$5:$5, 1, ROW())</f>
        <v>Y</v>
      </c>
      <c r="D25" s="10" t="str">
        <f t="shared" si="0"/>
        <v>cropland</v>
      </c>
      <c r="E25" t="str">
        <f t="shared" si="2"/>
        <v>'cropland':('Y',7),</v>
      </c>
      <c r="F25" t="str">
        <f t="shared" si="3"/>
        <v/>
      </c>
      <c r="G25" t="str">
        <f t="shared" si="4"/>
        <v/>
      </c>
      <c r="H25" t="str">
        <f t="shared" si="4"/>
        <v>'cropland':('Y',7),</v>
      </c>
      <c r="I25" t="str">
        <f t="shared" si="4"/>
        <v/>
      </c>
    </row>
    <row r="26" spans="2:9" x14ac:dyDescent="0.2">
      <c r="B26" t="str" cm="1">
        <f t="array" ref="B26">INDEX(Tests!$6:$6, 1, ROW())</f>
        <v>grassland_emissions</v>
      </c>
      <c r="C26" s="9" t="str" cm="1">
        <f t="array" ref="C26">INDEX(Tests!$5:$5, 1, ROW())</f>
        <v>Z</v>
      </c>
      <c r="D26" s="10" t="str">
        <f t="shared" si="0"/>
        <v>grassland</v>
      </c>
      <c r="E26" t="str">
        <f t="shared" si="2"/>
        <v>'grassland':('Z',7),</v>
      </c>
      <c r="F26" t="str">
        <f t="shared" si="3"/>
        <v/>
      </c>
      <c r="G26" t="str">
        <f t="shared" si="4"/>
        <v/>
      </c>
      <c r="H26" t="str">
        <f t="shared" si="4"/>
        <v>'grassland':('Z',7),</v>
      </c>
      <c r="I26" t="str">
        <f t="shared" si="4"/>
        <v/>
      </c>
    </row>
    <row r="27" spans="2:9" x14ac:dyDescent="0.2">
      <c r="B27" t="str" cm="1">
        <f t="array" ref="B27">INDEX(Tests!$6:$6, 1, ROW())</f>
        <v>harv_wood_emissions</v>
      </c>
      <c r="C27" s="9" t="str" cm="1">
        <f t="array" ref="C27">INDEX(Tests!$5:$5, 1, ROW())</f>
        <v>AA</v>
      </c>
      <c r="D27" s="10" t="str">
        <f t="shared" si="0"/>
        <v>harv_wood</v>
      </c>
      <c r="E27" t="str">
        <f t="shared" si="2"/>
        <v>'harv_wood':('AA',7),</v>
      </c>
      <c r="F27" t="str">
        <f t="shared" si="3"/>
        <v/>
      </c>
      <c r="G27" t="str">
        <f t="shared" si="4"/>
        <v/>
      </c>
      <c r="H27" t="str">
        <f t="shared" si="4"/>
        <v>'harv_wood':('AA',7),</v>
      </c>
      <c r="I27" t="str">
        <f t="shared" si="4"/>
        <v/>
      </c>
    </row>
    <row r="28" spans="2:9" x14ac:dyDescent="0.2">
      <c r="B28" t="str" cm="1">
        <f t="array" ref="B28">INDEX(Tests!$6:$6, 1, ROW())</f>
        <v>liming_emissions</v>
      </c>
      <c r="C28" s="9" t="str" cm="1">
        <f t="array" ref="C28">INDEX(Tests!$5:$5, 1, ROW())</f>
        <v>AB</v>
      </c>
      <c r="D28" s="10" t="str">
        <f t="shared" si="0"/>
        <v>liming</v>
      </c>
      <c r="E28" t="str">
        <f t="shared" si="2"/>
        <v>'liming':('AB',7),</v>
      </c>
      <c r="F28" t="str">
        <f t="shared" si="3"/>
        <v/>
      </c>
      <c r="G28" t="str">
        <f t="shared" si="4"/>
        <v/>
      </c>
      <c r="H28" t="str">
        <f t="shared" si="4"/>
        <v>'liming':('AB',7),</v>
      </c>
      <c r="I28" t="str">
        <f t="shared" si="4"/>
        <v/>
      </c>
    </row>
    <row r="29" spans="2:9" x14ac:dyDescent="0.2">
      <c r="B29" t="str" cm="1">
        <f t="array" ref="B29">INDEX(Tests!$6:$6, 1, ROW())</f>
        <v>other_land_emissions</v>
      </c>
      <c r="C29" s="9" t="str" cm="1">
        <f t="array" ref="C29">INDEX(Tests!$5:$5, 1, ROW())</f>
        <v>AC</v>
      </c>
      <c r="D29" s="10" t="str">
        <f t="shared" si="0"/>
        <v>other_land</v>
      </c>
      <c r="E29" t="str">
        <f t="shared" si="2"/>
        <v>'other_land':('AC',7),</v>
      </c>
      <c r="F29" t="str">
        <f t="shared" si="3"/>
        <v/>
      </c>
      <c r="G29" t="str">
        <f t="shared" si="4"/>
        <v/>
      </c>
      <c r="H29" t="str">
        <f t="shared" si="4"/>
        <v>'other_land':('AC',7),</v>
      </c>
      <c r="I29" t="str">
        <f t="shared" si="4"/>
        <v/>
      </c>
    </row>
    <row r="30" spans="2:9" x14ac:dyDescent="0.2">
      <c r="B30" t="str" cm="1">
        <f t="array" ref="B30">INDEX(Tests!$6:$6, 1, ROW())</f>
        <v>settlements_emissions</v>
      </c>
      <c r="C30" s="9" t="str" cm="1">
        <f t="array" ref="C30">INDEX(Tests!$5:$5, 1, ROW())</f>
        <v>AD</v>
      </c>
      <c r="D30" s="10" t="str">
        <f t="shared" si="0"/>
        <v>settlements</v>
      </c>
      <c r="E30" t="str">
        <f t="shared" si="2"/>
        <v>'settlements':('AD',7),</v>
      </c>
      <c r="F30" t="str">
        <f t="shared" si="3"/>
        <v/>
      </c>
      <c r="G30" t="str">
        <f t="shared" si="4"/>
        <v/>
      </c>
      <c r="H30" t="str">
        <f t="shared" si="4"/>
        <v>'settlements':('AD',7),</v>
      </c>
      <c r="I30" t="str">
        <f t="shared" si="4"/>
        <v/>
      </c>
    </row>
    <row r="31" spans="2:9" x14ac:dyDescent="0.2">
      <c r="B31" t="str" cm="1">
        <f t="array" ref="B31">INDEX(Tests!$6:$6, 1, ROW())</f>
        <v>wetlands_emissions</v>
      </c>
      <c r="C31" s="9" t="str" cm="1">
        <f t="array" ref="C31">INDEX(Tests!$5:$5, 1, ROW())</f>
        <v>AE</v>
      </c>
      <c r="D31" s="10" t="str">
        <f t="shared" si="0"/>
        <v>wetlands</v>
      </c>
      <c r="E31" t="str">
        <f t="shared" si="2"/>
        <v>'wetlands':('AE',7),</v>
      </c>
      <c r="F31" t="str">
        <f t="shared" si="3"/>
        <v/>
      </c>
      <c r="G31" t="str">
        <f t="shared" si="4"/>
        <v/>
      </c>
      <c r="H31" t="str">
        <f t="shared" si="4"/>
        <v>'wetlands':('AE',7),</v>
      </c>
      <c r="I31" t="str">
        <f t="shared" si="4"/>
        <v/>
      </c>
    </row>
    <row r="32" spans="2:9" x14ac:dyDescent="0.2">
      <c r="B32" t="str" cm="1">
        <f t="array" ref="B32">INDEX(Tests!$6:$6, 1, ROW())</f>
        <v>forestland_removals</v>
      </c>
      <c r="C32" s="9" t="str" cm="1">
        <f t="array" ref="C32">INDEX(Tests!$5:$5, 1, ROW())</f>
        <v>AF</v>
      </c>
      <c r="D32" s="10" t="str">
        <f t="shared" si="0"/>
        <v>forestland</v>
      </c>
      <c r="E32" t="str">
        <f t="shared" si="2"/>
        <v>'forestland':('AF',7),</v>
      </c>
      <c r="F32" t="str">
        <f t="shared" si="3"/>
        <v/>
      </c>
      <c r="G32" t="str">
        <f t="shared" si="4"/>
        <v/>
      </c>
      <c r="H32" t="str">
        <f t="shared" si="4"/>
        <v/>
      </c>
      <c r="I32" t="str">
        <f t="shared" si="4"/>
        <v>'forestland':('AF',7),</v>
      </c>
    </row>
    <row r="33" spans="2:9" x14ac:dyDescent="0.2">
      <c r="B33" t="str" cm="1">
        <f t="array" ref="B33">INDEX(Tests!$6:$6, 1, ROW())</f>
        <v>cropland_removals</v>
      </c>
      <c r="C33" s="9" t="str" cm="1">
        <f t="array" ref="C33">INDEX(Tests!$5:$5, 1, ROW())</f>
        <v>AG</v>
      </c>
      <c r="D33" s="10" t="str">
        <f t="shared" si="0"/>
        <v>cropland</v>
      </c>
      <c r="E33" t="str">
        <f t="shared" si="2"/>
        <v>'cropland':('AG',7),</v>
      </c>
      <c r="F33" t="str">
        <f t="shared" si="3"/>
        <v/>
      </c>
      <c r="G33" t="str">
        <f t="shared" si="4"/>
        <v/>
      </c>
      <c r="H33" t="str">
        <f t="shared" si="4"/>
        <v/>
      </c>
      <c r="I33" t="str">
        <f t="shared" si="4"/>
        <v>'cropland':('AG',7),</v>
      </c>
    </row>
    <row r="34" spans="2:9" x14ac:dyDescent="0.2">
      <c r="B34" t="str" cm="1">
        <f t="array" ref="B34">INDEX(Tests!$6:$6, 1, ROW())</f>
        <v>grassland_removals</v>
      </c>
      <c r="C34" s="9" t="str" cm="1">
        <f t="array" ref="C34">INDEX(Tests!$5:$5, 1, ROW())</f>
        <v>AH</v>
      </c>
      <c r="D34" s="10" t="str">
        <f t="shared" si="0"/>
        <v>grassland</v>
      </c>
      <c r="E34" t="str">
        <f t="shared" si="2"/>
        <v>'grassland':('AH',7),</v>
      </c>
      <c r="F34" t="str">
        <f t="shared" si="3"/>
        <v/>
      </c>
      <c r="G34" t="str">
        <f t="shared" si="4"/>
        <v/>
      </c>
      <c r="H34" t="str">
        <f t="shared" si="4"/>
        <v/>
      </c>
      <c r="I34" t="str">
        <f t="shared" si="4"/>
        <v>'grassland':('AH',7),</v>
      </c>
    </row>
    <row r="35" spans="2:9" x14ac:dyDescent="0.2">
      <c r="B35" t="str" cm="1">
        <f t="array" ref="B35">INDEX(Tests!$6:$6, 1, ROW())</f>
        <v>harv_wood_removals</v>
      </c>
      <c r="C35" s="9" t="str" cm="1">
        <f t="array" ref="C35">INDEX(Tests!$5:$5, 1, ROW())</f>
        <v>AI</v>
      </c>
      <c r="D35" s="10" t="str">
        <f t="shared" ref="D35:D52" si="5">IF(ISNUMBER(SEARCH($G$2,B35)),LEFT(B35,SEARCH($G$2,B35)-1),IF(ISNUMBER(SEARCH($H$2,B35)),LEFT(B35,SEARCH($H$2,B35)-1),IF(ISNUMBER(SEARCH($I$2,B35)),LEFT(B35,SEARCH($I$2,B35)-1),B35)))</f>
        <v>harv_wood</v>
      </c>
      <c r="E35" t="str">
        <f t="shared" si="2"/>
        <v>'harv_wood':('AI',7),</v>
      </c>
      <c r="F35" t="str">
        <f t="shared" si="3"/>
        <v/>
      </c>
      <c r="G35" t="str">
        <f t="shared" si="4"/>
        <v/>
      </c>
      <c r="H35" t="str">
        <f t="shared" si="4"/>
        <v/>
      </c>
      <c r="I35" t="str">
        <f t="shared" si="4"/>
        <v>'harv_wood':('AI',7),</v>
      </c>
    </row>
    <row r="36" spans="2:9" x14ac:dyDescent="0.2">
      <c r="B36" t="str" cm="1">
        <f t="array" ref="B36">INDEX(Tests!$6:$6, 1, ROW())</f>
        <v>settlements_removals</v>
      </c>
      <c r="C36" s="9" t="str" cm="1">
        <f t="array" ref="C36">INDEX(Tests!$5:$5, 1, ROW())</f>
        <v>AJ</v>
      </c>
      <c r="D36" s="10" t="str">
        <f t="shared" si="5"/>
        <v>settlements</v>
      </c>
      <c r="E36" t="str">
        <f t="shared" si="2"/>
        <v>'settlements':('AJ',7),</v>
      </c>
      <c r="F36" t="str">
        <f t="shared" si="3"/>
        <v/>
      </c>
      <c r="G36" t="str">
        <f t="shared" si="4"/>
        <v/>
      </c>
      <c r="H36" t="str">
        <f t="shared" si="4"/>
        <v/>
      </c>
      <c r="I36" t="str">
        <f t="shared" si="4"/>
        <v>'settlements':('AJ',7),</v>
      </c>
    </row>
    <row r="37" spans="2:9" x14ac:dyDescent="0.2">
      <c r="B37" t="str" cm="1">
        <f t="array" ref="B37">INDEX(Tests!$6:$6, 1, ROW())</f>
        <v>other_emissions</v>
      </c>
      <c r="C37" s="9" t="str" cm="1">
        <f t="array" ref="C37">INDEX(Tests!$5:$5, 1, ROW())</f>
        <v>AK</v>
      </c>
      <c r="D37" s="10" t="str">
        <f t="shared" si="5"/>
        <v>other</v>
      </c>
      <c r="E37" t="str">
        <f t="shared" si="2"/>
        <v>'other':('AK',7),</v>
      </c>
      <c r="F37" t="str">
        <f t="shared" si="3"/>
        <v/>
      </c>
      <c r="G37" t="str">
        <f t="shared" si="4"/>
        <v/>
      </c>
      <c r="H37" t="str">
        <f t="shared" si="4"/>
        <v>'other':('AK',7),</v>
      </c>
      <c r="I37" t="str">
        <f t="shared" si="4"/>
        <v/>
      </c>
    </row>
    <row r="38" spans="2:9" x14ac:dyDescent="0.2">
      <c r="B38" t="str" cm="1">
        <f t="array" ref="B38">INDEX(Tests!$6:$6, 1, ROW())</f>
        <v>other_lucf_emissions</v>
      </c>
      <c r="C38" s="9" t="str" cm="1">
        <f t="array" ref="C38">INDEX(Tests!$5:$5, 1, ROW())</f>
        <v>AL</v>
      </c>
      <c r="D38" s="10" t="str">
        <f t="shared" si="5"/>
        <v>other_lucf</v>
      </c>
      <c r="E38" t="str">
        <f t="shared" si="2"/>
        <v>'other_lucf':('AL',7),</v>
      </c>
      <c r="F38" t="str">
        <f t="shared" si="3"/>
        <v/>
      </c>
      <c r="G38" t="str">
        <f t="shared" si="4"/>
        <v/>
      </c>
      <c r="H38" t="str">
        <f t="shared" si="4"/>
        <v>'other_lucf':('AL',7),</v>
      </c>
      <c r="I38" t="str">
        <f t="shared" si="4"/>
        <v/>
      </c>
    </row>
    <row r="39" spans="2:9" x14ac:dyDescent="0.2">
      <c r="B39" t="str" cm="1">
        <f t="array" ref="B39">INDEX(Tests!$6:$6, 1, ROW())</f>
        <v>land-us_forestry_emissions</v>
      </c>
      <c r="C39" s="9" t="str" cm="1">
        <f t="array" ref="C39">INDEX(Tests!$5:$5, 1, ROW())</f>
        <v>AM</v>
      </c>
      <c r="D39" s="10" t="str">
        <f t="shared" si="5"/>
        <v>land-us_forestry</v>
      </c>
      <c r="E39" t="str">
        <f t="shared" si="2"/>
        <v>'land-us_forestry':('AM',7),</v>
      </c>
      <c r="F39" t="str">
        <f t="shared" si="3"/>
        <v/>
      </c>
      <c r="G39" t="str">
        <f t="shared" si="4"/>
        <v/>
      </c>
      <c r="H39" t="str">
        <f t="shared" si="4"/>
        <v>'land-us_forestry':('AM',7),</v>
      </c>
      <c r="I39" t="str">
        <f t="shared" si="4"/>
        <v/>
      </c>
    </row>
    <row r="40" spans="2:9" x14ac:dyDescent="0.2">
      <c r="B40" t="str" cm="1">
        <f t="array" ref="B40">INDEX(Tests!$6:$6, 1, ROW())</f>
        <v>forest_grassland_emissions</v>
      </c>
      <c r="C40" s="9" t="str" cm="1">
        <f t="array" ref="C40">INDEX(Tests!$5:$5, 1, ROW())</f>
        <v>AN</v>
      </c>
      <c r="D40" s="10" t="str">
        <f t="shared" si="5"/>
        <v>forest_grassland</v>
      </c>
      <c r="E40" t="str">
        <f t="shared" si="2"/>
        <v>'forest_grassland':('AN',7),</v>
      </c>
      <c r="F40" t="str">
        <f t="shared" si="3"/>
        <v/>
      </c>
      <c r="G40" t="str">
        <f t="shared" si="4"/>
        <v/>
      </c>
      <c r="H40" t="str">
        <f t="shared" si="4"/>
        <v>'forest_grassland':('AN',7),</v>
      </c>
      <c r="I40" t="str">
        <f t="shared" si="4"/>
        <v/>
      </c>
    </row>
    <row r="41" spans="2:9" x14ac:dyDescent="0.2">
      <c r="B41" t="str" cm="1">
        <f t="array" ref="B41">INDEX(Tests!$6:$6, 1, ROW())</f>
        <v>changes_forest_woody_emissions</v>
      </c>
      <c r="C41" s="9" t="str" cm="1">
        <f t="array" ref="C41">INDEX(Tests!$5:$5, 1, ROW())</f>
        <v>AO</v>
      </c>
      <c r="D41" s="10" t="str">
        <f t="shared" si="5"/>
        <v>changes_forest_woody</v>
      </c>
      <c r="E41" t="str">
        <f t="shared" si="2"/>
        <v>'changes_forest_woody':('AO',7),</v>
      </c>
      <c r="F41" t="str">
        <f t="shared" si="3"/>
        <v/>
      </c>
      <c r="G41" t="str">
        <f t="shared" si="4"/>
        <v/>
      </c>
      <c r="H41" t="str">
        <f t="shared" si="4"/>
        <v>'changes_forest_woody':('AO',7),</v>
      </c>
      <c r="I41" t="str">
        <f t="shared" si="4"/>
        <v/>
      </c>
    </row>
    <row r="42" spans="2:9" x14ac:dyDescent="0.2">
      <c r="B42" t="str" cm="1">
        <f t="array" ref="B42">INDEX(Tests!$6:$6, 1, ROW())</f>
        <v>agriculture_emissions</v>
      </c>
      <c r="C42" s="9" t="str" cm="1">
        <f t="array" ref="C42">INDEX(Tests!$5:$5, 1, ROW())</f>
        <v>AP</v>
      </c>
      <c r="D42" s="10" t="str">
        <f t="shared" si="5"/>
        <v>agriculture</v>
      </c>
      <c r="E42" t="str">
        <f t="shared" si="2"/>
        <v>'agriculture':('AP',7),</v>
      </c>
      <c r="F42" t="str">
        <f t="shared" si="3"/>
        <v/>
      </c>
      <c r="G42" t="str">
        <f t="shared" si="4"/>
        <v/>
      </c>
      <c r="H42" t="str">
        <f t="shared" si="4"/>
        <v>'agriculture':('AP',7),</v>
      </c>
      <c r="I42" t="str">
        <f t="shared" si="4"/>
        <v/>
      </c>
    </row>
    <row r="43" spans="2:9" x14ac:dyDescent="0.2">
      <c r="B43" t="str" cm="1">
        <f t="array" ref="B43">INDEX(Tests!$6:$6, 1, ROW())</f>
        <v>aband_man_lands_emissions</v>
      </c>
      <c r="C43" s="9" t="str" cm="1">
        <f t="array" ref="C43">INDEX(Tests!$5:$5, 1, ROW())</f>
        <v>AQ</v>
      </c>
      <c r="D43" s="10" t="str">
        <f t="shared" si="5"/>
        <v>aband_man_lands</v>
      </c>
      <c r="E43" t="str">
        <f t="shared" si="2"/>
        <v>'aband_man_lands':('AQ',7),</v>
      </c>
      <c r="F43" t="str">
        <f t="shared" si="3"/>
        <v/>
      </c>
      <c r="G43" t="str">
        <f t="shared" ref="G43:I52" si="6">IF(ISNUMBER(SEARCH(G$2,$B43)),$E43,"")</f>
        <v/>
      </c>
      <c r="H43" t="str">
        <f t="shared" si="6"/>
        <v>'aband_man_lands':('AQ',7),</v>
      </c>
      <c r="I43" t="str">
        <f t="shared" si="6"/>
        <v/>
      </c>
    </row>
    <row r="44" spans="2:9" x14ac:dyDescent="0.2">
      <c r="B44" t="str" cm="1">
        <f t="array" ref="B44">INDEX(Tests!$6:$6, 1, ROW())</f>
        <v>co2_em_rem_soil_emissions</v>
      </c>
      <c r="C44" s="9" t="str" cm="1">
        <f t="array" ref="C44">INDEX(Tests!$5:$5, 1, ROW())</f>
        <v>AR</v>
      </c>
      <c r="D44" s="10" t="str">
        <f t="shared" si="5"/>
        <v>co2_em_rem_soil</v>
      </c>
      <c r="E44" t="str">
        <f t="shared" si="2"/>
        <v>'co2_em_rem_soil':('AR',7),</v>
      </c>
      <c r="F44" t="str">
        <f t="shared" si="3"/>
        <v/>
      </c>
      <c r="G44" t="str">
        <f t="shared" si="6"/>
        <v/>
      </c>
      <c r="H44" t="str">
        <f t="shared" si="6"/>
        <v>'co2_em_rem_soil':('AR',7),</v>
      </c>
      <c r="I44" t="str">
        <f t="shared" si="6"/>
        <v/>
      </c>
    </row>
    <row r="45" spans="2:9" x14ac:dyDescent="0.2">
      <c r="B45" t="str" cm="1">
        <f t="array" ref="B45">INDEX(Tests!$6:$6, 1, ROW())</f>
        <v>presc_burn_sav_emissions</v>
      </c>
      <c r="C45" s="9" t="str" cm="1">
        <f t="array" ref="C45">INDEX(Tests!$5:$5, 1, ROW())</f>
        <v>AS</v>
      </c>
      <c r="D45" s="10" t="str">
        <f t="shared" si="5"/>
        <v>presc_burn_sav</v>
      </c>
      <c r="E45" t="str">
        <f t="shared" si="2"/>
        <v>'presc_burn_sav':('AS',7),</v>
      </c>
      <c r="F45" t="str">
        <f t="shared" si="3"/>
        <v/>
      </c>
      <c r="G45" t="str">
        <f t="shared" si="6"/>
        <v/>
      </c>
      <c r="H45" t="str">
        <f t="shared" si="6"/>
        <v>'presc_burn_sav':('AS',7),</v>
      </c>
      <c r="I45" t="str">
        <f t="shared" si="6"/>
        <v/>
      </c>
    </row>
    <row r="46" spans="2:9" x14ac:dyDescent="0.2">
      <c r="B46" t="str" cm="1">
        <f t="array" ref="B46">INDEX(Tests!$6:$6, 1, ROW())</f>
        <v>other_removals</v>
      </c>
      <c r="C46" s="9" t="str" cm="1">
        <f t="array" ref="C46">INDEX(Tests!$5:$5, 1, ROW())</f>
        <v>AT</v>
      </c>
      <c r="D46" s="10" t="str">
        <f t="shared" si="5"/>
        <v>other</v>
      </c>
      <c r="E46" t="str">
        <f t="shared" si="2"/>
        <v>'other':('AT',7),</v>
      </c>
      <c r="F46" t="str">
        <f t="shared" si="3"/>
        <v/>
      </c>
      <c r="G46" t="str">
        <f t="shared" si="6"/>
        <v/>
      </c>
      <c r="H46" t="str">
        <f t="shared" si="6"/>
        <v/>
      </c>
      <c r="I46" t="str">
        <f t="shared" si="6"/>
        <v>'other':('AT',7),</v>
      </c>
    </row>
    <row r="47" spans="2:9" x14ac:dyDescent="0.2">
      <c r="B47" t="str" cm="1">
        <f t="array" ref="B47">INDEX(Tests!$6:$6, 1, ROW())</f>
        <v>other_lucf_removals</v>
      </c>
      <c r="C47" s="9" t="str" cm="1">
        <f t="array" ref="C47">INDEX(Tests!$5:$5, 1, ROW())</f>
        <v>AU</v>
      </c>
      <c r="D47" s="10" t="str">
        <f t="shared" si="5"/>
        <v>other_lucf</v>
      </c>
      <c r="E47" t="str">
        <f t="shared" si="2"/>
        <v>'other_lucf':('AU',7),</v>
      </c>
      <c r="F47" t="str">
        <f t="shared" si="3"/>
        <v/>
      </c>
      <c r="G47" t="str">
        <f t="shared" si="6"/>
        <v/>
      </c>
      <c r="H47" t="str">
        <f t="shared" si="6"/>
        <v/>
      </c>
      <c r="I47" t="str">
        <f t="shared" si="6"/>
        <v>'other_lucf':('AU',7),</v>
      </c>
    </row>
    <row r="48" spans="2:9" x14ac:dyDescent="0.2">
      <c r="B48" t="str" cm="1">
        <f t="array" ref="B48">INDEX(Tests!$6:$6, 1, ROW())</f>
        <v>land-us_forestry_removals</v>
      </c>
      <c r="C48" s="9" t="str" cm="1">
        <f t="array" ref="C48">INDEX(Tests!$5:$5, 1, ROW())</f>
        <v>AV</v>
      </c>
      <c r="D48" s="10" t="str">
        <f t="shared" si="5"/>
        <v>land-us_forestry</v>
      </c>
      <c r="E48" t="str">
        <f t="shared" si="2"/>
        <v>'land-us_forestry':('AV',7),</v>
      </c>
      <c r="F48" t="str">
        <f t="shared" si="3"/>
        <v/>
      </c>
      <c r="G48" t="str">
        <f t="shared" si="6"/>
        <v/>
      </c>
      <c r="H48" t="str">
        <f t="shared" si="6"/>
        <v/>
      </c>
      <c r="I48" t="str">
        <f t="shared" si="6"/>
        <v>'land-us_forestry':('AV',7),</v>
      </c>
    </row>
    <row r="49" spans="2:9" x14ac:dyDescent="0.2">
      <c r="B49" t="str" cm="1">
        <f t="array" ref="B49">INDEX(Tests!$6:$6, 1, ROW())</f>
        <v>forest_grassland_removals</v>
      </c>
      <c r="C49" s="9" t="str" cm="1">
        <f t="array" ref="C49">INDEX(Tests!$5:$5, 1, ROW())</f>
        <v>AW</v>
      </c>
      <c r="D49" s="10" t="str">
        <f t="shared" si="5"/>
        <v>forest_grassland</v>
      </c>
      <c r="E49" t="str">
        <f t="shared" si="2"/>
        <v>'forest_grassland':('AW',7),</v>
      </c>
      <c r="F49" t="str">
        <f t="shared" si="3"/>
        <v/>
      </c>
      <c r="G49" t="str">
        <f t="shared" si="6"/>
        <v/>
      </c>
      <c r="H49" t="str">
        <f t="shared" si="6"/>
        <v/>
      </c>
      <c r="I49" t="str">
        <f t="shared" si="6"/>
        <v>'forest_grassland':('AW',7),</v>
      </c>
    </row>
    <row r="50" spans="2:9" x14ac:dyDescent="0.2">
      <c r="B50" t="str" cm="1">
        <f t="array" ref="B50">INDEX(Tests!$6:$6, 1, ROW())</f>
        <v>changes_forest_woody_removals</v>
      </c>
      <c r="C50" s="9" t="str" cm="1">
        <f t="array" ref="C50">INDEX(Tests!$5:$5, 1, ROW())</f>
        <v>AX</v>
      </c>
      <c r="D50" s="10" t="str">
        <f t="shared" si="5"/>
        <v>changes_forest_woody</v>
      </c>
      <c r="E50" t="str">
        <f t="shared" si="2"/>
        <v>'changes_forest_woody':('AX',7),</v>
      </c>
      <c r="F50" t="str">
        <f t="shared" si="3"/>
        <v/>
      </c>
      <c r="G50" t="str">
        <f t="shared" si="6"/>
        <v/>
      </c>
      <c r="H50" t="str">
        <f t="shared" si="6"/>
        <v/>
      </c>
      <c r="I50" t="str">
        <f t="shared" si="6"/>
        <v>'changes_forest_woody':('AX',7),</v>
      </c>
    </row>
    <row r="51" spans="2:9" x14ac:dyDescent="0.2">
      <c r="B51" t="str" cm="1">
        <f t="array" ref="B51">INDEX(Tests!$6:$6, 1, ROW())</f>
        <v>aband_man_lands_removals</v>
      </c>
      <c r="C51" s="9" t="str" cm="1">
        <f t="array" ref="C51">INDEX(Tests!$5:$5, 1, ROW())</f>
        <v>AY</v>
      </c>
      <c r="D51" s="10" t="str">
        <f t="shared" si="5"/>
        <v>aband_man_lands</v>
      </c>
      <c r="E51" t="str">
        <f t="shared" si="2"/>
        <v>'aband_man_lands':('AY',7),</v>
      </c>
      <c r="F51" t="str">
        <f t="shared" si="3"/>
        <v/>
      </c>
      <c r="G51" t="str">
        <f t="shared" si="6"/>
        <v/>
      </c>
      <c r="H51" t="str">
        <f t="shared" si="6"/>
        <v/>
      </c>
      <c r="I51" t="str">
        <f t="shared" si="6"/>
        <v>'aband_man_lands':('AY',7),</v>
      </c>
    </row>
    <row r="52" spans="2:9" x14ac:dyDescent="0.2">
      <c r="B52" t="str" cm="1">
        <f t="array" ref="B52">INDEX(Tests!$6:$6, 1, ROW())</f>
        <v>co2_em_rem_soil_removals</v>
      </c>
      <c r="C52" s="9" t="str" cm="1">
        <f t="array" ref="C52">INDEX(Tests!$5:$5, 1, ROW())</f>
        <v>AZ</v>
      </c>
      <c r="D52" s="10" t="str">
        <f t="shared" si="5"/>
        <v>co2_em_rem_soil</v>
      </c>
      <c r="E52" t="str">
        <f t="shared" si="2"/>
        <v>'co2_em_rem_soil':('AZ',7),</v>
      </c>
      <c r="F52" t="str">
        <f t="shared" si="3"/>
        <v/>
      </c>
      <c r="G52" t="str">
        <f t="shared" si="6"/>
        <v/>
      </c>
      <c r="H52" t="str">
        <f t="shared" si="6"/>
        <v/>
      </c>
      <c r="I52" t="str">
        <f t="shared" si="6"/>
        <v>'co2_em_rem_soil':('AZ',7),</v>
      </c>
    </row>
  </sheetData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8A464-560F-4A41-BF76-8686ADDDCE9E}">
  <dimension ref="B3:D15"/>
  <sheetViews>
    <sheetView workbookViewId="0">
      <selection activeCell="L4" sqref="L4"/>
    </sheetView>
  </sheetViews>
  <sheetFormatPr baseColWidth="10" defaultRowHeight="16" x14ac:dyDescent="0.2"/>
  <cols>
    <col min="1" max="1" width="2.1640625" customWidth="1"/>
    <col min="2" max="2" width="11.6640625" customWidth="1"/>
  </cols>
  <sheetData>
    <row r="3" spans="2:4" x14ac:dyDescent="0.2">
      <c r="B3" s="8" t="s">
        <v>345</v>
      </c>
      <c r="C3" s="8"/>
      <c r="D3" s="8"/>
    </row>
    <row r="4" spans="2:4" x14ac:dyDescent="0.2">
      <c r="B4" s="7" t="s">
        <v>346</v>
      </c>
      <c r="C4" t="s">
        <v>347</v>
      </c>
      <c r="D4" t="s">
        <v>351</v>
      </c>
    </row>
    <row r="5" spans="2:4" x14ac:dyDescent="0.2">
      <c r="B5" s="7" t="s">
        <v>348</v>
      </c>
      <c r="C5" t="s">
        <v>347</v>
      </c>
      <c r="D5" t="s">
        <v>351</v>
      </c>
    </row>
    <row r="6" spans="2:4" x14ac:dyDescent="0.2">
      <c r="B6" s="7" t="s">
        <v>349</v>
      </c>
      <c r="C6" t="s">
        <v>350</v>
      </c>
      <c r="D6" t="s">
        <v>352</v>
      </c>
    </row>
    <row r="9" spans="2:4" x14ac:dyDescent="0.2">
      <c r="B9" s="8" t="s">
        <v>353</v>
      </c>
      <c r="C9" s="8"/>
      <c r="D9" s="8"/>
    </row>
    <row r="10" spans="2:4" x14ac:dyDescent="0.2">
      <c r="B10" s="7" t="s">
        <v>340</v>
      </c>
    </row>
    <row r="11" spans="2:4" x14ac:dyDescent="0.2">
      <c r="B11" s="7"/>
    </row>
    <row r="12" spans="2:4" x14ac:dyDescent="0.2">
      <c r="B12" s="7" t="s">
        <v>341</v>
      </c>
    </row>
    <row r="13" spans="2:4" x14ac:dyDescent="0.2">
      <c r="B13" s="7"/>
    </row>
    <row r="14" spans="2:4" x14ac:dyDescent="0.2">
      <c r="B14" s="7" t="s">
        <v>343</v>
      </c>
    </row>
    <row r="15" spans="2:4" x14ac:dyDescent="0.2">
      <c r="B15" s="7" t="s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082958-9B5B-924A-8CBF-C406042A759D}">
  <sheetPr>
    <tabColor theme="9" tint="0.79998168889431442"/>
  </sheetPr>
  <dimension ref="A1"/>
  <sheetViews>
    <sheetView view="pageBreakPreview" zoomScale="60" zoomScaleNormal="100" workbookViewId="0"/>
  </sheetViews>
  <sheetFormatPr baseColWidth="10" defaultRowHeight="16" x14ac:dyDescent="0.2"/>
  <sheetData/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BF040-4619-114A-ACBA-99EF23491DC8}">
  <sheetPr codeName="Sheet2">
    <tabColor theme="9" tint="0.79998168889431442"/>
  </sheetPr>
  <dimension ref="A1:BC4641"/>
  <sheetViews>
    <sheetView workbookViewId="0">
      <selection activeCell="Z19" sqref="Z19"/>
    </sheetView>
  </sheetViews>
  <sheetFormatPr baseColWidth="10" defaultRowHeight="16" x14ac:dyDescent="0.2"/>
  <cols>
    <col min="1" max="1" width="26.33203125" customWidth="1"/>
    <col min="2" max="3" width="10.83203125" style="6"/>
    <col min="4" max="4" width="17.33203125" style="6" customWidth="1"/>
    <col min="5" max="16384" width="10.83203125" style="6"/>
  </cols>
  <sheetData>
    <row r="1" spans="1:55" x14ac:dyDescent="0.2">
      <c r="A1" s="3" t="s">
        <v>325</v>
      </c>
      <c r="B1" t="s">
        <v>0</v>
      </c>
      <c r="C1" t="s">
        <v>1</v>
      </c>
      <c r="D1" t="s">
        <v>283</v>
      </c>
      <c r="E1" t="s">
        <v>2</v>
      </c>
      <c r="F1" t="s">
        <v>3</v>
      </c>
      <c r="G1" t="s">
        <v>4</v>
      </c>
      <c r="H1" t="s">
        <v>7</v>
      </c>
      <c r="I1" t="s">
        <v>6</v>
      </c>
      <c r="J1" t="s">
        <v>5</v>
      </c>
      <c r="K1" t="s">
        <v>10</v>
      </c>
      <c r="L1" t="s">
        <v>8</v>
      </c>
      <c r="M1" t="s">
        <v>284</v>
      </c>
      <c r="N1" t="s">
        <v>9</v>
      </c>
      <c r="O1" t="s">
        <v>93</v>
      </c>
      <c r="P1" t="s">
        <v>80</v>
      </c>
      <c r="Q1" t="s">
        <v>82</v>
      </c>
      <c r="R1" t="s">
        <v>85</v>
      </c>
      <c r="S1" t="s">
        <v>87</v>
      </c>
      <c r="T1" t="s">
        <v>263</v>
      </c>
      <c r="U1" t="s">
        <v>264</v>
      </c>
      <c r="V1" t="s">
        <v>265</v>
      </c>
      <c r="W1" t="s">
        <v>266</v>
      </c>
      <c r="X1" t="s">
        <v>270</v>
      </c>
      <c r="Y1" t="s">
        <v>273</v>
      </c>
      <c r="Z1" t="s">
        <v>81</v>
      </c>
      <c r="AA1" t="s">
        <v>13</v>
      </c>
      <c r="AB1" t="s">
        <v>262</v>
      </c>
      <c r="AC1" t="s">
        <v>267</v>
      </c>
      <c r="AD1" t="s">
        <v>268</v>
      </c>
      <c r="AE1" t="s">
        <v>269</v>
      </c>
      <c r="AF1" t="s">
        <v>271</v>
      </c>
      <c r="AG1" t="s">
        <v>274</v>
      </c>
      <c r="AH1" t="s">
        <v>275</v>
      </c>
      <c r="AI1" t="s">
        <v>17</v>
      </c>
      <c r="AJ1" t="s">
        <v>278</v>
      </c>
      <c r="AK1" t="s">
        <v>279</v>
      </c>
      <c r="AL1" t="s">
        <v>280</v>
      </c>
      <c r="AM1" t="s">
        <v>281</v>
      </c>
      <c r="AN1" t="s">
        <v>11</v>
      </c>
      <c r="AO1" t="s">
        <v>12</v>
      </c>
      <c r="AP1" t="s">
        <v>83</v>
      </c>
      <c r="AQ1" t="s">
        <v>84</v>
      </c>
      <c r="AR1" t="s">
        <v>86</v>
      </c>
      <c r="AS1" t="s">
        <v>14</v>
      </c>
      <c r="AT1" t="s">
        <v>260</v>
      </c>
      <c r="AU1" t="s">
        <v>261</v>
      </c>
      <c r="AV1" t="s">
        <v>272</v>
      </c>
      <c r="AW1" t="s">
        <v>15</v>
      </c>
      <c r="AX1" t="s">
        <v>16</v>
      </c>
      <c r="AY1" t="s">
        <v>88</v>
      </c>
      <c r="AZ1" t="s">
        <v>89</v>
      </c>
      <c r="BA1" t="s">
        <v>90</v>
      </c>
      <c r="BB1" t="s">
        <v>276</v>
      </c>
      <c r="BC1" t="s">
        <v>277</v>
      </c>
    </row>
    <row r="2" spans="1:55" x14ac:dyDescent="0.2">
      <c r="A2" s="3" t="str">
        <f>C2&amp;D2&amp;E2</f>
        <v>AustraliaAR4_UNFCCC1990</v>
      </c>
      <c r="B2" t="s">
        <v>94</v>
      </c>
      <c r="C2" t="s">
        <v>95</v>
      </c>
      <c r="D2" t="s">
        <v>26</v>
      </c>
      <c r="E2" t="s">
        <v>79</v>
      </c>
      <c r="F2">
        <v>621.79614844272169</v>
      </c>
      <c r="G2">
        <v>36.4366530648186</v>
      </c>
      <c r="H2" t="s">
        <v>97</v>
      </c>
      <c r="I2" t="s">
        <v>96</v>
      </c>
      <c r="J2">
        <v>1.6661117103158186E-2</v>
      </c>
      <c r="K2">
        <v>0.47228766723458515</v>
      </c>
      <c r="L2">
        <v>3.3979352505340628E-2</v>
      </c>
      <c r="M2">
        <v>0</v>
      </c>
      <c r="N2">
        <v>3.1602296217828618E-2</v>
      </c>
      <c r="O2">
        <v>0.4621306840422455</v>
      </c>
      <c r="P2"/>
      <c r="Q2"/>
      <c r="R2">
        <v>64.632906812715518</v>
      </c>
      <c r="S2">
        <v>12.425767117015539</v>
      </c>
      <c r="T2"/>
      <c r="U2"/>
      <c r="V2"/>
      <c r="W2"/>
      <c r="X2"/>
      <c r="Y2"/>
      <c r="Z2">
        <v>7.8683079258732658</v>
      </c>
      <c r="AA2"/>
      <c r="AB2">
        <v>46.203501412116552</v>
      </c>
      <c r="AC2">
        <v>156.22059614694777</v>
      </c>
      <c r="AD2"/>
      <c r="AE2"/>
      <c r="AF2"/>
      <c r="AG2"/>
      <c r="AH2"/>
      <c r="AI2">
        <v>-7.7277165640532353</v>
      </c>
      <c r="AJ2"/>
      <c r="AK2"/>
      <c r="AL2">
        <v>-7.3864670283521914</v>
      </c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</row>
    <row r="3" spans="1:55" x14ac:dyDescent="0.2">
      <c r="A3" s="3" t="str">
        <f t="shared" ref="A3:A66" si="0">C3&amp;D3&amp;E3</f>
        <v>AustraliaAR4_UNFCCC1991</v>
      </c>
      <c r="B3" t="s">
        <v>94</v>
      </c>
      <c r="C3" t="s">
        <v>95</v>
      </c>
      <c r="D3" t="s">
        <v>26</v>
      </c>
      <c r="E3" t="s">
        <v>78</v>
      </c>
      <c r="F3">
        <v>602.20605191169477</v>
      </c>
      <c r="G3">
        <v>34.8417494566486</v>
      </c>
      <c r="H3" t="s">
        <v>97</v>
      </c>
      <c r="I3" t="s">
        <v>96</v>
      </c>
      <c r="J3">
        <v>1.6590620896476362E-2</v>
      </c>
      <c r="K3">
        <v>0.4905411753624021</v>
      </c>
      <c r="L3">
        <v>3.4979317334323648E-2</v>
      </c>
      <c r="M3">
        <v>0</v>
      </c>
      <c r="N3">
        <v>3.1233520645029454E-2</v>
      </c>
      <c r="O3">
        <v>0.44324598665824483</v>
      </c>
      <c r="P3"/>
      <c r="Q3"/>
      <c r="R3">
        <v>64.234736679762079</v>
      </c>
      <c r="S3">
        <v>12.152518602588826</v>
      </c>
      <c r="T3"/>
      <c r="U3"/>
      <c r="V3"/>
      <c r="W3"/>
      <c r="X3"/>
      <c r="Y3"/>
      <c r="Z3">
        <v>7.743784514761245</v>
      </c>
      <c r="AA3"/>
      <c r="AB3">
        <v>40.596473178253795</v>
      </c>
      <c r="AC3">
        <v>142.19790267579944</v>
      </c>
      <c r="AD3"/>
      <c r="AE3"/>
      <c r="AF3"/>
      <c r="AG3"/>
      <c r="AH3"/>
      <c r="AI3">
        <v>-4.6318130061538261</v>
      </c>
      <c r="AJ3"/>
      <c r="AK3"/>
      <c r="AL3">
        <v>-6.5713088951842566</v>
      </c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</row>
    <row r="4" spans="1:55" x14ac:dyDescent="0.2">
      <c r="A4" s="3" t="str">
        <f t="shared" si="0"/>
        <v>AustraliaAR4_UNFCCC1992</v>
      </c>
      <c r="B4" t="s">
        <v>94</v>
      </c>
      <c r="C4" t="s">
        <v>95</v>
      </c>
      <c r="D4" t="s">
        <v>26</v>
      </c>
      <c r="E4" t="s">
        <v>76</v>
      </c>
      <c r="F4">
        <v>541.67654247436519</v>
      </c>
      <c r="G4">
        <v>30.990780600107801</v>
      </c>
      <c r="H4" t="s">
        <v>97</v>
      </c>
      <c r="I4" t="s">
        <v>96</v>
      </c>
      <c r="J4">
        <v>1.6670262392541574E-2</v>
      </c>
      <c r="K4">
        <v>0.55671726738517002</v>
      </c>
      <c r="L4">
        <v>3.8460968004950233E-2</v>
      </c>
      <c r="M4">
        <v>0</v>
      </c>
      <c r="N4">
        <v>3.5962903802393462E-2</v>
      </c>
      <c r="O4">
        <v>0.36885886080748626</v>
      </c>
      <c r="P4"/>
      <c r="Q4"/>
      <c r="R4">
        <v>61.939761963034819</v>
      </c>
      <c r="S4">
        <v>11.6422278449114</v>
      </c>
      <c r="T4"/>
      <c r="U4"/>
      <c r="V4"/>
      <c r="W4"/>
      <c r="X4"/>
      <c r="Y4"/>
      <c r="Z4">
        <v>7.8221660675725779</v>
      </c>
      <c r="AA4"/>
      <c r="AB4">
        <v>27.264415918850833</v>
      </c>
      <c r="AC4">
        <v>91.133620588862669</v>
      </c>
      <c r="AD4"/>
      <c r="AE4"/>
      <c r="AF4"/>
      <c r="AG4"/>
      <c r="AH4"/>
      <c r="AI4">
        <v>-7.9684015694618973</v>
      </c>
      <c r="AJ4"/>
      <c r="AK4"/>
      <c r="AL4">
        <v>-6.703991024841284</v>
      </c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</row>
    <row r="5" spans="1:55" x14ac:dyDescent="0.2">
      <c r="A5" s="3" t="str">
        <f t="shared" si="0"/>
        <v>AustraliaAR4_UNFCCC1993</v>
      </c>
      <c r="B5" t="s">
        <v>94</v>
      </c>
      <c r="C5" t="s">
        <v>95</v>
      </c>
      <c r="D5" t="s">
        <v>26</v>
      </c>
      <c r="E5" t="s">
        <v>73</v>
      </c>
      <c r="F5">
        <v>529.30794065229804</v>
      </c>
      <c r="G5">
        <v>30.014953417825588</v>
      </c>
      <c r="H5" t="s">
        <v>97</v>
      </c>
      <c r="I5" t="s">
        <v>96</v>
      </c>
      <c r="J5">
        <v>1.668316841585965E-2</v>
      </c>
      <c r="K5">
        <v>0.57601953952567664</v>
      </c>
      <c r="L5">
        <v>3.9063586698084393E-2</v>
      </c>
      <c r="M5">
        <v>0</v>
      </c>
      <c r="N5">
        <v>3.7750536468504285E-2</v>
      </c>
      <c r="O5">
        <v>0.34716633730773466</v>
      </c>
      <c r="P5"/>
      <c r="Q5"/>
      <c r="R5">
        <v>59.896217500516116</v>
      </c>
      <c r="S5">
        <v>11.631358829900645</v>
      </c>
      <c r="T5"/>
      <c r="U5"/>
      <c r="V5"/>
      <c r="W5"/>
      <c r="X5"/>
      <c r="Y5"/>
      <c r="Z5">
        <v>7.8818438175207008</v>
      </c>
      <c r="AA5"/>
      <c r="AB5">
        <v>24.910906055953724</v>
      </c>
      <c r="AC5">
        <v>79.437572860266897</v>
      </c>
      <c r="AD5"/>
      <c r="AE5"/>
      <c r="AF5"/>
      <c r="AG5"/>
      <c r="AH5"/>
      <c r="AI5">
        <v>-14.460640400199628</v>
      </c>
      <c r="AJ5"/>
      <c r="AK5"/>
      <c r="AL5">
        <v>-6.8345631854909108</v>
      </c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</row>
    <row r="6" spans="1:55" x14ac:dyDescent="0.2">
      <c r="A6" s="3" t="str">
        <f t="shared" si="0"/>
        <v>AustraliaAR4_UNFCCC1994</v>
      </c>
      <c r="B6" t="s">
        <v>94</v>
      </c>
      <c r="C6" t="s">
        <v>95</v>
      </c>
      <c r="D6" t="s">
        <v>26</v>
      </c>
      <c r="E6" t="s">
        <v>70</v>
      </c>
      <c r="F6">
        <v>523.75159077885269</v>
      </c>
      <c r="G6">
        <v>29.415210584684026</v>
      </c>
      <c r="H6" t="s">
        <v>99</v>
      </c>
      <c r="I6" t="s">
        <v>98</v>
      </c>
      <c r="J6">
        <v>1.6781303446731816E-2</v>
      </c>
      <c r="K6">
        <v>0.58422495671702079</v>
      </c>
      <c r="L6">
        <v>3.8160819235121365E-2</v>
      </c>
      <c r="M6">
        <v>0</v>
      </c>
      <c r="N6">
        <v>4.1850723913396164E-2</v>
      </c>
      <c r="O6">
        <v>0.33576350013446171</v>
      </c>
      <c r="P6"/>
      <c r="Q6"/>
      <c r="R6">
        <v>59.376766331607683</v>
      </c>
      <c r="S6">
        <v>11.942072515660399</v>
      </c>
      <c r="T6"/>
      <c r="U6"/>
      <c r="V6"/>
      <c r="W6"/>
      <c r="X6"/>
      <c r="Y6"/>
      <c r="Z6">
        <v>8.1465772167921244</v>
      </c>
      <c r="AA6"/>
      <c r="AB6">
        <v>22.284474367297872</v>
      </c>
      <c r="AC6">
        <v>74.106776889541763</v>
      </c>
      <c r="AD6"/>
      <c r="AE6"/>
      <c r="AF6"/>
      <c r="AG6"/>
      <c r="AH6"/>
      <c r="AI6">
        <v>-9.9546294385352425</v>
      </c>
      <c r="AJ6"/>
      <c r="AK6"/>
      <c r="AL6">
        <v>-7.0702554357752003</v>
      </c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</row>
    <row r="7" spans="1:55" x14ac:dyDescent="0.2">
      <c r="A7" s="3" t="str">
        <f t="shared" si="0"/>
        <v>AustraliaAR4_UNFCCC1995</v>
      </c>
      <c r="B7" t="s">
        <v>94</v>
      </c>
      <c r="C7" t="s">
        <v>95</v>
      </c>
      <c r="D7" t="s">
        <v>26</v>
      </c>
      <c r="E7" t="s">
        <v>68</v>
      </c>
      <c r="F7">
        <v>511.77366902195638</v>
      </c>
      <c r="G7">
        <v>28.424161237044284</v>
      </c>
      <c r="H7" t="s">
        <v>99</v>
      </c>
      <c r="I7" t="s">
        <v>98</v>
      </c>
      <c r="J7">
        <v>1.6666320621690531E-2</v>
      </c>
      <c r="K7">
        <v>0.62210954111517214</v>
      </c>
      <c r="L7">
        <v>3.8931039083561103E-2</v>
      </c>
      <c r="M7">
        <v>0</v>
      </c>
      <c r="N7">
        <v>4.3350772176193209E-2</v>
      </c>
      <c r="O7">
        <v>0.29560864762507355</v>
      </c>
      <c r="P7"/>
      <c r="Q7"/>
      <c r="R7">
        <v>57.24115691220306</v>
      </c>
      <c r="S7">
        <v>11.035426487717301</v>
      </c>
      <c r="T7"/>
      <c r="U7"/>
      <c r="V7"/>
      <c r="W7"/>
      <c r="X7"/>
      <c r="Y7"/>
      <c r="Z7">
        <v>7.6386422391139694</v>
      </c>
      <c r="AA7"/>
      <c r="AB7">
        <v>13.217489964521002</v>
      </c>
      <c r="AC7">
        <v>62.152006586147195</v>
      </c>
      <c r="AD7"/>
      <c r="AE7"/>
      <c r="AF7"/>
      <c r="AG7"/>
      <c r="AH7"/>
      <c r="AI7">
        <v>-15.15828263150825</v>
      </c>
      <c r="AJ7"/>
      <c r="AK7"/>
      <c r="AL7">
        <v>-7.5204386068248201</v>
      </c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</row>
    <row r="8" spans="1:55" x14ac:dyDescent="0.2">
      <c r="A8" s="3" t="str">
        <f t="shared" si="0"/>
        <v>AustraliaAR4_UNFCCC1996</v>
      </c>
      <c r="B8" t="s">
        <v>94</v>
      </c>
      <c r="C8" t="s">
        <v>95</v>
      </c>
      <c r="D8" t="s">
        <v>26</v>
      </c>
      <c r="E8" t="s">
        <v>65</v>
      </c>
      <c r="F8">
        <v>524.91695081913269</v>
      </c>
      <c r="G8">
        <v>28.802395707946921</v>
      </c>
      <c r="H8" t="s">
        <v>99</v>
      </c>
      <c r="I8" t="s">
        <v>98</v>
      </c>
      <c r="J8">
        <v>1.6540106275432016E-2</v>
      </c>
      <c r="K8">
        <v>0.61891336807306174</v>
      </c>
      <c r="L8">
        <v>3.4785085415508565E-2</v>
      </c>
      <c r="M8">
        <v>0</v>
      </c>
      <c r="N8">
        <v>4.3114250950134193E-2</v>
      </c>
      <c r="O8">
        <v>0.30318729556129559</v>
      </c>
      <c r="P8"/>
      <c r="Q8"/>
      <c r="R8">
        <v>58.200466554183663</v>
      </c>
      <c r="S8">
        <v>11.972485104839134</v>
      </c>
      <c r="T8"/>
      <c r="U8"/>
      <c r="V8"/>
      <c r="W8"/>
      <c r="X8"/>
      <c r="Y8"/>
      <c r="Z8">
        <v>7.9279411129323156</v>
      </c>
      <c r="AA8"/>
      <c r="AB8">
        <v>14.356550717151299</v>
      </c>
      <c r="AC8">
        <v>66.69070722402806</v>
      </c>
      <c r="AD8"/>
      <c r="AE8"/>
      <c r="AF8"/>
      <c r="AG8"/>
      <c r="AH8"/>
      <c r="AI8">
        <v>-20.586666862987229</v>
      </c>
      <c r="AJ8"/>
      <c r="AK8"/>
      <c r="AL8">
        <v>-6.4348769989844223</v>
      </c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</row>
    <row r="9" spans="1:55" x14ac:dyDescent="0.2">
      <c r="A9" s="3" t="str">
        <f t="shared" si="0"/>
        <v>AustraliaAR4_UNFCCC1997</v>
      </c>
      <c r="B9" t="s">
        <v>94</v>
      </c>
      <c r="C9" t="s">
        <v>95</v>
      </c>
      <c r="D9" t="s">
        <v>26</v>
      </c>
      <c r="E9" t="s">
        <v>64</v>
      </c>
      <c r="F9">
        <v>548.92259111966848</v>
      </c>
      <c r="G9">
        <v>29.795445295999158</v>
      </c>
      <c r="H9" t="s">
        <v>99</v>
      </c>
      <c r="I9" t="s">
        <v>98</v>
      </c>
      <c r="J9">
        <v>1.621962900755575E-2</v>
      </c>
      <c r="K9">
        <v>0.61185958040029431</v>
      </c>
      <c r="L9">
        <v>3.2775243188443409E-2</v>
      </c>
      <c r="M9">
        <v>0</v>
      </c>
      <c r="N9">
        <v>4.1407621903822273E-2</v>
      </c>
      <c r="O9">
        <v>0.3139575545074399</v>
      </c>
      <c r="P9"/>
      <c r="Q9"/>
      <c r="R9">
        <v>58.435837754189606</v>
      </c>
      <c r="S9">
        <v>12.540525286772903</v>
      </c>
      <c r="T9"/>
      <c r="U9"/>
      <c r="V9"/>
      <c r="W9"/>
      <c r="X9"/>
      <c r="Y9"/>
      <c r="Z9">
        <v>8.3443015733053887</v>
      </c>
      <c r="AA9"/>
      <c r="AB9">
        <v>11.999282378999363</v>
      </c>
      <c r="AC9">
        <v>73.088827965435101</v>
      </c>
      <c r="AD9"/>
      <c r="AE9"/>
      <c r="AF9"/>
      <c r="AG9"/>
      <c r="AH9">
        <v>7.9296193631161005</v>
      </c>
      <c r="AI9">
        <v>-35.453653223210857</v>
      </c>
      <c r="AJ9"/>
      <c r="AK9"/>
      <c r="AL9">
        <v>-6.3357470680002645</v>
      </c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</row>
    <row r="10" spans="1:55" x14ac:dyDescent="0.2">
      <c r="A10" s="3" t="str">
        <f t="shared" si="0"/>
        <v>AustraliaAR4_UNFCCC1998</v>
      </c>
      <c r="B10" t="s">
        <v>94</v>
      </c>
      <c r="C10" t="s">
        <v>95</v>
      </c>
      <c r="D10" t="s">
        <v>26</v>
      </c>
      <c r="E10" t="s">
        <v>62</v>
      </c>
      <c r="F10">
        <v>533.7731853910675</v>
      </c>
      <c r="G10">
        <v>28.685786687356483</v>
      </c>
      <c r="H10" t="s">
        <v>105</v>
      </c>
      <c r="I10" t="s">
        <v>98</v>
      </c>
      <c r="J10">
        <v>1.7194606001987911E-2</v>
      </c>
      <c r="K10">
        <v>0.65573645335550446</v>
      </c>
      <c r="L10">
        <v>3.2335959246514001E-2</v>
      </c>
      <c r="M10">
        <v>0</v>
      </c>
      <c r="N10">
        <v>4.3547699007444582E-2</v>
      </c>
      <c r="O10">
        <v>0.26837988839053695</v>
      </c>
      <c r="P10"/>
      <c r="Q10"/>
      <c r="R10">
        <v>58.211061817619239</v>
      </c>
      <c r="S10">
        <v>12.309417146500904</v>
      </c>
      <c r="T10"/>
      <c r="U10"/>
      <c r="V10"/>
      <c r="W10"/>
      <c r="X10"/>
      <c r="Y10"/>
      <c r="Z10">
        <v>8.5445085510181649</v>
      </c>
      <c r="AA10"/>
      <c r="AB10"/>
      <c r="AC10">
        <v>64.189000405977794</v>
      </c>
      <c r="AD10"/>
      <c r="AE10"/>
      <c r="AF10"/>
      <c r="AG10"/>
      <c r="AH10"/>
      <c r="AI10">
        <v>-31.988916981640763</v>
      </c>
      <c r="AJ10"/>
      <c r="AK10"/>
      <c r="AL10">
        <v>-7.1349693433457393</v>
      </c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</row>
    <row r="11" spans="1:55" x14ac:dyDescent="0.2">
      <c r="A11" s="3" t="str">
        <f t="shared" si="0"/>
        <v>AustraliaAR4_UNFCCC1999</v>
      </c>
      <c r="B11" t="s">
        <v>94</v>
      </c>
      <c r="C11" t="s">
        <v>95</v>
      </c>
      <c r="D11" t="s">
        <v>26</v>
      </c>
      <c r="E11" t="s">
        <v>60</v>
      </c>
      <c r="F11">
        <v>555.4863651604735</v>
      </c>
      <c r="G11">
        <v>29.527884850035779</v>
      </c>
      <c r="H11" t="s">
        <v>101</v>
      </c>
      <c r="I11" t="s">
        <v>98</v>
      </c>
      <c r="J11">
        <v>1.8351581093788042E-2</v>
      </c>
      <c r="K11">
        <v>0.63980544362082525</v>
      </c>
      <c r="L11">
        <v>3.1279177009757998E-2</v>
      </c>
      <c r="M11">
        <v>0</v>
      </c>
      <c r="N11">
        <v>4.3014336559692772E-2</v>
      </c>
      <c r="O11">
        <v>0.28590104280972395</v>
      </c>
      <c r="P11"/>
      <c r="Q11"/>
      <c r="R11">
        <v>57.754602646356091</v>
      </c>
      <c r="S11">
        <v>12.672790572464798</v>
      </c>
      <c r="T11"/>
      <c r="U11"/>
      <c r="V11"/>
      <c r="W11"/>
      <c r="X11"/>
      <c r="Y11"/>
      <c r="Z11">
        <v>8.7016249995400763</v>
      </c>
      <c r="AA11"/>
      <c r="AB11"/>
      <c r="AC11">
        <v>71.910453907224877</v>
      </c>
      <c r="AD11"/>
      <c r="AE11"/>
      <c r="AF11"/>
      <c r="AG11"/>
      <c r="AH11">
        <v>7.7746589403766455</v>
      </c>
      <c r="AI11">
        <v>-31.138465937442213</v>
      </c>
      <c r="AJ11"/>
      <c r="AK11"/>
      <c r="AL11">
        <v>-6.3287266151142809</v>
      </c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</row>
    <row r="12" spans="1:55" x14ac:dyDescent="0.2">
      <c r="A12" s="3" t="str">
        <f t="shared" si="0"/>
        <v>AustraliaAR4_UNFCCC2000</v>
      </c>
      <c r="B12" t="s">
        <v>94</v>
      </c>
      <c r="C12" t="s">
        <v>95</v>
      </c>
      <c r="D12" t="s">
        <v>26</v>
      </c>
      <c r="E12" t="s">
        <v>58</v>
      </c>
      <c r="F12">
        <v>572.03250064525605</v>
      </c>
      <c r="G12">
        <v>30.061403794377391</v>
      </c>
      <c r="H12" t="s">
        <v>101</v>
      </c>
      <c r="I12" t="s">
        <v>98</v>
      </c>
      <c r="J12">
        <v>1.8504674837621488E-2</v>
      </c>
      <c r="K12">
        <v>0.63691474868028253</v>
      </c>
      <c r="L12">
        <v>2.9379130996582247E-2</v>
      </c>
      <c r="M12">
        <v>0</v>
      </c>
      <c r="N12">
        <v>4.0866126648161735E-2</v>
      </c>
      <c r="O12">
        <v>0.29283999367497343</v>
      </c>
      <c r="P12"/>
      <c r="Q12"/>
      <c r="R12">
        <v>59.904917963959775</v>
      </c>
      <c r="S12">
        <v>13.338466843459125</v>
      </c>
      <c r="T12"/>
      <c r="U12"/>
      <c r="V12"/>
      <c r="W12"/>
      <c r="X12"/>
      <c r="Y12"/>
      <c r="Z12">
        <v>9.0146120234644016</v>
      </c>
      <c r="AA12"/>
      <c r="AB12"/>
      <c r="AC12">
        <v>78.110855587793651</v>
      </c>
      <c r="AD12"/>
      <c r="AE12"/>
      <c r="AF12"/>
      <c r="AG12"/>
      <c r="AH12">
        <v>7.1451414521590708</v>
      </c>
      <c r="AI12">
        <v>-20.529284025500278</v>
      </c>
      <c r="AJ12"/>
      <c r="AK12"/>
      <c r="AL12">
        <v>-7.7549910295428308</v>
      </c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</row>
    <row r="13" spans="1:55" x14ac:dyDescent="0.2">
      <c r="A13" s="3" t="str">
        <f t="shared" si="0"/>
        <v>AustraliaAR4_UNFCCC2001</v>
      </c>
      <c r="B13" t="s">
        <v>94</v>
      </c>
      <c r="C13" t="s">
        <v>95</v>
      </c>
      <c r="D13" t="s">
        <v>26</v>
      </c>
      <c r="E13" t="s">
        <v>55</v>
      </c>
      <c r="F13">
        <v>582.11399654089428</v>
      </c>
      <c r="G13">
        <v>30.200935233231078</v>
      </c>
      <c r="H13" t="s">
        <v>101</v>
      </c>
      <c r="I13" t="s">
        <v>98</v>
      </c>
      <c r="J13">
        <v>1.8615535340248485E-2</v>
      </c>
      <c r="K13">
        <v>0.63890761949354224</v>
      </c>
      <c r="L13">
        <v>2.934183133319709E-2</v>
      </c>
      <c r="M13">
        <v>0</v>
      </c>
      <c r="N13">
        <v>4.0171941339196375E-2</v>
      </c>
      <c r="O13">
        <v>0.29157860783406436</v>
      </c>
      <c r="P13"/>
      <c r="Q13"/>
      <c r="R13">
        <v>58.531679088505797</v>
      </c>
      <c r="S13">
        <v>13.123715352030773</v>
      </c>
      <c r="T13"/>
      <c r="U13"/>
      <c r="V13"/>
      <c r="W13"/>
      <c r="X13"/>
      <c r="Y13"/>
      <c r="Z13">
        <v>9.60878891983422</v>
      </c>
      <c r="AA13"/>
      <c r="AB13"/>
      <c r="AC13">
        <v>88.467805351746534</v>
      </c>
      <c r="AD13"/>
      <c r="AE13"/>
      <c r="AF13"/>
      <c r="AG13"/>
      <c r="AH13"/>
      <c r="AI13">
        <v>-23.472749761491336</v>
      </c>
      <c r="AJ13"/>
      <c r="AK13"/>
      <c r="AL13">
        <v>-6.5300576015431284</v>
      </c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</row>
    <row r="14" spans="1:55" x14ac:dyDescent="0.2">
      <c r="A14" s="3" t="str">
        <f t="shared" si="0"/>
        <v>AustraliaAR4_UNFCCC2002</v>
      </c>
      <c r="B14" t="s">
        <v>94</v>
      </c>
      <c r="C14" t="s">
        <v>95</v>
      </c>
      <c r="D14" t="s">
        <v>26</v>
      </c>
      <c r="E14" t="s">
        <v>52</v>
      </c>
      <c r="F14">
        <v>582.80759224344274</v>
      </c>
      <c r="G14">
        <v>29.89491224990358</v>
      </c>
      <c r="H14" t="s">
        <v>101</v>
      </c>
      <c r="I14" t="s">
        <v>98</v>
      </c>
      <c r="J14">
        <v>1.8043582587619116E-2</v>
      </c>
      <c r="K14">
        <v>0.64368445089017756</v>
      </c>
      <c r="L14">
        <v>2.9395817846771005E-2</v>
      </c>
      <c r="M14">
        <v>0</v>
      </c>
      <c r="N14">
        <v>4.0367987329236861E-2</v>
      </c>
      <c r="O14">
        <v>0.28655174393381444</v>
      </c>
      <c r="P14"/>
      <c r="Q14"/>
      <c r="R14">
        <v>58.151949550215306</v>
      </c>
      <c r="S14">
        <v>13.241643449923142</v>
      </c>
      <c r="T14"/>
      <c r="U14"/>
      <c r="V14"/>
      <c r="W14"/>
      <c r="X14"/>
      <c r="Y14"/>
      <c r="Z14">
        <v>9.7393244027577079</v>
      </c>
      <c r="AA14"/>
      <c r="AB14"/>
      <c r="AC14">
        <v>85.871614532329815</v>
      </c>
      <c r="AD14"/>
      <c r="AE14"/>
      <c r="AF14"/>
      <c r="AG14"/>
      <c r="AH14"/>
      <c r="AI14">
        <v>-24.903557100011099</v>
      </c>
      <c r="AJ14"/>
      <c r="AK14"/>
      <c r="AL14">
        <v>-6.8530991401253578</v>
      </c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</row>
    <row r="15" spans="1:55" x14ac:dyDescent="0.2">
      <c r="A15" s="3" t="str">
        <f t="shared" si="0"/>
        <v>AustraliaAR4_UNFCCC2003</v>
      </c>
      <c r="B15" t="s">
        <v>94</v>
      </c>
      <c r="C15" t="s">
        <v>95</v>
      </c>
      <c r="D15" t="s">
        <v>26</v>
      </c>
      <c r="E15" t="s">
        <v>50</v>
      </c>
      <c r="F15">
        <v>605.71006320312927</v>
      </c>
      <c r="G15">
        <v>30.714372551245386</v>
      </c>
      <c r="H15" t="s">
        <v>99</v>
      </c>
      <c r="I15" t="s">
        <v>98</v>
      </c>
      <c r="J15">
        <v>1.5517027545254946E-2</v>
      </c>
      <c r="K15">
        <v>0.62823445480087747</v>
      </c>
      <c r="L15">
        <v>2.4437095994838821E-2</v>
      </c>
      <c r="M15">
        <v>0</v>
      </c>
      <c r="N15">
        <v>4.2220375156783473E-2</v>
      </c>
      <c r="O15">
        <v>0.30510807404750012</v>
      </c>
      <c r="P15"/>
      <c r="Q15"/>
      <c r="R15">
        <v>55.360299707053194</v>
      </c>
      <c r="S15">
        <v>11.636851426813642</v>
      </c>
      <c r="T15"/>
      <c r="U15"/>
      <c r="V15"/>
      <c r="W15"/>
      <c r="X15"/>
      <c r="Y15"/>
      <c r="Z15">
        <v>8.6683394750788541</v>
      </c>
      <c r="AA15"/>
      <c r="AB15">
        <v>7.7243586259719903</v>
      </c>
      <c r="AC15">
        <v>93.547079476608673</v>
      </c>
      <c r="AD15"/>
      <c r="AE15"/>
      <c r="AF15"/>
      <c r="AG15"/>
      <c r="AH15">
        <v>7.8701021035699918</v>
      </c>
      <c r="AI15">
        <v>-22.494819581461407</v>
      </c>
      <c r="AJ15"/>
      <c r="AK15"/>
      <c r="AL15">
        <v>-7.3566457066667796</v>
      </c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</row>
    <row r="16" spans="1:55" x14ac:dyDescent="0.2">
      <c r="A16" s="3" t="str">
        <f t="shared" si="0"/>
        <v>AustraliaAR4_UNFCCC2004</v>
      </c>
      <c r="B16" t="s">
        <v>94</v>
      </c>
      <c r="C16" t="s">
        <v>95</v>
      </c>
      <c r="D16" t="s">
        <v>26</v>
      </c>
      <c r="E16" t="s">
        <v>46</v>
      </c>
      <c r="F16">
        <v>602.24857477676449</v>
      </c>
      <c r="G16">
        <v>30.214065834900243</v>
      </c>
      <c r="H16" t="s">
        <v>101</v>
      </c>
      <c r="I16" t="s">
        <v>98</v>
      </c>
      <c r="J16">
        <v>1.6096301085128571E-2</v>
      </c>
      <c r="K16">
        <v>0.65313426423640641</v>
      </c>
      <c r="L16">
        <v>2.3931380984540777E-2</v>
      </c>
      <c r="M16">
        <v>0</v>
      </c>
      <c r="N16">
        <v>4.3749658566002873E-2</v>
      </c>
      <c r="O16">
        <v>0.27918469621305003</v>
      </c>
      <c r="P16"/>
      <c r="Q16"/>
      <c r="R16">
        <v>56.795736666341384</v>
      </c>
      <c r="S16">
        <v>13.144528644141266</v>
      </c>
      <c r="T16"/>
      <c r="U16"/>
      <c r="V16"/>
      <c r="W16"/>
      <c r="X16"/>
      <c r="Y16"/>
      <c r="Z16">
        <v>9.2285706576403275</v>
      </c>
      <c r="AA16"/>
      <c r="AB16">
        <v>8.4732609694088605</v>
      </c>
      <c r="AC16">
        <v>80.496488456261474</v>
      </c>
      <c r="AD16"/>
      <c r="AE16"/>
      <c r="AF16"/>
      <c r="AG16"/>
      <c r="AH16"/>
      <c r="AI16">
        <v>-31.30519674645614</v>
      </c>
      <c r="AJ16"/>
      <c r="AK16"/>
      <c r="AL16">
        <v>-7.8683955229770133</v>
      </c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</row>
    <row r="17" spans="1:55" x14ac:dyDescent="0.2">
      <c r="A17" s="3" t="str">
        <f t="shared" si="0"/>
        <v>AustraliaAR4_UNFCCC2005</v>
      </c>
      <c r="B17" t="s">
        <v>94</v>
      </c>
      <c r="C17" t="s">
        <v>95</v>
      </c>
      <c r="D17" t="s">
        <v>26</v>
      </c>
      <c r="E17" t="s">
        <v>43</v>
      </c>
      <c r="F17">
        <v>635.63749551613682</v>
      </c>
      <c r="G17">
        <v>31.503316153712483</v>
      </c>
      <c r="H17" t="s">
        <v>99</v>
      </c>
      <c r="I17" t="s">
        <v>96</v>
      </c>
      <c r="J17">
        <v>1.4772849896624184E-2</v>
      </c>
      <c r="K17">
        <v>0.62937952067547398</v>
      </c>
      <c r="L17">
        <v>2.2458357217371924E-2</v>
      </c>
      <c r="M17">
        <v>0</v>
      </c>
      <c r="N17">
        <v>3.9108876979112819E-2</v>
      </c>
      <c r="O17">
        <v>0.30905324512804139</v>
      </c>
      <c r="P17"/>
      <c r="Q17"/>
      <c r="R17">
        <v>57.367003811750031</v>
      </c>
      <c r="S17">
        <v>12.982731253219024</v>
      </c>
      <c r="T17"/>
      <c r="U17"/>
      <c r="V17"/>
      <c r="W17"/>
      <c r="X17"/>
      <c r="Y17"/>
      <c r="Z17">
        <v>9.4235200618397936</v>
      </c>
      <c r="AA17"/>
      <c r="AB17">
        <v>11.755102492990908</v>
      </c>
      <c r="AC17">
        <v>104.91747309452319</v>
      </c>
      <c r="AD17"/>
      <c r="AE17"/>
      <c r="AF17"/>
      <c r="AG17"/>
      <c r="AH17"/>
      <c r="AI17">
        <v>-35.225620310713971</v>
      </c>
      <c r="AJ17"/>
      <c r="AK17"/>
      <c r="AL17">
        <v>-7.710830807098727</v>
      </c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</row>
    <row r="18" spans="1:55" x14ac:dyDescent="0.2">
      <c r="A18" s="3" t="str">
        <f t="shared" si="0"/>
        <v>AustraliaAR4_UNFCCC2006</v>
      </c>
      <c r="B18" t="s">
        <v>94</v>
      </c>
      <c r="C18" t="s">
        <v>95</v>
      </c>
      <c r="D18" t="s">
        <v>26</v>
      </c>
      <c r="E18" t="s">
        <v>39</v>
      </c>
      <c r="F18">
        <v>643.42478604408348</v>
      </c>
      <c r="G18">
        <v>31.461828553432802</v>
      </c>
      <c r="H18" t="s">
        <v>97</v>
      </c>
      <c r="I18" t="s">
        <v>96</v>
      </c>
      <c r="J18">
        <v>1.5424106108588666E-2</v>
      </c>
      <c r="K18">
        <v>0.63080249304390523</v>
      </c>
      <c r="L18">
        <v>2.1830485840341123E-2</v>
      </c>
      <c r="M18">
        <v>0</v>
      </c>
      <c r="N18">
        <v>4.0306611645702109E-2</v>
      </c>
      <c r="O18">
        <v>0.30706040947005159</v>
      </c>
      <c r="P18"/>
      <c r="Q18"/>
      <c r="R18">
        <v>55.772524560056695</v>
      </c>
      <c r="S18">
        <v>12.90152268660588</v>
      </c>
      <c r="T18"/>
      <c r="U18"/>
      <c r="V18"/>
      <c r="W18"/>
      <c r="X18"/>
      <c r="Y18"/>
      <c r="Z18">
        <v>9.5672579546685697</v>
      </c>
      <c r="AA18"/>
      <c r="AB18">
        <v>10.63781803573062</v>
      </c>
      <c r="AC18">
        <v>108.69115502881483</v>
      </c>
      <c r="AD18"/>
      <c r="AE18"/>
      <c r="AF18"/>
      <c r="AG18"/>
      <c r="AH18"/>
      <c r="AI18">
        <v>-33.71654609994976</v>
      </c>
      <c r="AJ18"/>
      <c r="AK18"/>
      <c r="AL18">
        <v>-6.8158243215565255</v>
      </c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</row>
    <row r="19" spans="1:55" x14ac:dyDescent="0.2">
      <c r="A19" s="3" t="str">
        <f t="shared" si="0"/>
        <v>AustraliaAR4_UNFCCC2007</v>
      </c>
      <c r="B19" t="s">
        <v>94</v>
      </c>
      <c r="C19" t="s">
        <v>95</v>
      </c>
      <c r="D19" t="s">
        <v>26</v>
      </c>
      <c r="E19" t="s">
        <v>37</v>
      </c>
      <c r="F19">
        <v>649.62395562147071</v>
      </c>
      <c r="G19">
        <v>31.190500558415678</v>
      </c>
      <c r="H19" t="s">
        <v>97</v>
      </c>
      <c r="I19" t="s">
        <v>96</v>
      </c>
      <c r="J19">
        <v>1.5144636637145138E-2</v>
      </c>
      <c r="K19">
        <v>0.63712978525340924</v>
      </c>
      <c r="L19">
        <v>2.2142052621704607E-2</v>
      </c>
      <c r="M19">
        <v>0</v>
      </c>
      <c r="N19">
        <v>4.2329540907451842E-2</v>
      </c>
      <c r="O19">
        <v>0.29839862121743432</v>
      </c>
      <c r="P19"/>
      <c r="Q19"/>
      <c r="R19">
        <v>54.27218543535389</v>
      </c>
      <c r="S19">
        <v>11.225083624707612</v>
      </c>
      <c r="T19"/>
      <c r="U19"/>
      <c r="V19"/>
      <c r="W19"/>
      <c r="X19"/>
      <c r="Y19"/>
      <c r="Z19">
        <v>8.8174732986877569</v>
      </c>
      <c r="AA19"/>
      <c r="AB19">
        <v>10.532273614545204</v>
      </c>
      <c r="AC19">
        <v>108.99987669396813</v>
      </c>
      <c r="AD19"/>
      <c r="AE19"/>
      <c r="AF19"/>
      <c r="AG19"/>
      <c r="AH19"/>
      <c r="AI19">
        <v>-25.951353528809246</v>
      </c>
      <c r="AJ19"/>
      <c r="AK19"/>
      <c r="AL19">
        <v>-6.3474470734551893</v>
      </c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</row>
    <row r="20" spans="1:55" x14ac:dyDescent="0.2">
      <c r="A20" s="3" t="str">
        <f t="shared" si="0"/>
        <v>AustraliaAR4_UNFCCC2008</v>
      </c>
      <c r="B20" t="s">
        <v>94</v>
      </c>
      <c r="C20" t="s">
        <v>95</v>
      </c>
      <c r="D20" t="s">
        <v>26</v>
      </c>
      <c r="E20" t="s">
        <v>33</v>
      </c>
      <c r="F20">
        <v>627.30914300559959</v>
      </c>
      <c r="G20">
        <v>29.521543047603799</v>
      </c>
      <c r="H20" t="s">
        <v>105</v>
      </c>
      <c r="I20" t="s">
        <v>96</v>
      </c>
      <c r="J20">
        <v>1.4363950581894666E-2</v>
      </c>
      <c r="K20">
        <v>0.66729854357195872</v>
      </c>
      <c r="L20">
        <v>2.3666846179032284E-2</v>
      </c>
      <c r="M20">
        <v>0</v>
      </c>
      <c r="N20">
        <v>4.3205579796945177E-2</v>
      </c>
      <c r="O20">
        <v>0.26582903045206391</v>
      </c>
      <c r="P20"/>
      <c r="Q20"/>
      <c r="R20">
        <v>52.158041505997694</v>
      </c>
      <c r="S20">
        <v>11.223079849533336</v>
      </c>
      <c r="T20"/>
      <c r="U20"/>
      <c r="V20"/>
      <c r="W20"/>
      <c r="X20"/>
      <c r="Y20"/>
      <c r="Z20">
        <v>8.480726452112096</v>
      </c>
      <c r="AA20"/>
      <c r="AB20">
        <v>10.411573390332228</v>
      </c>
      <c r="AC20">
        <v>84.483560080918295</v>
      </c>
      <c r="AD20"/>
      <c r="AE20"/>
      <c r="AF20"/>
      <c r="AG20"/>
      <c r="AH20"/>
      <c r="AI20">
        <v>-14.93595334857879</v>
      </c>
      <c r="AJ20"/>
      <c r="AK20"/>
      <c r="AL20">
        <v>-6.4545130115008007</v>
      </c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</row>
    <row r="21" spans="1:55" x14ac:dyDescent="0.2">
      <c r="A21" s="3" t="str">
        <f t="shared" si="0"/>
        <v>AustraliaAR4_UNFCCC2009</v>
      </c>
      <c r="B21" t="s">
        <v>94</v>
      </c>
      <c r="C21" t="s">
        <v>95</v>
      </c>
      <c r="D21" t="s">
        <v>26</v>
      </c>
      <c r="E21" t="s">
        <v>31</v>
      </c>
      <c r="F21">
        <v>623.91270236818866</v>
      </c>
      <c r="G21">
        <v>28.762801173713626</v>
      </c>
      <c r="H21" t="s">
        <v>100</v>
      </c>
      <c r="I21" t="s">
        <v>98</v>
      </c>
      <c r="J21">
        <v>1.4785147550151683E-2</v>
      </c>
      <c r="K21">
        <v>0.67867584819454341</v>
      </c>
      <c r="L21">
        <v>2.3658507851451079E-2</v>
      </c>
      <c r="M21">
        <v>0</v>
      </c>
      <c r="N21">
        <v>3.8729319447731482E-2</v>
      </c>
      <c r="O21">
        <v>0.25893632450627396</v>
      </c>
      <c r="P21"/>
      <c r="Q21"/>
      <c r="R21">
        <v>51.766547908795097</v>
      </c>
      <c r="S21">
        <v>11.778817658162142</v>
      </c>
      <c r="T21"/>
      <c r="U21"/>
      <c r="V21"/>
      <c r="W21"/>
      <c r="X21"/>
      <c r="Y21"/>
      <c r="Z21">
        <v>8.6196545763627377</v>
      </c>
      <c r="AA21"/>
      <c r="AB21">
        <v>11.187622237637417</v>
      </c>
      <c r="AC21">
        <v>78.201019583038232</v>
      </c>
      <c r="AD21"/>
      <c r="AE21"/>
      <c r="AF21"/>
      <c r="AG21"/>
      <c r="AH21"/>
      <c r="AI21">
        <v>-13.04361840831487</v>
      </c>
      <c r="AJ21"/>
      <c r="AK21"/>
      <c r="AL21">
        <v>-5.0342038603100168</v>
      </c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</row>
    <row r="22" spans="1:55" x14ac:dyDescent="0.2">
      <c r="A22" s="3" t="str">
        <f t="shared" si="0"/>
        <v>AustraliaAR4_UNFCCC2010</v>
      </c>
      <c r="B22" t="s">
        <v>94</v>
      </c>
      <c r="C22" t="s">
        <v>95</v>
      </c>
      <c r="D22" t="s">
        <v>26</v>
      </c>
      <c r="E22" t="s">
        <v>30</v>
      </c>
      <c r="F22">
        <v>601.0745100680532</v>
      </c>
      <c r="G22">
        <v>27.282195470993145</v>
      </c>
      <c r="H22" t="s">
        <v>99</v>
      </c>
      <c r="I22" t="s">
        <v>98</v>
      </c>
      <c r="J22">
        <v>1.3760147283615846E-2</v>
      </c>
      <c r="K22">
        <v>0.69606511485338285</v>
      </c>
      <c r="L22">
        <v>2.4345807709627413E-2</v>
      </c>
      <c r="M22">
        <v>0</v>
      </c>
      <c r="N22">
        <v>4.4262366496774029E-2</v>
      </c>
      <c r="O22">
        <v>0.23532671094021559</v>
      </c>
      <c r="P22"/>
      <c r="Q22"/>
      <c r="R22">
        <v>49.340580485144713</v>
      </c>
      <c r="S22">
        <v>11.572548007998774</v>
      </c>
      <c r="T22"/>
      <c r="U22"/>
      <c r="V22"/>
      <c r="W22"/>
      <c r="X22"/>
      <c r="Y22"/>
      <c r="Z22">
        <v>8.8708896095657366</v>
      </c>
      <c r="AA22"/>
      <c r="AB22"/>
      <c r="AC22">
        <v>71.664869381607218</v>
      </c>
      <c r="AD22"/>
      <c r="AE22"/>
      <c r="AF22"/>
      <c r="AG22"/>
      <c r="AH22"/>
      <c r="AI22">
        <v>-15.177053070919381</v>
      </c>
      <c r="AJ22"/>
      <c r="AK22"/>
      <c r="AL22">
        <v>-4.6943326644010677</v>
      </c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</row>
    <row r="23" spans="1:55" x14ac:dyDescent="0.2">
      <c r="A23" s="3" t="str">
        <f t="shared" si="0"/>
        <v>AustraliaAR4_UNFCCC2011</v>
      </c>
      <c r="B23" t="s">
        <v>94</v>
      </c>
      <c r="C23" t="s">
        <v>95</v>
      </c>
      <c r="D23" t="s">
        <v>26</v>
      </c>
      <c r="E23" t="s">
        <v>29</v>
      </c>
      <c r="F23">
        <v>590.24684445883634</v>
      </c>
      <c r="G23">
        <v>26.421047911982381</v>
      </c>
      <c r="H23" t="s">
        <v>97</v>
      </c>
      <c r="I23" t="s">
        <v>102</v>
      </c>
      <c r="J23">
        <v>1.4652933307885673E-2</v>
      </c>
      <c r="K23">
        <v>0.70342152553111092</v>
      </c>
      <c r="L23">
        <v>2.4074297982407764E-2</v>
      </c>
      <c r="M23">
        <v>0</v>
      </c>
      <c r="N23">
        <v>4.5187302584985843E-2</v>
      </c>
      <c r="O23">
        <v>0.22731687390149544</v>
      </c>
      <c r="P23"/>
      <c r="Q23">
        <v>6.4727252970311344</v>
      </c>
      <c r="R23">
        <v>52.270489640959269</v>
      </c>
      <c r="S23">
        <v>12.732134114828188</v>
      </c>
      <c r="T23"/>
      <c r="U23"/>
      <c r="V23"/>
      <c r="W23"/>
      <c r="X23"/>
      <c r="Y23"/>
      <c r="Z23">
        <v>2.8773742087915939</v>
      </c>
      <c r="AA23"/>
      <c r="AB23">
        <v>6.1475168697351812</v>
      </c>
      <c r="AC23">
        <v>53.672827381259538</v>
      </c>
      <c r="AD23"/>
      <c r="AE23"/>
      <c r="AF23"/>
      <c r="AG23"/>
      <c r="AH23"/>
      <c r="AI23">
        <v>-21.598077455656934</v>
      </c>
      <c r="AJ23"/>
      <c r="AK23"/>
      <c r="AL23">
        <v>-5.0613730976356965</v>
      </c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</row>
    <row r="24" spans="1:55" x14ac:dyDescent="0.2">
      <c r="A24" s="3" t="str">
        <f t="shared" si="0"/>
        <v>AustraliaAR4_UNFCCC2012</v>
      </c>
      <c r="B24" t="s">
        <v>94</v>
      </c>
      <c r="C24" t="s">
        <v>95</v>
      </c>
      <c r="D24" t="s">
        <v>26</v>
      </c>
      <c r="E24" t="s">
        <v>28</v>
      </c>
      <c r="F24">
        <v>587.66773491135552</v>
      </c>
      <c r="G24">
        <v>25.850337153238872</v>
      </c>
      <c r="H24" t="s">
        <v>101</v>
      </c>
      <c r="I24" t="s">
        <v>102</v>
      </c>
      <c r="J24">
        <v>1.4500403197039166E-2</v>
      </c>
      <c r="K24">
        <v>0.71574343335182455</v>
      </c>
      <c r="L24">
        <v>2.2087503538422697E-2</v>
      </c>
      <c r="M24">
        <v>0</v>
      </c>
      <c r="N24">
        <v>4.0674007821161914E-2</v>
      </c>
      <c r="O24">
        <v>0.22149505528859093</v>
      </c>
      <c r="P24"/>
      <c r="Q24">
        <v>6.6432918329441817</v>
      </c>
      <c r="R24">
        <v>53.10808066008024</v>
      </c>
      <c r="S24">
        <v>13.193201782113817</v>
      </c>
      <c r="T24"/>
      <c r="U24"/>
      <c r="V24"/>
      <c r="W24"/>
      <c r="X24"/>
      <c r="Y24"/>
      <c r="Z24">
        <v>2.835447612875357</v>
      </c>
      <c r="AA24"/>
      <c r="AB24"/>
      <c r="AC24">
        <v>54.385475547498089</v>
      </c>
      <c r="AD24"/>
      <c r="AE24"/>
      <c r="AF24"/>
      <c r="AG24"/>
      <c r="AH24"/>
      <c r="AI24">
        <v>-37.625837220984103</v>
      </c>
      <c r="AJ24"/>
      <c r="AK24"/>
      <c r="AL24">
        <v>-4.0638353062255828</v>
      </c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</row>
    <row r="25" spans="1:55" x14ac:dyDescent="0.2">
      <c r="A25" s="3" t="str">
        <f t="shared" si="0"/>
        <v>AustraliaAR4_UNFCCC2013</v>
      </c>
      <c r="B25" t="s">
        <v>94</v>
      </c>
      <c r="C25" t="s">
        <v>95</v>
      </c>
      <c r="D25" t="s">
        <v>26</v>
      </c>
      <c r="E25" t="s">
        <v>27</v>
      </c>
      <c r="F25">
        <v>574.34626970863553</v>
      </c>
      <c r="G25">
        <v>24.833235308772082</v>
      </c>
      <c r="H25" t="s">
        <v>105</v>
      </c>
      <c r="I25" t="s">
        <v>103</v>
      </c>
      <c r="J25">
        <v>1.2431970813956953E-2</v>
      </c>
      <c r="K25">
        <v>0.72091550438469465</v>
      </c>
      <c r="L25">
        <v>2.1027323535059584E-2</v>
      </c>
      <c r="M25">
        <v>0</v>
      </c>
      <c r="N25">
        <v>3.7087701698754347E-2</v>
      </c>
      <c r="O25">
        <v>0.2209694703814914</v>
      </c>
      <c r="P25"/>
      <c r="Q25">
        <v>6.6432947101220181</v>
      </c>
      <c r="R25">
        <v>53.488324055083929</v>
      </c>
      <c r="S25">
        <v>12.987206996579346</v>
      </c>
      <c r="T25"/>
      <c r="U25"/>
      <c r="V25"/>
      <c r="W25"/>
      <c r="X25"/>
      <c r="Y25"/>
      <c r="Z25">
        <v>2.8481461978301903</v>
      </c>
      <c r="AA25"/>
      <c r="AB25"/>
      <c r="AC25">
        <v>50.946019073486923</v>
      </c>
      <c r="AD25"/>
      <c r="AE25"/>
      <c r="AF25"/>
      <c r="AG25"/>
      <c r="AH25"/>
      <c r="AI25">
        <v>-43.349018810915346</v>
      </c>
      <c r="AJ25"/>
      <c r="AK25"/>
      <c r="AL25">
        <v>-4.0822346167562147</v>
      </c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</row>
    <row r="26" spans="1:55" x14ac:dyDescent="0.2">
      <c r="A26" s="3" t="str">
        <f t="shared" si="0"/>
        <v>AustraliaAR4_UNFCCC2014</v>
      </c>
      <c r="B26" t="s">
        <v>94</v>
      </c>
      <c r="C26" t="s">
        <v>95</v>
      </c>
      <c r="D26" t="s">
        <v>26</v>
      </c>
      <c r="E26" t="s">
        <v>24</v>
      </c>
      <c r="F26">
        <v>579.5644661328505</v>
      </c>
      <c r="G26">
        <v>24.687860713968082</v>
      </c>
      <c r="H26" t="s">
        <v>99</v>
      </c>
      <c r="I26" t="s">
        <v>108</v>
      </c>
      <c r="J26">
        <v>1.2610032109117196E-2</v>
      </c>
      <c r="K26">
        <v>0.70413345019776941</v>
      </c>
      <c r="L26">
        <v>2.078617968039179E-2</v>
      </c>
      <c r="M26">
        <v>0</v>
      </c>
      <c r="N26">
        <v>3.5463415608921287E-2</v>
      </c>
      <c r="O26">
        <v>0.23961695451291748</v>
      </c>
      <c r="P26"/>
      <c r="Q26">
        <v>6.772451423095327</v>
      </c>
      <c r="R26">
        <v>52.957699586754011</v>
      </c>
      <c r="S26">
        <v>13.571715597981433</v>
      </c>
      <c r="T26"/>
      <c r="U26"/>
      <c r="V26"/>
      <c r="W26"/>
      <c r="X26"/>
      <c r="Y26"/>
      <c r="Z26">
        <v>3.1277494539964876</v>
      </c>
      <c r="AA26"/>
      <c r="AB26">
        <v>6.0515360125393496</v>
      </c>
      <c r="AC26">
        <v>56.392320244291952</v>
      </c>
      <c r="AD26"/>
      <c r="AE26"/>
      <c r="AF26"/>
      <c r="AG26"/>
      <c r="AH26"/>
      <c r="AI26">
        <v>-46.051011463508623</v>
      </c>
      <c r="AJ26"/>
      <c r="AK26"/>
      <c r="AL26">
        <v>-3.9844302837209367</v>
      </c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</row>
    <row r="27" spans="1:55" x14ac:dyDescent="0.2">
      <c r="A27" s="3" t="str">
        <f t="shared" si="0"/>
        <v>AustraliaAR4_UNFCCC2015</v>
      </c>
      <c r="B27" t="s">
        <v>94</v>
      </c>
      <c r="C27" t="s">
        <v>95</v>
      </c>
      <c r="D27" t="s">
        <v>26</v>
      </c>
      <c r="E27" t="s">
        <v>22</v>
      </c>
      <c r="F27">
        <v>576.04848440624971</v>
      </c>
      <c r="G27">
        <v>24.187462434647376</v>
      </c>
      <c r="H27" t="s">
        <v>99</v>
      </c>
      <c r="I27" t="s">
        <v>103</v>
      </c>
      <c r="J27">
        <v>1.2616989787250151E-2</v>
      </c>
      <c r="K27">
        <v>0.72685471130595825</v>
      </c>
      <c r="L27">
        <v>2.0150867555263453E-2</v>
      </c>
      <c r="M27">
        <v>0</v>
      </c>
      <c r="N27">
        <v>3.6339261285958567E-2</v>
      </c>
      <c r="O27">
        <v>0.21665515985281963</v>
      </c>
      <c r="P27"/>
      <c r="Q27">
        <v>6.6732253463611597</v>
      </c>
      <c r="R27">
        <v>50.800403656714963</v>
      </c>
      <c r="S27">
        <v>12.958717935259914</v>
      </c>
      <c r="T27"/>
      <c r="U27"/>
      <c r="V27"/>
      <c r="W27"/>
      <c r="X27"/>
      <c r="Y27"/>
      <c r="Z27">
        <v>3.1269242229858034</v>
      </c>
      <c r="AA27"/>
      <c r="AB27"/>
      <c r="AC27">
        <v>45.806047038202735</v>
      </c>
      <c r="AD27"/>
      <c r="AE27"/>
      <c r="AF27"/>
      <c r="AG27"/>
      <c r="AH27">
        <v>5.4385582724859454</v>
      </c>
      <c r="AI27">
        <v>-49.931376274106348</v>
      </c>
      <c r="AJ27"/>
      <c r="AK27"/>
      <c r="AL27">
        <v>-4.2322899656440782</v>
      </c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</row>
    <row r="28" spans="1:55" x14ac:dyDescent="0.2">
      <c r="A28" s="3" t="str">
        <f t="shared" si="0"/>
        <v>AustraliaAR4_UNFCCC2016</v>
      </c>
      <c r="B28" t="s">
        <v>94</v>
      </c>
      <c r="C28" t="s">
        <v>95</v>
      </c>
      <c r="D28" t="s">
        <v>26</v>
      </c>
      <c r="E28" t="s">
        <v>21</v>
      </c>
      <c r="F28">
        <v>575.76280614603832</v>
      </c>
      <c r="G28">
        <v>23.800794494643721</v>
      </c>
      <c r="H28" t="s">
        <v>99</v>
      </c>
      <c r="I28" t="s">
        <v>103</v>
      </c>
      <c r="J28">
        <v>1.2675897479084671E-2</v>
      </c>
      <c r="K28">
        <v>0.74345990164782261</v>
      </c>
      <c r="L28">
        <v>2.099048787222544E-2</v>
      </c>
      <c r="M28">
        <v>0</v>
      </c>
      <c r="N28">
        <v>3.5785295411881683E-2</v>
      </c>
      <c r="O28">
        <v>0.19976431506807016</v>
      </c>
      <c r="P28"/>
      <c r="Q28">
        <v>6.5152841223809101</v>
      </c>
      <c r="R28">
        <v>49.981528758404508</v>
      </c>
      <c r="S28">
        <v>13.081778221554892</v>
      </c>
      <c r="T28"/>
      <c r="U28"/>
      <c r="V28"/>
      <c r="W28"/>
      <c r="X28"/>
      <c r="Y28"/>
      <c r="Z28">
        <v>3.0612461108646021</v>
      </c>
      <c r="AA28"/>
      <c r="AB28"/>
      <c r="AC28">
        <v>37.180572847426497</v>
      </c>
      <c r="AD28"/>
      <c r="AE28"/>
      <c r="AF28"/>
      <c r="AG28"/>
      <c r="AH28">
        <v>5.1964525508019879</v>
      </c>
      <c r="AI28">
        <v>-69.979718387096995</v>
      </c>
      <c r="AJ28">
        <v>-2.8811287519608273</v>
      </c>
      <c r="AK28"/>
      <c r="AL28">
        <v>-4.4470065630373874</v>
      </c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</row>
    <row r="29" spans="1:55" x14ac:dyDescent="0.2">
      <c r="A29" s="3" t="str">
        <f t="shared" si="0"/>
        <v>AustraliaAR4_UNFCCC2017</v>
      </c>
      <c r="B29" t="s">
        <v>94</v>
      </c>
      <c r="C29" t="s">
        <v>95</v>
      </c>
      <c r="D29" t="s">
        <v>26</v>
      </c>
      <c r="E29" t="s">
        <v>20</v>
      </c>
      <c r="F29">
        <v>578.40762774417351</v>
      </c>
      <c r="G29">
        <v>23.518048186486126</v>
      </c>
      <c r="H29" t="s">
        <v>99</v>
      </c>
      <c r="I29" t="s">
        <v>108</v>
      </c>
      <c r="J29">
        <v>1.3485797639294828E-2</v>
      </c>
      <c r="K29">
        <v>0.74368580538956641</v>
      </c>
      <c r="L29">
        <v>2.1310560200805261E-2</v>
      </c>
      <c r="M29">
        <v>0</v>
      </c>
      <c r="N29">
        <v>3.6390182558849897E-2</v>
      </c>
      <c r="O29">
        <v>0.19861345185077844</v>
      </c>
      <c r="P29"/>
      <c r="Q29">
        <v>6.7324358887562683</v>
      </c>
      <c r="R29">
        <v>51.542782140750447</v>
      </c>
      <c r="S29">
        <v>14.605888860979844</v>
      </c>
      <c r="T29"/>
      <c r="U29"/>
      <c r="V29"/>
      <c r="W29"/>
      <c r="X29"/>
      <c r="Y29"/>
      <c r="Z29">
        <v>3.671344561859295</v>
      </c>
      <c r="AA29"/>
      <c r="AB29"/>
      <c r="AC29">
        <v>32.089858604455301</v>
      </c>
      <c r="AD29"/>
      <c r="AE29"/>
      <c r="AF29"/>
      <c r="AG29"/>
      <c r="AH29">
        <v>6.2372254662892184</v>
      </c>
      <c r="AI29">
        <v>-73.558367257210833</v>
      </c>
      <c r="AJ29">
        <v>-3.1550458200684304</v>
      </c>
      <c r="AK29"/>
      <c r="AL29">
        <v>-4.5903131016604171</v>
      </c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</row>
    <row r="30" spans="1:55" x14ac:dyDescent="0.2">
      <c r="A30" s="3" t="str">
        <f t="shared" si="0"/>
        <v>AustraliaAR4_UNFCCC2018</v>
      </c>
      <c r="B30" t="s">
        <v>94</v>
      </c>
      <c r="C30" t="s">
        <v>95</v>
      </c>
      <c r="D30" t="s">
        <v>26</v>
      </c>
      <c r="E30" t="s">
        <v>19</v>
      </c>
      <c r="F30">
        <v>583.10553663110613</v>
      </c>
      <c r="G30">
        <v>23.355384087124012</v>
      </c>
      <c r="H30" t="s">
        <v>97</v>
      </c>
      <c r="I30" t="s">
        <v>108</v>
      </c>
      <c r="J30">
        <v>1.3079426714243114E-2</v>
      </c>
      <c r="K30">
        <v>0.74181724137063132</v>
      </c>
      <c r="L30">
        <v>2.0927269389753703E-2</v>
      </c>
      <c r="M30">
        <v>0</v>
      </c>
      <c r="N30">
        <v>3.7299360097363586E-2</v>
      </c>
      <c r="O30">
        <v>0.19995612914225139</v>
      </c>
      <c r="P30"/>
      <c r="Q30">
        <v>6.8423280280753769</v>
      </c>
      <c r="R30">
        <v>51.668296078992775</v>
      </c>
      <c r="S30">
        <v>13.383970126569368</v>
      </c>
      <c r="T30"/>
      <c r="U30"/>
      <c r="V30"/>
      <c r="W30"/>
      <c r="X30"/>
      <c r="Y30"/>
      <c r="Z30">
        <v>3.2542053537162769</v>
      </c>
      <c r="AA30"/>
      <c r="AB30"/>
      <c r="AC30">
        <v>41.446726398817461</v>
      </c>
      <c r="AD30"/>
      <c r="AE30"/>
      <c r="AF30"/>
      <c r="AG30"/>
      <c r="AH30"/>
      <c r="AI30">
        <v>-76.204870583647306</v>
      </c>
      <c r="AJ30"/>
      <c r="AK30"/>
      <c r="AL30">
        <v>-5.2197789385753319</v>
      </c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</row>
    <row r="31" spans="1:55" x14ac:dyDescent="0.2">
      <c r="A31" s="3" t="str">
        <f t="shared" si="0"/>
        <v>AustraliaAR4_UNFCCC2019</v>
      </c>
      <c r="B31" t="s">
        <v>94</v>
      </c>
      <c r="C31" t="s">
        <v>95</v>
      </c>
      <c r="D31" t="s">
        <v>26</v>
      </c>
      <c r="E31" t="s">
        <v>18</v>
      </c>
      <c r="F31">
        <v>557.46498024057814</v>
      </c>
      <c r="G31">
        <v>21.999218879640146</v>
      </c>
      <c r="H31" t="s">
        <v>99</v>
      </c>
      <c r="I31" t="s">
        <v>108</v>
      </c>
      <c r="J31">
        <v>1.2807982768825953E-2</v>
      </c>
      <c r="K31">
        <v>0.774192086528667</v>
      </c>
      <c r="L31">
        <v>2.127398120027579E-2</v>
      </c>
      <c r="M31">
        <v>0</v>
      </c>
      <c r="N31">
        <v>3.8897618935418043E-2</v>
      </c>
      <c r="O31">
        <v>0.16563631333563905</v>
      </c>
      <c r="P31"/>
      <c r="Q31">
        <v>6.4130700288134204</v>
      </c>
      <c r="R31">
        <v>48.209362349219973</v>
      </c>
      <c r="S31">
        <v>12.229312007917882</v>
      </c>
      <c r="T31"/>
      <c r="U31"/>
      <c r="V31"/>
      <c r="W31"/>
      <c r="X31"/>
      <c r="Y31"/>
      <c r="Z31">
        <v>2.9010297903869668</v>
      </c>
      <c r="AA31"/>
      <c r="AB31"/>
      <c r="AC31">
        <v>22.583669964436005</v>
      </c>
      <c r="AD31"/>
      <c r="AE31"/>
      <c r="AF31"/>
      <c r="AG31"/>
      <c r="AH31"/>
      <c r="AI31">
        <v>-63.249892316654723</v>
      </c>
      <c r="AJ31"/>
      <c r="AK31"/>
      <c r="AL31">
        <v>-4.9389279822155014</v>
      </c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</row>
    <row r="32" spans="1:55" x14ac:dyDescent="0.2">
      <c r="A32" s="3" t="str">
        <f t="shared" si="0"/>
        <v>AustraliaAR4_UNFCCC2020</v>
      </c>
      <c r="B32" t="s">
        <v>94</v>
      </c>
      <c r="C32" t="s">
        <v>95</v>
      </c>
      <c r="D32" t="s">
        <v>26</v>
      </c>
      <c r="E32" t="s">
        <v>107</v>
      </c>
      <c r="F32">
        <v>545.47704273822467</v>
      </c>
      <c r="G32">
        <v>21.26177735663881</v>
      </c>
      <c r="H32" t="s">
        <v>106</v>
      </c>
      <c r="I32" t="s">
        <v>108</v>
      </c>
      <c r="J32">
        <v>1.2384411206302116E-2</v>
      </c>
      <c r="K32">
        <v>0.76239403506286973</v>
      </c>
      <c r="L32">
        <v>2.1488583298206469E-2</v>
      </c>
      <c r="M32">
        <v>0</v>
      </c>
      <c r="N32">
        <v>3.8137390507430653E-2</v>
      </c>
      <c r="O32">
        <v>0.17797999113149318</v>
      </c>
      <c r="P32"/>
      <c r="Q32">
        <v>6.203475420595244</v>
      </c>
      <c r="R32">
        <v>46.246064445289619</v>
      </c>
      <c r="S32">
        <v>12.34914200659926</v>
      </c>
      <c r="T32"/>
      <c r="U32"/>
      <c r="V32"/>
      <c r="W32"/>
      <c r="X32"/>
      <c r="Y32"/>
      <c r="Z32">
        <v>3.0321269652553933</v>
      </c>
      <c r="AA32"/>
      <c r="AB32"/>
      <c r="AC32">
        <v>29.253190391242828</v>
      </c>
      <c r="AD32"/>
      <c r="AE32"/>
      <c r="AF32"/>
      <c r="AG32"/>
      <c r="AH32"/>
      <c r="AI32">
        <v>-72.713310094788937</v>
      </c>
      <c r="AJ32"/>
      <c r="AK32"/>
      <c r="AL32">
        <v>-4.2396464287401701</v>
      </c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</row>
    <row r="33" spans="1:55" x14ac:dyDescent="0.2">
      <c r="A33" s="3" t="str">
        <f t="shared" si="0"/>
        <v>AustraliaAR5_UNFCCC1990</v>
      </c>
      <c r="B33" t="s">
        <v>94</v>
      </c>
      <c r="C33" t="s">
        <v>95</v>
      </c>
      <c r="D33" t="s">
        <v>25</v>
      </c>
      <c r="E33" t="s">
        <v>79</v>
      </c>
      <c r="F33">
        <v>635.87214733917597</v>
      </c>
      <c r="G33">
        <v>37.261492989632188</v>
      </c>
      <c r="H33" t="s">
        <v>97</v>
      </c>
      <c r="I33" t="s">
        <v>96</v>
      </c>
      <c r="J33">
        <v>1.6640691363954897E-2</v>
      </c>
      <c r="K33">
        <v>0.46767327318421648</v>
      </c>
      <c r="L33">
        <v>3.7087192834967066E-2</v>
      </c>
      <c r="M33">
        <v>0</v>
      </c>
      <c r="N33">
        <v>3.0740966783198972E-2</v>
      </c>
      <c r="O33">
        <v>0.46449856719761751</v>
      </c>
      <c r="P33"/>
      <c r="Q33"/>
      <c r="R33">
        <v>72.38885563024138</v>
      </c>
      <c r="S33"/>
      <c r="T33"/>
      <c r="U33"/>
      <c r="V33"/>
      <c r="W33"/>
      <c r="X33"/>
      <c r="Y33"/>
      <c r="Z33">
        <v>19.707553663252487</v>
      </c>
      <c r="AA33"/>
      <c r="AB33">
        <v>46.255740532042715</v>
      </c>
      <c r="AC33">
        <v>157.00955153438301</v>
      </c>
      <c r="AD33"/>
      <c r="AE33"/>
      <c r="AF33"/>
      <c r="AG33"/>
      <c r="AH33"/>
      <c r="AI33">
        <v>-7.1686680202042776</v>
      </c>
      <c r="AJ33"/>
      <c r="AK33"/>
      <c r="AL33">
        <v>-7.3864670283521914</v>
      </c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</row>
    <row r="34" spans="1:55" x14ac:dyDescent="0.2">
      <c r="A34" s="3" t="str">
        <f t="shared" si="0"/>
        <v>AustraliaAR5_UNFCCC1991</v>
      </c>
      <c r="B34" t="s">
        <v>94</v>
      </c>
      <c r="C34" t="s">
        <v>95</v>
      </c>
      <c r="D34" t="s">
        <v>25</v>
      </c>
      <c r="E34" t="s">
        <v>78</v>
      </c>
      <c r="F34">
        <v>616.15729824252298</v>
      </c>
      <c r="G34">
        <v>35.648924721200707</v>
      </c>
      <c r="H34" t="s">
        <v>97</v>
      </c>
      <c r="I34" t="s">
        <v>96</v>
      </c>
      <c r="J34">
        <v>1.6573402023485565E-2</v>
      </c>
      <c r="K34">
        <v>0.48540115350530888</v>
      </c>
      <c r="L34">
        <v>3.8155002943629959E-2</v>
      </c>
      <c r="M34">
        <v>0</v>
      </c>
      <c r="N34">
        <v>3.0389139932174129E-2</v>
      </c>
      <c r="O34">
        <v>0.44605470361888716</v>
      </c>
      <c r="P34"/>
      <c r="Q34"/>
      <c r="R34">
        <v>71.942905081333535</v>
      </c>
      <c r="S34">
        <v>10.806769898275299</v>
      </c>
      <c r="T34"/>
      <c r="U34"/>
      <c r="V34"/>
      <c r="W34"/>
      <c r="X34"/>
      <c r="Y34"/>
      <c r="Z34">
        <v>8.5116647584713032</v>
      </c>
      <c r="AA34"/>
      <c r="AB34">
        <v>40.644742203983739</v>
      </c>
      <c r="AC34">
        <v>142.93377910811893</v>
      </c>
      <c r="AD34"/>
      <c r="AE34"/>
      <c r="AF34"/>
      <c r="AG34"/>
      <c r="AH34"/>
      <c r="AI34">
        <v>-4.0812575272101865</v>
      </c>
      <c r="AJ34"/>
      <c r="AK34"/>
      <c r="AL34">
        <v>-6.5713088951842566</v>
      </c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</row>
    <row r="35" spans="1:55" x14ac:dyDescent="0.2">
      <c r="A35" s="3" t="str">
        <f t="shared" si="0"/>
        <v>AustraliaAR5_UNFCCC1992</v>
      </c>
      <c r="B35" t="s">
        <v>94</v>
      </c>
      <c r="C35" t="s">
        <v>95</v>
      </c>
      <c r="D35" t="s">
        <v>25</v>
      </c>
      <c r="E35" t="s">
        <v>76</v>
      </c>
      <c r="F35">
        <v>555.37741583074114</v>
      </c>
      <c r="G35">
        <v>31.774644635049658</v>
      </c>
      <c r="H35" t="s">
        <v>97</v>
      </c>
      <c r="I35" t="s">
        <v>96</v>
      </c>
      <c r="J35">
        <v>1.6650198277348108E-2</v>
      </c>
      <c r="K35">
        <v>0.54992562842804149</v>
      </c>
      <c r="L35">
        <v>4.1860427648307566E-2</v>
      </c>
      <c r="M35">
        <v>0</v>
      </c>
      <c r="N35">
        <v>3.4871882914060119E-2</v>
      </c>
      <c r="O35">
        <v>0.37334206100959083</v>
      </c>
      <c r="P35"/>
      <c r="Q35"/>
      <c r="R35">
        <v>69.372533398599003</v>
      </c>
      <c r="S35">
        <v>10.352987848662822</v>
      </c>
      <c r="T35"/>
      <c r="U35"/>
      <c r="V35"/>
      <c r="W35"/>
      <c r="X35"/>
      <c r="Y35"/>
      <c r="Z35">
        <v>8.5921814376872767</v>
      </c>
      <c r="AA35"/>
      <c r="AB35">
        <v>27.284870104013244</v>
      </c>
      <c r="AC35">
        <v>91.743176275467121</v>
      </c>
      <c r="AD35"/>
      <c r="AE35"/>
      <c r="AF35"/>
      <c r="AG35"/>
      <c r="AH35"/>
      <c r="AI35">
        <v>-7.365074593764418</v>
      </c>
      <c r="AJ35"/>
      <c r="AK35"/>
      <c r="AL35">
        <v>-6.703991024841284</v>
      </c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</row>
    <row r="36" spans="1:55" x14ac:dyDescent="0.2">
      <c r="A36" s="3" t="str">
        <f t="shared" si="0"/>
        <v>AustraliaAR5_UNFCCC1993</v>
      </c>
      <c r="B36" t="s">
        <v>94</v>
      </c>
      <c r="C36" t="s">
        <v>95</v>
      </c>
      <c r="D36" t="s">
        <v>25</v>
      </c>
      <c r="E36" t="s">
        <v>73</v>
      </c>
      <c r="F36">
        <v>542.53459736990919</v>
      </c>
      <c r="G36">
        <v>30.764984646836485</v>
      </c>
      <c r="H36" t="s">
        <v>97</v>
      </c>
      <c r="I36" t="s">
        <v>96</v>
      </c>
      <c r="J36">
        <v>1.6656329026337367E-2</v>
      </c>
      <c r="K36">
        <v>0.56886342871150175</v>
      </c>
      <c r="L36">
        <v>4.2524129686453901E-2</v>
      </c>
      <c r="M36">
        <v>0</v>
      </c>
      <c r="N36">
        <v>3.6561722841028654E-2</v>
      </c>
      <c r="O36">
        <v>0.35205071876101574</v>
      </c>
      <c r="P36"/>
      <c r="Q36"/>
      <c r="R36">
        <v>67.083763600578052</v>
      </c>
      <c r="S36">
        <v>10.343322449408291</v>
      </c>
      <c r="T36"/>
      <c r="U36"/>
      <c r="V36"/>
      <c r="W36"/>
      <c r="X36"/>
      <c r="Y36"/>
      <c r="Z36">
        <v>8.6426217294283081</v>
      </c>
      <c r="AA36"/>
      <c r="AB36">
        <v>24.923958855197935</v>
      </c>
      <c r="AC36">
        <v>80.006028322182189</v>
      </c>
      <c r="AD36"/>
      <c r="AE36"/>
      <c r="AF36"/>
      <c r="AG36"/>
      <c r="AH36"/>
      <c r="AI36">
        <v>-13.832345880765466</v>
      </c>
      <c r="AJ36"/>
      <c r="AK36"/>
      <c r="AL36">
        <v>-6.8345631854909108</v>
      </c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</row>
    <row r="37" spans="1:55" x14ac:dyDescent="0.2">
      <c r="A37" s="3" t="str">
        <f t="shared" si="0"/>
        <v>AustraliaAR5_UNFCCC1994</v>
      </c>
      <c r="B37" t="s">
        <v>94</v>
      </c>
      <c r="C37" t="s">
        <v>95</v>
      </c>
      <c r="D37" t="s">
        <v>25</v>
      </c>
      <c r="E37" t="s">
        <v>70</v>
      </c>
      <c r="F37">
        <v>536.58983200286161</v>
      </c>
      <c r="G37">
        <v>30.136238598326177</v>
      </c>
      <c r="H37" t="s">
        <v>99</v>
      </c>
      <c r="I37" t="s">
        <v>98</v>
      </c>
      <c r="J37">
        <v>1.675953094212226E-2</v>
      </c>
      <c r="K37">
        <v>0.57679671055837323</v>
      </c>
      <c r="L37">
        <v>4.1554945234553622E-2</v>
      </c>
      <c r="M37">
        <v>0</v>
      </c>
      <c r="N37">
        <v>4.0583416334637752E-2</v>
      </c>
      <c r="O37">
        <v>0.34106492787243536</v>
      </c>
      <c r="P37"/>
      <c r="Q37"/>
      <c r="R37">
        <v>66.501978291400604</v>
      </c>
      <c r="S37">
        <v>10.619628243791965</v>
      </c>
      <c r="T37"/>
      <c r="U37"/>
      <c r="V37"/>
      <c r="W37"/>
      <c r="X37"/>
      <c r="Y37"/>
      <c r="Z37">
        <v>8.9177194832394591</v>
      </c>
      <c r="AA37"/>
      <c r="AB37">
        <v>22.297192779159481</v>
      </c>
      <c r="AC37">
        <v>74.67545355154671</v>
      </c>
      <c r="AD37"/>
      <c r="AE37"/>
      <c r="AF37"/>
      <c r="AG37"/>
      <c r="AH37"/>
      <c r="AI37">
        <v>-9.3886732183738211</v>
      </c>
      <c r="AJ37"/>
      <c r="AK37"/>
      <c r="AL37">
        <v>-7.0702554357752003</v>
      </c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</row>
    <row r="38" spans="1:55" x14ac:dyDescent="0.2">
      <c r="A38" s="3" t="str">
        <f t="shared" si="0"/>
        <v>AustraliaAR5_UNFCCC1995</v>
      </c>
      <c r="B38" t="s">
        <v>94</v>
      </c>
      <c r="C38" t="s">
        <v>95</v>
      </c>
      <c r="D38" t="s">
        <v>25</v>
      </c>
      <c r="E38" t="s">
        <v>68</v>
      </c>
      <c r="F38">
        <v>531.63286513763023</v>
      </c>
      <c r="G38">
        <v>29.527150754869162</v>
      </c>
      <c r="H38" t="s">
        <v>99</v>
      </c>
      <c r="I38" t="s">
        <v>98</v>
      </c>
      <c r="J38">
        <v>1.6642512703298296E-2</v>
      </c>
      <c r="K38">
        <v>0.60574207236514899</v>
      </c>
      <c r="L38">
        <v>4.1807790014931866E-2</v>
      </c>
      <c r="M38">
        <v>0</v>
      </c>
      <c r="N38">
        <v>4.1464467649446141E-2</v>
      </c>
      <c r="O38">
        <v>0.31098566997047311</v>
      </c>
      <c r="P38"/>
      <c r="Q38"/>
      <c r="R38">
        <v>64.110095741667436</v>
      </c>
      <c r="S38">
        <v>9.8133826149163923</v>
      </c>
      <c r="T38"/>
      <c r="U38"/>
      <c r="V38"/>
      <c r="W38"/>
      <c r="X38"/>
      <c r="Y38"/>
      <c r="Z38">
        <v>8.3552758445100039</v>
      </c>
      <c r="AA38"/>
      <c r="AB38">
        <v>13.228507369803589</v>
      </c>
      <c r="AC38">
        <v>62.729914751233665</v>
      </c>
      <c r="AD38"/>
      <c r="AE38"/>
      <c r="AF38"/>
      <c r="AG38"/>
      <c r="AH38">
        <v>7.093026421017016</v>
      </c>
      <c r="AI38">
        <v>-14.611902510174707</v>
      </c>
      <c r="AJ38"/>
      <c r="AK38"/>
      <c r="AL38">
        <v>-7.5204386068248201</v>
      </c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</row>
    <row r="39" spans="1:55" x14ac:dyDescent="0.2">
      <c r="A39" s="3" t="str">
        <f t="shared" si="0"/>
        <v>AustraliaAR5_UNFCCC1996</v>
      </c>
      <c r="B39" t="s">
        <v>94</v>
      </c>
      <c r="C39" t="s">
        <v>95</v>
      </c>
      <c r="D39" t="s">
        <v>25</v>
      </c>
      <c r="E39" t="s">
        <v>65</v>
      </c>
      <c r="F39">
        <v>537.47075672113522</v>
      </c>
      <c r="G39">
        <v>29.491227883524395</v>
      </c>
      <c r="H39" t="s">
        <v>99</v>
      </c>
      <c r="I39" t="s">
        <v>98</v>
      </c>
      <c r="J39">
        <v>1.6517655482163211E-2</v>
      </c>
      <c r="K39">
        <v>0.61118975272161846</v>
      </c>
      <c r="L39">
        <v>3.7885891747497034E-2</v>
      </c>
      <c r="M39">
        <v>0</v>
      </c>
      <c r="N39">
        <v>4.1809467548884607E-2</v>
      </c>
      <c r="O39">
        <v>0.30911488798199976</v>
      </c>
      <c r="P39"/>
      <c r="Q39"/>
      <c r="R39">
        <v>65.184522540685705</v>
      </c>
      <c r="S39">
        <v>10.646672995913995</v>
      </c>
      <c r="T39"/>
      <c r="U39"/>
      <c r="V39"/>
      <c r="W39"/>
      <c r="X39"/>
      <c r="Y39"/>
      <c r="Z39">
        <v>8.6635167594871803</v>
      </c>
      <c r="AA39"/>
      <c r="AB39">
        <v>14.365619564387231</v>
      </c>
      <c r="AC39">
        <v>67.279880896980259</v>
      </c>
      <c r="AD39"/>
      <c r="AE39"/>
      <c r="AF39"/>
      <c r="AG39"/>
      <c r="AH39"/>
      <c r="AI39">
        <v>-20.008584135198564</v>
      </c>
      <c r="AJ39"/>
      <c r="AK39"/>
      <c r="AL39">
        <v>-6.4348769989844223</v>
      </c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</row>
    <row r="40" spans="1:55" x14ac:dyDescent="0.2">
      <c r="A40" s="3" t="str">
        <f t="shared" si="0"/>
        <v>AustraliaAR5_UNFCCC1997</v>
      </c>
      <c r="B40" t="s">
        <v>94</v>
      </c>
      <c r="C40" t="s">
        <v>95</v>
      </c>
      <c r="D40" t="s">
        <v>25</v>
      </c>
      <c r="E40" t="s">
        <v>64</v>
      </c>
      <c r="F40">
        <v>562.5388890200004</v>
      </c>
      <c r="G40">
        <v>30.534536136468727</v>
      </c>
      <c r="H40" t="s">
        <v>99</v>
      </c>
      <c r="I40" t="s">
        <v>98</v>
      </c>
      <c r="J40">
        <v>1.6200945774809121E-2</v>
      </c>
      <c r="K40">
        <v>0.60403120736441418</v>
      </c>
      <c r="L40">
        <v>3.5663115684497863E-2</v>
      </c>
      <c r="M40">
        <v>0</v>
      </c>
      <c r="N40">
        <v>4.0110738317368048E-2</v>
      </c>
      <c r="O40">
        <v>0.32019493863371989</v>
      </c>
      <c r="P40"/>
      <c r="Q40"/>
      <c r="R40">
        <v>65.448138284692362</v>
      </c>
      <c r="S40">
        <v>11.151809399311475</v>
      </c>
      <c r="T40"/>
      <c r="U40"/>
      <c r="V40"/>
      <c r="W40"/>
      <c r="X40"/>
      <c r="Y40"/>
      <c r="Z40">
        <v>9.0977226364994834</v>
      </c>
      <c r="AA40"/>
      <c r="AB40">
        <v>12.010184519975427</v>
      </c>
      <c r="AC40">
        <v>73.725504158651376</v>
      </c>
      <c r="AD40"/>
      <c r="AE40"/>
      <c r="AF40"/>
      <c r="AG40"/>
      <c r="AH40">
        <v>8.6887460497098825</v>
      </c>
      <c r="AI40">
        <v>-34.948588329995893</v>
      </c>
      <c r="AJ40"/>
      <c r="AK40"/>
      <c r="AL40">
        <v>-6.3357470680002645</v>
      </c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</row>
    <row r="41" spans="1:55" x14ac:dyDescent="0.2">
      <c r="A41" s="3" t="str">
        <f t="shared" si="0"/>
        <v>AustraliaAR5_UNFCCC1998</v>
      </c>
      <c r="B41" t="s">
        <v>94</v>
      </c>
      <c r="C41" t="s">
        <v>95</v>
      </c>
      <c r="D41" t="s">
        <v>25</v>
      </c>
      <c r="E41" t="s">
        <v>62</v>
      </c>
      <c r="F41">
        <v>546.60323336175406</v>
      </c>
      <c r="G41">
        <v>29.375293071994413</v>
      </c>
      <c r="H41" t="s">
        <v>105</v>
      </c>
      <c r="I41" t="s">
        <v>98</v>
      </c>
      <c r="J41">
        <v>1.7164597681154227E-2</v>
      </c>
      <c r="K41">
        <v>0.6476654525088511</v>
      </c>
      <c r="L41">
        <v>3.5200428905091521E-2</v>
      </c>
      <c r="M41">
        <v>0</v>
      </c>
      <c r="N41">
        <v>4.2203249722723143E-2</v>
      </c>
      <c r="O41">
        <v>0.27493086886333429</v>
      </c>
      <c r="P41"/>
      <c r="Q41">
        <v>6.760179758111116</v>
      </c>
      <c r="R41">
        <v>65.196389235733548</v>
      </c>
      <c r="S41">
        <v>10.946293771217245</v>
      </c>
      <c r="T41"/>
      <c r="U41"/>
      <c r="V41"/>
      <c r="W41"/>
      <c r="X41"/>
      <c r="Y41"/>
      <c r="Z41">
        <v>2.5392904684971156</v>
      </c>
      <c r="AA41"/>
      <c r="AB41"/>
      <c r="AC41">
        <v>64.835948638095886</v>
      </c>
      <c r="AD41"/>
      <c r="AE41"/>
      <c r="AF41"/>
      <c r="AG41"/>
      <c r="AH41"/>
      <c r="AI41">
        <v>-31.509671049581321</v>
      </c>
      <c r="AJ41"/>
      <c r="AK41"/>
      <c r="AL41">
        <v>-7.1349693433457393</v>
      </c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</row>
    <row r="42" spans="1:55" x14ac:dyDescent="0.2">
      <c r="A42" s="3" t="str">
        <f t="shared" si="0"/>
        <v>AustraliaAR5_UNFCCC1999</v>
      </c>
      <c r="B42" t="s">
        <v>94</v>
      </c>
      <c r="C42" t="s">
        <v>95</v>
      </c>
      <c r="D42" t="s">
        <v>25</v>
      </c>
      <c r="E42" t="s">
        <v>60</v>
      </c>
      <c r="F42">
        <v>568.63284526675534</v>
      </c>
      <c r="G42">
        <v>30.226709834964858</v>
      </c>
      <c r="H42" t="s">
        <v>101</v>
      </c>
      <c r="I42" t="s">
        <v>98</v>
      </c>
      <c r="J42">
        <v>1.8306431472766685E-2</v>
      </c>
      <c r="K42">
        <v>0.63134165789287788</v>
      </c>
      <c r="L42">
        <v>3.40602458990968E-2</v>
      </c>
      <c r="M42">
        <v>0</v>
      </c>
      <c r="N42">
        <v>4.1717931926566351E-2</v>
      </c>
      <c r="O42">
        <v>0.29288016428145891</v>
      </c>
      <c r="P42"/>
      <c r="Q42"/>
      <c r="R42">
        <v>64.685154963918819</v>
      </c>
      <c r="S42">
        <v>11.269427858064335</v>
      </c>
      <c r="T42"/>
      <c r="U42"/>
      <c r="V42"/>
      <c r="W42"/>
      <c r="X42"/>
      <c r="Y42"/>
      <c r="Z42">
        <v>9.4451606908058459</v>
      </c>
      <c r="AA42"/>
      <c r="AB42"/>
      <c r="AC42">
        <v>72.608392215086155</v>
      </c>
      <c r="AD42"/>
      <c r="AE42"/>
      <c r="AF42"/>
      <c r="AG42"/>
      <c r="AH42">
        <v>8.5331454096855239</v>
      </c>
      <c r="AI42">
        <v>-30.655380276307547</v>
      </c>
      <c r="AJ42"/>
      <c r="AK42"/>
      <c r="AL42">
        <v>-6.3287266151142809</v>
      </c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</row>
    <row r="43" spans="1:55" x14ac:dyDescent="0.2">
      <c r="A43" s="3" t="str">
        <f t="shared" si="0"/>
        <v>AustraliaAR5_UNFCCC2000</v>
      </c>
      <c r="B43" t="s">
        <v>94</v>
      </c>
      <c r="C43" t="s">
        <v>95</v>
      </c>
      <c r="D43" t="s">
        <v>25</v>
      </c>
      <c r="E43" t="s">
        <v>58</v>
      </c>
      <c r="F43">
        <v>585.53015105044483</v>
      </c>
      <c r="G43">
        <v>30.770731181629028</v>
      </c>
      <c r="H43" t="s">
        <v>101</v>
      </c>
      <c r="I43" t="s">
        <v>98</v>
      </c>
      <c r="J43">
        <v>1.8457632160741595E-2</v>
      </c>
      <c r="K43">
        <v>0.62881731854504863</v>
      </c>
      <c r="L43">
        <v>3.198551061460092E-2</v>
      </c>
      <c r="M43">
        <v>0</v>
      </c>
      <c r="N43">
        <v>3.9609856876127211E-2</v>
      </c>
      <c r="O43">
        <v>0.29958731396422317</v>
      </c>
      <c r="P43"/>
      <c r="Q43"/>
      <c r="R43">
        <v>67.093508119634947</v>
      </c>
      <c r="S43">
        <v>11.861388300391503</v>
      </c>
      <c r="T43"/>
      <c r="U43"/>
      <c r="V43"/>
      <c r="W43"/>
      <c r="X43"/>
      <c r="Y43"/>
      <c r="Z43">
        <v>9.7612576456104083</v>
      </c>
      <c r="AA43"/>
      <c r="AB43"/>
      <c r="AC43">
        <v>78.874476718394263</v>
      </c>
      <c r="AD43"/>
      <c r="AE43"/>
      <c r="AF43"/>
      <c r="AG43"/>
      <c r="AH43">
        <v>7.8267744142374989</v>
      </c>
      <c r="AI43">
        <v>-19.948871107215197</v>
      </c>
      <c r="AJ43"/>
      <c r="AK43"/>
      <c r="AL43">
        <v>-7.7549910295428308</v>
      </c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</row>
    <row r="44" spans="1:55" x14ac:dyDescent="0.2">
      <c r="A44" s="3" t="str">
        <f t="shared" si="0"/>
        <v>AustraliaAR5_UNFCCC2001</v>
      </c>
      <c r="B44" t="s">
        <v>94</v>
      </c>
      <c r="C44" t="s">
        <v>95</v>
      </c>
      <c r="D44" t="s">
        <v>25</v>
      </c>
      <c r="E44" t="s">
        <v>55</v>
      </c>
      <c r="F44">
        <v>594.77124569544333</v>
      </c>
      <c r="G44">
        <v>30.857612042617074</v>
      </c>
      <c r="H44" t="s">
        <v>101</v>
      </c>
      <c r="I44" t="s">
        <v>98</v>
      </c>
      <c r="J44">
        <v>1.8572003746819478E-2</v>
      </c>
      <c r="K44">
        <v>0.6317141931594763</v>
      </c>
      <c r="L44">
        <v>3.2002339543954879E-2</v>
      </c>
      <c r="M44">
        <v>0</v>
      </c>
      <c r="N44">
        <v>3.8941252888533916E-2</v>
      </c>
      <c r="O44">
        <v>0.29734221440803488</v>
      </c>
      <c r="P44"/>
      <c r="Q44"/>
      <c r="R44">
        <v>65.555480579126495</v>
      </c>
      <c r="S44">
        <v>11.670418014389782</v>
      </c>
      <c r="T44"/>
      <c r="U44"/>
      <c r="V44"/>
      <c r="W44"/>
      <c r="X44"/>
      <c r="Y44"/>
      <c r="Z44">
        <v>10.404243422557014</v>
      </c>
      <c r="AA44"/>
      <c r="AB44"/>
      <c r="AC44">
        <v>89.220457245235238</v>
      </c>
      <c r="AD44"/>
      <c r="AE44"/>
      <c r="AF44"/>
      <c r="AG44"/>
      <c r="AH44"/>
      <c r="AI44">
        <v>-22.937088386322955</v>
      </c>
      <c r="AJ44"/>
      <c r="AK44"/>
      <c r="AL44">
        <v>-6.5300576015431284</v>
      </c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</row>
    <row r="45" spans="1:55" x14ac:dyDescent="0.2">
      <c r="A45" s="3" t="str">
        <f t="shared" si="0"/>
        <v>AustraliaAR5_UNFCCC2002</v>
      </c>
      <c r="B45" t="s">
        <v>94</v>
      </c>
      <c r="C45" t="s">
        <v>95</v>
      </c>
      <c r="D45" t="s">
        <v>25</v>
      </c>
      <c r="E45" t="s">
        <v>52</v>
      </c>
      <c r="F45">
        <v>595.22513793507335</v>
      </c>
      <c r="G45">
        <v>30.531865926813477</v>
      </c>
      <c r="H45" t="s">
        <v>101</v>
      </c>
      <c r="I45" t="s">
        <v>98</v>
      </c>
      <c r="J45">
        <v>1.8005826538493353E-2</v>
      </c>
      <c r="K45">
        <v>0.63635485313672768</v>
      </c>
      <c r="L45">
        <v>3.2072229544068312E-2</v>
      </c>
      <c r="M45">
        <v>0</v>
      </c>
      <c r="N45">
        <v>3.9125994180339567E-2</v>
      </c>
      <c r="O45">
        <v>0.29244692313886445</v>
      </c>
      <c r="P45"/>
      <c r="Q45"/>
      <c r="R45">
        <v>65.130183496241145</v>
      </c>
      <c r="S45">
        <v>11.775286960502124</v>
      </c>
      <c r="T45"/>
      <c r="U45"/>
      <c r="V45"/>
      <c r="W45"/>
      <c r="X45"/>
      <c r="Y45"/>
      <c r="Z45">
        <v>10.530735756915041</v>
      </c>
      <c r="AA45"/>
      <c r="AB45"/>
      <c r="AC45">
        <v>86.635553950360077</v>
      </c>
      <c r="AD45"/>
      <c r="AE45"/>
      <c r="AF45"/>
      <c r="AG45"/>
      <c r="AH45"/>
      <c r="AI45">
        <v>-24.326941967770612</v>
      </c>
      <c r="AJ45"/>
      <c r="AK45"/>
      <c r="AL45">
        <v>-6.8530991401253578</v>
      </c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</row>
    <row r="46" spans="1:55" x14ac:dyDescent="0.2">
      <c r="A46" s="3" t="str">
        <f t="shared" si="0"/>
        <v>AustraliaAR5_UNFCCC2003</v>
      </c>
      <c r="B46" t="s">
        <v>94</v>
      </c>
      <c r="C46" t="s">
        <v>95</v>
      </c>
      <c r="D46" t="s">
        <v>25</v>
      </c>
      <c r="E46" t="s">
        <v>50</v>
      </c>
      <c r="F46">
        <v>610.49126233719664</v>
      </c>
      <c r="G46">
        <v>30.956817807427612</v>
      </c>
      <c r="H46" t="s">
        <v>99</v>
      </c>
      <c r="I46" t="s">
        <v>98</v>
      </c>
      <c r="J46">
        <v>1.5509823226454E-2</v>
      </c>
      <c r="K46">
        <v>0.62904300006434299</v>
      </c>
      <c r="L46">
        <v>2.6991040261051265E-2</v>
      </c>
      <c r="M46">
        <v>0</v>
      </c>
      <c r="N46">
        <v>4.1450264372676224E-2</v>
      </c>
      <c r="O46">
        <v>0.30251569530192962</v>
      </c>
      <c r="P46"/>
      <c r="Q46"/>
      <c r="R46">
        <v>62.003535671899577</v>
      </c>
      <c r="S46">
        <v>10.348206805723541</v>
      </c>
      <c r="T46"/>
      <c r="U46"/>
      <c r="V46"/>
      <c r="W46"/>
      <c r="X46"/>
      <c r="Y46"/>
      <c r="Z46">
        <v>9.3549784867374122</v>
      </c>
      <c r="AA46"/>
      <c r="AB46"/>
      <c r="AC46">
        <v>94.290830032556471</v>
      </c>
      <c r="AD46"/>
      <c r="AE46"/>
      <c r="AF46"/>
      <c r="AG46"/>
      <c r="AH46">
        <v>8.6856377047727236</v>
      </c>
      <c r="AI46">
        <v>-21.890506100130221</v>
      </c>
      <c r="AJ46"/>
      <c r="AK46"/>
      <c r="AL46">
        <v>-7.3566457066667796</v>
      </c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</row>
    <row r="47" spans="1:55" x14ac:dyDescent="0.2">
      <c r="A47" s="3" t="str">
        <f t="shared" si="0"/>
        <v>AustraliaAR5_UNFCCC2004</v>
      </c>
      <c r="B47" t="s">
        <v>94</v>
      </c>
      <c r="C47" t="s">
        <v>95</v>
      </c>
      <c r="D47" t="s">
        <v>25</v>
      </c>
      <c r="E47" t="s">
        <v>46</v>
      </c>
      <c r="F47">
        <v>613.86741447851739</v>
      </c>
      <c r="G47">
        <v>30.796968646756692</v>
      </c>
      <c r="H47" t="s">
        <v>97</v>
      </c>
      <c r="I47" t="s">
        <v>98</v>
      </c>
      <c r="J47">
        <v>1.6068284003281776E-2</v>
      </c>
      <c r="K47">
        <v>0.64646493519782156</v>
      </c>
      <c r="L47">
        <v>2.612924846113374E-2</v>
      </c>
      <c r="M47">
        <v>0</v>
      </c>
      <c r="N47">
        <v>4.2489233974875487E-2</v>
      </c>
      <c r="O47">
        <v>0.28491658236616929</v>
      </c>
      <c r="P47"/>
      <c r="Q47"/>
      <c r="R47">
        <v>63.611225066302353</v>
      </c>
      <c r="S47">
        <v>11.688926478850455</v>
      </c>
      <c r="T47"/>
      <c r="U47"/>
      <c r="V47"/>
      <c r="W47"/>
      <c r="X47"/>
      <c r="Y47"/>
      <c r="Z47">
        <v>9.9506960177718931</v>
      </c>
      <c r="AA47"/>
      <c r="AB47">
        <v>8.4810583407373379</v>
      </c>
      <c r="AC47">
        <v>81.169099855513835</v>
      </c>
      <c r="AD47"/>
      <c r="AE47"/>
      <c r="AF47"/>
      <c r="AG47"/>
      <c r="AH47"/>
      <c r="AI47">
        <v>-30.719602587371082</v>
      </c>
      <c r="AJ47"/>
      <c r="AK47"/>
      <c r="AL47">
        <v>-7.8683955229770133</v>
      </c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</row>
    <row r="48" spans="1:55" x14ac:dyDescent="0.2">
      <c r="A48" s="3" t="str">
        <f t="shared" si="0"/>
        <v>AustraliaAR5_UNFCCC2005</v>
      </c>
      <c r="B48" t="s">
        <v>94</v>
      </c>
      <c r="C48" t="s">
        <v>95</v>
      </c>
      <c r="D48" t="s">
        <v>25</v>
      </c>
      <c r="E48" t="s">
        <v>43</v>
      </c>
      <c r="F48">
        <v>647.54708818978929</v>
      </c>
      <c r="G48">
        <v>32.093576586595468</v>
      </c>
      <c r="H48" t="s">
        <v>99</v>
      </c>
      <c r="I48" t="s">
        <v>96</v>
      </c>
      <c r="J48">
        <v>1.4770909414484059E-2</v>
      </c>
      <c r="K48">
        <v>0.62349248108991839</v>
      </c>
      <c r="L48">
        <v>2.45299233704496E-2</v>
      </c>
      <c r="M48">
        <v>0</v>
      </c>
      <c r="N48">
        <v>3.7946116085069745E-2</v>
      </c>
      <c r="O48">
        <v>0.31403147945456211</v>
      </c>
      <c r="P48"/>
      <c r="Q48"/>
      <c r="R48">
        <v>64.251044269160033</v>
      </c>
      <c r="S48">
        <v>11.545046248667925</v>
      </c>
      <c r="T48"/>
      <c r="U48"/>
      <c r="V48"/>
      <c r="W48"/>
      <c r="X48"/>
      <c r="Y48"/>
      <c r="Z48">
        <v>10.176586697346327</v>
      </c>
      <c r="AA48"/>
      <c r="AB48">
        <v>11.761843332209525</v>
      </c>
      <c r="AC48">
        <v>105.61564957334954</v>
      </c>
      <c r="AD48"/>
      <c r="AE48"/>
      <c r="AF48"/>
      <c r="AG48"/>
      <c r="AH48"/>
      <c r="AI48">
        <v>-34.667250752785165</v>
      </c>
      <c r="AJ48"/>
      <c r="AK48"/>
      <c r="AL48">
        <v>-7.710830807098727</v>
      </c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</row>
    <row r="49" spans="1:55" x14ac:dyDescent="0.2">
      <c r="A49" s="3" t="str">
        <f t="shared" si="0"/>
        <v>AustraliaAR5_UNFCCC2006</v>
      </c>
      <c r="B49" t="s">
        <v>94</v>
      </c>
      <c r="C49" t="s">
        <v>95</v>
      </c>
      <c r="D49" t="s">
        <v>25</v>
      </c>
      <c r="E49" t="s">
        <v>39</v>
      </c>
      <c r="F49">
        <v>655.29610832388391</v>
      </c>
      <c r="G49">
        <v>32.042305890288212</v>
      </c>
      <c r="H49" t="s">
        <v>97</v>
      </c>
      <c r="I49" t="s">
        <v>96</v>
      </c>
      <c r="J49">
        <v>1.5407710726763621E-2</v>
      </c>
      <c r="K49">
        <v>0.62511133201818025</v>
      </c>
      <c r="L49">
        <v>2.3844338633937603E-2</v>
      </c>
      <c r="M49">
        <v>0</v>
      </c>
      <c r="N49">
        <v>3.9145479815426744E-2</v>
      </c>
      <c r="O49">
        <v>0.31189884953245534</v>
      </c>
      <c r="P49"/>
      <c r="Q49"/>
      <c r="R49">
        <v>62.465227507263492</v>
      </c>
      <c r="S49">
        <v>11.472830577015296</v>
      </c>
      <c r="T49"/>
      <c r="U49"/>
      <c r="V49"/>
      <c r="W49"/>
      <c r="X49"/>
      <c r="Y49"/>
      <c r="Z49">
        <v>10.342058809894995</v>
      </c>
      <c r="AA49"/>
      <c r="AB49">
        <v>10.645966164640273</v>
      </c>
      <c r="AC49">
        <v>109.46001923050059</v>
      </c>
      <c r="AD49"/>
      <c r="AE49"/>
      <c r="AF49"/>
      <c r="AG49"/>
      <c r="AH49"/>
      <c r="AI49">
        <v>-33.098864543878932</v>
      </c>
      <c r="AJ49"/>
      <c r="AK49"/>
      <c r="AL49">
        <v>-6.8158243215565255</v>
      </c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</row>
    <row r="50" spans="1:55" x14ac:dyDescent="0.2">
      <c r="A50" s="3" t="str">
        <f t="shared" si="0"/>
        <v>AustraliaAR5_UNFCCC2007</v>
      </c>
      <c r="B50" t="s">
        <v>94</v>
      </c>
      <c r="C50" t="s">
        <v>95</v>
      </c>
      <c r="D50" t="s">
        <v>25</v>
      </c>
      <c r="E50" t="s">
        <v>37</v>
      </c>
      <c r="F50">
        <v>661.71549637539476</v>
      </c>
      <c r="G50">
        <v>31.771053669756192</v>
      </c>
      <c r="H50" t="s">
        <v>97</v>
      </c>
      <c r="I50" t="s">
        <v>96</v>
      </c>
      <c r="J50">
        <v>1.5142375722113372E-2</v>
      </c>
      <c r="K50">
        <v>0.63155958795561273</v>
      </c>
      <c r="L50">
        <v>2.4180873891014625E-2</v>
      </c>
      <c r="M50">
        <v>0</v>
      </c>
      <c r="N50">
        <v>4.1109789420594949E-2</v>
      </c>
      <c r="O50">
        <v>0.30314974873277767</v>
      </c>
      <c r="P50"/>
      <c r="Q50"/>
      <c r="R50">
        <v>60.784847687596354</v>
      </c>
      <c r="S50">
        <v>9.9820374515017356</v>
      </c>
      <c r="T50"/>
      <c r="U50"/>
      <c r="V50"/>
      <c r="W50"/>
      <c r="X50"/>
      <c r="Y50"/>
      <c r="Z50">
        <v>9.5216072732494919</v>
      </c>
      <c r="AA50"/>
      <c r="AB50">
        <v>10.537195052374965</v>
      </c>
      <c r="AC50">
        <v>109.77319899406365</v>
      </c>
      <c r="AD50"/>
      <c r="AE50"/>
      <c r="AF50"/>
      <c r="AG50"/>
      <c r="AH50"/>
      <c r="AI50">
        <v>-25.255071467914316</v>
      </c>
      <c r="AJ50"/>
      <c r="AK50"/>
      <c r="AL50">
        <v>-6.3474470734551893</v>
      </c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</row>
    <row r="51" spans="1:55" x14ac:dyDescent="0.2">
      <c r="A51" s="3" t="str">
        <f t="shared" si="0"/>
        <v>AustraliaAR5_UNFCCC2008</v>
      </c>
      <c r="B51" t="s">
        <v>94</v>
      </c>
      <c r="C51" t="s">
        <v>95</v>
      </c>
      <c r="D51" t="s">
        <v>25</v>
      </c>
      <c r="E51" t="s">
        <v>33</v>
      </c>
      <c r="F51">
        <v>638.91433824480271</v>
      </c>
      <c r="G51">
        <v>30.06769046893498</v>
      </c>
      <c r="H51" t="s">
        <v>105</v>
      </c>
      <c r="I51" t="s">
        <v>96</v>
      </c>
      <c r="J51">
        <v>1.4364863793489554E-2</v>
      </c>
      <c r="K51">
        <v>0.66134522143335861</v>
      </c>
      <c r="L51">
        <v>2.5844334329723471E-2</v>
      </c>
      <c r="M51">
        <v>0</v>
      </c>
      <c r="N51">
        <v>4.1897628743842091E-2</v>
      </c>
      <c r="O51">
        <v>0.27091281549307589</v>
      </c>
      <c r="P51"/>
      <c r="Q51"/>
      <c r="R51">
        <v>58.417006486717419</v>
      </c>
      <c r="S51">
        <v>9.980255570893739</v>
      </c>
      <c r="T51"/>
      <c r="U51"/>
      <c r="V51"/>
      <c r="W51"/>
      <c r="X51"/>
      <c r="Y51"/>
      <c r="Z51">
        <v>9.1560901336745868</v>
      </c>
      <c r="AA51"/>
      <c r="AB51">
        <v>10.415029871671628</v>
      </c>
      <c r="AC51">
        <v>85.12170016983751</v>
      </c>
      <c r="AD51"/>
      <c r="AE51"/>
      <c r="AF51"/>
      <c r="AG51"/>
      <c r="AH51"/>
      <c r="AI51">
        <v>-14.134299867103046</v>
      </c>
      <c r="AJ51"/>
      <c r="AK51"/>
      <c r="AL51">
        <v>-6.4545130115008007</v>
      </c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</row>
    <row r="52" spans="1:55" x14ac:dyDescent="0.2">
      <c r="A52" s="3" t="str">
        <f t="shared" si="0"/>
        <v>AustraliaAR5_UNFCCC2009</v>
      </c>
      <c r="B52" t="s">
        <v>94</v>
      </c>
      <c r="C52" t="s">
        <v>95</v>
      </c>
      <c r="D52" t="s">
        <v>25</v>
      </c>
      <c r="E52" t="s">
        <v>31</v>
      </c>
      <c r="F52">
        <v>635.28192328516207</v>
      </c>
      <c r="G52">
        <v>29.2869300133633</v>
      </c>
      <c r="H52" t="s">
        <v>100</v>
      </c>
      <c r="I52" t="s">
        <v>98</v>
      </c>
      <c r="J52">
        <v>1.4780416796313811E-2</v>
      </c>
      <c r="K52">
        <v>0.67263471862313984</v>
      </c>
      <c r="L52">
        <v>2.5791443932449788E-2</v>
      </c>
      <c r="M52">
        <v>0</v>
      </c>
      <c r="N52">
        <v>3.7525119452400939E-2</v>
      </c>
      <c r="O52">
        <v>0.26404871799200941</v>
      </c>
      <c r="P52"/>
      <c r="Q52"/>
      <c r="R52">
        <v>57.978533657850505</v>
      </c>
      <c r="S52">
        <v>10.474451944338817</v>
      </c>
      <c r="T52"/>
      <c r="U52"/>
      <c r="V52"/>
      <c r="W52"/>
      <c r="X52"/>
      <c r="Y52"/>
      <c r="Z52">
        <v>9.2930091104800354</v>
      </c>
      <c r="AA52"/>
      <c r="AB52">
        <v>11.189786689842144</v>
      </c>
      <c r="AC52">
        <v>78.809596004433629</v>
      </c>
      <c r="AD52"/>
      <c r="AE52"/>
      <c r="AF52"/>
      <c r="AG52"/>
      <c r="AH52"/>
      <c r="AI52">
        <v>-12.252851850033922</v>
      </c>
      <c r="AJ52"/>
      <c r="AK52"/>
      <c r="AL52">
        <v>-5.0342038603100168</v>
      </c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</row>
    <row r="53" spans="1:55" x14ac:dyDescent="0.2">
      <c r="A53" s="3" t="str">
        <f t="shared" si="0"/>
        <v>AustraliaAR5_UNFCCC2010</v>
      </c>
      <c r="B53" t="s">
        <v>94</v>
      </c>
      <c r="C53" t="s">
        <v>95</v>
      </c>
      <c r="D53" t="s">
        <v>25</v>
      </c>
      <c r="E53" t="s">
        <v>30</v>
      </c>
      <c r="F53">
        <v>612.05845084267651</v>
      </c>
      <c r="G53">
        <v>27.780746007134091</v>
      </c>
      <c r="H53" t="s">
        <v>99</v>
      </c>
      <c r="I53" t="s">
        <v>98</v>
      </c>
      <c r="J53">
        <v>1.3775522822010278E-2</v>
      </c>
      <c r="K53">
        <v>0.6898301981283832</v>
      </c>
      <c r="L53">
        <v>2.6524876138653578E-2</v>
      </c>
      <c r="M53">
        <v>0</v>
      </c>
      <c r="N53">
        <v>4.2915368970296727E-2</v>
      </c>
      <c r="O53">
        <v>0.24072955676266661</v>
      </c>
      <c r="P53"/>
      <c r="Q53">
        <v>7.008287058609417</v>
      </c>
      <c r="R53">
        <v>55.261450143362076</v>
      </c>
      <c r="S53">
        <v>10.291024235300924</v>
      </c>
      <c r="T53"/>
      <c r="U53"/>
      <c r="V53"/>
      <c r="W53"/>
      <c r="X53"/>
      <c r="Y53"/>
      <c r="Z53">
        <v>2.5396119965093562</v>
      </c>
      <c r="AA53"/>
      <c r="AB53"/>
      <c r="AC53">
        <v>72.240186150420087</v>
      </c>
      <c r="AD53"/>
      <c r="AE53"/>
      <c r="AF53"/>
      <c r="AG53"/>
      <c r="AH53"/>
      <c r="AI53">
        <v>-14.420536744043634</v>
      </c>
      <c r="AJ53"/>
      <c r="AK53"/>
      <c r="AL53">
        <v>-4.6943326644010677</v>
      </c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</row>
    <row r="54" spans="1:55" x14ac:dyDescent="0.2">
      <c r="A54" s="3" t="str">
        <f t="shared" si="0"/>
        <v>AustraliaAR5_UNFCCC2011</v>
      </c>
      <c r="B54" t="s">
        <v>94</v>
      </c>
      <c r="C54" t="s">
        <v>95</v>
      </c>
      <c r="D54" t="s">
        <v>25</v>
      </c>
      <c r="E54" t="s">
        <v>29</v>
      </c>
      <c r="F54">
        <v>595.1330442550202</v>
      </c>
      <c r="G54">
        <v>26.639767453026021</v>
      </c>
      <c r="H54" t="s">
        <v>97</v>
      </c>
      <c r="I54" t="s">
        <v>102</v>
      </c>
      <c r="J54">
        <v>1.4649664094399299E-2</v>
      </c>
      <c r="K54">
        <v>0.70379322618542617</v>
      </c>
      <c r="L54">
        <v>2.6475374009597825E-2</v>
      </c>
      <c r="M54">
        <v>0</v>
      </c>
      <c r="N54">
        <v>4.4356894443621966E-2</v>
      </c>
      <c r="O54">
        <v>0.22537450536135403</v>
      </c>
      <c r="P54"/>
      <c r="Q54">
        <v>7.1367201763315595</v>
      </c>
      <c r="R54">
        <v>58.542948397874383</v>
      </c>
      <c r="S54">
        <v>11.322199800098891</v>
      </c>
      <c r="T54"/>
      <c r="U54"/>
      <c r="V54"/>
      <c r="W54"/>
      <c r="X54"/>
      <c r="Y54"/>
      <c r="Z54">
        <v>2.9299857563823588</v>
      </c>
      <c r="AA54"/>
      <c r="AB54"/>
      <c r="AC54">
        <v>54.195961342484814</v>
      </c>
      <c r="AD54"/>
      <c r="AE54"/>
      <c r="AF54"/>
      <c r="AG54"/>
      <c r="AH54"/>
      <c r="AI54">
        <v>-20.775394256343446</v>
      </c>
      <c r="AJ54"/>
      <c r="AK54"/>
      <c r="AL54">
        <v>-5.0613730976356965</v>
      </c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</row>
    <row r="55" spans="1:55" x14ac:dyDescent="0.2">
      <c r="A55" s="3" t="str">
        <f t="shared" si="0"/>
        <v>AustraliaAR5_UNFCCC2012</v>
      </c>
      <c r="B55" t="s">
        <v>94</v>
      </c>
      <c r="C55" t="s">
        <v>95</v>
      </c>
      <c r="D55" t="s">
        <v>25</v>
      </c>
      <c r="E55" t="s">
        <v>28</v>
      </c>
      <c r="F55">
        <v>598.67630530870679</v>
      </c>
      <c r="G55">
        <v>26.33458231328602</v>
      </c>
      <c r="H55" t="s">
        <v>101</v>
      </c>
      <c r="I55" t="s">
        <v>102</v>
      </c>
      <c r="J55">
        <v>1.449631807414253E-2</v>
      </c>
      <c r="K55">
        <v>0.70877456837694208</v>
      </c>
      <c r="L55">
        <v>2.4049370763066256E-2</v>
      </c>
      <c r="M55">
        <v>0</v>
      </c>
      <c r="N55">
        <v>3.9492263584467988E-2</v>
      </c>
      <c r="O55">
        <v>0.22768379727552376</v>
      </c>
      <c r="P55"/>
      <c r="Q55">
        <v>7.3283513617597116</v>
      </c>
      <c r="R55">
        <v>59.481050339289865</v>
      </c>
      <c r="S55">
        <v>11.732209638456919</v>
      </c>
      <c r="T55"/>
      <c r="U55"/>
      <c r="V55"/>
      <c r="W55"/>
      <c r="X55"/>
      <c r="Y55"/>
      <c r="Z55">
        <v>2.901103916981163</v>
      </c>
      <c r="AA55"/>
      <c r="AB55"/>
      <c r="AC55">
        <v>54.866179275079496</v>
      </c>
      <c r="AD55"/>
      <c r="AE55"/>
      <c r="AF55"/>
      <c r="AG55"/>
      <c r="AH55"/>
      <c r="AI55">
        <v>-36.896602774415449</v>
      </c>
      <c r="AJ55"/>
      <c r="AK55"/>
      <c r="AL55">
        <v>-4.0638353062255828</v>
      </c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</row>
    <row r="56" spans="1:55" x14ac:dyDescent="0.2">
      <c r="A56" s="3" t="str">
        <f t="shared" si="0"/>
        <v>AustraliaAR5_UNFCCC2013</v>
      </c>
      <c r="B56" t="s">
        <v>94</v>
      </c>
      <c r="C56" t="s">
        <v>95</v>
      </c>
      <c r="D56" t="s">
        <v>25</v>
      </c>
      <c r="E56" t="s">
        <v>27</v>
      </c>
      <c r="F56">
        <v>585.48256601195806</v>
      </c>
      <c r="G56">
        <v>25.314739727193583</v>
      </c>
      <c r="H56" t="s">
        <v>99</v>
      </c>
      <c r="I56" t="s">
        <v>103</v>
      </c>
      <c r="J56">
        <v>1.2468707246840273E-2</v>
      </c>
      <c r="K56">
        <v>0.71355212513244459</v>
      </c>
      <c r="L56">
        <v>2.2886268920216037E-2</v>
      </c>
      <c r="M56">
        <v>0</v>
      </c>
      <c r="N56">
        <v>3.6115325178835388E-2</v>
      </c>
      <c r="O56">
        <v>0.22744628076850409</v>
      </c>
      <c r="P56"/>
      <c r="Q56">
        <v>7.3268047869968571</v>
      </c>
      <c r="R56">
        <v>59.906922941693992</v>
      </c>
      <c r="S56">
        <v>11.549026356018546</v>
      </c>
      <c r="T56"/>
      <c r="U56"/>
      <c r="V56"/>
      <c r="W56"/>
      <c r="X56"/>
      <c r="Y56"/>
      <c r="Z56">
        <v>2.917439989634445</v>
      </c>
      <c r="AA56"/>
      <c r="AB56"/>
      <c r="AC56">
        <v>51.465638019876195</v>
      </c>
      <c r="AD56"/>
      <c r="AE56"/>
      <c r="AF56"/>
      <c r="AG56"/>
      <c r="AH56"/>
      <c r="AI56">
        <v>-42.651656802042801</v>
      </c>
      <c r="AJ56"/>
      <c r="AK56"/>
      <c r="AL56">
        <v>-4.0822346167562147</v>
      </c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</row>
    <row r="57" spans="1:55" x14ac:dyDescent="0.2">
      <c r="A57" s="3" t="str">
        <f t="shared" si="0"/>
        <v>AustraliaAR5_UNFCCC2014</v>
      </c>
      <c r="B57" t="s">
        <v>94</v>
      </c>
      <c r="C57" t="s">
        <v>95</v>
      </c>
      <c r="D57" t="s">
        <v>25</v>
      </c>
      <c r="E57" t="s">
        <v>24</v>
      </c>
      <c r="F57">
        <v>584.29469498907611</v>
      </c>
      <c r="G57">
        <v>24.889355522521306</v>
      </c>
      <c r="H57" t="s">
        <v>99</v>
      </c>
      <c r="I57" t="s">
        <v>108</v>
      </c>
      <c r="J57">
        <v>1.2644896091220961E-2</v>
      </c>
      <c r="K57">
        <v>0.704386489341426</v>
      </c>
      <c r="L57">
        <v>2.2864146111467941E-2</v>
      </c>
      <c r="M57">
        <v>0</v>
      </c>
      <c r="N57">
        <v>3.4921873751291729E-2</v>
      </c>
      <c r="O57">
        <v>0.23782749079581433</v>
      </c>
      <c r="P57"/>
      <c r="Q57">
        <v>7.4680241181359062</v>
      </c>
      <c r="R57">
        <v>59.312623537164484</v>
      </c>
      <c r="S57">
        <v>12.068807494849262</v>
      </c>
      <c r="T57"/>
      <c r="U57"/>
      <c r="V57"/>
      <c r="W57"/>
      <c r="X57"/>
      <c r="Y57"/>
      <c r="Z57">
        <v>3.1785832933637503</v>
      </c>
      <c r="AA57"/>
      <c r="AB57"/>
      <c r="AC57">
        <v>56.933302751044216</v>
      </c>
      <c r="AD57"/>
      <c r="AE57"/>
      <c r="AF57"/>
      <c r="AG57"/>
      <c r="AH57"/>
      <c r="AI57">
        <v>-45.302200086875665</v>
      </c>
      <c r="AJ57"/>
      <c r="AK57"/>
      <c r="AL57">
        <v>-3.9844302837209367</v>
      </c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</row>
    <row r="58" spans="1:55" x14ac:dyDescent="0.2">
      <c r="A58" s="3" t="str">
        <f t="shared" si="0"/>
        <v>AustraliaAR5_UNFCCC2015</v>
      </c>
      <c r="B58" t="s">
        <v>94</v>
      </c>
      <c r="C58" t="s">
        <v>95</v>
      </c>
      <c r="D58" t="s">
        <v>25</v>
      </c>
      <c r="E58" t="s">
        <v>22</v>
      </c>
      <c r="F58">
        <v>587.4745581966265</v>
      </c>
      <c r="G58">
        <v>24.667227138594313</v>
      </c>
      <c r="H58" t="s">
        <v>99</v>
      </c>
      <c r="I58" t="s">
        <v>103</v>
      </c>
      <c r="J58">
        <v>1.2652175259958666E-2</v>
      </c>
      <c r="K58">
        <v>0.71934867288905913</v>
      </c>
      <c r="L58">
        <v>2.1891130880995348E-2</v>
      </c>
      <c r="M58">
        <v>0</v>
      </c>
      <c r="N58">
        <v>3.5352359474964491E-2</v>
      </c>
      <c r="O58">
        <v>0.22340783675498102</v>
      </c>
      <c r="P58"/>
      <c r="Q58">
        <v>7.3464019162980039</v>
      </c>
      <c r="R58">
        <v>56.896452095520758</v>
      </c>
      <c r="S58">
        <v>11.52369212363717</v>
      </c>
      <c r="T58"/>
      <c r="U58"/>
      <c r="V58"/>
      <c r="W58"/>
      <c r="X58"/>
      <c r="Y58"/>
      <c r="Z58">
        <v>3.1738142062708863</v>
      </c>
      <c r="AA58"/>
      <c r="AB58"/>
      <c r="AC58">
        <v>46.290677136084369</v>
      </c>
      <c r="AD58"/>
      <c r="AE58"/>
      <c r="AF58"/>
      <c r="AG58"/>
      <c r="AH58">
        <v>6.0153827174853269</v>
      </c>
      <c r="AI58">
        <v>-49.14523344207133</v>
      </c>
      <c r="AJ58"/>
      <c r="AK58"/>
      <c r="AL58">
        <v>-4.2322899656440782</v>
      </c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</row>
    <row r="59" spans="1:55" x14ac:dyDescent="0.2">
      <c r="A59" s="3" t="str">
        <f t="shared" si="0"/>
        <v>AustraliaAR5_UNFCCC2016</v>
      </c>
      <c r="B59" t="s">
        <v>94</v>
      </c>
      <c r="C59" t="s">
        <v>95</v>
      </c>
      <c r="D59" t="s">
        <v>25</v>
      </c>
      <c r="E59" t="s">
        <v>21</v>
      </c>
      <c r="F59">
        <v>587.12667121497645</v>
      </c>
      <c r="G59">
        <v>24.270552204387229</v>
      </c>
      <c r="H59" t="s">
        <v>99</v>
      </c>
      <c r="I59" t="s">
        <v>103</v>
      </c>
      <c r="J59">
        <v>1.2706232758801969E-2</v>
      </c>
      <c r="K59">
        <v>0.73568099654330099</v>
      </c>
      <c r="L59">
        <v>2.2801159168542858E-2</v>
      </c>
      <c r="M59">
        <v>0</v>
      </c>
      <c r="N59">
        <v>3.4837430971067458E-2</v>
      </c>
      <c r="O59">
        <v>0.20668041331708872</v>
      </c>
      <c r="P59"/>
      <c r="Q59">
        <v>7.1678400336595338</v>
      </c>
      <c r="R59">
        <v>55.979312209413045</v>
      </c>
      <c r="S59">
        <v>11.633124928563912</v>
      </c>
      <c r="T59"/>
      <c r="U59"/>
      <c r="V59"/>
      <c r="W59"/>
      <c r="X59"/>
      <c r="Y59"/>
      <c r="Z59">
        <v>3.0870661719563883</v>
      </c>
      <c r="AA59"/>
      <c r="AB59"/>
      <c r="AC59">
        <v>37.650829505167792</v>
      </c>
      <c r="AD59"/>
      <c r="AE59"/>
      <c r="AF59"/>
      <c r="AG59"/>
      <c r="AH59">
        <v>5.8294102274371271</v>
      </c>
      <c r="AI59">
        <v>-69.261645046177406</v>
      </c>
      <c r="AJ59">
        <v>-2.8802643644386441</v>
      </c>
      <c r="AK59"/>
      <c r="AL59">
        <v>-4.4470065630373874</v>
      </c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</row>
    <row r="60" spans="1:55" x14ac:dyDescent="0.2">
      <c r="A60" s="3" t="str">
        <f t="shared" si="0"/>
        <v>AustraliaAR5_UNFCCC2017</v>
      </c>
      <c r="B60" t="s">
        <v>94</v>
      </c>
      <c r="C60" t="s">
        <v>95</v>
      </c>
      <c r="D60" t="s">
        <v>25</v>
      </c>
      <c r="E60" t="s">
        <v>20</v>
      </c>
      <c r="F60">
        <v>589.94563587300934</v>
      </c>
      <c r="G60">
        <v>23.987183478163242</v>
      </c>
      <c r="H60" t="s">
        <v>99</v>
      </c>
      <c r="I60" t="s">
        <v>108</v>
      </c>
      <c r="J60">
        <v>1.3509632217089625E-2</v>
      </c>
      <c r="K60">
        <v>0.73562842052492017</v>
      </c>
      <c r="L60">
        <v>2.3157182299252423E-2</v>
      </c>
      <c r="M60">
        <v>0</v>
      </c>
      <c r="N60">
        <v>3.5404851216746309E-2</v>
      </c>
      <c r="O60">
        <v>0.20580954595908105</v>
      </c>
      <c r="P60"/>
      <c r="Q60">
        <v>7.4088033213722735</v>
      </c>
      <c r="R60">
        <v>57.727915997640501</v>
      </c>
      <c r="S60">
        <v>12.988458215300867</v>
      </c>
      <c r="T60"/>
      <c r="U60"/>
      <c r="V60"/>
      <c r="W60"/>
      <c r="X60"/>
      <c r="Y60"/>
      <c r="Z60">
        <v>3.7320740864080291</v>
      </c>
      <c r="AA60"/>
      <c r="AB60"/>
      <c r="AC60">
        <v>32.556512655020931</v>
      </c>
      <c r="AD60"/>
      <c r="AE60"/>
      <c r="AF60"/>
      <c r="AG60"/>
      <c r="AH60">
        <v>7.0026791838228073</v>
      </c>
      <c r="AI60">
        <v>-72.854102117040171</v>
      </c>
      <c r="AJ60">
        <v>-3.1536724137523953</v>
      </c>
      <c r="AK60"/>
      <c r="AL60">
        <v>-4.5903131016604171</v>
      </c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</row>
    <row r="61" spans="1:55" x14ac:dyDescent="0.2">
      <c r="A61" s="3" t="str">
        <f t="shared" si="0"/>
        <v>AustraliaAR5_UNFCCC2018</v>
      </c>
      <c r="B61" t="s">
        <v>94</v>
      </c>
      <c r="C61" t="s">
        <v>95</v>
      </c>
      <c r="D61" t="s">
        <v>25</v>
      </c>
      <c r="E61" t="s">
        <v>19</v>
      </c>
      <c r="F61">
        <v>594.05843092265764</v>
      </c>
      <c r="G61">
        <v>23.794085208918862</v>
      </c>
      <c r="H61" t="s">
        <v>99</v>
      </c>
      <c r="I61" t="s">
        <v>108</v>
      </c>
      <c r="J61">
        <v>1.3106186683360133E-2</v>
      </c>
      <c r="K61">
        <v>0.73479287798855064</v>
      </c>
      <c r="L61">
        <v>2.2768538310929884E-2</v>
      </c>
      <c r="M61">
        <v>0</v>
      </c>
      <c r="N61">
        <v>3.6284346246888449E-2</v>
      </c>
      <c r="O61">
        <v>0.20615423745363098</v>
      </c>
      <c r="P61"/>
      <c r="Q61">
        <v>7.5267717980265108</v>
      </c>
      <c r="R61">
        <v>57.868491608471906</v>
      </c>
      <c r="S61">
        <v>11.901852629331819</v>
      </c>
      <c r="T61"/>
      <c r="U61"/>
      <c r="V61"/>
      <c r="W61"/>
      <c r="X61"/>
      <c r="Y61"/>
      <c r="Z61">
        <v>3.2983608317810433</v>
      </c>
      <c r="AA61"/>
      <c r="AB61"/>
      <c r="AC61">
        <v>41.872185962149715</v>
      </c>
      <c r="AD61"/>
      <c r="AE61"/>
      <c r="AF61"/>
      <c r="AG61"/>
      <c r="AH61"/>
      <c r="AI61">
        <v>-75.624279654553121</v>
      </c>
      <c r="AJ61"/>
      <c r="AK61"/>
      <c r="AL61">
        <v>-5.2197789385753319</v>
      </c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</row>
    <row r="62" spans="1:55" x14ac:dyDescent="0.2">
      <c r="A62" s="3" t="str">
        <f t="shared" si="0"/>
        <v>AustraliaAR5_UNFCCC2019</v>
      </c>
      <c r="B62" t="s">
        <v>94</v>
      </c>
      <c r="C62" t="s">
        <v>95</v>
      </c>
      <c r="D62" t="s">
        <v>25</v>
      </c>
      <c r="E62" t="s">
        <v>18</v>
      </c>
      <c r="F62">
        <v>567.72215889794552</v>
      </c>
      <c r="G62">
        <v>22.403997522907776</v>
      </c>
      <c r="H62" t="s">
        <v>99</v>
      </c>
      <c r="I62" t="s">
        <v>108</v>
      </c>
      <c r="J62">
        <v>1.2839630449414028E-2</v>
      </c>
      <c r="K62">
        <v>0.76678475204501784</v>
      </c>
      <c r="L62">
        <v>2.3143717204504137E-2</v>
      </c>
      <c r="M62">
        <v>0</v>
      </c>
      <c r="N62">
        <v>3.7772286272801145E-2</v>
      </c>
      <c r="O62">
        <v>0.17229924447767692</v>
      </c>
      <c r="P62"/>
      <c r="Q62">
        <v>7.0416163346432254</v>
      </c>
      <c r="R62">
        <v>53.994485831126369</v>
      </c>
      <c r="S62">
        <v>10.875059335900131</v>
      </c>
      <c r="T62"/>
      <c r="U62"/>
      <c r="V62"/>
      <c r="W62"/>
      <c r="X62"/>
      <c r="Y62"/>
      <c r="Z62">
        <v>2.9136921986641919</v>
      </c>
      <c r="AA62"/>
      <c r="AB62"/>
      <c r="AC62">
        <v>22.993245351017748</v>
      </c>
      <c r="AD62"/>
      <c r="AE62"/>
      <c r="AF62"/>
      <c r="AG62"/>
      <c r="AH62"/>
      <c r="AI62">
        <v>-62.667550197136322</v>
      </c>
      <c r="AJ62"/>
      <c r="AK62"/>
      <c r="AL62">
        <v>-4.9389279822155014</v>
      </c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</row>
    <row r="63" spans="1:55" x14ac:dyDescent="0.2">
      <c r="A63" s="3" t="str">
        <f t="shared" si="0"/>
        <v>AustraliaAR5_UNFCCC2020</v>
      </c>
      <c r="B63" t="s">
        <v>94</v>
      </c>
      <c r="C63" t="s">
        <v>95</v>
      </c>
      <c r="D63" t="s">
        <v>25</v>
      </c>
      <c r="E63" t="s">
        <v>107</v>
      </c>
      <c r="F63">
        <v>555.47179697802142</v>
      </c>
      <c r="G63">
        <v>21.651356060655619</v>
      </c>
      <c r="H63" t="s">
        <v>106</v>
      </c>
      <c r="I63" t="s">
        <v>108</v>
      </c>
      <c r="J63">
        <v>1.2428587029664205E-2</v>
      </c>
      <c r="K63">
        <v>0.75546500637089886</v>
      </c>
      <c r="L63">
        <v>2.3369580200722911E-2</v>
      </c>
      <c r="M63">
        <v>0</v>
      </c>
      <c r="N63">
        <v>3.7075300985951312E-2</v>
      </c>
      <c r="O63">
        <v>0.18409011244242701</v>
      </c>
      <c r="P63"/>
      <c r="Q63">
        <v>6.8060639571947901</v>
      </c>
      <c r="R63">
        <v>51.795592178724362</v>
      </c>
      <c r="S63">
        <v>10.98161956962686</v>
      </c>
      <c r="T63"/>
      <c r="U63"/>
      <c r="V63"/>
      <c r="W63"/>
      <c r="X63"/>
      <c r="Y63"/>
      <c r="Z63">
        <v>3.0438401958949477</v>
      </c>
      <c r="AA63"/>
      <c r="AB63"/>
      <c r="AC63">
        <v>29.629749662839977</v>
      </c>
      <c r="AD63"/>
      <c r="AE63"/>
      <c r="AF63"/>
      <c r="AG63"/>
      <c r="AH63"/>
      <c r="AI63">
        <v>-72.209403283186916</v>
      </c>
      <c r="AJ63"/>
      <c r="AK63"/>
      <c r="AL63">
        <v>-4.2396464287401701</v>
      </c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</row>
    <row r="64" spans="1:55" x14ac:dyDescent="0.2">
      <c r="A64" s="3" t="str">
        <f t="shared" si="0"/>
        <v>AustraliaAR6_UNFCCC1990</v>
      </c>
      <c r="B64" t="s">
        <v>94</v>
      </c>
      <c r="C64" t="s">
        <v>95</v>
      </c>
      <c r="D64" t="s">
        <v>285</v>
      </c>
      <c r="E64" t="s">
        <v>79</v>
      </c>
      <c r="F64">
        <v>632.06681667564487</v>
      </c>
      <c r="G64">
        <v>37.038504292241164</v>
      </c>
      <c r="H64" t="s">
        <v>97</v>
      </c>
      <c r="I64" t="s">
        <v>96</v>
      </c>
      <c r="J64">
        <v>1.6642845091591339E-2</v>
      </c>
      <c r="K64">
        <v>0.46891372857420371</v>
      </c>
      <c r="L64">
        <v>3.6273611399932834E-2</v>
      </c>
      <c r="M64">
        <v>0</v>
      </c>
      <c r="N64">
        <v>3.096511751316133E-2</v>
      </c>
      <c r="O64">
        <v>0.4638475425127021</v>
      </c>
      <c r="P64"/>
      <c r="Q64"/>
      <c r="R64">
        <v>70.320602612234495</v>
      </c>
      <c r="S64"/>
      <c r="T64"/>
      <c r="U64"/>
      <c r="V64"/>
      <c r="W64"/>
      <c r="X64"/>
      <c r="Y64"/>
      <c r="Z64">
        <v>19.829614177756348</v>
      </c>
      <c r="AA64"/>
      <c r="AB64">
        <v>46.241388149464562</v>
      </c>
      <c r="AC64">
        <v>156.79103467936906</v>
      </c>
      <c r="AD64"/>
      <c r="AE64"/>
      <c r="AF64"/>
      <c r="AG64"/>
      <c r="AH64"/>
      <c r="AI64">
        <v>-7.3212815833707481</v>
      </c>
      <c r="AJ64"/>
      <c r="AK64"/>
      <c r="AL64">
        <v>-7.3864670283521914</v>
      </c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</row>
    <row r="65" spans="1:55" x14ac:dyDescent="0.2">
      <c r="A65" s="3" t="str">
        <f t="shared" si="0"/>
        <v>AustraliaAR6_UNFCCC1991</v>
      </c>
      <c r="B65" t="s">
        <v>94</v>
      </c>
      <c r="C65" t="s">
        <v>95</v>
      </c>
      <c r="D65" t="s">
        <v>285</v>
      </c>
      <c r="E65" t="s">
        <v>78</v>
      </c>
      <c r="F65">
        <v>612.38715722551831</v>
      </c>
      <c r="G65">
        <v>35.430796211343129</v>
      </c>
      <c r="H65" t="s">
        <v>97</v>
      </c>
      <c r="I65" t="s">
        <v>96</v>
      </c>
      <c r="J65">
        <v>1.6574778556840555E-2</v>
      </c>
      <c r="K65">
        <v>0.48677976787718152</v>
      </c>
      <c r="L65">
        <v>3.7323926845100108E-2</v>
      </c>
      <c r="M65">
        <v>0</v>
      </c>
      <c r="N65">
        <v>3.0609333564789336E-2</v>
      </c>
      <c r="O65">
        <v>0.44528697171292897</v>
      </c>
      <c r="P65"/>
      <c r="Q65"/>
      <c r="R65">
        <v>69.887393507581152</v>
      </c>
      <c r="S65">
        <v>11.133012008411912</v>
      </c>
      <c r="T65"/>
      <c r="U65"/>
      <c r="V65"/>
      <c r="W65"/>
      <c r="X65"/>
      <c r="Y65"/>
      <c r="Z65">
        <v>8.3059055781701421</v>
      </c>
      <c r="AA65"/>
      <c r="AB65">
        <v>40.631487695059128</v>
      </c>
      <c r="AC65">
        <v>142.730223967618</v>
      </c>
      <c r="AD65"/>
      <c r="AE65"/>
      <c r="AF65"/>
      <c r="AG65"/>
      <c r="AH65"/>
      <c r="AI65">
        <v>-4.2317448809055307</v>
      </c>
      <c r="AJ65"/>
      <c r="AK65"/>
      <c r="AL65">
        <v>-6.5713088951842566</v>
      </c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</row>
    <row r="66" spans="1:55" x14ac:dyDescent="0.2">
      <c r="A66" s="3" t="str">
        <f t="shared" si="0"/>
        <v>AustraliaAR6_UNFCCC1992</v>
      </c>
      <c r="B66" t="s">
        <v>94</v>
      </c>
      <c r="C66" t="s">
        <v>95</v>
      </c>
      <c r="D66" t="s">
        <v>285</v>
      </c>
      <c r="E66" t="s">
        <v>76</v>
      </c>
      <c r="F66">
        <v>551.67561293058566</v>
      </c>
      <c r="G66">
        <v>31.562854475225649</v>
      </c>
      <c r="H66" t="s">
        <v>97</v>
      </c>
      <c r="I66" t="s">
        <v>96</v>
      </c>
      <c r="J66">
        <v>1.6652394095722372E-2</v>
      </c>
      <c r="K66">
        <v>0.55174197812169867</v>
      </c>
      <c r="L66">
        <v>4.0972389213151564E-2</v>
      </c>
      <c r="M66">
        <v>0</v>
      </c>
      <c r="N66">
        <v>3.5155189308971692E-2</v>
      </c>
      <c r="O66">
        <v>0.37213044335617801</v>
      </c>
      <c r="P66"/>
      <c r="Q66"/>
      <c r="R66">
        <v>67.390461015781881</v>
      </c>
      <c r="S66">
        <v>10.665530878056417</v>
      </c>
      <c r="T66"/>
      <c r="U66"/>
      <c r="V66"/>
      <c r="W66"/>
      <c r="X66"/>
      <c r="Y66"/>
      <c r="Z66">
        <v>8.3858449688768246</v>
      </c>
      <c r="AA66"/>
      <c r="AB66">
        <v>27.279172553808465</v>
      </c>
      <c r="AC66">
        <v>91.574281012126491</v>
      </c>
      <c r="AD66"/>
      <c r="AE66"/>
      <c r="AF66"/>
      <c r="AG66"/>
      <c r="AH66"/>
      <c r="AI66">
        <v>-7.529729674878701</v>
      </c>
      <c r="AJ66"/>
      <c r="AK66"/>
      <c r="AL66">
        <v>-6.703991024841284</v>
      </c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</row>
    <row r="67" spans="1:55" x14ac:dyDescent="0.2">
      <c r="A67" s="3" t="str">
        <f t="shared" ref="A67:A130" si="1">C67&amp;D67&amp;E67</f>
        <v>AustraliaAR6_UNFCCC1993</v>
      </c>
      <c r="B67" t="s">
        <v>94</v>
      </c>
      <c r="C67" t="s">
        <v>95</v>
      </c>
      <c r="D67" t="s">
        <v>285</v>
      </c>
      <c r="E67" t="s">
        <v>73</v>
      </c>
      <c r="F67">
        <v>538.95835186192653</v>
      </c>
      <c r="G67">
        <v>30.56218995193634</v>
      </c>
      <c r="H67" t="s">
        <v>97</v>
      </c>
      <c r="I67" t="s">
        <v>96</v>
      </c>
      <c r="J67">
        <v>1.6660325152721429E-2</v>
      </c>
      <c r="K67">
        <v>0.57077849019741467</v>
      </c>
      <c r="L67">
        <v>4.1620031809147057E-2</v>
      </c>
      <c r="M67">
        <v>0</v>
      </c>
      <c r="N67">
        <v>3.6869395660143502E-2</v>
      </c>
      <c r="O67">
        <v>0.35073208233329484</v>
      </c>
      <c r="P67"/>
      <c r="Q67"/>
      <c r="R67">
        <v>65.167084640561526</v>
      </c>
      <c r="S67">
        <v>10.655573693164014</v>
      </c>
      <c r="T67"/>
      <c r="U67"/>
      <c r="V67"/>
      <c r="W67"/>
      <c r="X67"/>
      <c r="Y67"/>
      <c r="Z67">
        <v>8.4386656045435053</v>
      </c>
      <c r="AA67"/>
      <c r="AB67">
        <v>24.920292975053844</v>
      </c>
      <c r="AC67">
        <v>79.848368126131206</v>
      </c>
      <c r="AD67"/>
      <c r="AE67"/>
      <c r="AF67"/>
      <c r="AG67"/>
      <c r="AH67"/>
      <c r="AI67">
        <v>-14.003617107220593</v>
      </c>
      <c r="AJ67"/>
      <c r="AK67"/>
      <c r="AL67">
        <v>-6.8345631854909108</v>
      </c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</row>
    <row r="68" spans="1:55" x14ac:dyDescent="0.2">
      <c r="A68" s="3" t="str">
        <f t="shared" si="1"/>
        <v>AustraliaAR6_UNFCCC1994</v>
      </c>
      <c r="B68" t="s">
        <v>94</v>
      </c>
      <c r="C68" t="s">
        <v>95</v>
      </c>
      <c r="D68" t="s">
        <v>285</v>
      </c>
      <c r="E68" t="s">
        <v>70</v>
      </c>
      <c r="F68">
        <v>533.11574700504275</v>
      </c>
      <c r="G68">
        <v>29.941125220917684</v>
      </c>
      <c r="H68" t="s">
        <v>99</v>
      </c>
      <c r="I68" t="s">
        <v>98</v>
      </c>
      <c r="J68">
        <v>1.6762375498190835E-2</v>
      </c>
      <c r="K68">
        <v>0.57878599581035139</v>
      </c>
      <c r="L68">
        <v>4.0667974421672769E-2</v>
      </c>
      <c r="M68">
        <v>0</v>
      </c>
      <c r="N68">
        <v>4.0912279468617037E-2</v>
      </c>
      <c r="O68">
        <v>0.33963375029935877</v>
      </c>
      <c r="P68"/>
      <c r="Q68"/>
      <c r="R68">
        <v>64.601921768789168</v>
      </c>
      <c r="S68">
        <v>10.940220794547947</v>
      </c>
      <c r="T68"/>
      <c r="U68"/>
      <c r="V68"/>
      <c r="W68"/>
      <c r="X68"/>
      <c r="Y68"/>
      <c r="Z68">
        <v>8.7108925657221512</v>
      </c>
      <c r="AA68"/>
      <c r="AB68">
        <v>22.293639822652679</v>
      </c>
      <c r="AC68">
        <v>74.517425547254874</v>
      </c>
      <c r="AD68"/>
      <c r="AE68"/>
      <c r="AF68"/>
      <c r="AG68"/>
      <c r="AH68"/>
      <c r="AI68">
        <v>-9.5430713742992221</v>
      </c>
      <c r="AJ68"/>
      <c r="AK68"/>
      <c r="AL68">
        <v>-7.0702554357752003</v>
      </c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</row>
    <row r="69" spans="1:55" x14ac:dyDescent="0.2">
      <c r="A69" s="3" t="str">
        <f t="shared" si="1"/>
        <v>AustraliaAR6_UNFCCC1995</v>
      </c>
      <c r="B69" t="s">
        <v>94</v>
      </c>
      <c r="C69" t="s">
        <v>95</v>
      </c>
      <c r="D69" t="s">
        <v>285</v>
      </c>
      <c r="E69" t="s">
        <v>68</v>
      </c>
      <c r="F69">
        <v>527.99590211339819</v>
      </c>
      <c r="G69">
        <v>29.325152040063255</v>
      </c>
      <c r="H69" t="s">
        <v>99</v>
      </c>
      <c r="I69" t="s">
        <v>98</v>
      </c>
      <c r="J69">
        <v>1.6646024881385904E-2</v>
      </c>
      <c r="K69">
        <v>0.60805730011964565</v>
      </c>
      <c r="L69">
        <v>4.0931141943894814E-2</v>
      </c>
      <c r="M69">
        <v>0</v>
      </c>
      <c r="N69">
        <v>4.1814699648660546E-2</v>
      </c>
      <c r="O69">
        <v>0.30919685828779903</v>
      </c>
      <c r="P69"/>
      <c r="Q69"/>
      <c r="R69">
        <v>62.27837872047693</v>
      </c>
      <c r="S69">
        <v>10.10963567498934</v>
      </c>
      <c r="T69"/>
      <c r="U69"/>
      <c r="V69"/>
      <c r="W69"/>
      <c r="X69"/>
      <c r="Y69"/>
      <c r="Z69">
        <v>8.1631302015758518</v>
      </c>
      <c r="AA69"/>
      <c r="AB69">
        <v>13.225396520365644</v>
      </c>
      <c r="AC69">
        <v>62.569377243190161</v>
      </c>
      <c r="AD69"/>
      <c r="AE69"/>
      <c r="AF69"/>
      <c r="AG69"/>
      <c r="AH69">
        <v>6.9087557616970683</v>
      </c>
      <c r="AI69">
        <v>-14.761018510865716</v>
      </c>
      <c r="AJ69"/>
      <c r="AK69"/>
      <c r="AL69">
        <v>-7.5204386068248201</v>
      </c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</row>
    <row r="70" spans="1:55" x14ac:dyDescent="0.2">
      <c r="A70" s="3" t="str">
        <f t="shared" si="1"/>
        <v>AustraliaAR6_UNFCCC1996</v>
      </c>
      <c r="B70" t="s">
        <v>94</v>
      </c>
      <c r="C70" t="s">
        <v>95</v>
      </c>
      <c r="D70" t="s">
        <v>285</v>
      </c>
      <c r="E70" t="s">
        <v>65</v>
      </c>
      <c r="F70">
        <v>534.07057900480891</v>
      </c>
      <c r="G70">
        <v>29.30465881977031</v>
      </c>
      <c r="H70" t="s">
        <v>99</v>
      </c>
      <c r="I70" t="s">
        <v>98</v>
      </c>
      <c r="J70">
        <v>1.6521155824550809E-2</v>
      </c>
      <c r="K70">
        <v>0.61326156154740941</v>
      </c>
      <c r="L70">
        <v>3.707514605734305E-2</v>
      </c>
      <c r="M70">
        <v>0</v>
      </c>
      <c r="N70">
        <v>4.2147744572867657E-2</v>
      </c>
      <c r="O70">
        <v>0.30751554782238</v>
      </c>
      <c r="P70"/>
      <c r="Q70"/>
      <c r="R70">
        <v>63.322107610951825</v>
      </c>
      <c r="S70">
        <v>10.96808199201706</v>
      </c>
      <c r="T70"/>
      <c r="U70"/>
      <c r="V70"/>
      <c r="W70"/>
      <c r="X70"/>
      <c r="Y70"/>
      <c r="Z70">
        <v>8.4661728994098375</v>
      </c>
      <c r="AA70"/>
      <c r="AB70">
        <v>14.36305322192298</v>
      </c>
      <c r="AC70">
        <v>67.11559095417779</v>
      </c>
      <c r="AD70"/>
      <c r="AE70"/>
      <c r="AF70"/>
      <c r="AG70"/>
      <c r="AH70"/>
      <c r="AI70">
        <v>-20.166229084690404</v>
      </c>
      <c r="AJ70"/>
      <c r="AK70"/>
      <c r="AL70">
        <v>-6.4348769989844223</v>
      </c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</row>
    <row r="71" spans="1:55" x14ac:dyDescent="0.2">
      <c r="A71" s="3" t="str">
        <f t="shared" si="1"/>
        <v>AustraliaAR6_UNFCCC1997</v>
      </c>
      <c r="B71" t="s">
        <v>94</v>
      </c>
      <c r="C71" t="s">
        <v>95</v>
      </c>
      <c r="D71" t="s">
        <v>285</v>
      </c>
      <c r="E71" t="s">
        <v>64</v>
      </c>
      <c r="F71">
        <v>558.85292958637444</v>
      </c>
      <c r="G71">
        <v>30.334462748263192</v>
      </c>
      <c r="H71" t="s">
        <v>99</v>
      </c>
      <c r="I71" t="s">
        <v>98</v>
      </c>
      <c r="J71">
        <v>1.6203476507265481E-2</v>
      </c>
      <c r="K71">
        <v>0.60612842158174129</v>
      </c>
      <c r="L71">
        <v>3.4908443609456129E-2</v>
      </c>
      <c r="M71">
        <v>0</v>
      </c>
      <c r="N71">
        <v>4.0446671361477476E-2</v>
      </c>
      <c r="O71">
        <v>0.31851646344732509</v>
      </c>
      <c r="P71"/>
      <c r="Q71"/>
      <c r="R71">
        <v>63.578191476558288</v>
      </c>
      <c r="S71">
        <v>11.488467796271822</v>
      </c>
      <c r="T71"/>
      <c r="U71"/>
      <c r="V71"/>
      <c r="W71"/>
      <c r="X71"/>
      <c r="Y71"/>
      <c r="Z71">
        <v>8.8955369060112197</v>
      </c>
      <c r="AA71"/>
      <c r="AB71">
        <v>12.007127764009718</v>
      </c>
      <c r="AC71">
        <v>73.548455945214272</v>
      </c>
      <c r="AD71"/>
      <c r="AE71"/>
      <c r="AF71"/>
      <c r="AG71"/>
      <c r="AH71">
        <v>8.4860788309636348</v>
      </c>
      <c r="AI71">
        <v>-35.086509872394956</v>
      </c>
      <c r="AJ71"/>
      <c r="AK71"/>
      <c r="AL71">
        <v>-6.3357470680002645</v>
      </c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</row>
    <row r="72" spans="1:55" x14ac:dyDescent="0.2">
      <c r="A72" s="3" t="str">
        <f t="shared" si="1"/>
        <v>AustraliaAR6_UNFCCC1998</v>
      </c>
      <c r="B72" t="s">
        <v>94</v>
      </c>
      <c r="C72" t="s">
        <v>95</v>
      </c>
      <c r="D72" t="s">
        <v>285</v>
      </c>
      <c r="E72" t="s">
        <v>62</v>
      </c>
      <c r="F72">
        <v>543.1271503918698</v>
      </c>
      <c r="G72">
        <v>29.188483061093251</v>
      </c>
      <c r="H72" t="s">
        <v>105</v>
      </c>
      <c r="I72" t="s">
        <v>98</v>
      </c>
      <c r="J72">
        <v>1.7170012556506967E-2</v>
      </c>
      <c r="K72">
        <v>0.64983206954884476</v>
      </c>
      <c r="L72">
        <v>3.4451405960006717E-2</v>
      </c>
      <c r="M72">
        <v>0</v>
      </c>
      <c r="N72">
        <v>4.255143480196133E-2</v>
      </c>
      <c r="O72">
        <v>0.27316508968918723</v>
      </c>
      <c r="P72"/>
      <c r="Q72">
        <v>6.5830791818934555</v>
      </c>
      <c r="R72">
        <v>63.333635257569725</v>
      </c>
      <c r="S72">
        <v>11.276747922801164</v>
      </c>
      <c r="T72"/>
      <c r="U72"/>
      <c r="V72"/>
      <c r="W72"/>
      <c r="X72"/>
      <c r="Y72"/>
      <c r="Z72">
        <v>2.5137772693367268</v>
      </c>
      <c r="AA72"/>
      <c r="AB72"/>
      <c r="AC72">
        <v>64.656137117826745</v>
      </c>
      <c r="AD72"/>
      <c r="AE72"/>
      <c r="AF72"/>
      <c r="AG72"/>
      <c r="AH72"/>
      <c r="AI72">
        <v>-31.640643125722697</v>
      </c>
      <c r="AJ72"/>
      <c r="AK72"/>
      <c r="AL72">
        <v>-7.1349693433457393</v>
      </c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</row>
    <row r="73" spans="1:55" x14ac:dyDescent="0.2">
      <c r="A73" s="3" t="str">
        <f t="shared" si="1"/>
        <v>AustraliaAR6_UNFCCC1999</v>
      </c>
      <c r="B73" t="s">
        <v>94</v>
      </c>
      <c r="C73" t="s">
        <v>95</v>
      </c>
      <c r="D73" t="s">
        <v>285</v>
      </c>
      <c r="E73" t="s">
        <v>60</v>
      </c>
      <c r="F73">
        <v>565.06985098016685</v>
      </c>
      <c r="G73">
        <v>30.037312413868253</v>
      </c>
      <c r="H73" t="s">
        <v>101</v>
      </c>
      <c r="I73" t="s">
        <v>98</v>
      </c>
      <c r="J73">
        <v>1.8314699040397262E-2</v>
      </c>
      <c r="K73">
        <v>0.63361050139421815</v>
      </c>
      <c r="L73">
        <v>3.3332826985421407E-2</v>
      </c>
      <c r="M73">
        <v>0</v>
      </c>
      <c r="N73">
        <v>4.2054144737907653E-2</v>
      </c>
      <c r="O73">
        <v>0.29100252688245282</v>
      </c>
      <c r="P73"/>
      <c r="Q73"/>
      <c r="R73">
        <v>62.83700767923542</v>
      </c>
      <c r="S73">
        <v>11.609637000949297</v>
      </c>
      <c r="T73"/>
      <c r="U73"/>
      <c r="V73"/>
      <c r="W73"/>
      <c r="X73"/>
      <c r="Y73"/>
      <c r="Z73">
        <v>9.245498685049208</v>
      </c>
      <c r="AA73"/>
      <c r="AB73"/>
      <c r="AC73">
        <v>72.413999186056131</v>
      </c>
      <c r="AD73"/>
      <c r="AE73"/>
      <c r="AF73"/>
      <c r="AG73"/>
      <c r="AH73">
        <v>8.330611949029544</v>
      </c>
      <c r="AI73">
        <v>-30.787586986832867</v>
      </c>
      <c r="AJ73"/>
      <c r="AK73"/>
      <c r="AL73">
        <v>-6.3287266151142809</v>
      </c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</row>
    <row r="74" spans="1:55" x14ac:dyDescent="0.2">
      <c r="A74" s="3" t="str">
        <f t="shared" si="1"/>
        <v>AustraliaAR6_UNFCCC2000</v>
      </c>
      <c r="B74" t="s">
        <v>94</v>
      </c>
      <c r="C74" t="s">
        <v>95</v>
      </c>
      <c r="D74" t="s">
        <v>285</v>
      </c>
      <c r="E74" t="s">
        <v>58</v>
      </c>
      <c r="F74">
        <v>581.87025735376562</v>
      </c>
      <c r="G74">
        <v>30.5783967563363</v>
      </c>
      <c r="H74" t="s">
        <v>101</v>
      </c>
      <c r="I74" t="s">
        <v>98</v>
      </c>
      <c r="J74">
        <v>1.8466012146036243E-2</v>
      </c>
      <c r="K74">
        <v>0.63099152878883902</v>
      </c>
      <c r="L74">
        <v>3.1303741334488593E-2</v>
      </c>
      <c r="M74">
        <v>0</v>
      </c>
      <c r="N74">
        <v>3.9935218868638205E-2</v>
      </c>
      <c r="O74">
        <v>0.29776951100803434</v>
      </c>
      <c r="P74"/>
      <c r="Q74"/>
      <c r="R74">
        <v>65.176550744788244</v>
      </c>
      <c r="S74">
        <v>12.219467947195776</v>
      </c>
      <c r="T74"/>
      <c r="U74"/>
      <c r="V74"/>
      <c r="W74"/>
      <c r="X74"/>
      <c r="Y74"/>
      <c r="Z74">
        <v>9.5606283156628358</v>
      </c>
      <c r="AA74"/>
      <c r="AB74"/>
      <c r="AC74">
        <v>78.661874684772158</v>
      </c>
      <c r="AD74"/>
      <c r="AE74"/>
      <c r="AF74"/>
      <c r="AG74"/>
      <c r="AH74">
        <v>7.6447003099308617</v>
      </c>
      <c r="AI74">
        <v>-20.107293467336188</v>
      </c>
      <c r="AJ74"/>
      <c r="AK74"/>
      <c r="AL74">
        <v>-7.7549910295428308</v>
      </c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</row>
    <row r="75" spans="1:55" x14ac:dyDescent="0.2">
      <c r="A75" s="3" t="str">
        <f t="shared" si="1"/>
        <v>AustraliaAR6_UNFCCC2001</v>
      </c>
      <c r="B75" t="s">
        <v>94</v>
      </c>
      <c r="C75" t="s">
        <v>95</v>
      </c>
      <c r="D75" t="s">
        <v>285</v>
      </c>
      <c r="E75" t="s">
        <v>55</v>
      </c>
      <c r="F75">
        <v>591.33505313371677</v>
      </c>
      <c r="G75">
        <v>30.679337289523541</v>
      </c>
      <c r="H75" t="s">
        <v>101</v>
      </c>
      <c r="I75" t="s">
        <v>98</v>
      </c>
      <c r="J75">
        <v>1.8578760259284365E-2</v>
      </c>
      <c r="K75">
        <v>0.633653228886636</v>
      </c>
      <c r="L75">
        <v>3.130541213502732E-2</v>
      </c>
      <c r="M75">
        <v>0</v>
      </c>
      <c r="N75">
        <v>3.9258769540176923E-2</v>
      </c>
      <c r="O75">
        <v>0.29578258943815988</v>
      </c>
      <c r="P75"/>
      <c r="Q75"/>
      <c r="R75">
        <v>63.682466848294311</v>
      </c>
      <c r="S75">
        <v>12.022732520484565</v>
      </c>
      <c r="T75"/>
      <c r="U75"/>
      <c r="V75"/>
      <c r="W75"/>
      <c r="X75"/>
      <c r="Y75"/>
      <c r="Z75">
        <v>10.190500779532108</v>
      </c>
      <c r="AA75"/>
      <c r="AB75"/>
      <c r="AC75">
        <v>89.010913093131649</v>
      </c>
      <c r="AD75"/>
      <c r="AE75"/>
      <c r="AF75"/>
      <c r="AG75"/>
      <c r="AH75"/>
      <c r="AI75">
        <v>-23.083371814445687</v>
      </c>
      <c r="AJ75"/>
      <c r="AK75"/>
      <c r="AL75">
        <v>-6.5300576015431284</v>
      </c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</row>
    <row r="76" spans="1:55" x14ac:dyDescent="0.2">
      <c r="A76" s="3" t="str">
        <f t="shared" si="1"/>
        <v>AustraliaAR6_UNFCCC2002</v>
      </c>
      <c r="B76" t="s">
        <v>94</v>
      </c>
      <c r="C76" t="s">
        <v>95</v>
      </c>
      <c r="D76" t="s">
        <v>285</v>
      </c>
      <c r="E76" t="s">
        <v>52</v>
      </c>
      <c r="F76">
        <v>591.85156390899863</v>
      </c>
      <c r="G76">
        <v>30.358819623333048</v>
      </c>
      <c r="H76" t="s">
        <v>101</v>
      </c>
      <c r="I76" t="s">
        <v>98</v>
      </c>
      <c r="J76">
        <v>1.8011598353605288E-2</v>
      </c>
      <c r="K76">
        <v>0.63833107089080543</v>
      </c>
      <c r="L76">
        <v>3.1370943445609534E-2</v>
      </c>
      <c r="M76">
        <v>0</v>
      </c>
      <c r="N76">
        <v>3.9446101926184092E-2</v>
      </c>
      <c r="O76">
        <v>0.2908518837374009</v>
      </c>
      <c r="P76"/>
      <c r="Q76"/>
      <c r="R76">
        <v>63.269321110634252</v>
      </c>
      <c r="S76">
        <v>12.130767321573884</v>
      </c>
      <c r="T76"/>
      <c r="U76"/>
      <c r="V76"/>
      <c r="W76"/>
      <c r="X76"/>
      <c r="Y76"/>
      <c r="Z76">
        <v>10.317998045740822</v>
      </c>
      <c r="AA76"/>
      <c r="AB76"/>
      <c r="AC76">
        <v>86.423055777909994</v>
      </c>
      <c r="AD76"/>
      <c r="AE76"/>
      <c r="AF76"/>
      <c r="AG76"/>
      <c r="AH76"/>
      <c r="AI76">
        <v>-24.484353979822128</v>
      </c>
      <c r="AJ76"/>
      <c r="AK76"/>
      <c r="AL76">
        <v>-6.8530991401253578</v>
      </c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</row>
    <row r="77" spans="1:55" x14ac:dyDescent="0.2">
      <c r="A77" s="3" t="str">
        <f t="shared" si="1"/>
        <v>AustraliaAR6_UNFCCC2003</v>
      </c>
      <c r="B77" t="s">
        <v>94</v>
      </c>
      <c r="C77" t="s">
        <v>95</v>
      </c>
      <c r="D77" t="s">
        <v>285</v>
      </c>
      <c r="E77" t="s">
        <v>50</v>
      </c>
      <c r="F77">
        <v>607.09624841851439</v>
      </c>
      <c r="G77">
        <v>30.784663292173839</v>
      </c>
      <c r="H77" t="s">
        <v>99</v>
      </c>
      <c r="I77" t="s">
        <v>98</v>
      </c>
      <c r="J77">
        <v>1.5509970264648175E-2</v>
      </c>
      <c r="K77">
        <v>0.63100838231147049</v>
      </c>
      <c r="L77">
        <v>2.6403943712419487E-2</v>
      </c>
      <c r="M77">
        <v>0</v>
      </c>
      <c r="N77">
        <v>4.178877868279797E-2</v>
      </c>
      <c r="O77">
        <v>0.30079889529331205</v>
      </c>
      <c r="P77"/>
      <c r="Q77"/>
      <c r="R77">
        <v>60.232006081273873</v>
      </c>
      <c r="S77">
        <v>10.660605501745383</v>
      </c>
      <c r="T77"/>
      <c r="U77"/>
      <c r="V77"/>
      <c r="W77"/>
      <c r="X77"/>
      <c r="Y77"/>
      <c r="Z77">
        <v>9.1704500746025008</v>
      </c>
      <c r="AA77"/>
      <c r="AB77"/>
      <c r="AC77">
        <v>94.082946591633544</v>
      </c>
      <c r="AD77"/>
      <c r="AE77"/>
      <c r="AF77"/>
      <c r="AG77"/>
      <c r="AH77">
        <v>8.4678726117479552</v>
      </c>
      <c r="AI77">
        <v>-22.055392861206048</v>
      </c>
      <c r="AJ77"/>
      <c r="AK77"/>
      <c r="AL77">
        <v>-7.3566457066667796</v>
      </c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</row>
    <row r="78" spans="1:55" x14ac:dyDescent="0.2">
      <c r="A78" s="3" t="str">
        <f t="shared" si="1"/>
        <v>AustraliaAR6_UNFCCC2004</v>
      </c>
      <c r="B78" t="s">
        <v>94</v>
      </c>
      <c r="C78" t="s">
        <v>95</v>
      </c>
      <c r="D78" t="s">
        <v>285</v>
      </c>
      <c r="E78" t="s">
        <v>46</v>
      </c>
      <c r="F78">
        <v>610.70590871070624</v>
      </c>
      <c r="G78">
        <v>30.638359814114011</v>
      </c>
      <c r="H78" t="s">
        <v>97</v>
      </c>
      <c r="I78" t="s">
        <v>98</v>
      </c>
      <c r="J78">
        <v>1.6072821814052968E-2</v>
      </c>
      <c r="K78">
        <v>0.64826908276020268</v>
      </c>
      <c r="L78">
        <v>2.5552086569273894E-2</v>
      </c>
      <c r="M78">
        <v>0</v>
      </c>
      <c r="N78">
        <v>4.2814139190271272E-2</v>
      </c>
      <c r="O78">
        <v>0.28336469148025212</v>
      </c>
      <c r="P78"/>
      <c r="Q78"/>
      <c r="R78">
        <v>61.793761492979421</v>
      </c>
      <c r="S78">
        <v>12.041799731042166</v>
      </c>
      <c r="T78"/>
      <c r="U78"/>
      <c r="V78"/>
      <c r="W78"/>
      <c r="X78"/>
      <c r="Y78"/>
      <c r="Z78">
        <v>9.7564876644868992</v>
      </c>
      <c r="AA78"/>
      <c r="AB78">
        <v>8.478866434913634</v>
      </c>
      <c r="AC78">
        <v>80.981576083554188</v>
      </c>
      <c r="AD78"/>
      <c r="AE78"/>
      <c r="AF78"/>
      <c r="AG78"/>
      <c r="AH78"/>
      <c r="AI78">
        <v>-30.879292565763944</v>
      </c>
      <c r="AJ78"/>
      <c r="AK78"/>
      <c r="AL78">
        <v>-7.8683955229770133</v>
      </c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</row>
    <row r="79" spans="1:55" x14ac:dyDescent="0.2">
      <c r="A79" s="3" t="str">
        <f t="shared" si="1"/>
        <v>AustraliaAR6_UNFCCC2005</v>
      </c>
      <c r="B79" t="s">
        <v>94</v>
      </c>
      <c r="C79" t="s">
        <v>95</v>
      </c>
      <c r="D79" t="s">
        <v>285</v>
      </c>
      <c r="E79" t="s">
        <v>43</v>
      </c>
      <c r="F79">
        <v>644.307442834516</v>
      </c>
      <c r="G79">
        <v>31.93301404493765</v>
      </c>
      <c r="H79" t="s">
        <v>99</v>
      </c>
      <c r="I79" t="s">
        <v>96</v>
      </c>
      <c r="J79">
        <v>1.4769924174173988E-2</v>
      </c>
      <c r="K79">
        <v>0.62508711912247394</v>
      </c>
      <c r="L79">
        <v>2.398554880097754E-2</v>
      </c>
      <c r="M79">
        <v>0</v>
      </c>
      <c r="N79">
        <v>3.8244593771609305E-2</v>
      </c>
      <c r="O79">
        <v>0.3126827383049392</v>
      </c>
      <c r="P79"/>
      <c r="Q79"/>
      <c r="R79">
        <v>62.415300147184034</v>
      </c>
      <c r="S79">
        <v>11.893575946740919</v>
      </c>
      <c r="T79"/>
      <c r="U79"/>
      <c r="V79"/>
      <c r="W79"/>
      <c r="X79"/>
      <c r="Y79"/>
      <c r="Z79">
        <v>9.9741151583736194</v>
      </c>
      <c r="AA79"/>
      <c r="AB79">
        <v>11.759892641612854</v>
      </c>
      <c r="AC79">
        <v>105.42093164183808</v>
      </c>
      <c r="AD79"/>
      <c r="AE79"/>
      <c r="AF79"/>
      <c r="AG79"/>
      <c r="AH79"/>
      <c r="AI79">
        <v>-34.819631927525876</v>
      </c>
      <c r="AJ79"/>
      <c r="AK79"/>
      <c r="AL79">
        <v>-7.710830807098727</v>
      </c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</row>
    <row r="80" spans="1:55" x14ac:dyDescent="0.2">
      <c r="A80" s="3" t="str">
        <f t="shared" si="1"/>
        <v>AustraliaAR6_UNFCCC2006</v>
      </c>
      <c r="B80" t="s">
        <v>94</v>
      </c>
      <c r="C80" t="s">
        <v>95</v>
      </c>
      <c r="D80" t="s">
        <v>285</v>
      </c>
      <c r="E80" t="s">
        <v>39</v>
      </c>
      <c r="F80">
        <v>652.06650924696271</v>
      </c>
      <c r="G80">
        <v>31.884386744712341</v>
      </c>
      <c r="H80" t="s">
        <v>97</v>
      </c>
      <c r="I80" t="s">
        <v>96</v>
      </c>
      <c r="J80">
        <v>1.5409320085108891E-2</v>
      </c>
      <c r="K80">
        <v>0.62665466853081098</v>
      </c>
      <c r="L80">
        <v>2.3314923944271516E-2</v>
      </c>
      <c r="M80">
        <v>0</v>
      </c>
      <c r="N80">
        <v>3.9443954022194749E-2</v>
      </c>
      <c r="O80">
        <v>0.31058645350272274</v>
      </c>
      <c r="P80"/>
      <c r="Q80"/>
      <c r="R80">
        <v>60.680506721341686</v>
      </c>
      <c r="S80">
        <v>11.819180179340286</v>
      </c>
      <c r="T80"/>
      <c r="U80"/>
      <c r="V80"/>
      <c r="W80"/>
      <c r="X80"/>
      <c r="Y80"/>
      <c r="Z80">
        <v>10.133656916194246</v>
      </c>
      <c r="AA80"/>
      <c r="AB80">
        <v>10.643696742999987</v>
      </c>
      <c r="AC80">
        <v>109.24598399503829</v>
      </c>
      <c r="AD80"/>
      <c r="AE80"/>
      <c r="AF80"/>
      <c r="AG80"/>
      <c r="AH80"/>
      <c r="AI80">
        <v>-33.267255437332906</v>
      </c>
      <c r="AJ80"/>
      <c r="AK80"/>
      <c r="AL80">
        <v>-6.8158243215565255</v>
      </c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</row>
    <row r="81" spans="1:55" x14ac:dyDescent="0.2">
      <c r="A81" s="3" t="str">
        <f t="shared" si="1"/>
        <v>AustraliaAR6_UNFCCC2007</v>
      </c>
      <c r="B81" t="s">
        <v>94</v>
      </c>
      <c r="C81" t="s">
        <v>95</v>
      </c>
      <c r="D81" t="s">
        <v>285</v>
      </c>
      <c r="E81" t="s">
        <v>37</v>
      </c>
      <c r="F81">
        <v>658.43120561846126</v>
      </c>
      <c r="G81">
        <v>31.613364483879213</v>
      </c>
      <c r="H81" t="s">
        <v>97</v>
      </c>
      <c r="I81" t="s">
        <v>96</v>
      </c>
      <c r="J81">
        <v>1.5140747435449218E-2</v>
      </c>
      <c r="K81">
        <v>0.6330671094119853</v>
      </c>
      <c r="L81">
        <v>2.3644792500264088E-2</v>
      </c>
      <c r="M81">
        <v>0</v>
      </c>
      <c r="N81">
        <v>4.1423177313144481E-2</v>
      </c>
      <c r="O81">
        <v>0.30186492077460603</v>
      </c>
      <c r="P81"/>
      <c r="Q81"/>
      <c r="R81">
        <v>59.048137753665031</v>
      </c>
      <c r="S81">
        <v>10.283381978339523</v>
      </c>
      <c r="T81"/>
      <c r="U81"/>
      <c r="V81"/>
      <c r="W81"/>
      <c r="X81"/>
      <c r="Y81"/>
      <c r="Z81">
        <v>9.3322551028285563</v>
      </c>
      <c r="AA81"/>
      <c r="AB81">
        <v>10.535745069604436</v>
      </c>
      <c r="AC81">
        <v>109.55776381510759</v>
      </c>
      <c r="AD81"/>
      <c r="AE81"/>
      <c r="AF81"/>
      <c r="AG81"/>
      <c r="AH81"/>
      <c r="AI81">
        <v>-25.44461313712447</v>
      </c>
      <c r="AJ81"/>
      <c r="AK81"/>
      <c r="AL81">
        <v>-6.3474470734551893</v>
      </c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</row>
    <row r="82" spans="1:55" x14ac:dyDescent="0.2">
      <c r="A82" s="3" t="str">
        <f t="shared" si="1"/>
        <v>AustraliaAR6_UNFCCC2008</v>
      </c>
      <c r="B82" t="s">
        <v>94</v>
      </c>
      <c r="C82" t="s">
        <v>95</v>
      </c>
      <c r="D82" t="s">
        <v>285</v>
      </c>
      <c r="E82" t="s">
        <v>33</v>
      </c>
      <c r="F82">
        <v>635.75970600558435</v>
      </c>
      <c r="G82">
        <v>29.919231591062999</v>
      </c>
      <c r="H82" t="s">
        <v>105</v>
      </c>
      <c r="I82" t="s">
        <v>96</v>
      </c>
      <c r="J82">
        <v>1.4363260254945383E-2</v>
      </c>
      <c r="K82">
        <v>0.66295798470444489</v>
      </c>
      <c r="L82">
        <v>2.5271773701182023E-2</v>
      </c>
      <c r="M82">
        <v>0</v>
      </c>
      <c r="N82">
        <v>4.2232573341379372E-2</v>
      </c>
      <c r="O82">
        <v>0.26953766825299375</v>
      </c>
      <c r="P82"/>
      <c r="Q82"/>
      <c r="R82">
        <v>56.747949158525493</v>
      </c>
      <c r="S82">
        <v>10.2815463051094</v>
      </c>
      <c r="T82"/>
      <c r="U82"/>
      <c r="V82"/>
      <c r="W82"/>
      <c r="X82"/>
      <c r="Y82"/>
      <c r="Z82">
        <v>8.9745658384174245</v>
      </c>
      <c r="AA82"/>
      <c r="AB82">
        <v>10.414004246126458</v>
      </c>
      <c r="AC82">
        <v>84.94312317777522</v>
      </c>
      <c r="AD82"/>
      <c r="AE82"/>
      <c r="AF82"/>
      <c r="AG82"/>
      <c r="AH82"/>
      <c r="AI82">
        <v>-14.352454243737794</v>
      </c>
      <c r="AJ82"/>
      <c r="AK82"/>
      <c r="AL82">
        <v>-6.4545130115008007</v>
      </c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</row>
    <row r="83" spans="1:55" x14ac:dyDescent="0.2">
      <c r="A83" s="3" t="str">
        <f t="shared" si="1"/>
        <v>AustraliaAR6_UNFCCC2009</v>
      </c>
      <c r="B83" t="s">
        <v>94</v>
      </c>
      <c r="C83" t="s">
        <v>95</v>
      </c>
      <c r="D83" t="s">
        <v>285</v>
      </c>
      <c r="E83" t="s">
        <v>31</v>
      </c>
      <c r="F83">
        <v>632.18869622265697</v>
      </c>
      <c r="G83">
        <v>29.144330135774208</v>
      </c>
      <c r="H83" t="s">
        <v>100</v>
      </c>
      <c r="I83" t="s">
        <v>98</v>
      </c>
      <c r="J83">
        <v>1.4780043918462977E-2</v>
      </c>
      <c r="K83">
        <v>0.67427429159210239</v>
      </c>
      <c r="L83">
        <v>2.5229969812059584E-2</v>
      </c>
      <c r="M83">
        <v>0</v>
      </c>
      <c r="N83">
        <v>3.7832876664723153E-2</v>
      </c>
      <c r="O83">
        <v>0.26266286193111493</v>
      </c>
      <c r="P83"/>
      <c r="Q83"/>
      <c r="R83">
        <v>56.322004124769066</v>
      </c>
      <c r="S83">
        <v>10.790661814356593</v>
      </c>
      <c r="T83"/>
      <c r="U83"/>
      <c r="V83"/>
      <c r="W83"/>
      <c r="X83"/>
      <c r="Y83"/>
      <c r="Z83">
        <v>9.1119607348069138</v>
      </c>
      <c r="AA83"/>
      <c r="AB83">
        <v>11.189113457432001</v>
      </c>
      <c r="AC83">
        <v>78.638752098978742</v>
      </c>
      <c r="AD83"/>
      <c r="AE83"/>
      <c r="AF83"/>
      <c r="AG83"/>
      <c r="AH83"/>
      <c r="AI83">
        <v>-12.468243822673783</v>
      </c>
      <c r="AJ83"/>
      <c r="AK83"/>
      <c r="AL83">
        <v>-5.0342038603100168</v>
      </c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</row>
    <row r="84" spans="1:55" x14ac:dyDescent="0.2">
      <c r="A84" s="3" t="str">
        <f t="shared" si="1"/>
        <v>AustraliaAR6_UNFCCC2010</v>
      </c>
      <c r="B84" t="s">
        <v>94</v>
      </c>
      <c r="C84" t="s">
        <v>95</v>
      </c>
      <c r="D84" t="s">
        <v>285</v>
      </c>
      <c r="E84" t="s">
        <v>30</v>
      </c>
      <c r="F84">
        <v>609.06808473678791</v>
      </c>
      <c r="G84">
        <v>27.645016157898844</v>
      </c>
      <c r="H84" t="s">
        <v>99</v>
      </c>
      <c r="I84" t="s">
        <v>98</v>
      </c>
      <c r="J84">
        <v>1.3770557476168408E-2</v>
      </c>
      <c r="K84">
        <v>0.69152453724190477</v>
      </c>
      <c r="L84">
        <v>2.5951198313850871E-2</v>
      </c>
      <c r="M84">
        <v>0</v>
      </c>
      <c r="N84">
        <v>4.326026941938485E-2</v>
      </c>
      <c r="O84">
        <v>0.23926399502485951</v>
      </c>
      <c r="P84"/>
      <c r="Q84">
        <v>6.8319324892085156</v>
      </c>
      <c r="R84">
        <v>53.682551567837443</v>
      </c>
      <c r="S84">
        <v>10.601696665045857</v>
      </c>
      <c r="T84"/>
      <c r="U84"/>
      <c r="V84"/>
      <c r="W84"/>
      <c r="X84"/>
      <c r="Y84"/>
      <c r="Z84">
        <v>2.5339786991637201</v>
      </c>
      <c r="AA84"/>
      <c r="AB84"/>
      <c r="AC84">
        <v>72.077903775007997</v>
      </c>
      <c r="AD84"/>
      <c r="AE84"/>
      <c r="AF84"/>
      <c r="AG84"/>
      <c r="AH84"/>
      <c r="AI84">
        <v>-14.627132337632498</v>
      </c>
      <c r="AJ84"/>
      <c r="AK84"/>
      <c r="AL84">
        <v>-4.6943326644010677</v>
      </c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</row>
    <row r="85" spans="1:55" x14ac:dyDescent="0.2">
      <c r="A85" s="3" t="str">
        <f t="shared" si="1"/>
        <v>AustraliaAR6_UNFCCC2011</v>
      </c>
      <c r="B85" t="s">
        <v>94</v>
      </c>
      <c r="C85" t="s">
        <v>95</v>
      </c>
      <c r="D85" t="s">
        <v>285</v>
      </c>
      <c r="E85" t="s">
        <v>29</v>
      </c>
      <c r="F85">
        <v>598.27524130761401</v>
      </c>
      <c r="G85">
        <v>26.780420706245167</v>
      </c>
      <c r="H85" t="s">
        <v>97</v>
      </c>
      <c r="I85" t="s">
        <v>102</v>
      </c>
      <c r="J85">
        <v>1.4646637586732767E-2</v>
      </c>
      <c r="K85">
        <v>0.69844966570669365</v>
      </c>
      <c r="L85">
        <v>2.56439544357147E-2</v>
      </c>
      <c r="M85">
        <v>0</v>
      </c>
      <c r="N85">
        <v>4.4234240190088585E-2</v>
      </c>
      <c r="O85">
        <v>0.23167213966750314</v>
      </c>
      <c r="P85"/>
      <c r="Q85">
        <v>6.9583432735984703</v>
      </c>
      <c r="R85">
        <v>56.87029272936369</v>
      </c>
      <c r="S85">
        <v>11.664002058215084</v>
      </c>
      <c r="T85"/>
      <c r="U85"/>
      <c r="V85"/>
      <c r="W85"/>
      <c r="X85"/>
      <c r="Y85"/>
      <c r="Z85">
        <v>2.915623174224053</v>
      </c>
      <c r="AA85"/>
      <c r="AB85">
        <v>6.1476913396308674</v>
      </c>
      <c r="AC85">
        <v>54.047752688794546</v>
      </c>
      <c r="AD85"/>
      <c r="AE85"/>
      <c r="AF85"/>
      <c r="AG85"/>
      <c r="AH85"/>
      <c r="AI85">
        <v>-21.000036295644744</v>
      </c>
      <c r="AJ85"/>
      <c r="AK85"/>
      <c r="AL85">
        <v>-5.0613730976356965</v>
      </c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</row>
    <row r="86" spans="1:55" x14ac:dyDescent="0.2">
      <c r="A86" s="3" t="str">
        <f t="shared" si="1"/>
        <v>AustraliaAR6_UNFCCC2012</v>
      </c>
      <c r="B86" t="s">
        <v>94</v>
      </c>
      <c r="C86" t="s">
        <v>95</v>
      </c>
      <c r="D86" t="s">
        <v>285</v>
      </c>
      <c r="E86" t="s">
        <v>28</v>
      </c>
      <c r="F86">
        <v>595.67730500420623</v>
      </c>
      <c r="G86">
        <v>26.202662242830392</v>
      </c>
      <c r="H86" t="s">
        <v>101</v>
      </c>
      <c r="I86" t="s">
        <v>102</v>
      </c>
      <c r="J86">
        <v>1.4493560655666454E-2</v>
      </c>
      <c r="K86">
        <v>0.71066683327705227</v>
      </c>
      <c r="L86">
        <v>2.3533138173358968E-2</v>
      </c>
      <c r="M86">
        <v>0</v>
      </c>
      <c r="N86">
        <v>3.9796422402260848E-2</v>
      </c>
      <c r="O86">
        <v>0.2260036061473279</v>
      </c>
      <c r="P86"/>
      <c r="Q86">
        <v>7.1443641611594817</v>
      </c>
      <c r="R86">
        <v>57.781591758167295</v>
      </c>
      <c r="S86">
        <v>12.086389552070711</v>
      </c>
      <c r="T86"/>
      <c r="U86"/>
      <c r="V86"/>
      <c r="W86"/>
      <c r="X86"/>
      <c r="Y86"/>
      <c r="Z86">
        <v>2.8832559698927112</v>
      </c>
      <c r="AA86"/>
      <c r="AB86"/>
      <c r="AC86">
        <v>54.72961758978213</v>
      </c>
      <c r="AD86"/>
      <c r="AE86"/>
      <c r="AF86"/>
      <c r="AG86"/>
      <c r="AH86"/>
      <c r="AI86">
        <v>-37.09581253535584</v>
      </c>
      <c r="AJ86"/>
      <c r="AK86"/>
      <c r="AL86">
        <v>-4.0638353062255828</v>
      </c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</row>
    <row r="87" spans="1:55" x14ac:dyDescent="0.2">
      <c r="A87" s="3" t="str">
        <f t="shared" si="1"/>
        <v>AustraliaAR6_UNFCCC2013</v>
      </c>
      <c r="B87" t="s">
        <v>94</v>
      </c>
      <c r="C87" t="s">
        <v>95</v>
      </c>
      <c r="D87" t="s">
        <v>285</v>
      </c>
      <c r="E87" t="s">
        <v>27</v>
      </c>
      <c r="F87">
        <v>582.45318297922529</v>
      </c>
      <c r="G87">
        <v>25.183757102843263</v>
      </c>
      <c r="H87" t="s">
        <v>105</v>
      </c>
      <c r="I87" t="s">
        <v>103</v>
      </c>
      <c r="J87">
        <v>1.2457367309261284E-2</v>
      </c>
      <c r="K87">
        <v>0.71554470821789906</v>
      </c>
      <c r="L87">
        <v>2.2397339638646627E-2</v>
      </c>
      <c r="M87">
        <v>0</v>
      </c>
      <c r="N87">
        <v>3.6367871481577607E-2</v>
      </c>
      <c r="O87">
        <v>0.22569008066187676</v>
      </c>
      <c r="P87"/>
      <c r="Q87">
        <v>7.1432127421997524</v>
      </c>
      <c r="R87">
        <v>58.195296571931308</v>
      </c>
      <c r="S87">
        <v>11.897676208275708</v>
      </c>
      <c r="T87"/>
      <c r="U87"/>
      <c r="V87"/>
      <c r="W87"/>
      <c r="X87"/>
      <c r="Y87"/>
      <c r="Z87">
        <v>2.8986369183920977</v>
      </c>
      <c r="AA87"/>
      <c r="AB87"/>
      <c r="AC87">
        <v>51.319083407549364</v>
      </c>
      <c r="AD87"/>
      <c r="AE87"/>
      <c r="AF87"/>
      <c r="AG87"/>
      <c r="AH87"/>
      <c r="AI87">
        <v>-42.842233934475679</v>
      </c>
      <c r="AJ87"/>
      <c r="AK87"/>
      <c r="AL87">
        <v>-4.0822346167562147</v>
      </c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</row>
    <row r="88" spans="1:55" x14ac:dyDescent="0.2">
      <c r="A88" s="3" t="str">
        <f t="shared" si="1"/>
        <v>AustraliaAR6_UNFCCC2014</v>
      </c>
      <c r="B88" t="s">
        <v>94</v>
      </c>
      <c r="C88" t="s">
        <v>95</v>
      </c>
      <c r="D88" t="s">
        <v>285</v>
      </c>
      <c r="E88" t="s">
        <v>24</v>
      </c>
      <c r="F88">
        <v>581.35858332811358</v>
      </c>
      <c r="G88">
        <v>24.76428519823078</v>
      </c>
      <c r="H88" t="s">
        <v>99</v>
      </c>
      <c r="I88" t="s">
        <v>108</v>
      </c>
      <c r="J88">
        <v>1.2633445284954423E-2</v>
      </c>
      <c r="K88">
        <v>0.70633213914283344</v>
      </c>
      <c r="L88">
        <v>2.2375007109954156E-2</v>
      </c>
      <c r="M88">
        <v>0</v>
      </c>
      <c r="N88">
        <v>3.5159913722935976E-2</v>
      </c>
      <c r="O88">
        <v>0.23613294002427632</v>
      </c>
      <c r="P88"/>
      <c r="Q88">
        <v>7.2811753962503811</v>
      </c>
      <c r="R88">
        <v>57.617977150388363</v>
      </c>
      <c r="S88">
        <v>12.433148853184333</v>
      </c>
      <c r="T88"/>
      <c r="U88"/>
      <c r="V88"/>
      <c r="W88"/>
      <c r="X88"/>
      <c r="Y88"/>
      <c r="Z88">
        <v>3.1647299073678714</v>
      </c>
      <c r="AA88"/>
      <c r="AB88"/>
      <c r="AC88">
        <v>56.780880182424752</v>
      </c>
      <c r="AD88"/>
      <c r="AE88"/>
      <c r="AF88"/>
      <c r="AG88"/>
      <c r="AH88"/>
      <c r="AI88">
        <v>-45.506426228004912</v>
      </c>
      <c r="AJ88"/>
      <c r="AK88"/>
      <c r="AL88">
        <v>-3.9844302837209367</v>
      </c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</row>
    <row r="89" spans="1:55" x14ac:dyDescent="0.2">
      <c r="A89" s="3" t="str">
        <f t="shared" si="1"/>
        <v>AustraliaAR6_UNFCCC2015</v>
      </c>
      <c r="B89" t="s">
        <v>94</v>
      </c>
      <c r="C89" t="s">
        <v>95</v>
      </c>
      <c r="D89" t="s">
        <v>285</v>
      </c>
      <c r="E89" t="s">
        <v>22</v>
      </c>
      <c r="F89">
        <v>584.36902811312586</v>
      </c>
      <c r="G89">
        <v>24.536830315639797</v>
      </c>
      <c r="H89" t="s">
        <v>99</v>
      </c>
      <c r="I89" t="s">
        <v>103</v>
      </c>
      <c r="J89">
        <v>1.2640890754389794E-2</v>
      </c>
      <c r="K89">
        <v>0.72137879996876297</v>
      </c>
      <c r="L89">
        <v>2.1433143057885896E-2</v>
      </c>
      <c r="M89">
        <v>0</v>
      </c>
      <c r="N89">
        <v>3.560816100174001E-2</v>
      </c>
      <c r="O89">
        <v>0.22157989597161118</v>
      </c>
      <c r="P89"/>
      <c r="Q89">
        <v>7.1654034584204132</v>
      </c>
      <c r="R89">
        <v>55.270839178505881</v>
      </c>
      <c r="S89">
        <v>11.871577168879048</v>
      </c>
      <c r="T89"/>
      <c r="U89"/>
      <c r="V89"/>
      <c r="W89"/>
      <c r="X89"/>
      <c r="Y89"/>
      <c r="Z89">
        <v>3.1610265043214807</v>
      </c>
      <c r="AA89"/>
      <c r="AB89"/>
      <c r="AC89">
        <v>46.154298640324647</v>
      </c>
      <c r="AD89"/>
      <c r="AE89"/>
      <c r="AF89"/>
      <c r="AG89"/>
      <c r="AH89">
        <v>5.8612835078864762</v>
      </c>
      <c r="AI89">
        <v>-49.359322715389304</v>
      </c>
      <c r="AJ89"/>
      <c r="AK89"/>
      <c r="AL89">
        <v>-4.2322899656440782</v>
      </c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</row>
    <row r="90" spans="1:55" x14ac:dyDescent="0.2">
      <c r="A90" s="3" t="str">
        <f t="shared" si="1"/>
        <v>AustraliaAR6_UNFCCC2016</v>
      </c>
      <c r="B90" t="s">
        <v>94</v>
      </c>
      <c r="C90" t="s">
        <v>95</v>
      </c>
      <c r="D90" t="s">
        <v>285</v>
      </c>
      <c r="E90" t="s">
        <v>21</v>
      </c>
      <c r="F90">
        <v>584.03823280676295</v>
      </c>
      <c r="G90">
        <v>24.142882811577216</v>
      </c>
      <c r="H90" t="s">
        <v>99</v>
      </c>
      <c r="I90" t="s">
        <v>103</v>
      </c>
      <c r="J90">
        <v>1.2697088821273191E-2</v>
      </c>
      <c r="K90">
        <v>0.73778419714019083</v>
      </c>
      <c r="L90">
        <v>2.2324536197839986E-2</v>
      </c>
      <c r="M90">
        <v>0</v>
      </c>
      <c r="N90">
        <v>3.5083510043600705E-2</v>
      </c>
      <c r="O90">
        <v>0.20480775661836842</v>
      </c>
      <c r="P90"/>
      <c r="Q90">
        <v>6.9923210148123784</v>
      </c>
      <c r="R90">
        <v>54.379903289144103</v>
      </c>
      <c r="S90">
        <v>11.984313605652636</v>
      </c>
      <c r="T90"/>
      <c r="U90"/>
      <c r="V90"/>
      <c r="W90"/>
      <c r="X90"/>
      <c r="Y90"/>
      <c r="Z90">
        <v>3.0799255642113668</v>
      </c>
      <c r="AA90"/>
      <c r="AB90"/>
      <c r="AC90">
        <v>37.51872385420463</v>
      </c>
      <c r="AD90"/>
      <c r="AE90"/>
      <c r="AF90"/>
      <c r="AG90"/>
      <c r="AH90">
        <v>5.6603729124843811</v>
      </c>
      <c r="AI90">
        <v>-69.457187916181653</v>
      </c>
      <c r="AJ90">
        <v>-2.8805904005531673</v>
      </c>
      <c r="AK90"/>
      <c r="AL90">
        <v>-4.4470065630373874</v>
      </c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</row>
    <row r="91" spans="1:55" x14ac:dyDescent="0.2">
      <c r="A91" s="3" t="str">
        <f t="shared" si="1"/>
        <v>AustraliaAR6_UNFCCC2017</v>
      </c>
      <c r="B91" t="s">
        <v>94</v>
      </c>
      <c r="C91" t="s">
        <v>95</v>
      </c>
      <c r="D91" t="s">
        <v>285</v>
      </c>
      <c r="E91" t="s">
        <v>20</v>
      </c>
      <c r="F91">
        <v>586.80635420674446</v>
      </c>
      <c r="G91">
        <v>23.859540317947477</v>
      </c>
      <c r="H91" t="s">
        <v>99</v>
      </c>
      <c r="I91" t="s">
        <v>108</v>
      </c>
      <c r="J91">
        <v>1.3501179334366696E-2</v>
      </c>
      <c r="K91">
        <v>0.73780978281581289</v>
      </c>
      <c r="L91">
        <v>2.2671485985391329E-2</v>
      </c>
      <c r="M91">
        <v>0</v>
      </c>
      <c r="N91">
        <v>3.5660600056641532E-2</v>
      </c>
      <c r="O91">
        <v>0.20385813114215429</v>
      </c>
      <c r="P91"/>
      <c r="Q91">
        <v>7.2269084239948027</v>
      </c>
      <c r="R91">
        <v>56.078546969136475</v>
      </c>
      <c r="S91">
        <v>13.380562614253346</v>
      </c>
      <c r="T91"/>
      <c r="U91"/>
      <c r="V91"/>
      <c r="W91"/>
      <c r="X91"/>
      <c r="Y91"/>
      <c r="Z91">
        <v>3.715455776277917</v>
      </c>
      <c r="AA91"/>
      <c r="AB91"/>
      <c r="AC91">
        <v>32.425463580917729</v>
      </c>
      <c r="AD91"/>
      <c r="AE91"/>
      <c r="AF91"/>
      <c r="AG91"/>
      <c r="AH91">
        <v>6.7983093463476845</v>
      </c>
      <c r="AI91">
        <v>-73.045934756300582</v>
      </c>
      <c r="AJ91">
        <v>-3.1540784166939555</v>
      </c>
      <c r="AK91"/>
      <c r="AL91">
        <v>-4.5903131016604171</v>
      </c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</row>
    <row r="92" spans="1:55" x14ac:dyDescent="0.2">
      <c r="A92" s="3" t="str">
        <f t="shared" si="1"/>
        <v>AustraliaAR6_UNFCCC2018</v>
      </c>
      <c r="B92" t="s">
        <v>94</v>
      </c>
      <c r="C92" t="s">
        <v>95</v>
      </c>
      <c r="D92" t="s">
        <v>285</v>
      </c>
      <c r="E92" t="s">
        <v>19</v>
      </c>
      <c r="F92">
        <v>591.07923286920573</v>
      </c>
      <c r="G92">
        <v>23.674758070967158</v>
      </c>
      <c r="H92" t="s">
        <v>99</v>
      </c>
      <c r="I92" t="s">
        <v>108</v>
      </c>
      <c r="J92">
        <v>1.3097058812321849E-2</v>
      </c>
      <c r="K92">
        <v>0.73669950337517587</v>
      </c>
      <c r="L92">
        <v>2.2283700409231697E-2</v>
      </c>
      <c r="M92">
        <v>0</v>
      </c>
      <c r="N92">
        <v>3.6546613688640629E-2</v>
      </c>
      <c r="O92">
        <v>0.20447018252695184</v>
      </c>
      <c r="P92"/>
      <c r="Q92">
        <v>7.3426637491527718</v>
      </c>
      <c r="R92">
        <v>56.21510613394414</v>
      </c>
      <c r="S92">
        <v>12.261153840783347</v>
      </c>
      <c r="T92"/>
      <c r="U92"/>
      <c r="V92"/>
      <c r="W92"/>
      <c r="X92"/>
      <c r="Y92"/>
      <c r="Z92">
        <v>3.286290709481301</v>
      </c>
      <c r="AA92"/>
      <c r="AB92"/>
      <c r="AC92">
        <v>41.752864199295615</v>
      </c>
      <c r="AD92"/>
      <c r="AE92"/>
      <c r="AF92"/>
      <c r="AG92"/>
      <c r="AH92"/>
      <c r="AI92">
        <v>-75.782617719670796</v>
      </c>
      <c r="AJ92"/>
      <c r="AK92"/>
      <c r="AL92">
        <v>-5.2197789385753319</v>
      </c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</row>
    <row r="93" spans="1:55" x14ac:dyDescent="0.2">
      <c r="A93" s="3" t="str">
        <f t="shared" si="1"/>
        <v>AustraliaAR6_UNFCCC2019</v>
      </c>
      <c r="B93" t="s">
        <v>94</v>
      </c>
      <c r="C93" t="s">
        <v>95</v>
      </c>
      <c r="D93" t="s">
        <v>285</v>
      </c>
      <c r="E93" t="s">
        <v>18</v>
      </c>
      <c r="F93">
        <v>564.93121899811365</v>
      </c>
      <c r="G93">
        <v>22.29385876995898</v>
      </c>
      <c r="H93" t="s">
        <v>99</v>
      </c>
      <c r="I93" t="s">
        <v>108</v>
      </c>
      <c r="J93">
        <v>1.2829509440405999E-2</v>
      </c>
      <c r="K93">
        <v>0.768795300494443</v>
      </c>
      <c r="L93">
        <v>2.2651115512144843E-2</v>
      </c>
      <c r="M93">
        <v>0</v>
      </c>
      <c r="N93">
        <v>3.8061467236219997E-2</v>
      </c>
      <c r="O93">
        <v>0.17049211675719214</v>
      </c>
      <c r="P93"/>
      <c r="Q93">
        <v>6.872363240667112</v>
      </c>
      <c r="R93">
        <v>52.451786235951324</v>
      </c>
      <c r="S93">
        <v>11.20336301396504</v>
      </c>
      <c r="T93"/>
      <c r="U93"/>
      <c r="V93"/>
      <c r="W93"/>
      <c r="X93"/>
      <c r="Y93"/>
      <c r="Z93">
        <v>2.9101338807523169</v>
      </c>
      <c r="AA93"/>
      <c r="AB93"/>
      <c r="AC93">
        <v>22.878672977873471</v>
      </c>
      <c r="AD93"/>
      <c r="AE93"/>
      <c r="AF93"/>
      <c r="AG93"/>
      <c r="AH93"/>
      <c r="AI93">
        <v>-62.826348164516304</v>
      </c>
      <c r="AJ93"/>
      <c r="AK93"/>
      <c r="AL93">
        <v>-4.9389279822155014</v>
      </c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</row>
    <row r="94" spans="1:55" x14ac:dyDescent="0.2">
      <c r="A94" s="3" t="str">
        <f t="shared" si="1"/>
        <v>AustraliaAR6_UNFCCC2020</v>
      </c>
      <c r="B94" t="s">
        <v>94</v>
      </c>
      <c r="C94" t="s">
        <v>95</v>
      </c>
      <c r="D94" t="s">
        <v>285</v>
      </c>
      <c r="E94" t="s">
        <v>107</v>
      </c>
      <c r="F94">
        <v>552.75106165222928</v>
      </c>
      <c r="G94">
        <v>21.54530637531424</v>
      </c>
      <c r="H94" t="s">
        <v>106</v>
      </c>
      <c r="I94" t="s">
        <v>108</v>
      </c>
      <c r="J94">
        <v>1.2415997891066261E-2</v>
      </c>
      <c r="K94">
        <v>0.75734982814861407</v>
      </c>
      <c r="L94">
        <v>2.2873912961867089E-2</v>
      </c>
      <c r="M94">
        <v>0</v>
      </c>
      <c r="N94">
        <v>3.7348985131822748E-2</v>
      </c>
      <c r="O94">
        <v>0.18242727375769616</v>
      </c>
      <c r="P94"/>
      <c r="Q94">
        <v>6.6437235526254641</v>
      </c>
      <c r="R94">
        <v>50.315718116475097</v>
      </c>
      <c r="S94">
        <v>11.313140160408047</v>
      </c>
      <c r="T94"/>
      <c r="U94"/>
      <c r="V94"/>
      <c r="W94"/>
      <c r="X94"/>
      <c r="Y94"/>
      <c r="Z94">
        <v>3.0405240372787476</v>
      </c>
      <c r="AA94"/>
      <c r="AB94"/>
      <c r="AC94">
        <v>29.523763377101062</v>
      </c>
      <c r="AD94"/>
      <c r="AE94"/>
      <c r="AF94"/>
      <c r="AG94"/>
      <c r="AH94"/>
      <c r="AI94">
        <v>-72.347143851332987</v>
      </c>
      <c r="AJ94"/>
      <c r="AK94"/>
      <c r="AL94">
        <v>-4.2396464287401701</v>
      </c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</row>
    <row r="95" spans="1:55" x14ac:dyDescent="0.2">
      <c r="A95" s="3" t="str">
        <f t="shared" si="1"/>
        <v>AustraliaSAR_UNFCCC1990</v>
      </c>
      <c r="B95" t="s">
        <v>94</v>
      </c>
      <c r="C95" t="s">
        <v>95</v>
      </c>
      <c r="D95" t="s">
        <v>23</v>
      </c>
      <c r="E95" t="s">
        <v>79</v>
      </c>
      <c r="F95">
        <v>600.9589116017172</v>
      </c>
      <c r="G95">
        <v>35.215611134104421</v>
      </c>
      <c r="H95" t="s">
        <v>97</v>
      </c>
      <c r="I95" t="s">
        <v>96</v>
      </c>
      <c r="J95">
        <v>1.6555036775024196E-2</v>
      </c>
      <c r="K95">
        <v>0.48007332867319968</v>
      </c>
      <c r="L95">
        <v>2.9656035508590233E-2</v>
      </c>
      <c r="M95">
        <v>0</v>
      </c>
      <c r="N95">
        <v>3.2744490044983872E-2</v>
      </c>
      <c r="O95">
        <v>0.45752614577322626</v>
      </c>
      <c r="P95"/>
      <c r="Q95"/>
      <c r="R95">
        <v>54.291641722681035</v>
      </c>
      <c r="S95">
        <v>12.926133578103412</v>
      </c>
      <c r="T95"/>
      <c r="U95"/>
      <c r="V95"/>
      <c r="W95"/>
      <c r="X95"/>
      <c r="Y95"/>
      <c r="Z95">
        <v>6.7761625016675895</v>
      </c>
      <c r="AA95"/>
      <c r="AB95">
        <v>46.116971228301253</v>
      </c>
      <c r="AC95">
        <v>154.84350556245337</v>
      </c>
      <c r="AD95"/>
      <c r="AE95"/>
      <c r="AF95"/>
      <c r="AG95"/>
      <c r="AH95"/>
      <c r="AI95">
        <v>-8.6144726814550747</v>
      </c>
      <c r="AJ95"/>
      <c r="AK95"/>
      <c r="AL95">
        <v>-7.3864670283521914</v>
      </c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</row>
    <row r="96" spans="1:55" x14ac:dyDescent="0.2">
      <c r="A96" s="3" t="str">
        <f t="shared" si="1"/>
        <v>AustraliaSAR_UNFCCC1991</v>
      </c>
      <c r="B96" t="s">
        <v>94</v>
      </c>
      <c r="C96" t="s">
        <v>95</v>
      </c>
      <c r="D96" t="s">
        <v>23</v>
      </c>
      <c r="E96" t="s">
        <v>78</v>
      </c>
      <c r="F96">
        <v>581.61204365256776</v>
      </c>
      <c r="G96">
        <v>33.650244864831791</v>
      </c>
      <c r="H96" t="s">
        <v>99</v>
      </c>
      <c r="I96" t="s">
        <v>96</v>
      </c>
      <c r="J96">
        <v>1.6482835493953879E-2</v>
      </c>
      <c r="K96">
        <v>0.49911343351554488</v>
      </c>
      <c r="L96">
        <v>3.0554052933267781E-2</v>
      </c>
      <c r="M96">
        <v>0</v>
      </c>
      <c r="N96">
        <v>3.2377275596861467E-2</v>
      </c>
      <c r="O96">
        <v>0.43795523795432589</v>
      </c>
      <c r="P96"/>
      <c r="Q96"/>
      <c r="R96">
        <v>53.957178811000141</v>
      </c>
      <c r="S96">
        <v>12.641881767793747</v>
      </c>
      <c r="T96"/>
      <c r="U96"/>
      <c r="V96"/>
      <c r="W96"/>
      <c r="X96"/>
      <c r="Y96"/>
      <c r="Z96">
        <v>6.6802995773420983</v>
      </c>
      <c r="AA96"/>
      <c r="AB96">
        <v>40.516803728081989</v>
      </c>
      <c r="AC96">
        <v>140.92387709074413</v>
      </c>
      <c r="AD96"/>
      <c r="AE96"/>
      <c r="AF96"/>
      <c r="AG96"/>
      <c r="AH96"/>
      <c r="AI96">
        <v>-5.5127893504935948</v>
      </c>
      <c r="AJ96"/>
      <c r="AK96"/>
      <c r="AL96">
        <v>-6.5713088951842566</v>
      </c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</row>
    <row r="97" spans="1:55" x14ac:dyDescent="0.2">
      <c r="A97" s="3" t="str">
        <f t="shared" si="1"/>
        <v>AustraliaSAR_UNFCCC1992</v>
      </c>
      <c r="B97" t="s">
        <v>94</v>
      </c>
      <c r="C97" t="s">
        <v>95</v>
      </c>
      <c r="D97" t="s">
        <v>23</v>
      </c>
      <c r="E97" t="s">
        <v>76</v>
      </c>
      <c r="F97">
        <v>521.47924446098716</v>
      </c>
      <c r="G97">
        <v>29.835238533271458</v>
      </c>
      <c r="H97" t="s">
        <v>97</v>
      </c>
      <c r="I97" t="s">
        <v>96</v>
      </c>
      <c r="J97">
        <v>1.6569421928747444E-2</v>
      </c>
      <c r="K97">
        <v>0.56799762411139243</v>
      </c>
      <c r="L97">
        <v>3.370803599797309E-2</v>
      </c>
      <c r="M97">
        <v>0</v>
      </c>
      <c r="N97">
        <v>3.7416360612510281E-2</v>
      </c>
      <c r="O97">
        <v>0.36087797927812426</v>
      </c>
      <c r="P97"/>
      <c r="Q97"/>
      <c r="R97">
        <v>52.029400048949256</v>
      </c>
      <c r="S97">
        <v>12.111042389001792</v>
      </c>
      <c r="T97"/>
      <c r="U97"/>
      <c r="V97"/>
      <c r="W97"/>
      <c r="X97"/>
      <c r="Y97"/>
      <c r="Z97">
        <v>6.7555174362250598</v>
      </c>
      <c r="AA97"/>
      <c r="AB97">
        <v>27.227419638842136</v>
      </c>
      <c r="AC97">
        <v>90.066996463545777</v>
      </c>
      <c r="AD97"/>
      <c r="AE97"/>
      <c r="AF97"/>
      <c r="AG97"/>
      <c r="AH97"/>
      <c r="AI97">
        <v>-8.9235530408567438</v>
      </c>
      <c r="AJ97"/>
      <c r="AK97"/>
      <c r="AL97">
        <v>-6.703991024841284</v>
      </c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</row>
    <row r="98" spans="1:55" x14ac:dyDescent="0.2">
      <c r="A98" s="3" t="str">
        <f t="shared" si="1"/>
        <v>AustraliaSAR_UNFCCC1993</v>
      </c>
      <c r="B98" t="s">
        <v>94</v>
      </c>
      <c r="C98" t="s">
        <v>95</v>
      </c>
      <c r="D98" t="s">
        <v>23</v>
      </c>
      <c r="E98" t="s">
        <v>73</v>
      </c>
      <c r="F98">
        <v>509.70691636403001</v>
      </c>
      <c r="G98">
        <v>28.903457092588134</v>
      </c>
      <c r="H98" t="s">
        <v>99</v>
      </c>
      <c r="I98" t="s">
        <v>96</v>
      </c>
      <c r="J98">
        <v>1.6592561447294357E-2</v>
      </c>
      <c r="K98">
        <v>0.58793448567248552</v>
      </c>
      <c r="L98">
        <v>3.4231645155893838E-2</v>
      </c>
      <c r="M98">
        <v>0</v>
      </c>
      <c r="N98">
        <v>3.9287163548280754E-2</v>
      </c>
      <c r="O98">
        <v>0.33854670562333994</v>
      </c>
      <c r="P98"/>
      <c r="Q98"/>
      <c r="R98">
        <v>50.312822700433536</v>
      </c>
      <c r="S98">
        <v>12.099735695534228</v>
      </c>
      <c r="T98"/>
      <c r="U98"/>
      <c r="V98"/>
      <c r="W98"/>
      <c r="X98"/>
      <c r="Y98"/>
      <c r="Z98">
        <v>6.8241926665994752</v>
      </c>
      <c r="AA98"/>
      <c r="AB98">
        <v>24.8860969764693</v>
      </c>
      <c r="AC98">
        <v>78.436749329437063</v>
      </c>
      <c r="AD98"/>
      <c r="AE98"/>
      <c r="AF98"/>
      <c r="AG98"/>
      <c r="AH98"/>
      <c r="AI98">
        <v>-15.447407277019249</v>
      </c>
      <c r="AJ98"/>
      <c r="AK98"/>
      <c r="AL98">
        <v>-6.8345631854909108</v>
      </c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</row>
    <row r="99" spans="1:55" x14ac:dyDescent="0.2">
      <c r="A99" s="3" t="str">
        <f t="shared" si="1"/>
        <v>AustraliaSAR_UNFCCC1994</v>
      </c>
      <c r="B99" t="s">
        <v>94</v>
      </c>
      <c r="C99" t="s">
        <v>95</v>
      </c>
      <c r="D99" t="s">
        <v>23</v>
      </c>
      <c r="E99" t="s">
        <v>70</v>
      </c>
      <c r="F99">
        <v>504.61177562351423</v>
      </c>
      <c r="G99">
        <v>28.340270282337663</v>
      </c>
      <c r="H99" t="s">
        <v>99</v>
      </c>
      <c r="I99" t="s">
        <v>98</v>
      </c>
      <c r="J99">
        <v>1.669117852383336E-2</v>
      </c>
      <c r="K99">
        <v>0.59661288282232594</v>
      </c>
      <c r="L99">
        <v>3.3429226147627243E-2</v>
      </c>
      <c r="M99">
        <v>0</v>
      </c>
      <c r="N99">
        <v>4.3519531479818109E-2</v>
      </c>
      <c r="O99">
        <v>0.32643835955022865</v>
      </c>
      <c r="P99"/>
      <c r="Q99"/>
      <c r="R99">
        <v>49.87648371855046</v>
      </c>
      <c r="S99">
        <v>12.422961341794373</v>
      </c>
      <c r="T99"/>
      <c r="U99"/>
      <c r="V99"/>
      <c r="W99"/>
      <c r="X99"/>
      <c r="Y99"/>
      <c r="Z99">
        <v>7.0708283362748983</v>
      </c>
      <c r="AA99"/>
      <c r="AB99">
        <v>22.261061284400736</v>
      </c>
      <c r="AC99">
        <v>73.093305563247583</v>
      </c>
      <c r="AD99"/>
      <c r="AE99"/>
      <c r="AF99"/>
      <c r="AG99"/>
      <c r="AH99"/>
      <c r="AI99">
        <v>-10.848297620711435</v>
      </c>
      <c r="AJ99"/>
      <c r="AK99"/>
      <c r="AL99">
        <v>-7.0702554357752003</v>
      </c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</row>
    <row r="100" spans="1:55" x14ac:dyDescent="0.2">
      <c r="A100" s="3" t="str">
        <f t="shared" si="1"/>
        <v>AustraliaSAR_UNFCCC1995</v>
      </c>
      <c r="B100" t="s">
        <v>94</v>
      </c>
      <c r="C100" t="s">
        <v>95</v>
      </c>
      <c r="D100" t="s">
        <v>23</v>
      </c>
      <c r="E100" t="s">
        <v>68</v>
      </c>
      <c r="F100">
        <v>492.81689157560277</v>
      </c>
      <c r="G100">
        <v>27.371292495868776</v>
      </c>
      <c r="H100" t="s">
        <v>99</v>
      </c>
      <c r="I100" t="s">
        <v>98</v>
      </c>
      <c r="J100">
        <v>1.6584555222445101E-2</v>
      </c>
      <c r="K100">
        <v>0.63563112591294169</v>
      </c>
      <c r="L100">
        <v>3.4124676172884533E-2</v>
      </c>
      <c r="M100">
        <v>0</v>
      </c>
      <c r="N100">
        <v>4.5099800404241296E-2</v>
      </c>
      <c r="O100">
        <v>0.28514439750993242</v>
      </c>
      <c r="P100"/>
      <c r="Q100"/>
      <c r="R100">
        <v>48.082571806250577</v>
      </c>
      <c r="S100">
        <v>11.479806077826723</v>
      </c>
      <c r="T100"/>
      <c r="U100"/>
      <c r="V100"/>
      <c r="W100"/>
      <c r="X100"/>
      <c r="Y100"/>
      <c r="Z100">
        <v>6.6413968387774682</v>
      </c>
      <c r="AA100"/>
      <c r="AB100">
        <v>13.195885102974083</v>
      </c>
      <c r="AC100">
        <v>61.124315805214074</v>
      </c>
      <c r="AD100"/>
      <c r="AE100"/>
      <c r="AF100"/>
      <c r="AG100"/>
      <c r="AH100"/>
      <c r="AI100">
        <v>-16.023374860035506</v>
      </c>
      <c r="AJ100"/>
      <c r="AK100"/>
      <c r="AL100">
        <v>-7.5204386068248201</v>
      </c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</row>
    <row r="101" spans="1:55" x14ac:dyDescent="0.2">
      <c r="A101" s="3" t="str">
        <f t="shared" si="1"/>
        <v>AustraliaSAR_UNFCCC1996</v>
      </c>
      <c r="B101" t="s">
        <v>94</v>
      </c>
      <c r="C101" t="s">
        <v>95</v>
      </c>
      <c r="D101" t="s">
        <v>23</v>
      </c>
      <c r="E101" t="s">
        <v>65</v>
      </c>
      <c r="F101">
        <v>506.07869725144099</v>
      </c>
      <c r="G101">
        <v>27.768733463173547</v>
      </c>
      <c r="H101" t="s">
        <v>97</v>
      </c>
      <c r="I101" t="s">
        <v>98</v>
      </c>
      <c r="J101">
        <v>1.6470869536303005E-2</v>
      </c>
      <c r="K101">
        <v>0.63188656093376516</v>
      </c>
      <c r="L101">
        <v>3.0464249382756152E-2</v>
      </c>
      <c r="M101">
        <v>0</v>
      </c>
      <c r="N101">
        <v>4.481103208860502E-2</v>
      </c>
      <c r="O101">
        <v>0.29283815759487364</v>
      </c>
      <c r="P101"/>
      <c r="Q101"/>
      <c r="R101">
        <v>48.888391905514275</v>
      </c>
      <c r="S101">
        <v>12.45459859899373</v>
      </c>
      <c r="T101"/>
      <c r="U101"/>
      <c r="V101"/>
      <c r="W101"/>
      <c r="X101"/>
      <c r="Y101"/>
      <c r="Z101">
        <v>6.8995594110173677</v>
      </c>
      <c r="AA101"/>
      <c r="AB101">
        <v>14.33853959278332</v>
      </c>
      <c r="AC101">
        <v>65.618063792817097</v>
      </c>
      <c r="AD101"/>
      <c r="AE101"/>
      <c r="AF101"/>
      <c r="AG101"/>
      <c r="AH101"/>
      <c r="AI101">
        <v>-21.497026049966568</v>
      </c>
      <c r="AJ101"/>
      <c r="AK101"/>
      <c r="AL101">
        <v>-6.4348769989844223</v>
      </c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</row>
    <row r="102" spans="1:55" x14ac:dyDescent="0.2">
      <c r="A102" s="3" t="str">
        <f t="shared" si="1"/>
        <v>AustraliaSAR_UNFCCC1997</v>
      </c>
      <c r="B102" t="s">
        <v>94</v>
      </c>
      <c r="C102" t="s">
        <v>95</v>
      </c>
      <c r="D102" t="s">
        <v>23</v>
      </c>
      <c r="E102" t="s">
        <v>64</v>
      </c>
      <c r="F102">
        <v>528.56966084439387</v>
      </c>
      <c r="G102">
        <v>28.690690945493614</v>
      </c>
      <c r="H102" t="s">
        <v>97</v>
      </c>
      <c r="I102" t="s">
        <v>98</v>
      </c>
      <c r="J102">
        <v>1.6146069322220923E-2</v>
      </c>
      <c r="K102">
        <v>0.62497757722610703</v>
      </c>
      <c r="L102">
        <v>2.8739006160809825E-2</v>
      </c>
      <c r="M102">
        <v>0</v>
      </c>
      <c r="N102">
        <v>4.3094414696287796E-2</v>
      </c>
      <c r="O102">
        <v>0.30318900191679526</v>
      </c>
      <c r="P102"/>
      <c r="Q102"/>
      <c r="R102">
        <v>49.086103713519265</v>
      </c>
      <c r="S102">
        <v>13.045512882213423</v>
      </c>
      <c r="T102"/>
      <c r="U102"/>
      <c r="V102"/>
      <c r="W102"/>
      <c r="X102"/>
      <c r="Y102"/>
      <c r="Z102">
        <v>7.2888022769196317</v>
      </c>
      <c r="AA102"/>
      <c r="AB102">
        <v>11.978765456147638</v>
      </c>
      <c r="AC102">
        <v>71.949210564635962</v>
      </c>
      <c r="AD102"/>
      <c r="AE102"/>
      <c r="AF102"/>
      <c r="AG102"/>
      <c r="AH102">
        <v>6.9081130214748576</v>
      </c>
      <c r="AI102">
        <v>-36.256575915833579</v>
      </c>
      <c r="AJ102"/>
      <c r="AK102"/>
      <c r="AL102">
        <v>-6.3357470680002645</v>
      </c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</row>
    <row r="103" spans="1:55" x14ac:dyDescent="0.2">
      <c r="A103" s="3" t="str">
        <f t="shared" si="1"/>
        <v>AustraliaSAR_UNFCCC1998</v>
      </c>
      <c r="B103" t="s">
        <v>94</v>
      </c>
      <c r="C103" t="s">
        <v>95</v>
      </c>
      <c r="D103" t="s">
        <v>23</v>
      </c>
      <c r="E103" t="s">
        <v>62</v>
      </c>
      <c r="F103">
        <v>514.47698098877288</v>
      </c>
      <c r="G103">
        <v>27.648779174597458</v>
      </c>
      <c r="H103" t="s">
        <v>105</v>
      </c>
      <c r="I103" t="s">
        <v>98</v>
      </c>
      <c r="J103">
        <v>1.7132802488876827E-2</v>
      </c>
      <c r="K103">
        <v>0.66937535086423849</v>
      </c>
      <c r="L103">
        <v>2.8336930136685663E-2</v>
      </c>
      <c r="M103">
        <v>0</v>
      </c>
      <c r="N103">
        <v>4.5282284762526354E-2</v>
      </c>
      <c r="O103">
        <v>0.25700543423654948</v>
      </c>
      <c r="P103"/>
      <c r="Q103"/>
      <c r="R103">
        <v>48.897291926800158</v>
      </c>
      <c r="S103">
        <v>12.805098373876779</v>
      </c>
      <c r="T103"/>
      <c r="U103"/>
      <c r="V103"/>
      <c r="W103"/>
      <c r="X103"/>
      <c r="Y103"/>
      <c r="Z103">
        <v>7.4862665080701767</v>
      </c>
      <c r="AA103"/>
      <c r="AB103"/>
      <c r="AC103">
        <v>63.034723094981487</v>
      </c>
      <c r="AD103"/>
      <c r="AE103"/>
      <c r="AF103"/>
      <c r="AG103"/>
      <c r="AH103"/>
      <c r="AI103">
        <v>-32.754837994741067</v>
      </c>
      <c r="AJ103"/>
      <c r="AK103"/>
      <c r="AL103">
        <v>-7.1349693433457393</v>
      </c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</row>
    <row r="104" spans="1:55" x14ac:dyDescent="0.2">
      <c r="A104" s="3" t="str">
        <f t="shared" si="1"/>
        <v>AustraliaSAR_UNFCCC1999</v>
      </c>
      <c r="B104" t="s">
        <v>94</v>
      </c>
      <c r="C104" t="s">
        <v>95</v>
      </c>
      <c r="D104" t="s">
        <v>23</v>
      </c>
      <c r="E104" t="s">
        <v>60</v>
      </c>
      <c r="F104">
        <v>535.66707468890013</v>
      </c>
      <c r="G104">
        <v>28.474354532176463</v>
      </c>
      <c r="H104" t="s">
        <v>100</v>
      </c>
      <c r="I104" t="s">
        <v>98</v>
      </c>
      <c r="J104">
        <v>1.8263598909080407E-2</v>
      </c>
      <c r="K104">
        <v>0.653935709049981</v>
      </c>
      <c r="L104">
        <v>2.7399421201026473E-2</v>
      </c>
      <c r="M104">
        <v>0</v>
      </c>
      <c r="N104">
        <v>4.4701544680962366E-2</v>
      </c>
      <c r="O104">
        <v>0.27396332506803028</v>
      </c>
      <c r="P104"/>
      <c r="Q104"/>
      <c r="R104">
        <v>48.513866222939122</v>
      </c>
      <c r="S104">
        <v>13.18310428679224</v>
      </c>
      <c r="T104"/>
      <c r="U104"/>
      <c r="V104"/>
      <c r="W104"/>
      <c r="X104"/>
      <c r="Y104"/>
      <c r="Z104">
        <v>7.6548112210883898</v>
      </c>
      <c r="AA104"/>
      <c r="AB104"/>
      <c r="AC104">
        <v>70.64882361939587</v>
      </c>
      <c r="AD104"/>
      <c r="AE104"/>
      <c r="AF104"/>
      <c r="AG104"/>
      <c r="AH104">
        <v>6.7525275610203597</v>
      </c>
      <c r="AI104">
        <v>-31.917934854531389</v>
      </c>
      <c r="AJ104"/>
      <c r="AK104"/>
      <c r="AL104">
        <v>-6.3287266151142809</v>
      </c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</row>
    <row r="105" spans="1:55" x14ac:dyDescent="0.2">
      <c r="A105" s="3" t="str">
        <f t="shared" si="1"/>
        <v>AustraliaSAR_UNFCCC2000</v>
      </c>
      <c r="B105" t="s">
        <v>94</v>
      </c>
      <c r="C105" t="s">
        <v>95</v>
      </c>
      <c r="D105" t="s">
        <v>23</v>
      </c>
      <c r="E105" t="s">
        <v>58</v>
      </c>
      <c r="F105">
        <v>545.39073830056338</v>
      </c>
      <c r="G105">
        <v>28.661328143545944</v>
      </c>
      <c r="H105" t="s">
        <v>231</v>
      </c>
      <c r="I105" t="s">
        <v>98</v>
      </c>
      <c r="J105">
        <v>1.8403198320501996E-2</v>
      </c>
      <c r="K105">
        <v>0.65800409938063731</v>
      </c>
      <c r="L105">
        <v>2.6036525525020924E-2</v>
      </c>
      <c r="M105">
        <v>0</v>
      </c>
      <c r="N105">
        <v>4.296655904207089E-2</v>
      </c>
      <c r="O105">
        <v>0.27299281605227077</v>
      </c>
      <c r="P105"/>
      <c r="Q105"/>
      <c r="R105">
        <v>50.320131089726218</v>
      </c>
      <c r="S105">
        <v>13.875586313665533</v>
      </c>
      <c r="T105"/>
      <c r="U105"/>
      <c r="V105"/>
      <c r="W105"/>
      <c r="X105"/>
      <c r="Y105"/>
      <c r="Z105">
        <v>7.9581312989242319</v>
      </c>
      <c r="AA105"/>
      <c r="AB105"/>
      <c r="AC105">
        <v>76.733904795181871</v>
      </c>
      <c r="AD105"/>
      <c r="AE105"/>
      <c r="AF105"/>
      <c r="AG105"/>
      <c r="AH105"/>
      <c r="AI105">
        <v>-21.448991193012471</v>
      </c>
      <c r="AJ105"/>
      <c r="AK105"/>
      <c r="AL105">
        <v>-7.7549910295428308</v>
      </c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</row>
    <row r="106" spans="1:55" x14ac:dyDescent="0.2">
      <c r="A106" s="3" t="str">
        <f t="shared" si="1"/>
        <v>AustraliaSAR_UNFCCC2001</v>
      </c>
      <c r="B106" t="s">
        <v>94</v>
      </c>
      <c r="C106" t="s">
        <v>95</v>
      </c>
      <c r="D106" t="s">
        <v>23</v>
      </c>
      <c r="E106" t="s">
        <v>55</v>
      </c>
      <c r="F106">
        <v>562.80061951429275</v>
      </c>
      <c r="G106">
        <v>29.198928663759443</v>
      </c>
      <c r="H106" t="s">
        <v>101</v>
      </c>
      <c r="I106" t="s">
        <v>98</v>
      </c>
      <c r="J106">
        <v>1.8479979447009669E-2</v>
      </c>
      <c r="K106">
        <v>0.65120571491990153</v>
      </c>
      <c r="L106">
        <v>2.5643583168836706E-2</v>
      </c>
      <c r="M106">
        <v>0</v>
      </c>
      <c r="N106">
        <v>4.16781740736425E-2</v>
      </c>
      <c r="O106">
        <v>0.28147252783761934</v>
      </c>
      <c r="P106"/>
      <c r="Q106"/>
      <c r="R106">
        <v>49.166610434344875</v>
      </c>
      <c r="S106">
        <v>13.652187111172951</v>
      </c>
      <c r="T106"/>
      <c r="U106"/>
      <c r="V106"/>
      <c r="W106"/>
      <c r="X106"/>
      <c r="Y106"/>
      <c r="Z106">
        <v>8.4833252242507324</v>
      </c>
      <c r="AA106"/>
      <c r="AB106"/>
      <c r="AC106">
        <v>87.110790273497628</v>
      </c>
      <c r="AD106"/>
      <c r="AE106"/>
      <c r="AF106"/>
      <c r="AG106"/>
      <c r="AH106"/>
      <c r="AI106">
        <v>-24.324580718162427</v>
      </c>
      <c r="AJ106"/>
      <c r="AK106"/>
      <c r="AL106">
        <v>-6.5300576015431284</v>
      </c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</row>
    <row r="107" spans="1:55" x14ac:dyDescent="0.2">
      <c r="A107" s="3" t="str">
        <f t="shared" si="1"/>
        <v>AustraliaSAR_UNFCCC2002</v>
      </c>
      <c r="B107" t="s">
        <v>94</v>
      </c>
      <c r="C107" t="s">
        <v>95</v>
      </c>
      <c r="D107" t="s">
        <v>23</v>
      </c>
      <c r="E107" t="s">
        <v>52</v>
      </c>
      <c r="F107">
        <v>563.76172432234023</v>
      </c>
      <c r="G107">
        <v>28.917961095178775</v>
      </c>
      <c r="H107" t="s">
        <v>101</v>
      </c>
      <c r="I107" t="s">
        <v>98</v>
      </c>
      <c r="J107">
        <v>1.7922324819782735E-2</v>
      </c>
      <c r="K107">
        <v>0.65619874361214514</v>
      </c>
      <c r="L107">
        <v>2.5680021631171047E-2</v>
      </c>
      <c r="M107">
        <v>0</v>
      </c>
      <c r="N107">
        <v>4.1868687462671271E-2</v>
      </c>
      <c r="O107">
        <v>0.2762525472940125</v>
      </c>
      <c r="P107"/>
      <c r="Q107"/>
      <c r="R107">
        <v>48.847637622180862</v>
      </c>
      <c r="S107">
        <v>13.774863991530786</v>
      </c>
      <c r="T107"/>
      <c r="U107"/>
      <c r="V107"/>
      <c r="W107"/>
      <c r="X107"/>
      <c r="Y107"/>
      <c r="Z107">
        <v>8.6163219279241634</v>
      </c>
      <c r="AA107"/>
      <c r="AB107"/>
      <c r="AC107">
        <v>84.501788869275501</v>
      </c>
      <c r="AD107"/>
      <c r="AE107"/>
      <c r="AF107"/>
      <c r="AG107"/>
      <c r="AH107"/>
      <c r="AI107">
        <v>-25.818296347827296</v>
      </c>
      <c r="AJ107"/>
      <c r="AK107"/>
      <c r="AL107">
        <v>-6.8530991401253578</v>
      </c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</row>
    <row r="108" spans="1:55" x14ac:dyDescent="0.2">
      <c r="A108" s="3" t="str">
        <f t="shared" si="1"/>
        <v>AustraliaSAR_UNFCCC2003</v>
      </c>
      <c r="B108" t="s">
        <v>94</v>
      </c>
      <c r="C108" t="s">
        <v>95</v>
      </c>
      <c r="D108" t="s">
        <v>23</v>
      </c>
      <c r="E108" t="s">
        <v>50</v>
      </c>
      <c r="F108">
        <v>579.84230146013056</v>
      </c>
      <c r="G108">
        <v>29.402668949955093</v>
      </c>
      <c r="H108" t="s">
        <v>97</v>
      </c>
      <c r="I108" t="s">
        <v>98</v>
      </c>
      <c r="J108">
        <v>1.5454148438370044E-2</v>
      </c>
      <c r="K108">
        <v>0.64754206027105898</v>
      </c>
      <c r="L108">
        <v>2.159568576860213E-2</v>
      </c>
      <c r="M108">
        <v>0</v>
      </c>
      <c r="N108">
        <v>4.4254797420826122E-2</v>
      </c>
      <c r="O108">
        <v>0.28660745653951275</v>
      </c>
      <c r="P108"/>
      <c r="Q108"/>
      <c r="R108">
        <v>46.502651753924688</v>
      </c>
      <c r="S108">
        <v>12.105449470846406</v>
      </c>
      <c r="T108"/>
      <c r="U108"/>
      <c r="V108"/>
      <c r="W108"/>
      <c r="X108"/>
      <c r="Y108"/>
      <c r="Z108">
        <v>7.6958337651622832</v>
      </c>
      <c r="AA108"/>
      <c r="AB108">
        <v>7.7097785303674895</v>
      </c>
      <c r="AC108">
        <v>92.173413695204573</v>
      </c>
      <c r="AD108"/>
      <c r="AE108"/>
      <c r="AF108"/>
      <c r="AG108"/>
      <c r="AH108"/>
      <c r="AI108">
        <v>-23.450030865403406</v>
      </c>
      <c r="AJ108"/>
      <c r="AK108"/>
      <c r="AL108">
        <v>-7.3566457066667796</v>
      </c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</row>
    <row r="109" spans="1:55" x14ac:dyDescent="0.2">
      <c r="A109" s="3" t="str">
        <f t="shared" si="1"/>
        <v>AustraliaSAR_UNFCCC2004</v>
      </c>
      <c r="B109" t="s">
        <v>94</v>
      </c>
      <c r="C109" t="s">
        <v>95</v>
      </c>
      <c r="D109" t="s">
        <v>23</v>
      </c>
      <c r="E109" t="s">
        <v>46</v>
      </c>
      <c r="F109">
        <v>584.2308479473478</v>
      </c>
      <c r="G109">
        <v>29.310138773186512</v>
      </c>
      <c r="H109" t="s">
        <v>101</v>
      </c>
      <c r="I109" t="s">
        <v>98</v>
      </c>
      <c r="J109">
        <v>1.6016918799432532E-2</v>
      </c>
      <c r="K109">
        <v>0.66460935053779258</v>
      </c>
      <c r="L109">
        <v>2.0876999590583135E-2</v>
      </c>
      <c r="M109">
        <v>0</v>
      </c>
      <c r="N109">
        <v>4.5246911785542278E-2</v>
      </c>
      <c r="O109">
        <v>0.26926673808608209</v>
      </c>
      <c r="P109"/>
      <c r="Q109"/>
      <c r="R109">
        <v>47.708418799726765</v>
      </c>
      <c r="S109">
        <v>13.673838522428834</v>
      </c>
      <c r="T109"/>
      <c r="U109"/>
      <c r="V109"/>
      <c r="W109"/>
      <c r="X109"/>
      <c r="Y109"/>
      <c r="Z109">
        <v>8.2000732208018245</v>
      </c>
      <c r="AA109"/>
      <c r="AB109">
        <v>8.4583602021931803</v>
      </c>
      <c r="AC109">
        <v>79.273243970897553</v>
      </c>
      <c r="AD109"/>
      <c r="AE109"/>
      <c r="AF109"/>
      <c r="AG109"/>
      <c r="AH109"/>
      <c r="AI109">
        <v>-32.227250397376736</v>
      </c>
      <c r="AJ109"/>
      <c r="AK109"/>
      <c r="AL109">
        <v>-7.8683955229770133</v>
      </c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</row>
    <row r="110" spans="1:55" x14ac:dyDescent="0.2">
      <c r="A110" s="3" t="str">
        <f t="shared" si="1"/>
        <v>AustraliaSAR_UNFCCC2005</v>
      </c>
      <c r="B110" t="s">
        <v>94</v>
      </c>
      <c r="C110" t="s">
        <v>95</v>
      </c>
      <c r="D110" t="s">
        <v>23</v>
      </c>
      <c r="E110" t="s">
        <v>43</v>
      </c>
      <c r="F110">
        <v>617.20787959262702</v>
      </c>
      <c r="G110">
        <v>30.589911860974244</v>
      </c>
      <c r="H110" t="s">
        <v>99</v>
      </c>
      <c r="I110" t="s">
        <v>96</v>
      </c>
      <c r="J110">
        <v>1.4713293562141285E-2</v>
      </c>
      <c r="K110">
        <v>0.63955507625410601</v>
      </c>
      <c r="L110">
        <v>1.9577392958449923E-2</v>
      </c>
      <c r="M110">
        <v>0</v>
      </c>
      <c r="N110">
        <v>4.0430425927641615E-2</v>
      </c>
      <c r="O110">
        <v>0.30043710485980246</v>
      </c>
      <c r="P110"/>
      <c r="Q110"/>
      <c r="R110">
        <v>48.188283201870028</v>
      </c>
      <c r="S110">
        <v>13.505525800328515</v>
      </c>
      <c r="T110"/>
      <c r="U110"/>
      <c r="V110"/>
      <c r="W110"/>
      <c r="X110"/>
      <c r="Y110"/>
      <c r="Z110">
        <v>8.353280434325784</v>
      </c>
      <c r="AA110"/>
      <c r="AB110">
        <v>11.739989368497922</v>
      </c>
      <c r="AC110">
        <v>103.64506963644416</v>
      </c>
      <c r="AD110"/>
      <c r="AE110"/>
      <c r="AF110"/>
      <c r="AG110"/>
      <c r="AH110"/>
      <c r="AI110">
        <v>-36.109418093007058</v>
      </c>
      <c r="AJ110"/>
      <c r="AK110"/>
      <c r="AL110">
        <v>-7.710830807098727</v>
      </c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</row>
    <row r="111" spans="1:55" x14ac:dyDescent="0.2">
      <c r="A111" s="3" t="str">
        <f t="shared" si="1"/>
        <v>AustraliaSAR_UNFCCC2006</v>
      </c>
      <c r="B111" t="s">
        <v>94</v>
      </c>
      <c r="C111" t="s">
        <v>95</v>
      </c>
      <c r="D111" t="s">
        <v>23</v>
      </c>
      <c r="E111" t="s">
        <v>39</v>
      </c>
      <c r="F111">
        <v>625.03983091203781</v>
      </c>
      <c r="G111">
        <v>30.562851207714974</v>
      </c>
      <c r="H111" t="s">
        <v>101</v>
      </c>
      <c r="I111" t="s">
        <v>98</v>
      </c>
      <c r="J111">
        <v>1.5334148733385433E-2</v>
      </c>
      <c r="K111">
        <v>0.64069280016798846</v>
      </c>
      <c r="L111">
        <v>1.9027813287131864E-2</v>
      </c>
      <c r="M111">
        <v>0</v>
      </c>
      <c r="N111">
        <v>4.1639976365869968E-2</v>
      </c>
      <c r="O111">
        <v>0.29863941017900963</v>
      </c>
      <c r="P111"/>
      <c r="Q111"/>
      <c r="R111">
        <v>46.848920630447623</v>
      </c>
      <c r="S111">
        <v>13.421047090093365</v>
      </c>
      <c r="T111"/>
      <c r="U111"/>
      <c r="V111"/>
      <c r="W111"/>
      <c r="X111"/>
      <c r="Y111"/>
      <c r="Z111">
        <v>8.4626568554186079</v>
      </c>
      <c r="AA111"/>
      <c r="AB111">
        <v>10.623090373275994</v>
      </c>
      <c r="AC111">
        <v>107.30581149272332</v>
      </c>
      <c r="AD111"/>
      <c r="AE111"/>
      <c r="AF111"/>
      <c r="AG111"/>
      <c r="AH111"/>
      <c r="AI111">
        <v>-34.687153981447572</v>
      </c>
      <c r="AJ111"/>
      <c r="AK111"/>
      <c r="AL111">
        <v>-6.8158243215565255</v>
      </c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</row>
    <row r="112" spans="1:55" x14ac:dyDescent="0.2">
      <c r="A112" s="3" t="str">
        <f t="shared" si="1"/>
        <v>AustraliaSAR_UNFCCC2007</v>
      </c>
      <c r="B112" t="s">
        <v>94</v>
      </c>
      <c r="C112" t="s">
        <v>95</v>
      </c>
      <c r="D112" t="s">
        <v>23</v>
      </c>
      <c r="E112" t="s">
        <v>37</v>
      </c>
      <c r="F112">
        <v>631.10670571408798</v>
      </c>
      <c r="G112">
        <v>30.30142882918117</v>
      </c>
      <c r="H112" t="s">
        <v>97</v>
      </c>
      <c r="I112" t="s">
        <v>96</v>
      </c>
      <c r="J112">
        <v>1.5055374459481423E-2</v>
      </c>
      <c r="K112">
        <v>0.64669097545198351</v>
      </c>
      <c r="L112">
        <v>1.9297892168845757E-2</v>
      </c>
      <c r="M112">
        <v>0</v>
      </c>
      <c r="N112">
        <v>4.3725210585299712E-2</v>
      </c>
      <c r="O112">
        <v>0.29028592179387097</v>
      </c>
      <c r="P112"/>
      <c r="Q112"/>
      <c r="R112">
        <v>45.588635765697269</v>
      </c>
      <c r="S112">
        <v>11.677100414964293</v>
      </c>
      <c r="T112"/>
      <c r="U112"/>
      <c r="V112"/>
      <c r="W112"/>
      <c r="X112"/>
      <c r="Y112"/>
      <c r="Z112">
        <v>7.8153035777598197</v>
      </c>
      <c r="AA112"/>
      <c r="AB112">
        <v>10.520207723468477</v>
      </c>
      <c r="AC112">
        <v>107.60014433661739</v>
      </c>
      <c r="AD112"/>
      <c r="AE112"/>
      <c r="AF112"/>
      <c r="AG112"/>
      <c r="AH112"/>
      <c r="AI112">
        <v>-27.034387728862747</v>
      </c>
      <c r="AJ112"/>
      <c r="AK112"/>
      <c r="AL112">
        <v>-6.3474470734551893</v>
      </c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</row>
    <row r="113" spans="1:55" x14ac:dyDescent="0.2">
      <c r="A113" s="3" t="str">
        <f t="shared" si="1"/>
        <v>AustraliaSAR_UNFCCC2008</v>
      </c>
      <c r="B113" t="s">
        <v>94</v>
      </c>
      <c r="C113" t="s">
        <v>95</v>
      </c>
      <c r="D113" t="s">
        <v>23</v>
      </c>
      <c r="E113" t="s">
        <v>33</v>
      </c>
      <c r="F113">
        <v>609.43900900275958</v>
      </c>
      <c r="G113">
        <v>28.680563865148965</v>
      </c>
      <c r="H113" t="s">
        <v>105</v>
      </c>
      <c r="I113" t="s">
        <v>96</v>
      </c>
      <c r="J113">
        <v>1.4306060331060326E-2</v>
      </c>
      <c r="K113">
        <v>0.67757613363922053</v>
      </c>
      <c r="L113">
        <v>2.0630598724279595E-2</v>
      </c>
      <c r="M113">
        <v>0</v>
      </c>
      <c r="N113">
        <v>4.4654848653280024E-2</v>
      </c>
      <c r="O113">
        <v>0.25713841898321987</v>
      </c>
      <c r="P113"/>
      <c r="Q113"/>
      <c r="R113">
        <v>43.812754865038066</v>
      </c>
      <c r="S113">
        <v>11.675015950856826</v>
      </c>
      <c r="T113"/>
      <c r="U113"/>
      <c r="V113"/>
      <c r="W113"/>
      <c r="X113"/>
      <c r="Y113"/>
      <c r="Z113">
        <v>7.5231490030755177</v>
      </c>
      <c r="AA113"/>
      <c r="AB113">
        <v>10.402808861026468</v>
      </c>
      <c r="AC113">
        <v>83.296454561673016</v>
      </c>
      <c r="AD113"/>
      <c r="AE113"/>
      <c r="AF113"/>
      <c r="AG113"/>
      <c r="AH113"/>
      <c r="AI113">
        <v>-16.180029253528527</v>
      </c>
      <c r="AJ113"/>
      <c r="AK113"/>
      <c r="AL113">
        <v>-6.4545130115008007</v>
      </c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</row>
    <row r="114" spans="1:55" x14ac:dyDescent="0.2">
      <c r="A114" s="3" t="str">
        <f t="shared" si="1"/>
        <v>AustraliaSAR_UNFCCC2009</v>
      </c>
      <c r="B114" t="s">
        <v>94</v>
      </c>
      <c r="C114" t="s">
        <v>95</v>
      </c>
      <c r="D114" t="s">
        <v>23</v>
      </c>
      <c r="E114" t="s">
        <v>31</v>
      </c>
      <c r="F114">
        <v>606.29634842640473</v>
      </c>
      <c r="G114">
        <v>27.950675240213585</v>
      </c>
      <c r="H114" t="s">
        <v>101</v>
      </c>
      <c r="I114" t="s">
        <v>98</v>
      </c>
      <c r="J114">
        <v>1.4724403764926253E-2</v>
      </c>
      <c r="K114">
        <v>0.68921291666398676</v>
      </c>
      <c r="L114">
        <v>2.0664268515559487E-2</v>
      </c>
      <c r="M114">
        <v>0</v>
      </c>
      <c r="N114">
        <v>4.003455447111056E-2</v>
      </c>
      <c r="O114">
        <v>0.25008826034934323</v>
      </c>
      <c r="P114"/>
      <c r="Q114"/>
      <c r="R114">
        <v>43.483900243387886</v>
      </c>
      <c r="S114">
        <v>12.253132463188804</v>
      </c>
      <c r="T114"/>
      <c r="U114"/>
      <c r="V114"/>
      <c r="W114"/>
      <c r="X114"/>
      <c r="Y114"/>
      <c r="Z114">
        <v>7.6623618678659442</v>
      </c>
      <c r="AA114"/>
      <c r="AB114">
        <v>11.180894495142462</v>
      </c>
      <c r="AC114">
        <v>77.04730996453371</v>
      </c>
      <c r="AD114"/>
      <c r="AE114"/>
      <c r="AF114"/>
      <c r="AG114"/>
      <c r="AH114"/>
      <c r="AI114">
        <v>-14.278809436620534</v>
      </c>
      <c r="AJ114"/>
      <c r="AK114"/>
      <c r="AL114">
        <v>-5.0342038603100168</v>
      </c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</row>
    <row r="115" spans="1:55" x14ac:dyDescent="0.2">
      <c r="A115" s="3" t="str">
        <f t="shared" si="1"/>
        <v>AustraliaSAR_UNFCCC2010</v>
      </c>
      <c r="B115" t="s">
        <v>94</v>
      </c>
      <c r="C115" t="s">
        <v>95</v>
      </c>
      <c r="D115" t="s">
        <v>23</v>
      </c>
      <c r="E115" t="s">
        <v>30</v>
      </c>
      <c r="F115">
        <v>583.9766463956646</v>
      </c>
      <c r="G115">
        <v>26.50613983889907</v>
      </c>
      <c r="H115" t="s">
        <v>97</v>
      </c>
      <c r="I115" t="s">
        <v>98</v>
      </c>
      <c r="J115">
        <v>1.3701006110920639E-2</v>
      </c>
      <c r="K115">
        <v>0.7070368836715285</v>
      </c>
      <c r="L115">
        <v>2.1282371820389136E-2</v>
      </c>
      <c r="M115">
        <v>0</v>
      </c>
      <c r="N115">
        <v>4.5750525585728993E-2</v>
      </c>
      <c r="O115">
        <v>0.22593021892235346</v>
      </c>
      <c r="P115"/>
      <c r="Q115"/>
      <c r="R115">
        <v>41.446087607521555</v>
      </c>
      <c r="S115">
        <v>12.038556652616174</v>
      </c>
      <c r="T115"/>
      <c r="U115"/>
      <c r="V115"/>
      <c r="W115"/>
      <c r="X115"/>
      <c r="Y115"/>
      <c r="Z115">
        <v>7.9101297648659683</v>
      </c>
      <c r="AA115"/>
      <c r="AB115"/>
      <c r="AC115">
        <v>70.54319754071058</v>
      </c>
      <c r="AD115"/>
      <c r="AE115"/>
      <c r="AF115"/>
      <c r="AG115"/>
      <c r="AH115"/>
      <c r="AI115">
        <v>-16.380057763633594</v>
      </c>
      <c r="AJ115"/>
      <c r="AK115"/>
      <c r="AL115">
        <v>-4.6943326644010677</v>
      </c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</row>
    <row r="116" spans="1:55" x14ac:dyDescent="0.2">
      <c r="A116" s="3" t="str">
        <f t="shared" si="1"/>
        <v>AustraliaSAR_UNFCCC2011</v>
      </c>
      <c r="B116" t="s">
        <v>94</v>
      </c>
      <c r="C116" t="s">
        <v>95</v>
      </c>
      <c r="D116" t="s">
        <v>23</v>
      </c>
      <c r="E116" t="s">
        <v>29</v>
      </c>
      <c r="F116">
        <v>573.00362864590011</v>
      </c>
      <c r="G116">
        <v>25.649194855202488</v>
      </c>
      <c r="H116" t="s">
        <v>97</v>
      </c>
      <c r="I116" t="s">
        <v>102</v>
      </c>
      <c r="J116">
        <v>1.4495976209209682E-2</v>
      </c>
      <c r="K116">
        <v>0.71538406771312568</v>
      </c>
      <c r="L116">
        <v>2.1074136002977976E-2</v>
      </c>
      <c r="M116">
        <v>0</v>
      </c>
      <c r="N116">
        <v>4.6700800500613607E-2</v>
      </c>
      <c r="O116">
        <v>0.21684099578328284</v>
      </c>
      <c r="P116"/>
      <c r="Q116"/>
      <c r="R116">
        <v>43.907211298405791</v>
      </c>
      <c r="S116">
        <v>13.244837502002476</v>
      </c>
      <c r="T116"/>
      <c r="U116"/>
      <c r="V116"/>
      <c r="W116"/>
      <c r="X116"/>
      <c r="Y116"/>
      <c r="Z116">
        <v>8.3288467611513557</v>
      </c>
      <c r="AA116"/>
      <c r="AB116">
        <v>6.1427169897005758</v>
      </c>
      <c r="AC116">
        <v>52.627064871751188</v>
      </c>
      <c r="AD116"/>
      <c r="AE116"/>
      <c r="AF116"/>
      <c r="AG116"/>
      <c r="AH116"/>
      <c r="AI116">
        <v>-22.905382500782952</v>
      </c>
      <c r="AJ116"/>
      <c r="AK116"/>
      <c r="AL116">
        <v>-5.0613730976356965</v>
      </c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</row>
    <row r="117" spans="1:55" x14ac:dyDescent="0.2">
      <c r="A117" s="3" t="str">
        <f t="shared" si="1"/>
        <v>AustraliaSAR_UNFCCC2012</v>
      </c>
      <c r="B117" t="s">
        <v>94</v>
      </c>
      <c r="C117" t="s">
        <v>95</v>
      </c>
      <c r="D117" t="s">
        <v>23</v>
      </c>
      <c r="E117" t="s">
        <v>28</v>
      </c>
      <c r="F117">
        <v>570.45437977327811</v>
      </c>
      <c r="G117">
        <v>25.093155828787125</v>
      </c>
      <c r="H117" t="s">
        <v>101</v>
      </c>
      <c r="I117" t="s">
        <v>102</v>
      </c>
      <c r="J117">
        <v>1.4346821044927368E-2</v>
      </c>
      <c r="K117">
        <v>0.72798561868153677</v>
      </c>
      <c r="L117">
        <v>1.9329266276245188E-2</v>
      </c>
      <c r="M117">
        <v>0</v>
      </c>
      <c r="N117">
        <v>4.205153140667485E-2</v>
      </c>
      <c r="O117">
        <v>0.21063358363554316</v>
      </c>
      <c r="P117"/>
      <c r="Q117">
        <v>5.6776927445466168</v>
      </c>
      <c r="R117">
        <v>44.610787754467395</v>
      </c>
      <c r="S117">
        <v>13.724471652534508</v>
      </c>
      <c r="T117"/>
      <c r="U117"/>
      <c r="V117"/>
      <c r="W117"/>
      <c r="X117"/>
      <c r="Y117"/>
      <c r="Z117">
        <v>2.7343219009914805</v>
      </c>
      <c r="AA117"/>
      <c r="AB117"/>
      <c r="AC117">
        <v>53.409576259696685</v>
      </c>
      <c r="AD117"/>
      <c r="AE117"/>
      <c r="AF117"/>
      <c r="AG117"/>
      <c r="AH117"/>
      <c r="AI117">
        <v>-38.788039490625856</v>
      </c>
      <c r="AJ117"/>
      <c r="AK117"/>
      <c r="AL117">
        <v>-4.0638353062255828</v>
      </c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</row>
    <row r="118" spans="1:55" x14ac:dyDescent="0.2">
      <c r="A118" s="3" t="str">
        <f t="shared" si="1"/>
        <v>AustraliaSAR_UNFCCC2013</v>
      </c>
      <c r="B118" t="s">
        <v>94</v>
      </c>
      <c r="C118" t="s">
        <v>95</v>
      </c>
      <c r="D118" t="s">
        <v>23</v>
      </c>
      <c r="E118" t="s">
        <v>27</v>
      </c>
      <c r="F118">
        <v>562.72034852205843</v>
      </c>
      <c r="G118">
        <v>24.330560786912702</v>
      </c>
      <c r="H118" t="s">
        <v>104</v>
      </c>
      <c r="I118" t="s">
        <v>103</v>
      </c>
      <c r="J118">
        <v>1.2312386816163132E-2</v>
      </c>
      <c r="K118">
        <v>0.72630664721061322</v>
      </c>
      <c r="L118">
        <v>1.8226363535897374E-2</v>
      </c>
      <c r="M118">
        <v>0</v>
      </c>
      <c r="N118">
        <v>3.7940777435236613E-2</v>
      </c>
      <c r="O118">
        <v>0.21752621181825291</v>
      </c>
      <c r="P118"/>
      <c r="Q118">
        <v>5.6790403024030089</v>
      </c>
      <c r="R118">
        <v>44.930192206270497</v>
      </c>
      <c r="S118">
        <v>13.510181774965091</v>
      </c>
      <c r="T118"/>
      <c r="U118"/>
      <c r="V118"/>
      <c r="W118"/>
      <c r="X118"/>
      <c r="Y118"/>
      <c r="Z118">
        <v>2.7427654049760317</v>
      </c>
      <c r="AA118"/>
      <c r="AB118">
        <v>5.6106346250556749</v>
      </c>
      <c r="AC118">
        <v>49.933611413380078</v>
      </c>
      <c r="AD118"/>
      <c r="AE118"/>
      <c r="AF118"/>
      <c r="AG118"/>
      <c r="AH118"/>
      <c r="AI118">
        <v>-44.463392025420049</v>
      </c>
      <c r="AJ118"/>
      <c r="AK118"/>
      <c r="AL118">
        <v>-4.0822346167562147</v>
      </c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</row>
    <row r="119" spans="1:55" x14ac:dyDescent="0.2">
      <c r="A119" s="3" t="str">
        <f t="shared" si="1"/>
        <v>AustraliaSAR_UNFCCC2014</v>
      </c>
      <c r="B119" t="s">
        <v>94</v>
      </c>
      <c r="C119" t="s">
        <v>95</v>
      </c>
      <c r="D119" t="s">
        <v>23</v>
      </c>
      <c r="E119" t="s">
        <v>24</v>
      </c>
      <c r="F119">
        <v>562.74278580202747</v>
      </c>
      <c r="G119">
        <v>23.971303151781271</v>
      </c>
      <c r="H119" t="s">
        <v>99</v>
      </c>
      <c r="I119" t="s">
        <v>103</v>
      </c>
      <c r="J119">
        <v>1.2467889196522626E-2</v>
      </c>
      <c r="K119">
        <v>0.71627007425897771</v>
      </c>
      <c r="L119">
        <v>1.8190833169290453E-2</v>
      </c>
      <c r="M119">
        <v>0</v>
      </c>
      <c r="N119">
        <v>3.6606122964069586E-2</v>
      </c>
      <c r="O119">
        <v>0.2289329696076623</v>
      </c>
      <c r="P119"/>
      <c r="Q119">
        <v>5.7905143680530378</v>
      </c>
      <c r="R119">
        <v>44.48446765287337</v>
      </c>
      <c r="S119">
        <v>14.118227635484041</v>
      </c>
      <c r="T119"/>
      <c r="U119"/>
      <c r="V119"/>
      <c r="W119"/>
      <c r="X119"/>
      <c r="Y119"/>
      <c r="Z119">
        <v>3.0480631815891162</v>
      </c>
      <c r="AA119"/>
      <c r="AB119">
        <v>6.0445166784127462</v>
      </c>
      <c r="AC119">
        <v>55.344587562534457</v>
      </c>
      <c r="AD119"/>
      <c r="AE119"/>
      <c r="AF119"/>
      <c r="AG119"/>
      <c r="AH119"/>
      <c r="AI119">
        <v>-47.231150926770901</v>
      </c>
      <c r="AJ119"/>
      <c r="AK119"/>
      <c r="AL119">
        <v>-3.9844302837209367</v>
      </c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</row>
    <row r="120" spans="1:55" x14ac:dyDescent="0.2">
      <c r="A120" s="3" t="str">
        <f t="shared" si="1"/>
        <v>AustraliaSAR_UNFCCC2015</v>
      </c>
      <c r="B120" t="s">
        <v>94</v>
      </c>
      <c r="C120" t="s">
        <v>95</v>
      </c>
      <c r="D120" t="s">
        <v>23</v>
      </c>
      <c r="E120" t="s">
        <v>22</v>
      </c>
      <c r="F120">
        <v>553.81235173454741</v>
      </c>
      <c r="G120">
        <v>23.253798622923266</v>
      </c>
      <c r="H120" t="s">
        <v>99</v>
      </c>
      <c r="I120" t="s">
        <v>103</v>
      </c>
      <c r="J120">
        <v>1.2484768943234975E-2</v>
      </c>
      <c r="K120">
        <v>0.74602313997345304</v>
      </c>
      <c r="L120">
        <v>1.7829441498215852E-2</v>
      </c>
      <c r="M120">
        <v>0</v>
      </c>
      <c r="N120">
        <v>3.7891944403818316E-2</v>
      </c>
      <c r="O120">
        <v>0.19825547412451272</v>
      </c>
      <c r="P120"/>
      <c r="Q120">
        <v>5.7162683506680567</v>
      </c>
      <c r="R120">
        <v>42.672339071640572</v>
      </c>
      <c r="S120">
        <v>13.480545503122729</v>
      </c>
      <c r="T120"/>
      <c r="U120"/>
      <c r="V120"/>
      <c r="W120"/>
      <c r="X120"/>
      <c r="Y120"/>
      <c r="Z120">
        <v>3.0530559890036897</v>
      </c>
      <c r="AA120"/>
      <c r="AB120"/>
      <c r="AC120">
        <v>44.874121454709048</v>
      </c>
      <c r="AD120"/>
      <c r="AE120"/>
      <c r="AF120"/>
      <c r="AG120"/>
      <c r="AH120"/>
      <c r="AI120">
        <v>-51.157614107831805</v>
      </c>
      <c r="AJ120"/>
      <c r="AK120"/>
      <c r="AL120">
        <v>-4.2322899656440782</v>
      </c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</row>
    <row r="121" spans="1:55" x14ac:dyDescent="0.2">
      <c r="A121" s="3" t="str">
        <f t="shared" si="1"/>
        <v>AustraliaSAR_UNFCCC2016</v>
      </c>
      <c r="B121" t="s">
        <v>94</v>
      </c>
      <c r="C121" t="s">
        <v>95</v>
      </c>
      <c r="D121" t="s">
        <v>23</v>
      </c>
      <c r="E121" t="s">
        <v>21</v>
      </c>
      <c r="F121">
        <v>553.9454455262977</v>
      </c>
      <c r="G121">
        <v>22.898911790545831</v>
      </c>
      <c r="H121" t="s">
        <v>99</v>
      </c>
      <c r="I121" t="s">
        <v>103</v>
      </c>
      <c r="J121">
        <v>1.2586439892455895E-2</v>
      </c>
      <c r="K121">
        <v>0.76276914469213986</v>
      </c>
      <c r="L121">
        <v>1.8562505733985074E-2</v>
      </c>
      <c r="M121">
        <v>0</v>
      </c>
      <c r="N121">
        <v>3.7278450264174728E-2</v>
      </c>
      <c r="O121">
        <v>0.1813898993097004</v>
      </c>
      <c r="P121"/>
      <c r="Q121">
        <v>5.5850452070951206</v>
      </c>
      <c r="R121">
        <v>41.984484157059782</v>
      </c>
      <c r="S121">
        <v>13.608561237187974</v>
      </c>
      <c r="T121"/>
      <c r="U121"/>
      <c r="V121"/>
      <c r="W121"/>
      <c r="X121"/>
      <c r="Y121"/>
      <c r="Z121">
        <v>3.0166090379204173</v>
      </c>
      <c r="AA121"/>
      <c r="AB121"/>
      <c r="AC121">
        <v>36.285408947818958</v>
      </c>
      <c r="AD121"/>
      <c r="AE121"/>
      <c r="AF121"/>
      <c r="AG121"/>
      <c r="AH121"/>
      <c r="AI121">
        <v>-71.0994153386834</v>
      </c>
      <c r="AJ121">
        <v>-2.8861025796680568</v>
      </c>
      <c r="AK121"/>
      <c r="AL121">
        <v>-4.4470065630373874</v>
      </c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</row>
    <row r="122" spans="1:55" x14ac:dyDescent="0.2">
      <c r="A122" s="3" t="str">
        <f t="shared" si="1"/>
        <v>AustraliaSAR_UNFCCC2017</v>
      </c>
      <c r="B122" t="s">
        <v>94</v>
      </c>
      <c r="C122" t="s">
        <v>95</v>
      </c>
      <c r="D122" t="s">
        <v>23</v>
      </c>
      <c r="E122" t="s">
        <v>20</v>
      </c>
      <c r="F122">
        <v>560.52443696271439</v>
      </c>
      <c r="G122">
        <v>22.790917833508662</v>
      </c>
      <c r="H122" t="s">
        <v>99</v>
      </c>
      <c r="I122" t="s">
        <v>108</v>
      </c>
      <c r="J122">
        <v>1.3362944462873217E-2</v>
      </c>
      <c r="K122">
        <v>0.75768701797054472</v>
      </c>
      <c r="L122">
        <v>1.8697873715145814E-2</v>
      </c>
      <c r="M122">
        <v>0</v>
      </c>
      <c r="N122">
        <v>3.7641403255380228E-2</v>
      </c>
      <c r="O122">
        <v>0.18597370505892913</v>
      </c>
      <c r="P122"/>
      <c r="Q122">
        <v>5.769402698073498</v>
      </c>
      <c r="R122">
        <v>43.295936998230374</v>
      </c>
      <c r="S122">
        <v>15.194045459408562</v>
      </c>
      <c r="T122"/>
      <c r="U122"/>
      <c r="V122"/>
      <c r="W122"/>
      <c r="X122"/>
      <c r="Y122"/>
      <c r="Z122">
        <v>3.573421052442995</v>
      </c>
      <c r="AA122"/>
      <c r="AB122"/>
      <c r="AC122">
        <v>31.203333445606308</v>
      </c>
      <c r="AD122"/>
      <c r="AE122"/>
      <c r="AF122"/>
      <c r="AG122"/>
      <c r="AH122">
        <v>5.2066666642644268</v>
      </c>
      <c r="AI122">
        <v>-74.658531519368154</v>
      </c>
      <c r="AJ122">
        <v>-3.1584674787811844</v>
      </c>
      <c r="AK122"/>
      <c r="AL122">
        <v>-4.5903131016604171</v>
      </c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</row>
    <row r="123" spans="1:55" x14ac:dyDescent="0.2">
      <c r="A123" s="3" t="str">
        <f t="shared" si="1"/>
        <v>AustraliaSAR_UNFCCC2018</v>
      </c>
      <c r="B123" t="s">
        <v>94</v>
      </c>
      <c r="C123" t="s">
        <v>95</v>
      </c>
      <c r="D123" t="s">
        <v>23</v>
      </c>
      <c r="E123" t="s">
        <v>19</v>
      </c>
      <c r="F123">
        <v>566.16462788084846</v>
      </c>
      <c r="G123">
        <v>22.676842372474681</v>
      </c>
      <c r="H123" t="s">
        <v>97</v>
      </c>
      <c r="I123" t="s">
        <v>103</v>
      </c>
      <c r="J123">
        <v>1.2956520722880257E-2</v>
      </c>
      <c r="K123">
        <v>0.75412610687956116</v>
      </c>
      <c r="L123">
        <v>1.8324624020877159E-2</v>
      </c>
      <c r="M123">
        <v>0</v>
      </c>
      <c r="N123">
        <v>3.8525152487473048E-2</v>
      </c>
      <c r="O123">
        <v>0.18902411661208868</v>
      </c>
      <c r="P123"/>
      <c r="Q123">
        <v>5.86614792600305</v>
      </c>
      <c r="R123">
        <v>43.401368706353935</v>
      </c>
      <c r="S123">
        <v>13.922921943746656</v>
      </c>
      <c r="T123"/>
      <c r="U123"/>
      <c r="V123"/>
      <c r="W123"/>
      <c r="X123"/>
      <c r="Y123"/>
      <c r="Z123">
        <v>3.1835182569977185</v>
      </c>
      <c r="AA123"/>
      <c r="AB123"/>
      <c r="AC123">
        <v>40.644811809087948</v>
      </c>
      <c r="AD123"/>
      <c r="AE123"/>
      <c r="AF123"/>
      <c r="AG123"/>
      <c r="AH123"/>
      <c r="AI123">
        <v>-77.119544516809285</v>
      </c>
      <c r="AJ123"/>
      <c r="AK123"/>
      <c r="AL123">
        <v>-5.2197789385753319</v>
      </c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</row>
    <row r="124" spans="1:55" x14ac:dyDescent="0.2">
      <c r="A124" s="3" t="str">
        <f t="shared" si="1"/>
        <v>AustraliaSAR_UNFCCC2019</v>
      </c>
      <c r="B124" t="s">
        <v>94</v>
      </c>
      <c r="C124" t="s">
        <v>95</v>
      </c>
      <c r="D124" t="s">
        <v>23</v>
      </c>
      <c r="E124" t="s">
        <v>18</v>
      </c>
      <c r="F124">
        <v>541.56105171606373</v>
      </c>
      <c r="G124">
        <v>21.37160276551948</v>
      </c>
      <c r="H124" t="s">
        <v>99</v>
      </c>
      <c r="I124" t="s">
        <v>108</v>
      </c>
      <c r="J124">
        <v>1.2690493133121891E-2</v>
      </c>
      <c r="K124">
        <v>0.78713662863878875</v>
      </c>
      <c r="L124">
        <v>1.8628054993165E-2</v>
      </c>
      <c r="M124">
        <v>0</v>
      </c>
      <c r="N124">
        <v>4.0185522186131355E-2</v>
      </c>
      <c r="O124">
        <v>0.15404979418191486</v>
      </c>
      <c r="P124"/>
      <c r="Q124">
        <v>5.5093784575137361</v>
      </c>
      <c r="R124">
        <v>40.495864373344773</v>
      </c>
      <c r="S124">
        <v>12.721767525015247</v>
      </c>
      <c r="T124"/>
      <c r="U124"/>
      <c r="V124"/>
      <c r="W124"/>
      <c r="X124"/>
      <c r="Y124"/>
      <c r="Z124">
        <v>2.8768795511660805</v>
      </c>
      <c r="AA124"/>
      <c r="AB124"/>
      <c r="AC124">
        <v>21.823478646761142</v>
      </c>
      <c r="AD124"/>
      <c r="AE124"/>
      <c r="AF124"/>
      <c r="AG124"/>
      <c r="AH124"/>
      <c r="AI124">
        <v>-64.166617896349038</v>
      </c>
      <c r="AJ124"/>
      <c r="AK124"/>
      <c r="AL124">
        <v>-4.9389279822155014</v>
      </c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</row>
    <row r="125" spans="1:55" x14ac:dyDescent="0.2">
      <c r="A125" s="3" t="str">
        <f t="shared" si="1"/>
        <v>AustraliaSAR_UNFCCC2020</v>
      </c>
      <c r="B125" t="s">
        <v>94</v>
      </c>
      <c r="C125" t="s">
        <v>95</v>
      </c>
      <c r="D125" t="s">
        <v>23</v>
      </c>
      <c r="E125" t="s">
        <v>107</v>
      </c>
      <c r="F125">
        <v>529.9320026113113</v>
      </c>
      <c r="G125">
        <v>20.655857847140656</v>
      </c>
      <c r="H125" t="s">
        <v>98</v>
      </c>
      <c r="I125" t="s">
        <v>108</v>
      </c>
      <c r="J125">
        <v>1.2284123126117135E-2</v>
      </c>
      <c r="K125">
        <v>0.77466861267625209</v>
      </c>
      <c r="L125">
        <v>1.8823930714730291E-2</v>
      </c>
      <c r="M125">
        <v>0</v>
      </c>
      <c r="N125">
        <v>3.9383690214480904E-2</v>
      </c>
      <c r="O125">
        <v>0.16712376639453674</v>
      </c>
      <c r="P125"/>
      <c r="Q125">
        <v>5.3340189127513424</v>
      </c>
      <c r="R125">
        <v>38.846694134043275</v>
      </c>
      <c r="S125">
        <v>12.846422892771043</v>
      </c>
      <c r="T125"/>
      <c r="U125"/>
      <c r="V125"/>
      <c r="W125"/>
      <c r="X125"/>
      <c r="Y125"/>
      <c r="Z125">
        <v>3.0088041065765703</v>
      </c>
      <c r="AA125"/>
      <c r="AB125"/>
      <c r="AC125">
        <v>28.528292163259582</v>
      </c>
      <c r="AD125"/>
      <c r="AE125"/>
      <c r="AF125"/>
      <c r="AG125"/>
      <c r="AH125"/>
      <c r="AI125">
        <v>-73.519802579013032</v>
      </c>
      <c r="AJ125"/>
      <c r="AK125"/>
      <c r="AL125">
        <v>-4.2396464287401701</v>
      </c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</row>
    <row r="126" spans="1:55" x14ac:dyDescent="0.2">
      <c r="A126" s="3" t="str">
        <f t="shared" si="1"/>
        <v>CanadaAR4_UNFCCC1990</v>
      </c>
      <c r="B126" t="s">
        <v>110</v>
      </c>
      <c r="C126" t="s">
        <v>111</v>
      </c>
      <c r="D126" t="s">
        <v>26</v>
      </c>
      <c r="E126" t="s">
        <v>79</v>
      </c>
      <c r="F126">
        <v>713.67396596067863</v>
      </c>
      <c r="G126">
        <v>25.772648489949333</v>
      </c>
      <c r="H126" t="s">
        <v>102</v>
      </c>
      <c r="I126" t="s">
        <v>98</v>
      </c>
      <c r="J126">
        <v>1.9006645597198366E-2</v>
      </c>
      <c r="K126">
        <v>0.66159344331750913</v>
      </c>
      <c r="L126">
        <v>3.4212460048801546E-2</v>
      </c>
      <c r="M126">
        <v>0</v>
      </c>
      <c r="N126">
        <v>6.3343025516464507E-2</v>
      </c>
      <c r="O126">
        <v>0.24085107111722479</v>
      </c>
      <c r="P126"/>
      <c r="Q126"/>
      <c r="R126">
        <v>22.347103932543241</v>
      </c>
      <c r="S126">
        <v>11.335179443439173</v>
      </c>
      <c r="T126"/>
      <c r="U126"/>
      <c r="V126"/>
      <c r="W126"/>
      <c r="X126"/>
      <c r="Y126"/>
      <c r="Z126">
        <v>7.5004445091947458</v>
      </c>
      <c r="AA126"/>
      <c r="AB126"/>
      <c r="AC126"/>
      <c r="AD126">
        <v>130.70641124493011</v>
      </c>
      <c r="AE126"/>
      <c r="AF126"/>
      <c r="AG126"/>
      <c r="AH126"/>
      <c r="AI126">
        <v>-201.91889216497682</v>
      </c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</row>
    <row r="127" spans="1:55" x14ac:dyDescent="0.2">
      <c r="A127" s="3" t="str">
        <f t="shared" si="1"/>
        <v>CanadaAR4_UNFCCC1991</v>
      </c>
      <c r="B127" t="s">
        <v>110</v>
      </c>
      <c r="C127" t="s">
        <v>111</v>
      </c>
      <c r="D127" t="s">
        <v>26</v>
      </c>
      <c r="E127" t="s">
        <v>78</v>
      </c>
      <c r="F127">
        <v>707.40936713995336</v>
      </c>
      <c r="G127">
        <v>25.230900958075079</v>
      </c>
      <c r="H127" t="s">
        <v>102</v>
      </c>
      <c r="I127" t="s">
        <v>98</v>
      </c>
      <c r="J127">
        <v>1.8742971431819661E-2</v>
      </c>
      <c r="K127">
        <v>0.65544862065355314</v>
      </c>
      <c r="L127">
        <v>3.4644208540422938E-2</v>
      </c>
      <c r="M127">
        <v>0</v>
      </c>
      <c r="N127">
        <v>6.4468460897235097E-2</v>
      </c>
      <c r="O127">
        <v>0.2454387099087888</v>
      </c>
      <c r="P127"/>
      <c r="Q127"/>
      <c r="R127">
        <v>22.852559171025437</v>
      </c>
      <c r="S127">
        <v>11.00516974050587</v>
      </c>
      <c r="T127"/>
      <c r="U127"/>
      <c r="V127"/>
      <c r="W127"/>
      <c r="X127"/>
      <c r="Y127"/>
      <c r="Z127">
        <v>7.4890111477215671</v>
      </c>
      <c r="AA127"/>
      <c r="AB127"/>
      <c r="AC127"/>
      <c r="AD127">
        <v>132.27890238896998</v>
      </c>
      <c r="AE127"/>
      <c r="AF127"/>
      <c r="AG127"/>
      <c r="AH127"/>
      <c r="AI127">
        <v>-207.05239622574018</v>
      </c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</row>
    <row r="128" spans="1:55" x14ac:dyDescent="0.2">
      <c r="A128" s="3" t="str">
        <f t="shared" si="1"/>
        <v>CanadaAR4_UNFCCC1992</v>
      </c>
      <c r="B128" t="s">
        <v>110</v>
      </c>
      <c r="C128" t="s">
        <v>111</v>
      </c>
      <c r="D128" t="s">
        <v>26</v>
      </c>
      <c r="E128" t="s">
        <v>76</v>
      </c>
      <c r="F128">
        <v>736.57514899140153</v>
      </c>
      <c r="G128">
        <v>25.962013852868928</v>
      </c>
      <c r="H128" t="s">
        <v>98</v>
      </c>
      <c r="I128" t="s">
        <v>98</v>
      </c>
      <c r="J128">
        <v>1.9294948425893816E-2</v>
      </c>
      <c r="K128">
        <v>0.65285014881366443</v>
      </c>
      <c r="L128">
        <v>3.397229432586963E-2</v>
      </c>
      <c r="M128">
        <v>0</v>
      </c>
      <c r="N128">
        <v>6.1334068534413977E-2</v>
      </c>
      <c r="O128">
        <v>0.25184348832605186</v>
      </c>
      <c r="P128"/>
      <c r="Q128"/>
      <c r="R128">
        <v>23.968877914564796</v>
      </c>
      <c r="S128">
        <v>11.447068670019796</v>
      </c>
      <c r="T128"/>
      <c r="U128"/>
      <c r="V128"/>
      <c r="W128"/>
      <c r="X128"/>
      <c r="Y128"/>
      <c r="Z128">
        <v>7.8349284114613713</v>
      </c>
      <c r="AA128"/>
      <c r="AB128"/>
      <c r="AC128"/>
      <c r="AD128">
        <v>142.25077994022999</v>
      </c>
      <c r="AE128"/>
      <c r="AF128"/>
      <c r="AG128"/>
      <c r="AH128"/>
      <c r="AI128">
        <v>-205.11710770070019</v>
      </c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</row>
    <row r="129" spans="1:55" x14ac:dyDescent="0.2">
      <c r="A129" s="3" t="str">
        <f t="shared" si="1"/>
        <v>CanadaAR4_UNFCCC1993</v>
      </c>
      <c r="B129" t="s">
        <v>110</v>
      </c>
      <c r="C129" t="s">
        <v>111</v>
      </c>
      <c r="D129" t="s">
        <v>26</v>
      </c>
      <c r="E129" t="s">
        <v>73</v>
      </c>
      <c r="F129">
        <v>743.34354774482574</v>
      </c>
      <c r="G129">
        <v>25.91422916168408</v>
      </c>
      <c r="H129" t="s">
        <v>96</v>
      </c>
      <c r="I129" t="s">
        <v>106</v>
      </c>
      <c r="J129">
        <v>1.9114772455427542E-2</v>
      </c>
      <c r="K129">
        <v>0.64837627292583577</v>
      </c>
      <c r="L129">
        <v>3.4297782028828834E-2</v>
      </c>
      <c r="M129">
        <v>0</v>
      </c>
      <c r="N129">
        <v>6.1943164878705659E-2</v>
      </c>
      <c r="O129">
        <v>0.2553827801666298</v>
      </c>
      <c r="P129"/>
      <c r="Q129"/>
      <c r="R129">
        <v>24.395738933110096</v>
      </c>
      <c r="S129">
        <v>12.018001498854522</v>
      </c>
      <c r="T129"/>
      <c r="U129"/>
      <c r="V129"/>
      <c r="W129"/>
      <c r="X129"/>
      <c r="Y129"/>
      <c r="Z129">
        <v>7.9315051493849928</v>
      </c>
      <c r="AA129"/>
      <c r="AB129"/>
      <c r="AC129"/>
      <c r="AD129">
        <v>145.4918962606499</v>
      </c>
      <c r="AE129"/>
      <c r="AF129"/>
      <c r="AG129"/>
      <c r="AH129"/>
      <c r="AI129">
        <v>-200.78690162335019</v>
      </c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</row>
    <row r="130" spans="1:55" x14ac:dyDescent="0.2">
      <c r="A130" s="3" t="str">
        <f t="shared" si="1"/>
        <v>CanadaAR4_UNFCCC1994</v>
      </c>
      <c r="B130" t="s">
        <v>110</v>
      </c>
      <c r="C130" t="s">
        <v>111</v>
      </c>
      <c r="D130" t="s">
        <v>26</v>
      </c>
      <c r="E130" t="s">
        <v>70</v>
      </c>
      <c r="F130">
        <v>767.95240289704452</v>
      </c>
      <c r="G130">
        <v>26.480511941987139</v>
      </c>
      <c r="H130" t="s">
        <v>98</v>
      </c>
      <c r="I130" t="s">
        <v>106</v>
      </c>
      <c r="J130">
        <v>1.9519816667783491E-2</v>
      </c>
      <c r="K130">
        <v>0.648603835287896</v>
      </c>
      <c r="L130">
        <v>3.3976897695399008E-2</v>
      </c>
      <c r="M130">
        <v>0</v>
      </c>
      <c r="N130">
        <v>6.3092077168120736E-2</v>
      </c>
      <c r="O130">
        <v>0.25432718984858427</v>
      </c>
      <c r="P130"/>
      <c r="Q130"/>
      <c r="R130">
        <v>25.473187560232773</v>
      </c>
      <c r="S130">
        <v>12.323036892256894</v>
      </c>
      <c r="T130"/>
      <c r="U130"/>
      <c r="V130"/>
      <c r="W130"/>
      <c r="X130"/>
      <c r="Y130"/>
      <c r="Z130">
        <v>8.3713737841134481</v>
      </c>
      <c r="AA130"/>
      <c r="AB130"/>
      <c r="AC130"/>
      <c r="AD130">
        <v>149.14357832967002</v>
      </c>
      <c r="AE130"/>
      <c r="AF130"/>
      <c r="AG130"/>
      <c r="AH130"/>
      <c r="AI130">
        <v>-201.05400267886017</v>
      </c>
      <c r="AJ130">
        <v>-8.3856862677000095</v>
      </c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</row>
    <row r="131" spans="1:55" x14ac:dyDescent="0.2">
      <c r="A131" s="3" t="str">
        <f t="shared" ref="A131:A194" si="2">C131&amp;D131&amp;E131</f>
        <v>CanadaAR4_UNFCCC1995</v>
      </c>
      <c r="B131" t="s">
        <v>110</v>
      </c>
      <c r="C131" t="s">
        <v>111</v>
      </c>
      <c r="D131" t="s">
        <v>26</v>
      </c>
      <c r="E131" t="s">
        <v>68</v>
      </c>
      <c r="F131">
        <v>790.28660343591196</v>
      </c>
      <c r="G131">
        <v>26.970111792066909</v>
      </c>
      <c r="H131" t="s">
        <v>104</v>
      </c>
      <c r="I131" t="s">
        <v>106</v>
      </c>
      <c r="J131">
        <v>1.9555913090422986E-2</v>
      </c>
      <c r="K131">
        <v>0.64846712977439103</v>
      </c>
      <c r="L131">
        <v>3.3430002575408936E-2</v>
      </c>
      <c r="M131">
        <v>0</v>
      </c>
      <c r="N131">
        <v>6.2407173259806124E-2</v>
      </c>
      <c r="O131">
        <v>0.25569569439039397</v>
      </c>
      <c r="P131"/>
      <c r="Q131"/>
      <c r="R131">
        <v>26.807415191511677</v>
      </c>
      <c r="S131">
        <v>12.489614072078988</v>
      </c>
      <c r="T131"/>
      <c r="U131"/>
      <c r="V131"/>
      <c r="W131"/>
      <c r="X131"/>
      <c r="Y131"/>
      <c r="Z131">
        <v>8.8616668894006612</v>
      </c>
      <c r="AA131"/>
      <c r="AB131"/>
      <c r="AC131"/>
      <c r="AD131">
        <v>153.91418567998008</v>
      </c>
      <c r="AE131"/>
      <c r="AF131"/>
      <c r="AG131"/>
      <c r="AH131"/>
      <c r="AI131">
        <v>-189.50117479388686</v>
      </c>
      <c r="AJ131">
        <v>-8.4160890649600102</v>
      </c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</row>
    <row r="132" spans="1:55" x14ac:dyDescent="0.2">
      <c r="A132" s="3" t="str">
        <f t="shared" si="2"/>
        <v>CanadaAR4_UNFCCC1996</v>
      </c>
      <c r="B132" t="s">
        <v>110</v>
      </c>
      <c r="C132" t="s">
        <v>111</v>
      </c>
      <c r="D132" t="s">
        <v>26</v>
      </c>
      <c r="E132" t="s">
        <v>65</v>
      </c>
      <c r="F132">
        <v>807.21097287103612</v>
      </c>
      <c r="G132">
        <v>27.261230324985654</v>
      </c>
      <c r="H132" t="s">
        <v>104</v>
      </c>
      <c r="I132" t="s">
        <v>106</v>
      </c>
      <c r="J132">
        <v>1.9996088543236257E-2</v>
      </c>
      <c r="K132">
        <v>0.65758022666172766</v>
      </c>
      <c r="L132">
        <v>3.223995659442512E-2</v>
      </c>
      <c r="M132">
        <v>0</v>
      </c>
      <c r="N132">
        <v>6.3922820129781899E-2</v>
      </c>
      <c r="O132">
        <v>0.24625699661406528</v>
      </c>
      <c r="P132"/>
      <c r="Q132"/>
      <c r="R132">
        <v>27.173100000585805</v>
      </c>
      <c r="S132">
        <v>13.072613204654612</v>
      </c>
      <c r="T132"/>
      <c r="U132"/>
      <c r="V132"/>
      <c r="W132"/>
      <c r="X132"/>
      <c r="Y132"/>
      <c r="Z132">
        <v>8.945659343868579</v>
      </c>
      <c r="AA132"/>
      <c r="AB132"/>
      <c r="AC132"/>
      <c r="AD132">
        <v>149.5899772640301</v>
      </c>
      <c r="AE132"/>
      <c r="AF132"/>
      <c r="AG132"/>
      <c r="AH132"/>
      <c r="AI132">
        <v>-190.79428648192351</v>
      </c>
      <c r="AJ132">
        <v>-8.5275019463333432</v>
      </c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</row>
    <row r="133" spans="1:55" x14ac:dyDescent="0.2">
      <c r="A133" s="3" t="str">
        <f t="shared" si="2"/>
        <v>CanadaAR4_UNFCCC1997</v>
      </c>
      <c r="B133" t="s">
        <v>110</v>
      </c>
      <c r="C133" t="s">
        <v>111</v>
      </c>
      <c r="D133" t="s">
        <v>26</v>
      </c>
      <c r="E133" t="s">
        <v>64</v>
      </c>
      <c r="F133">
        <v>823.51438147713588</v>
      </c>
      <c r="G133">
        <v>27.536809114933789</v>
      </c>
      <c r="H133" t="s">
        <v>106</v>
      </c>
      <c r="I133" t="s">
        <v>106</v>
      </c>
      <c r="J133">
        <v>1.9567242710560342E-2</v>
      </c>
      <c r="K133">
        <v>0.66408568033997073</v>
      </c>
      <c r="L133">
        <v>3.1308119833779381E-2</v>
      </c>
      <c r="M133">
        <v>0</v>
      </c>
      <c r="N133">
        <v>6.1776301523111907E-2</v>
      </c>
      <c r="O133">
        <v>0.24282989830313795</v>
      </c>
      <c r="P133"/>
      <c r="Q133"/>
      <c r="R133">
        <v>27.100616404067182</v>
      </c>
      <c r="S133">
        <v>13.186879539646425</v>
      </c>
      <c r="T133"/>
      <c r="U133"/>
      <c r="V133"/>
      <c r="W133"/>
      <c r="X133"/>
      <c r="Y133"/>
      <c r="Z133">
        <v>9.1466670986709655</v>
      </c>
      <c r="AA133"/>
      <c r="AB133"/>
      <c r="AC133"/>
      <c r="AD133">
        <v>150.53975046287988</v>
      </c>
      <c r="AE133"/>
      <c r="AF133"/>
      <c r="AG133"/>
      <c r="AH133"/>
      <c r="AI133">
        <v>-191.91451715278353</v>
      </c>
      <c r="AJ133">
        <v>-12.297028325520012</v>
      </c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</row>
    <row r="134" spans="1:55" x14ac:dyDescent="0.2">
      <c r="A134" s="3" t="str">
        <f t="shared" si="2"/>
        <v>CanadaAR4_UNFCCC1998</v>
      </c>
      <c r="B134" t="s">
        <v>110</v>
      </c>
      <c r="C134" t="s">
        <v>111</v>
      </c>
      <c r="D134" t="s">
        <v>26</v>
      </c>
      <c r="E134" t="s">
        <v>62</v>
      </c>
      <c r="F134">
        <v>815.35012522657598</v>
      </c>
      <c r="G134">
        <v>27.038482758052027</v>
      </c>
      <c r="H134" t="s">
        <v>104</v>
      </c>
      <c r="I134" t="s">
        <v>104</v>
      </c>
      <c r="J134">
        <v>2.0278142431152838E-2</v>
      </c>
      <c r="K134">
        <v>0.68046869950137723</v>
      </c>
      <c r="L134">
        <v>3.2707400993171466E-2</v>
      </c>
      <c r="M134">
        <v>0</v>
      </c>
      <c r="N134">
        <v>5.7119559086394274E-2</v>
      </c>
      <c r="O134">
        <v>0.22970434041905707</v>
      </c>
      <c r="P134"/>
      <c r="Q134"/>
      <c r="R134">
        <v>27.164480424463484</v>
      </c>
      <c r="S134">
        <v>13.535699517890118</v>
      </c>
      <c r="T134"/>
      <c r="U134"/>
      <c r="V134"/>
      <c r="W134"/>
      <c r="X134"/>
      <c r="Y134"/>
      <c r="Z134">
        <v>9.3990454206426222</v>
      </c>
      <c r="AA134"/>
      <c r="AB134"/>
      <c r="AC134"/>
      <c r="AD134">
        <v>137.19023736277001</v>
      </c>
      <c r="AE134"/>
      <c r="AF134"/>
      <c r="AG134"/>
      <c r="AH134"/>
      <c r="AI134">
        <v>-189.28101798791687</v>
      </c>
      <c r="AJ134">
        <v>-7.7165140340100091</v>
      </c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</row>
    <row r="135" spans="1:55" x14ac:dyDescent="0.2">
      <c r="A135" s="3" t="str">
        <f t="shared" si="2"/>
        <v>CanadaAR4_UNFCCC1999</v>
      </c>
      <c r="B135" t="s">
        <v>110</v>
      </c>
      <c r="C135" t="s">
        <v>111</v>
      </c>
      <c r="D135" t="s">
        <v>26</v>
      </c>
      <c r="E135" t="s">
        <v>60</v>
      </c>
      <c r="F135">
        <v>837.28613773343432</v>
      </c>
      <c r="G135">
        <v>27.541142099496525</v>
      </c>
      <c r="H135" t="s">
        <v>105</v>
      </c>
      <c r="I135" t="s">
        <v>104</v>
      </c>
      <c r="J135">
        <v>2.0271187793683115E-2</v>
      </c>
      <c r="K135">
        <v>0.68013120955121442</v>
      </c>
      <c r="L135">
        <v>3.2941852307600931E-2</v>
      </c>
      <c r="M135">
        <v>0</v>
      </c>
      <c r="N135">
        <v>5.3271472607890141E-2</v>
      </c>
      <c r="O135">
        <v>0.23365546553329442</v>
      </c>
      <c r="P135"/>
      <c r="Q135"/>
      <c r="R135">
        <v>27.357293984402798</v>
      </c>
      <c r="S135">
        <v>13.428811788271087</v>
      </c>
      <c r="T135"/>
      <c r="U135"/>
      <c r="V135"/>
      <c r="W135"/>
      <c r="X135"/>
      <c r="Y135"/>
      <c r="Z135">
        <v>9.3817623332456854</v>
      </c>
      <c r="AA135"/>
      <c r="AB135"/>
      <c r="AC135"/>
      <c r="AD135">
        <v>145.46861419076009</v>
      </c>
      <c r="AE135"/>
      <c r="AF135"/>
      <c r="AG135"/>
      <c r="AH135"/>
      <c r="AI135">
        <v>-182.38406579295352</v>
      </c>
      <c r="AJ135">
        <v>-15.826315126340017</v>
      </c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</row>
    <row r="136" spans="1:55" x14ac:dyDescent="0.2">
      <c r="A136" s="3" t="str">
        <f t="shared" si="2"/>
        <v>CanadaAR4_UNFCCC2000</v>
      </c>
      <c r="B136" t="s">
        <v>110</v>
      </c>
      <c r="C136" t="s">
        <v>111</v>
      </c>
      <c r="D136" t="s">
        <v>26</v>
      </c>
      <c r="E136" t="s">
        <v>58</v>
      </c>
      <c r="F136">
        <v>868.69556354014594</v>
      </c>
      <c r="G136">
        <v>28.309431241823024</v>
      </c>
      <c r="H136" t="s">
        <v>106</v>
      </c>
      <c r="I136" t="s">
        <v>104</v>
      </c>
      <c r="J136">
        <v>2.0347597836761665E-2</v>
      </c>
      <c r="K136">
        <v>0.68333576136932339</v>
      </c>
      <c r="L136">
        <v>3.2558801276772902E-2</v>
      </c>
      <c r="M136">
        <v>0</v>
      </c>
      <c r="N136">
        <v>5.0002844186826517E-2</v>
      </c>
      <c r="O136">
        <v>0.23410259316707716</v>
      </c>
      <c r="P136"/>
      <c r="Q136"/>
      <c r="R136">
        <v>27.917222326005827</v>
      </c>
      <c r="S136">
        <v>13.401171437754874</v>
      </c>
      <c r="T136"/>
      <c r="U136"/>
      <c r="V136"/>
      <c r="W136"/>
      <c r="X136"/>
      <c r="Y136"/>
      <c r="Z136">
        <v>9.694643886582746</v>
      </c>
      <c r="AA136"/>
      <c r="AB136"/>
      <c r="AC136"/>
      <c r="AD136">
        <v>152.35084644714019</v>
      </c>
      <c r="AE136"/>
      <c r="AF136"/>
      <c r="AG136"/>
      <c r="AH136"/>
      <c r="AI136">
        <v>-174.32854216797014</v>
      </c>
      <c r="AJ136">
        <v>-19.056926252030017</v>
      </c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</row>
    <row r="137" spans="1:55" x14ac:dyDescent="0.2">
      <c r="A137" s="3" t="str">
        <f t="shared" si="2"/>
        <v>CanadaAR4_UNFCCC2001</v>
      </c>
      <c r="B137" t="s">
        <v>110</v>
      </c>
      <c r="C137" t="s">
        <v>111</v>
      </c>
      <c r="D137" t="s">
        <v>26</v>
      </c>
      <c r="E137" t="s">
        <v>55</v>
      </c>
      <c r="F137">
        <v>843.16701532461298</v>
      </c>
      <c r="G137">
        <v>27.180609233239348</v>
      </c>
      <c r="H137" t="s">
        <v>99</v>
      </c>
      <c r="I137" t="s">
        <v>104</v>
      </c>
      <c r="J137">
        <v>2.6664533156901926E-2</v>
      </c>
      <c r="K137">
        <v>0.69571931723302083</v>
      </c>
      <c r="L137">
        <v>3.3497621881107553E-2</v>
      </c>
      <c r="M137">
        <v>0</v>
      </c>
      <c r="N137">
        <v>5.0138267411546242E-2</v>
      </c>
      <c r="O137">
        <v>0.22064479347432539</v>
      </c>
      <c r="P137"/>
      <c r="Q137">
        <v>8.2210020696915986</v>
      </c>
      <c r="R137">
        <v>28.714711069556841</v>
      </c>
      <c r="S137">
        <v>12.97482237017627</v>
      </c>
      <c r="T137"/>
      <c r="U137"/>
      <c r="V137"/>
      <c r="W137"/>
      <c r="X137"/>
      <c r="Y137"/>
      <c r="Z137">
        <v>1.5187612689278605</v>
      </c>
      <c r="AA137"/>
      <c r="AB137"/>
      <c r="AC137"/>
      <c r="AD137">
        <v>134.61111518230999</v>
      </c>
      <c r="AE137"/>
      <c r="AF137"/>
      <c r="AG137"/>
      <c r="AH137"/>
      <c r="AI137">
        <v>-171.7237273236268</v>
      </c>
      <c r="AJ137">
        <v>-11.915265573670013</v>
      </c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</row>
    <row r="138" spans="1:55" x14ac:dyDescent="0.2">
      <c r="A138" s="3" t="str">
        <f t="shared" si="2"/>
        <v>CanadaAR4_UNFCCC2002</v>
      </c>
      <c r="B138" t="s">
        <v>110</v>
      </c>
      <c r="C138" t="s">
        <v>111</v>
      </c>
      <c r="D138" t="s">
        <v>26</v>
      </c>
      <c r="E138" t="s">
        <v>52</v>
      </c>
      <c r="F138">
        <v>855.22451418593585</v>
      </c>
      <c r="G138">
        <v>27.271121166051142</v>
      </c>
      <c r="H138" t="s">
        <v>99</v>
      </c>
      <c r="I138" t="s">
        <v>105</v>
      </c>
      <c r="J138">
        <v>2.65625889262441E-2</v>
      </c>
      <c r="K138">
        <v>0.68977953407140102</v>
      </c>
      <c r="L138">
        <v>3.3691684684263208E-2</v>
      </c>
      <c r="M138">
        <v>0</v>
      </c>
      <c r="N138">
        <v>5.1371195735538805E-2</v>
      </c>
      <c r="O138">
        <v>0.22515758550879697</v>
      </c>
      <c r="P138"/>
      <c r="Q138"/>
      <c r="R138">
        <v>28.742525592942417</v>
      </c>
      <c r="S138">
        <v>12.816009127181047</v>
      </c>
      <c r="T138"/>
      <c r="U138"/>
      <c r="V138"/>
      <c r="W138"/>
      <c r="X138"/>
      <c r="Y138"/>
      <c r="Z138">
        <v>9.9723034462957401</v>
      </c>
      <c r="AA138"/>
      <c r="AB138"/>
      <c r="AC138"/>
      <c r="AD138">
        <v>141.02944851562</v>
      </c>
      <c r="AE138"/>
      <c r="AF138"/>
      <c r="AG138"/>
      <c r="AH138"/>
      <c r="AI138">
        <v>-159.94115752715351</v>
      </c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</row>
    <row r="139" spans="1:55" x14ac:dyDescent="0.2">
      <c r="A139" s="3" t="str">
        <f t="shared" si="2"/>
        <v>CanadaAR4_UNFCCC2003</v>
      </c>
      <c r="B139" t="s">
        <v>110</v>
      </c>
      <c r="C139" t="s">
        <v>111</v>
      </c>
      <c r="D139" t="s">
        <v>26</v>
      </c>
      <c r="E139" t="s">
        <v>50</v>
      </c>
      <c r="F139">
        <v>861.21882749034307</v>
      </c>
      <c r="G139">
        <v>27.215840773821306</v>
      </c>
      <c r="H139" t="s">
        <v>101</v>
      </c>
      <c r="I139" t="s">
        <v>105</v>
      </c>
      <c r="J139">
        <v>2.6448306854635662E-2</v>
      </c>
      <c r="K139">
        <v>0.70296336482792543</v>
      </c>
      <c r="L139">
        <v>3.3497612569630089E-2</v>
      </c>
      <c r="M139">
        <v>0</v>
      </c>
      <c r="N139">
        <v>5.3397652925492818E-2</v>
      </c>
      <c r="O139">
        <v>0.21014136967695168</v>
      </c>
      <c r="P139"/>
      <c r="Q139">
        <v>8.413719795449115</v>
      </c>
      <c r="R139">
        <v>28.98683425381304</v>
      </c>
      <c r="S139">
        <v>13.81479712946876</v>
      </c>
      <c r="T139"/>
      <c r="U139"/>
      <c r="V139"/>
      <c r="W139"/>
      <c r="X139"/>
      <c r="Y139"/>
      <c r="Z139">
        <v>1.7089736257981685</v>
      </c>
      <c r="AA139"/>
      <c r="AB139"/>
      <c r="AC139"/>
      <c r="AD139">
        <v>128.05337919587001</v>
      </c>
      <c r="AE139"/>
      <c r="AF139"/>
      <c r="AG139"/>
      <c r="AH139"/>
      <c r="AI139">
        <v>-150.25137599706682</v>
      </c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</row>
    <row r="140" spans="1:55" x14ac:dyDescent="0.2">
      <c r="A140" s="3" t="str">
        <f t="shared" si="2"/>
        <v>CanadaAR4_UNFCCC2004</v>
      </c>
      <c r="B140" t="s">
        <v>110</v>
      </c>
      <c r="C140" t="s">
        <v>111</v>
      </c>
      <c r="D140" t="s">
        <v>26</v>
      </c>
      <c r="E140" t="s">
        <v>46</v>
      </c>
      <c r="F140">
        <v>885.15795062068173</v>
      </c>
      <c r="G140">
        <v>27.712579802157524</v>
      </c>
      <c r="H140" t="s">
        <v>99</v>
      </c>
      <c r="I140" t="s">
        <v>105</v>
      </c>
      <c r="J140">
        <v>2.5144684880276328E-2</v>
      </c>
      <c r="K140">
        <v>0.68133901121790919</v>
      </c>
      <c r="L140">
        <v>3.1966858610607253E-2</v>
      </c>
      <c r="M140">
        <v>0</v>
      </c>
      <c r="N140">
        <v>5.6184628579771502E-2</v>
      </c>
      <c r="O140">
        <v>0.23050950159171207</v>
      </c>
      <c r="P140"/>
      <c r="Q140"/>
      <c r="R140">
        <v>30.058238437936325</v>
      </c>
      <c r="S140">
        <v>13.48651887278046</v>
      </c>
      <c r="T140"/>
      <c r="U140"/>
      <c r="V140"/>
      <c r="W140"/>
      <c r="X140"/>
      <c r="Y140"/>
      <c r="Z140">
        <v>10.081899548397736</v>
      </c>
      <c r="AA140"/>
      <c r="AB140"/>
      <c r="AC140"/>
      <c r="AD140">
        <v>150.41066116840011</v>
      </c>
      <c r="AE140"/>
      <c r="AF140"/>
      <c r="AG140"/>
      <c r="AH140"/>
      <c r="AI140">
        <v>-143.20427506923679</v>
      </c>
      <c r="AJ140">
        <v>-23.705019599286686</v>
      </c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</row>
    <row r="141" spans="1:55" x14ac:dyDescent="0.2">
      <c r="A141" s="3" t="str">
        <f t="shared" si="2"/>
        <v>CanadaAR4_UNFCCC2005</v>
      </c>
      <c r="B141" t="s">
        <v>110</v>
      </c>
      <c r="C141" t="s">
        <v>111</v>
      </c>
      <c r="D141" t="s">
        <v>26</v>
      </c>
      <c r="E141" t="s">
        <v>43</v>
      </c>
      <c r="F141">
        <v>878.74174599354876</v>
      </c>
      <c r="G141">
        <v>27.253085147797428</v>
      </c>
      <c r="H141" t="s">
        <v>97</v>
      </c>
      <c r="I141" t="s">
        <v>105</v>
      </c>
      <c r="J141">
        <v>2.4921317304346116E-2</v>
      </c>
      <c r="K141">
        <v>0.68472576286921738</v>
      </c>
      <c r="L141">
        <v>3.2679670254691463E-2</v>
      </c>
      <c r="M141">
        <v>0</v>
      </c>
      <c r="N141">
        <v>5.2608510205729209E-2</v>
      </c>
      <c r="O141">
        <v>0.22998605667036198</v>
      </c>
      <c r="P141"/>
      <c r="Q141"/>
      <c r="R141">
        <v>30.820754693890528</v>
      </c>
      <c r="S141">
        <v>13.175829467932433</v>
      </c>
      <c r="T141"/>
      <c r="U141"/>
      <c r="V141"/>
      <c r="W141"/>
      <c r="X141"/>
      <c r="Y141"/>
      <c r="Z141">
        <v>10.179821372922209</v>
      </c>
      <c r="AA141"/>
      <c r="AB141"/>
      <c r="AC141"/>
      <c r="AD141">
        <v>147.92194345793999</v>
      </c>
      <c r="AE141"/>
      <c r="AF141"/>
      <c r="AG141"/>
      <c r="AH141"/>
      <c r="AI141">
        <v>-134.88637544759013</v>
      </c>
      <c r="AJ141">
        <v>-22.038553784160023</v>
      </c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</row>
    <row r="142" spans="1:55" x14ac:dyDescent="0.2">
      <c r="A142" s="3" t="str">
        <f t="shared" si="2"/>
        <v>CanadaAR4_UNFCCC2006</v>
      </c>
      <c r="B142" t="s">
        <v>110</v>
      </c>
      <c r="C142" t="s">
        <v>111</v>
      </c>
      <c r="D142" t="s">
        <v>26</v>
      </c>
      <c r="E142" t="s">
        <v>39</v>
      </c>
      <c r="F142">
        <v>860.15735278344982</v>
      </c>
      <c r="G142">
        <v>26.408546182076513</v>
      </c>
      <c r="H142" t="s">
        <v>99</v>
      </c>
      <c r="I142" t="s">
        <v>105</v>
      </c>
      <c r="J142">
        <v>2.3800229999145203E-2</v>
      </c>
      <c r="K142">
        <v>0.69230623017152904</v>
      </c>
      <c r="L142">
        <v>3.3345406770749618E-2</v>
      </c>
      <c r="M142">
        <v>0</v>
      </c>
      <c r="N142">
        <v>5.4740211220037319E-2</v>
      </c>
      <c r="O142">
        <v>0.21960815183768401</v>
      </c>
      <c r="P142"/>
      <c r="Q142">
        <v>8.5441425329207235</v>
      </c>
      <c r="R142">
        <v>29.904701240535136</v>
      </c>
      <c r="S142">
        <v>13.460545505620905</v>
      </c>
      <c r="T142"/>
      <c r="U142"/>
      <c r="V142"/>
      <c r="W142"/>
      <c r="X142"/>
      <c r="Y142"/>
      <c r="Z142">
        <v>1.5146829811814988</v>
      </c>
      <c r="AA142"/>
      <c r="AB142"/>
      <c r="AC142"/>
      <c r="AD142">
        <v>135.47349427410992</v>
      </c>
      <c r="AE142"/>
      <c r="AF142"/>
      <c r="AG142"/>
      <c r="AH142"/>
      <c r="AI142">
        <v>-133.48383660754681</v>
      </c>
      <c r="AJ142">
        <v>-24.861143161070025</v>
      </c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</row>
    <row r="143" spans="1:55" x14ac:dyDescent="0.2">
      <c r="A143" s="3" t="str">
        <f t="shared" si="2"/>
        <v>CanadaAR4_UNFCCC2007</v>
      </c>
      <c r="B143" t="s">
        <v>110</v>
      </c>
      <c r="C143" t="s">
        <v>111</v>
      </c>
      <c r="D143" t="s">
        <v>26</v>
      </c>
      <c r="E143" t="s">
        <v>37</v>
      </c>
      <c r="F143">
        <v>878.08936545124027</v>
      </c>
      <c r="G143">
        <v>26.698552646399225</v>
      </c>
      <c r="H143" t="s">
        <v>101</v>
      </c>
      <c r="I143" t="s">
        <v>105</v>
      </c>
      <c r="J143">
        <v>2.4193954854861276E-2</v>
      </c>
      <c r="K143">
        <v>0.70611393719807025</v>
      </c>
      <c r="L143">
        <v>3.2227890822084229E-2</v>
      </c>
      <c r="M143">
        <v>0</v>
      </c>
      <c r="N143">
        <v>5.2660596489396527E-2</v>
      </c>
      <c r="O143">
        <v>0.20899757549044903</v>
      </c>
      <c r="P143"/>
      <c r="Q143">
        <v>8.2746662707478311</v>
      </c>
      <c r="R143">
        <v>28.875674622039043</v>
      </c>
      <c r="S143">
        <v>13.990481964115244</v>
      </c>
      <c r="T143"/>
      <c r="U143"/>
      <c r="V143"/>
      <c r="W143"/>
      <c r="X143"/>
      <c r="Y143"/>
      <c r="Z143">
        <v>1.7840449769641424</v>
      </c>
      <c r="AA143"/>
      <c r="AB143"/>
      <c r="AC143"/>
      <c r="AD143">
        <v>130.59368060938979</v>
      </c>
      <c r="AE143"/>
      <c r="AF143"/>
      <c r="AG143"/>
      <c r="AH143"/>
      <c r="AI143">
        <v>-133.14208852558679</v>
      </c>
      <c r="AJ143">
        <v>-18.895514638186683</v>
      </c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</row>
    <row r="144" spans="1:55" x14ac:dyDescent="0.2">
      <c r="A144" s="3" t="str">
        <f t="shared" si="2"/>
        <v>CanadaAR4_UNFCCC2008</v>
      </c>
      <c r="B144" t="s">
        <v>110</v>
      </c>
      <c r="C144" t="s">
        <v>111</v>
      </c>
      <c r="D144" t="s">
        <v>26</v>
      </c>
      <c r="E144" t="s">
        <v>33</v>
      </c>
      <c r="F144">
        <v>859.84735042808961</v>
      </c>
      <c r="G144">
        <v>25.862312349241506</v>
      </c>
      <c r="H144" t="s">
        <v>97</v>
      </c>
      <c r="I144" t="s">
        <v>105</v>
      </c>
      <c r="J144">
        <v>2.3497668240916945E-2</v>
      </c>
      <c r="K144">
        <v>0.7025250659101161</v>
      </c>
      <c r="L144">
        <v>3.2369995668285696E-2</v>
      </c>
      <c r="M144">
        <v>0</v>
      </c>
      <c r="N144">
        <v>5.2782841972785592E-2</v>
      </c>
      <c r="O144">
        <v>0.21232209644881261</v>
      </c>
      <c r="P144"/>
      <c r="Q144"/>
      <c r="R144">
        <v>28.003265696698662</v>
      </c>
      <c r="S144">
        <v>14.577012880661023</v>
      </c>
      <c r="T144"/>
      <c r="U144"/>
      <c r="V144"/>
      <c r="W144"/>
      <c r="X144"/>
      <c r="Y144"/>
      <c r="Z144">
        <v>9.8190645997090282</v>
      </c>
      <c r="AA144"/>
      <c r="AB144"/>
      <c r="AC144"/>
      <c r="AD144">
        <v>130.1652488917801</v>
      </c>
      <c r="AE144"/>
      <c r="AF144"/>
      <c r="AG144"/>
      <c r="AH144"/>
      <c r="AI144">
        <v>-136.89124454415011</v>
      </c>
      <c r="AJ144">
        <v>-20.637755516050021</v>
      </c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</row>
    <row r="145" spans="1:55" x14ac:dyDescent="0.2">
      <c r="A145" s="3" t="str">
        <f t="shared" si="2"/>
        <v>CanadaAR4_UNFCCC2009</v>
      </c>
      <c r="B145" t="s">
        <v>110</v>
      </c>
      <c r="C145" t="s">
        <v>111</v>
      </c>
      <c r="D145" t="s">
        <v>26</v>
      </c>
      <c r="E145" t="s">
        <v>31</v>
      </c>
      <c r="F145">
        <v>815.0493495682224</v>
      </c>
      <c r="G145">
        <v>24.236578382020056</v>
      </c>
      <c r="H145" t="s">
        <v>101</v>
      </c>
      <c r="I145" t="s">
        <v>105</v>
      </c>
      <c r="J145">
        <v>2.2705845591023684E-2</v>
      </c>
      <c r="K145">
        <v>0.70268351811325147</v>
      </c>
      <c r="L145">
        <v>3.3125709025302361E-2</v>
      </c>
      <c r="M145">
        <v>0</v>
      </c>
      <c r="N145">
        <v>4.6283424507376929E-2</v>
      </c>
      <c r="O145">
        <v>0.21790734835406925</v>
      </c>
      <c r="P145"/>
      <c r="Q145">
        <v>7.7751128251144221</v>
      </c>
      <c r="R145">
        <v>26.376235044268867</v>
      </c>
      <c r="S145">
        <v>14.453166070862325</v>
      </c>
      <c r="T145"/>
      <c r="U145"/>
      <c r="V145"/>
      <c r="W145"/>
      <c r="X145"/>
      <c r="Y145"/>
      <c r="Z145">
        <v>1.8919965379447059</v>
      </c>
      <c r="AA145"/>
      <c r="AB145"/>
      <c r="AC145"/>
      <c r="AD145">
        <v>127.10873206392986</v>
      </c>
      <c r="AE145"/>
      <c r="AF145"/>
      <c r="AG145"/>
      <c r="AH145"/>
      <c r="AI145">
        <v>-145.38501277053348</v>
      </c>
      <c r="AJ145">
        <v>-35.729238204313361</v>
      </c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</row>
    <row r="146" spans="1:55" x14ac:dyDescent="0.2">
      <c r="A146" s="3" t="str">
        <f t="shared" si="2"/>
        <v>CanadaAR4_UNFCCC2010</v>
      </c>
      <c r="B146" t="s">
        <v>110</v>
      </c>
      <c r="C146" t="s">
        <v>111</v>
      </c>
      <c r="D146" t="s">
        <v>26</v>
      </c>
      <c r="E146" t="s">
        <v>30</v>
      </c>
      <c r="F146">
        <v>835.62200265793626</v>
      </c>
      <c r="G146">
        <v>24.573584188377623</v>
      </c>
      <c r="H146" t="s">
        <v>101</v>
      </c>
      <c r="I146" t="s">
        <v>105</v>
      </c>
      <c r="J146">
        <v>2.2184306309404416E-2</v>
      </c>
      <c r="K146">
        <v>0.69814123665488692</v>
      </c>
      <c r="L146">
        <v>3.1196307545814757E-2</v>
      </c>
      <c r="M146">
        <v>0</v>
      </c>
      <c r="N146">
        <v>4.860892483399528E-2</v>
      </c>
      <c r="O146">
        <v>0.22205353096530303</v>
      </c>
      <c r="P146"/>
      <c r="Q146"/>
      <c r="R146">
        <v>25.281089250269929</v>
      </c>
      <c r="S146">
        <v>14.781816192479612</v>
      </c>
      <c r="T146"/>
      <c r="U146"/>
      <c r="V146"/>
      <c r="W146"/>
      <c r="X146"/>
      <c r="Y146"/>
      <c r="Z146">
        <v>9.4840036282630269</v>
      </c>
      <c r="AA146"/>
      <c r="AB146"/>
      <c r="AC146"/>
      <c r="AD146">
        <v>136.00590717148</v>
      </c>
      <c r="AE146"/>
      <c r="AF146"/>
      <c r="AG146"/>
      <c r="AH146"/>
      <c r="AI146">
        <v>-137.21504789368348</v>
      </c>
      <c r="AJ146">
        <v>-22.053213163823354</v>
      </c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</row>
    <row r="147" spans="1:55" x14ac:dyDescent="0.2">
      <c r="A147" s="3" t="str">
        <f t="shared" si="2"/>
        <v>CanadaAR4_UNFCCC2011</v>
      </c>
      <c r="B147" t="s">
        <v>110</v>
      </c>
      <c r="C147" t="s">
        <v>111</v>
      </c>
      <c r="D147" t="s">
        <v>26</v>
      </c>
      <c r="E147" t="s">
        <v>29</v>
      </c>
      <c r="F147">
        <v>848.97114151712026</v>
      </c>
      <c r="G147">
        <v>24.722998117992297</v>
      </c>
      <c r="H147" t="s">
        <v>104</v>
      </c>
      <c r="I147" t="s">
        <v>105</v>
      </c>
      <c r="J147">
        <v>1.8744967221980959E-2</v>
      </c>
      <c r="K147">
        <v>0.69652624288169496</v>
      </c>
      <c r="L147">
        <v>3.0740534951399247E-2</v>
      </c>
      <c r="M147">
        <v>0</v>
      </c>
      <c r="N147">
        <v>5.1249489170324035E-2</v>
      </c>
      <c r="O147">
        <v>0.22148373299658175</v>
      </c>
      <c r="P147"/>
      <c r="Q147"/>
      <c r="R147">
        <v>24.609533954731926</v>
      </c>
      <c r="S147">
        <v>15.050440448486492</v>
      </c>
      <c r="T147"/>
      <c r="U147"/>
      <c r="V147"/>
      <c r="W147"/>
      <c r="X147"/>
      <c r="Y147"/>
      <c r="Z147">
        <v>9.6260968263624562</v>
      </c>
      <c r="AA147"/>
      <c r="AB147"/>
      <c r="AC147"/>
      <c r="AD147">
        <v>138.74722640000022</v>
      </c>
      <c r="AE147"/>
      <c r="AF147"/>
      <c r="AG147"/>
      <c r="AH147"/>
      <c r="AI147">
        <v>-140.03888244717348</v>
      </c>
      <c r="AJ147">
        <v>-14.903856079430014</v>
      </c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</row>
    <row r="148" spans="1:55" x14ac:dyDescent="0.2">
      <c r="A148" s="3" t="str">
        <f t="shared" si="2"/>
        <v>CanadaAR4_UNFCCC2012</v>
      </c>
      <c r="B148" t="s">
        <v>110</v>
      </c>
      <c r="C148" t="s">
        <v>111</v>
      </c>
      <c r="D148" t="s">
        <v>26</v>
      </c>
      <c r="E148" t="s">
        <v>28</v>
      </c>
      <c r="F148">
        <v>850.84174633649218</v>
      </c>
      <c r="G148">
        <v>24.509889529901955</v>
      </c>
      <c r="H148" t="s">
        <v>104</v>
      </c>
      <c r="I148" t="s">
        <v>104</v>
      </c>
      <c r="J148">
        <v>1.8534562665408399E-2</v>
      </c>
      <c r="K148">
        <v>0.69351704007121773</v>
      </c>
      <c r="L148">
        <v>3.0503123009678515E-2</v>
      </c>
      <c r="M148">
        <v>0</v>
      </c>
      <c r="N148">
        <v>5.5399395865843054E-2</v>
      </c>
      <c r="O148">
        <v>0.22058044105326077</v>
      </c>
      <c r="P148"/>
      <c r="Q148"/>
      <c r="R148">
        <v>24.620934116264088</v>
      </c>
      <c r="S148">
        <v>16.443649791887719</v>
      </c>
      <c r="T148"/>
      <c r="U148"/>
      <c r="V148"/>
      <c r="W148"/>
      <c r="X148"/>
      <c r="Y148"/>
      <c r="Z148">
        <v>10.009359847427925</v>
      </c>
      <c r="AA148"/>
      <c r="AB148"/>
      <c r="AC148"/>
      <c r="AD148">
        <v>136.60510391785033</v>
      </c>
      <c r="AE148"/>
      <c r="AF148"/>
      <c r="AG148"/>
      <c r="AH148"/>
      <c r="AI148">
        <v>-141.88845315981345</v>
      </c>
      <c r="AJ148">
        <v>-23.258526062416689</v>
      </c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</row>
    <row r="149" spans="1:55" x14ac:dyDescent="0.2">
      <c r="A149" s="3" t="str">
        <f t="shared" si="2"/>
        <v>CanadaAR4_UNFCCC2013</v>
      </c>
      <c r="B149" t="s">
        <v>110</v>
      </c>
      <c r="C149" t="s">
        <v>111</v>
      </c>
      <c r="D149" t="s">
        <v>26</v>
      </c>
      <c r="E149" t="s">
        <v>27</v>
      </c>
      <c r="F149">
        <v>859.99865449786444</v>
      </c>
      <c r="G149">
        <v>24.51329082772974</v>
      </c>
      <c r="H149" t="s">
        <v>104</v>
      </c>
      <c r="I149" t="s">
        <v>104</v>
      </c>
      <c r="J149">
        <v>1.8554710221135584E-2</v>
      </c>
      <c r="K149">
        <v>0.69413375254608034</v>
      </c>
      <c r="L149">
        <v>3.0475317647331284E-2</v>
      </c>
      <c r="M149">
        <v>0</v>
      </c>
      <c r="N149">
        <v>5.1257531998871404E-2</v>
      </c>
      <c r="O149">
        <v>0.22413339780771699</v>
      </c>
      <c r="P149"/>
      <c r="Q149"/>
      <c r="R149">
        <v>24.564128417346822</v>
      </c>
      <c r="S149">
        <v>17.787687877629448</v>
      </c>
      <c r="T149"/>
      <c r="U149"/>
      <c r="V149"/>
      <c r="W149"/>
      <c r="X149"/>
      <c r="Y149"/>
      <c r="Z149">
        <v>10.398397603084829</v>
      </c>
      <c r="AA149"/>
      <c r="AB149"/>
      <c r="AC149"/>
      <c r="AD149">
        <v>140.00420664461009</v>
      </c>
      <c r="AE149"/>
      <c r="AF149"/>
      <c r="AG149"/>
      <c r="AH149"/>
      <c r="AI149">
        <v>-141.67029795790347</v>
      </c>
      <c r="AJ149">
        <v>-23.253138972533353</v>
      </c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</row>
    <row r="150" spans="1:55" x14ac:dyDescent="0.2">
      <c r="A150" s="3" t="str">
        <f t="shared" si="2"/>
        <v>CanadaAR4_UNFCCC2014</v>
      </c>
      <c r="B150" t="s">
        <v>110</v>
      </c>
      <c r="C150" t="s">
        <v>111</v>
      </c>
      <c r="D150" t="s">
        <v>26</v>
      </c>
      <c r="E150" t="s">
        <v>24</v>
      </c>
      <c r="F150">
        <v>857.4824398019806</v>
      </c>
      <c r="G150">
        <v>24.197079720978127</v>
      </c>
      <c r="H150" t="s">
        <v>105</v>
      </c>
      <c r="I150" t="s">
        <v>105</v>
      </c>
      <c r="J150">
        <v>1.8480284109964201E-2</v>
      </c>
      <c r="K150">
        <v>0.69779768301615441</v>
      </c>
      <c r="L150">
        <v>3.0259564157487706E-2</v>
      </c>
      <c r="M150">
        <v>0</v>
      </c>
      <c r="N150">
        <v>4.8433131722672607E-2</v>
      </c>
      <c r="O150">
        <v>0.2235096211036853</v>
      </c>
      <c r="P150"/>
      <c r="Q150"/>
      <c r="R150">
        <v>24.22690789971498</v>
      </c>
      <c r="S150">
        <v>16.911056733090827</v>
      </c>
      <c r="T150"/>
      <c r="U150"/>
      <c r="V150"/>
      <c r="W150"/>
      <c r="X150"/>
      <c r="Y150"/>
      <c r="Z150">
        <v>10.178776159918412</v>
      </c>
      <c r="AA150"/>
      <c r="AB150"/>
      <c r="AC150"/>
      <c r="AD150">
        <v>140.33883443048012</v>
      </c>
      <c r="AE150"/>
      <c r="AF150"/>
      <c r="AG150"/>
      <c r="AH150"/>
      <c r="AI150">
        <v>-141.70146982314012</v>
      </c>
      <c r="AJ150">
        <v>-43.590139938993374</v>
      </c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</row>
    <row r="151" spans="1:55" x14ac:dyDescent="0.2">
      <c r="A151" s="3" t="str">
        <f t="shared" si="2"/>
        <v>CanadaAR4_UNFCCC2015</v>
      </c>
      <c r="B151" t="s">
        <v>110</v>
      </c>
      <c r="C151" t="s">
        <v>111</v>
      </c>
      <c r="D151" t="s">
        <v>26</v>
      </c>
      <c r="E151" t="s">
        <v>22</v>
      </c>
      <c r="F151">
        <v>859.64686482099557</v>
      </c>
      <c r="G151">
        <v>24.077782818727133</v>
      </c>
      <c r="H151" t="s">
        <v>105</v>
      </c>
      <c r="I151" t="s">
        <v>105</v>
      </c>
      <c r="J151">
        <v>1.8477092827568951E-2</v>
      </c>
      <c r="K151">
        <v>0.69845325197660013</v>
      </c>
      <c r="L151">
        <v>3.0483144020669969E-2</v>
      </c>
      <c r="M151">
        <v>0</v>
      </c>
      <c r="N151">
        <v>4.7734485311769409E-2</v>
      </c>
      <c r="O151">
        <v>0.2233291186909605</v>
      </c>
      <c r="P151"/>
      <c r="Q151"/>
      <c r="R151">
        <v>24.007554632272129</v>
      </c>
      <c r="S151">
        <v>18.026906556478316</v>
      </c>
      <c r="T151"/>
      <c r="U151"/>
      <c r="V151"/>
      <c r="W151"/>
      <c r="X151"/>
      <c r="Y151"/>
      <c r="Z151">
        <v>10.340263368989842</v>
      </c>
      <c r="AA151"/>
      <c r="AB151"/>
      <c r="AC151"/>
      <c r="AD151">
        <v>139.60945214817991</v>
      </c>
      <c r="AE151"/>
      <c r="AF151"/>
      <c r="AG151"/>
      <c r="AH151"/>
      <c r="AI151">
        <v>-134.74770735595345</v>
      </c>
      <c r="AJ151">
        <v>-10.477089321713345</v>
      </c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</row>
    <row r="152" spans="1:55" x14ac:dyDescent="0.2">
      <c r="A152" s="3" t="str">
        <f t="shared" si="2"/>
        <v>CanadaAR4_UNFCCC2016</v>
      </c>
      <c r="B152" t="s">
        <v>110</v>
      </c>
      <c r="C152" t="s">
        <v>111</v>
      </c>
      <c r="D152" t="s">
        <v>26</v>
      </c>
      <c r="E152" t="s">
        <v>21</v>
      </c>
      <c r="F152">
        <v>839.58725384496358</v>
      </c>
      <c r="G152">
        <v>23.251154297621664</v>
      </c>
      <c r="H152" t="s">
        <v>108</v>
      </c>
      <c r="I152" t="s">
        <v>106</v>
      </c>
      <c r="J152">
        <v>1.6077397701585248E-2</v>
      </c>
      <c r="K152">
        <v>0.69232595283859244</v>
      </c>
      <c r="L152">
        <v>3.1273604281979561E-2</v>
      </c>
      <c r="M152">
        <v>0</v>
      </c>
      <c r="N152">
        <v>5.0093114339959735E-2</v>
      </c>
      <c r="O152">
        <v>0.22630732853946828</v>
      </c>
      <c r="P152"/>
      <c r="Q152"/>
      <c r="R152">
        <v>24.20662777790205</v>
      </c>
      <c r="S152">
        <v>18.411471447812676</v>
      </c>
      <c r="T152"/>
      <c r="U152"/>
      <c r="V152"/>
      <c r="W152"/>
      <c r="X152"/>
      <c r="Y152"/>
      <c r="Z152">
        <v>10.435696285687497</v>
      </c>
      <c r="AA152"/>
      <c r="AB152"/>
      <c r="AC152"/>
      <c r="AD152">
        <v>136.95095298203992</v>
      </c>
      <c r="AE152"/>
      <c r="AF152"/>
      <c r="AG152"/>
      <c r="AH152"/>
      <c r="AI152">
        <v>-136.27810999121346</v>
      </c>
      <c r="AJ152">
        <v>-16.916948050806685</v>
      </c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</row>
    <row r="153" spans="1:55" x14ac:dyDescent="0.2">
      <c r="A153" s="3" t="str">
        <f t="shared" si="2"/>
        <v>CanadaAR4_UNFCCC2017</v>
      </c>
      <c r="B153" t="s">
        <v>110</v>
      </c>
      <c r="C153" t="s">
        <v>111</v>
      </c>
      <c r="D153" t="s">
        <v>26</v>
      </c>
      <c r="E153" t="s">
        <v>20</v>
      </c>
      <c r="F153">
        <v>850.32065517040303</v>
      </c>
      <c r="G153">
        <v>23.267619756796837</v>
      </c>
      <c r="H153" t="s">
        <v>102</v>
      </c>
      <c r="I153" t="s">
        <v>106</v>
      </c>
      <c r="J153">
        <v>1.6209584115765872E-2</v>
      </c>
      <c r="K153">
        <v>0.69805226534230114</v>
      </c>
      <c r="L153">
        <v>3.1425653613051704E-2</v>
      </c>
      <c r="M153">
        <v>0</v>
      </c>
      <c r="N153">
        <v>4.7629659671910074E-2</v>
      </c>
      <c r="O153">
        <v>0.22289242137273707</v>
      </c>
      <c r="P153"/>
      <c r="Q153"/>
      <c r="R153">
        <v>24.216378550603185</v>
      </c>
      <c r="S153">
        <v>17.480225144313913</v>
      </c>
      <c r="T153"/>
      <c r="U153"/>
      <c r="V153"/>
      <c r="W153"/>
      <c r="X153"/>
      <c r="Y153"/>
      <c r="Z153">
        <v>10.34685142771591</v>
      </c>
      <c r="AA153"/>
      <c r="AB153"/>
      <c r="AC153"/>
      <c r="AD153">
        <v>137.48657465155031</v>
      </c>
      <c r="AE153"/>
      <c r="AF153"/>
      <c r="AG153"/>
      <c r="AH153"/>
      <c r="AI153">
        <v>-136.62571173472679</v>
      </c>
      <c r="AJ153">
        <v>-23.367418412850025</v>
      </c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</row>
    <row r="154" spans="1:55" x14ac:dyDescent="0.2">
      <c r="A154" s="3" t="str">
        <f t="shared" si="2"/>
        <v>CanadaAR4_UNFCCC2018</v>
      </c>
      <c r="B154" t="s">
        <v>110</v>
      </c>
      <c r="C154" t="s">
        <v>111</v>
      </c>
      <c r="D154" t="s">
        <v>26</v>
      </c>
      <c r="E154" t="s">
        <v>19</v>
      </c>
      <c r="F154">
        <v>866.93450082352729</v>
      </c>
      <c r="G154">
        <v>23.389519387667576</v>
      </c>
      <c r="H154" t="s">
        <v>102</v>
      </c>
      <c r="I154" t="s">
        <v>104</v>
      </c>
      <c r="J154">
        <v>1.621165658365015E-2</v>
      </c>
      <c r="K154">
        <v>0.69894774671983928</v>
      </c>
      <c r="L154">
        <v>3.1133139085902064E-2</v>
      </c>
      <c r="M154">
        <v>0</v>
      </c>
      <c r="N154">
        <v>4.7011173795110286E-2</v>
      </c>
      <c r="O154">
        <v>0.22290794039914844</v>
      </c>
      <c r="P154"/>
      <c r="Q154"/>
      <c r="R154">
        <v>24.142136520677049</v>
      </c>
      <c r="S154">
        <v>18.558773649957654</v>
      </c>
      <c r="T154"/>
      <c r="U154"/>
      <c r="V154"/>
      <c r="W154"/>
      <c r="X154"/>
      <c r="Y154"/>
      <c r="Z154">
        <v>10.476826791671552</v>
      </c>
      <c r="AA154"/>
      <c r="AB154"/>
      <c r="AC154"/>
      <c r="AD154">
        <v>140.06884707723009</v>
      </c>
      <c r="AE154"/>
      <c r="AF154"/>
      <c r="AG154"/>
      <c r="AH154"/>
      <c r="AI154">
        <v>-134.40599802324346</v>
      </c>
      <c r="AJ154">
        <v>-19.06397138212002</v>
      </c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</row>
    <row r="155" spans="1:55" x14ac:dyDescent="0.2">
      <c r="A155" s="3" t="str">
        <f t="shared" si="2"/>
        <v>CanadaAR4_UNFCCC2019</v>
      </c>
      <c r="B155" t="s">
        <v>110</v>
      </c>
      <c r="C155" t="s">
        <v>111</v>
      </c>
      <c r="D155" t="s">
        <v>26</v>
      </c>
      <c r="E155" t="s">
        <v>18</v>
      </c>
      <c r="F155">
        <v>855.76593286068032</v>
      </c>
      <c r="G155">
        <v>22.758987747493375</v>
      </c>
      <c r="H155" t="s">
        <v>108</v>
      </c>
      <c r="I155" t="s">
        <v>104</v>
      </c>
      <c r="J155">
        <v>1.5774468693620296E-2</v>
      </c>
      <c r="K155">
        <v>0.7062398171779446</v>
      </c>
      <c r="L155">
        <v>3.1725702751659375E-2</v>
      </c>
      <c r="M155">
        <v>0</v>
      </c>
      <c r="N155">
        <v>4.7101179924256949E-2</v>
      </c>
      <c r="O155">
        <v>0.21493330014613909</v>
      </c>
      <c r="P155"/>
      <c r="Q155"/>
      <c r="R155">
        <v>24.008544277313252</v>
      </c>
      <c r="S155">
        <v>18.706600427240662</v>
      </c>
      <c r="T155"/>
      <c r="U155"/>
      <c r="V155"/>
      <c r="W155"/>
      <c r="X155"/>
      <c r="Y155"/>
      <c r="Z155">
        <v>10.564900419891378</v>
      </c>
      <c r="AA155"/>
      <c r="AB155"/>
      <c r="AC155"/>
      <c r="AD155">
        <v>130.65255097794002</v>
      </c>
      <c r="AE155"/>
      <c r="AF155"/>
      <c r="AG155"/>
      <c r="AH155"/>
      <c r="AI155">
        <v>-137.8767719491068</v>
      </c>
      <c r="AJ155">
        <v>-13.86936920038668</v>
      </c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</row>
    <row r="156" spans="1:55" x14ac:dyDescent="0.2">
      <c r="A156" s="3" t="str">
        <f t="shared" si="2"/>
        <v>CanadaAR4_UNFCCC2020</v>
      </c>
      <c r="B156" t="s">
        <v>110</v>
      </c>
      <c r="C156" t="s">
        <v>111</v>
      </c>
      <c r="D156" t="s">
        <v>26</v>
      </c>
      <c r="E156" t="s">
        <v>107</v>
      </c>
      <c r="F156">
        <v>787.26284422704634</v>
      </c>
      <c r="G156">
        <v>20.713537132104147</v>
      </c>
      <c r="H156" t="s">
        <v>103</v>
      </c>
      <c r="I156" t="s">
        <v>104</v>
      </c>
      <c r="J156">
        <v>1.5507957554864345E-2</v>
      </c>
      <c r="K156">
        <v>0.68531010259826586</v>
      </c>
      <c r="L156">
        <v>3.4732546104651298E-2</v>
      </c>
      <c r="M156">
        <v>0</v>
      </c>
      <c r="N156">
        <v>4.7340761258557879E-2</v>
      </c>
      <c r="O156">
        <v>0.23261659003852497</v>
      </c>
      <c r="P156"/>
      <c r="Q156"/>
      <c r="R156">
        <v>23.676982054790098</v>
      </c>
      <c r="S156">
        <v>20.601019377620748</v>
      </c>
      <c r="T156"/>
      <c r="U156"/>
      <c r="V156"/>
      <c r="W156"/>
      <c r="X156"/>
      <c r="Y156"/>
      <c r="Z156">
        <v>10.88166380493524</v>
      </c>
      <c r="AA156"/>
      <c r="AB156"/>
      <c r="AC156"/>
      <c r="AD156">
        <v>127.97073305077988</v>
      </c>
      <c r="AE156"/>
      <c r="AF156"/>
      <c r="AG156"/>
      <c r="AH156"/>
      <c r="AI156">
        <v>-130.22310210324011</v>
      </c>
      <c r="AJ156">
        <v>-9.5827604481533442</v>
      </c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</row>
    <row r="157" spans="1:55" x14ac:dyDescent="0.2">
      <c r="A157" s="3" t="str">
        <f t="shared" si="2"/>
        <v>CanadaAR5_UNFCCC1990</v>
      </c>
      <c r="B157" t="s">
        <v>110</v>
      </c>
      <c r="C157" t="s">
        <v>111</v>
      </c>
      <c r="D157" t="s">
        <v>25</v>
      </c>
      <c r="E157" t="s">
        <v>79</v>
      </c>
      <c r="F157">
        <v>720.98462786241794</v>
      </c>
      <c r="G157">
        <v>26.036655765552791</v>
      </c>
      <c r="H157" t="s">
        <v>108</v>
      </c>
      <c r="I157" t="s">
        <v>98</v>
      </c>
      <c r="J157">
        <v>1.8783810800553746E-2</v>
      </c>
      <c r="K157">
        <v>0.66118014840209194</v>
      </c>
      <c r="L157">
        <v>3.7596809601827749E-2</v>
      </c>
      <c r="M157">
        <v>0</v>
      </c>
      <c r="N157">
        <v>6.096274911344006E-2</v>
      </c>
      <c r="O157">
        <v>0.24026029288264017</v>
      </c>
      <c r="P157"/>
      <c r="Q157"/>
      <c r="R157">
        <v>25.02875640444843</v>
      </c>
      <c r="S157">
        <v>10.079941451380472</v>
      </c>
      <c r="T157"/>
      <c r="U157"/>
      <c r="V157"/>
      <c r="W157"/>
      <c r="X157"/>
      <c r="Y157"/>
      <c r="Z157">
        <v>7.4088687533468667</v>
      </c>
      <c r="AA157"/>
      <c r="AB157"/>
      <c r="AC157"/>
      <c r="AD157">
        <v>130.70641124493011</v>
      </c>
      <c r="AE157"/>
      <c r="AF157"/>
      <c r="AG157"/>
      <c r="AH157"/>
      <c r="AI157">
        <v>-201.89048339197683</v>
      </c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</row>
    <row r="158" spans="1:55" x14ac:dyDescent="0.2">
      <c r="A158" s="3" t="str">
        <f t="shared" si="2"/>
        <v>CanadaAR5_UNFCCC1991</v>
      </c>
      <c r="B158" t="s">
        <v>110</v>
      </c>
      <c r="C158" t="s">
        <v>111</v>
      </c>
      <c r="D158" t="s">
        <v>25</v>
      </c>
      <c r="E158" t="s">
        <v>78</v>
      </c>
      <c r="F158">
        <v>715.02454627764973</v>
      </c>
      <c r="G158">
        <v>25.502508657274802</v>
      </c>
      <c r="H158" t="s">
        <v>102</v>
      </c>
      <c r="I158" t="s">
        <v>98</v>
      </c>
      <c r="J158">
        <v>1.8528194687524223E-2</v>
      </c>
      <c r="K158">
        <v>0.6550169491444533</v>
      </c>
      <c r="L158">
        <v>3.8036565223356411E-2</v>
      </c>
      <c r="M158">
        <v>0</v>
      </c>
      <c r="N158">
        <v>6.2128561763643148E-2</v>
      </c>
      <c r="O158">
        <v>0.24481792386854714</v>
      </c>
      <c r="P158"/>
      <c r="Q158"/>
      <c r="R158">
        <v>25.59486627154849</v>
      </c>
      <c r="S158">
        <v>9.786476447094147</v>
      </c>
      <c r="T158"/>
      <c r="U158"/>
      <c r="V158"/>
      <c r="W158"/>
      <c r="X158"/>
      <c r="Y158"/>
      <c r="Z158">
        <v>7.3905798271314653</v>
      </c>
      <c r="AA158"/>
      <c r="AB158"/>
      <c r="AC158"/>
      <c r="AD158">
        <v>132.27890238896998</v>
      </c>
      <c r="AE158"/>
      <c r="AF158"/>
      <c r="AG158"/>
      <c r="AH158"/>
      <c r="AI158">
        <v>-207.02169274974017</v>
      </c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</row>
    <row r="159" spans="1:55" x14ac:dyDescent="0.2">
      <c r="A159" s="3" t="str">
        <f t="shared" si="2"/>
        <v>CanadaAR5_UNFCCC1992</v>
      </c>
      <c r="B159" t="s">
        <v>110</v>
      </c>
      <c r="C159" t="s">
        <v>111</v>
      </c>
      <c r="D159" t="s">
        <v>25</v>
      </c>
      <c r="E159" t="s">
        <v>76</v>
      </c>
      <c r="F159">
        <v>744.64740482724289</v>
      </c>
      <c r="G159">
        <v>26.246536101713442</v>
      </c>
      <c r="H159" t="s">
        <v>96</v>
      </c>
      <c r="I159" t="s">
        <v>98</v>
      </c>
      <c r="J159">
        <v>1.9079738659363143E-2</v>
      </c>
      <c r="K159">
        <v>0.65250216265372751</v>
      </c>
      <c r="L159">
        <v>3.7283072686205225E-2</v>
      </c>
      <c r="M159">
        <v>0</v>
      </c>
      <c r="N159">
        <v>5.9085567479615769E-2</v>
      </c>
      <c r="O159">
        <v>0.25112919718045146</v>
      </c>
      <c r="P159"/>
      <c r="Q159"/>
      <c r="R159">
        <v>26.845143264312572</v>
      </c>
      <c r="S159">
        <v>10.179440260252504</v>
      </c>
      <c r="T159"/>
      <c r="U159"/>
      <c r="V159"/>
      <c r="W159"/>
      <c r="X159"/>
      <c r="Y159"/>
      <c r="Z159">
        <v>7.7273414919770866</v>
      </c>
      <c r="AA159"/>
      <c r="AB159"/>
      <c r="AC159"/>
      <c r="AD159">
        <v>142.25077994022999</v>
      </c>
      <c r="AE159"/>
      <c r="AF159"/>
      <c r="AG159"/>
      <c r="AH159"/>
      <c r="AI159">
        <v>-205.07496717170019</v>
      </c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</row>
    <row r="160" spans="1:55" x14ac:dyDescent="0.2">
      <c r="A160" s="3" t="str">
        <f t="shared" si="2"/>
        <v>CanadaAR5_UNFCCC1993</v>
      </c>
      <c r="B160" t="s">
        <v>110</v>
      </c>
      <c r="C160" t="s">
        <v>111</v>
      </c>
      <c r="D160" t="s">
        <v>25</v>
      </c>
      <c r="E160" t="s">
        <v>73</v>
      </c>
      <c r="F160">
        <v>751.81603591416138</v>
      </c>
      <c r="G160">
        <v>26.209594609673672</v>
      </c>
      <c r="H160" t="s">
        <v>102</v>
      </c>
      <c r="I160" t="s">
        <v>106</v>
      </c>
      <c r="J160">
        <v>1.8907449236377973E-2</v>
      </c>
      <c r="K160">
        <v>0.64808765034085991</v>
      </c>
      <c r="L160">
        <v>3.7626071546774421E-2</v>
      </c>
      <c r="M160">
        <v>0</v>
      </c>
      <c r="N160">
        <v>5.9804546099500963E-2</v>
      </c>
      <c r="O160">
        <v>0.25448173201286478</v>
      </c>
      <c r="P160"/>
      <c r="Q160"/>
      <c r="R160">
        <v>27.323227605083307</v>
      </c>
      <c r="S160">
        <v>10.687148983880702</v>
      </c>
      <c r="T160"/>
      <c r="U160"/>
      <c r="V160"/>
      <c r="W160"/>
      <c r="X160"/>
      <c r="Y160"/>
      <c r="Z160">
        <v>7.8211741248680227</v>
      </c>
      <c r="AA160"/>
      <c r="AB160"/>
      <c r="AC160"/>
      <c r="AD160">
        <v>145.4918962606499</v>
      </c>
      <c r="AE160"/>
      <c r="AF160"/>
      <c r="AG160"/>
      <c r="AH160"/>
      <c r="AI160">
        <v>-200.73069962035021</v>
      </c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</row>
    <row r="161" spans="1:55" x14ac:dyDescent="0.2">
      <c r="A161" s="3" t="str">
        <f t="shared" si="2"/>
        <v>CanadaAR5_UNFCCC1994</v>
      </c>
      <c r="B161" t="s">
        <v>110</v>
      </c>
      <c r="C161" t="s">
        <v>111</v>
      </c>
      <c r="D161" t="s">
        <v>25</v>
      </c>
      <c r="E161" t="s">
        <v>70</v>
      </c>
      <c r="F161">
        <v>776.58979403930994</v>
      </c>
      <c r="G161">
        <v>26.778346206750857</v>
      </c>
      <c r="H161" t="s">
        <v>108</v>
      </c>
      <c r="I161" t="s">
        <v>106</v>
      </c>
      <c r="J161">
        <v>1.9309694831357017E-2</v>
      </c>
      <c r="K161">
        <v>0.64846575274975915</v>
      </c>
      <c r="L161">
        <v>3.7258179597470013E-2</v>
      </c>
      <c r="M161">
        <v>0</v>
      </c>
      <c r="N161">
        <v>6.0748189231107377E-2</v>
      </c>
      <c r="O161">
        <v>0.25352787842166336</v>
      </c>
      <c r="P161"/>
      <c r="Q161"/>
      <c r="R161">
        <v>28.529970067460706</v>
      </c>
      <c r="S161">
        <v>10.958405290094218</v>
      </c>
      <c r="T161"/>
      <c r="U161"/>
      <c r="V161"/>
      <c r="W161"/>
      <c r="X161"/>
      <c r="Y161"/>
      <c r="Z161">
        <v>8.2552091994778376</v>
      </c>
      <c r="AA161"/>
      <c r="AB161"/>
      <c r="AC161"/>
      <c r="AD161">
        <v>149.14357832967002</v>
      </c>
      <c r="AE161"/>
      <c r="AF161"/>
      <c r="AG161"/>
      <c r="AH161"/>
      <c r="AI161">
        <v>-201.00826610386019</v>
      </c>
      <c r="AJ161">
        <v>-8.3745095547000084</v>
      </c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</row>
    <row r="162" spans="1:55" x14ac:dyDescent="0.2">
      <c r="A162" s="3" t="str">
        <f t="shared" si="2"/>
        <v>CanadaAR5_UNFCCC1995</v>
      </c>
      <c r="B162" t="s">
        <v>110</v>
      </c>
      <c r="C162" t="s">
        <v>111</v>
      </c>
      <c r="D162" t="s">
        <v>25</v>
      </c>
      <c r="E162" t="s">
        <v>68</v>
      </c>
      <c r="F162">
        <v>799.40334210608216</v>
      </c>
      <c r="G162">
        <v>27.281238742776367</v>
      </c>
      <c r="H162" t="s">
        <v>96</v>
      </c>
      <c r="I162" t="s">
        <v>106</v>
      </c>
      <c r="J162">
        <v>1.9353778121818408E-2</v>
      </c>
      <c r="K162">
        <v>0.64830350018625815</v>
      </c>
      <c r="L162">
        <v>3.664359318144441E-2</v>
      </c>
      <c r="M162">
        <v>0</v>
      </c>
      <c r="N162">
        <v>6.0123442397581987E-2</v>
      </c>
      <c r="O162">
        <v>0.25492946423471546</v>
      </c>
      <c r="P162"/>
      <c r="Q162"/>
      <c r="R162">
        <v>30.024305014493077</v>
      </c>
      <c r="S162">
        <v>11.106536003694401</v>
      </c>
      <c r="T162"/>
      <c r="U162"/>
      <c r="V162"/>
      <c r="W162"/>
      <c r="X162"/>
      <c r="Y162"/>
      <c r="Z162">
        <v>8.7464390123769249</v>
      </c>
      <c r="AA162"/>
      <c r="AB162"/>
      <c r="AC162"/>
      <c r="AD162">
        <v>153.91418567998008</v>
      </c>
      <c r="AE162"/>
      <c r="AF162"/>
      <c r="AG162"/>
      <c r="AH162"/>
      <c r="AI162">
        <v>-189.44330478788686</v>
      </c>
      <c r="AJ162">
        <v>-8.4079150039600101</v>
      </c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</row>
    <row r="163" spans="1:55" x14ac:dyDescent="0.2">
      <c r="A163" s="3" t="str">
        <f t="shared" si="2"/>
        <v>CanadaAR5_UNFCCC1996</v>
      </c>
      <c r="B163" t="s">
        <v>110</v>
      </c>
      <c r="C163" t="s">
        <v>111</v>
      </c>
      <c r="D163" t="s">
        <v>25</v>
      </c>
      <c r="E163" t="s">
        <v>65</v>
      </c>
      <c r="F163">
        <v>816.51609868091089</v>
      </c>
      <c r="G163">
        <v>27.575484202139641</v>
      </c>
      <c r="H163" t="s">
        <v>98</v>
      </c>
      <c r="I163" t="s">
        <v>106</v>
      </c>
      <c r="J163">
        <v>1.9791212247039103E-2</v>
      </c>
      <c r="K163">
        <v>0.65759595707523399</v>
      </c>
      <c r="L163">
        <v>3.5327942152669857E-2</v>
      </c>
      <c r="M163">
        <v>0</v>
      </c>
      <c r="N163">
        <v>6.1543158852841867E-2</v>
      </c>
      <c r="O163">
        <v>0.24553294191925423</v>
      </c>
      <c r="P163"/>
      <c r="Q163"/>
      <c r="R163">
        <v>30.433872000656102</v>
      </c>
      <c r="S163">
        <v>11.624974829642523</v>
      </c>
      <c r="T163"/>
      <c r="U163"/>
      <c r="V163"/>
      <c r="W163"/>
      <c r="X163"/>
      <c r="Y163"/>
      <c r="Z163">
        <v>8.8327757392274151</v>
      </c>
      <c r="AA163"/>
      <c r="AB163"/>
      <c r="AC163"/>
      <c r="AD163">
        <v>149.5899772640301</v>
      </c>
      <c r="AE163"/>
      <c r="AF163"/>
      <c r="AG163"/>
      <c r="AH163"/>
      <c r="AI163">
        <v>-190.74142550992352</v>
      </c>
      <c r="AJ163">
        <v>-8.5189604153333427</v>
      </c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</row>
    <row r="164" spans="1:55" x14ac:dyDescent="0.2">
      <c r="A164" s="3" t="str">
        <f t="shared" si="2"/>
        <v>CanadaAR5_UNFCCC1997</v>
      </c>
      <c r="B164" t="s">
        <v>110</v>
      </c>
      <c r="C164" t="s">
        <v>111</v>
      </c>
      <c r="D164" t="s">
        <v>25</v>
      </c>
      <c r="E164" t="s">
        <v>64</v>
      </c>
      <c r="F164">
        <v>833.17034886698946</v>
      </c>
      <c r="G164">
        <v>27.859686938096377</v>
      </c>
      <c r="H164" t="s">
        <v>106</v>
      </c>
      <c r="I164" t="s">
        <v>106</v>
      </c>
      <c r="J164">
        <v>1.9369743569623451E-2</v>
      </c>
      <c r="K164">
        <v>0.66401563507356653</v>
      </c>
      <c r="L164">
        <v>3.4295875144660919E-2</v>
      </c>
      <c r="M164">
        <v>0</v>
      </c>
      <c r="N164">
        <v>5.9648757632369868E-2</v>
      </c>
      <c r="O164">
        <v>0.24203973214940264</v>
      </c>
      <c r="P164"/>
      <c r="Q164"/>
      <c r="R164">
        <v>30.352690372555244</v>
      </c>
      <c r="S164">
        <v>11.726587510088263</v>
      </c>
      <c r="T164"/>
      <c r="U164"/>
      <c r="V164"/>
      <c r="W164"/>
      <c r="X164"/>
      <c r="Y164"/>
      <c r="Z164">
        <v>9.0412997290670738</v>
      </c>
      <c r="AA164"/>
      <c r="AB164"/>
      <c r="AC164"/>
      <c r="AD164">
        <v>150.53975046287988</v>
      </c>
      <c r="AE164"/>
      <c r="AF164"/>
      <c r="AG164"/>
      <c r="AH164"/>
      <c r="AI164">
        <v>-191.87005232278349</v>
      </c>
      <c r="AJ164">
        <v>-12.288376196520014</v>
      </c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</row>
    <row r="165" spans="1:55" x14ac:dyDescent="0.2">
      <c r="A165" s="3" t="str">
        <f t="shared" si="2"/>
        <v>CanadaAR5_UNFCCC1998</v>
      </c>
      <c r="B165" t="s">
        <v>110</v>
      </c>
      <c r="C165" t="s">
        <v>111</v>
      </c>
      <c r="D165" t="s">
        <v>25</v>
      </c>
      <c r="E165" t="s">
        <v>62</v>
      </c>
      <c r="F165">
        <v>825.55178182908219</v>
      </c>
      <c r="G165">
        <v>27.376788116224109</v>
      </c>
      <c r="H165" t="s">
        <v>106</v>
      </c>
      <c r="I165" t="s">
        <v>104</v>
      </c>
      <c r="J165">
        <v>2.0101387709423931E-2</v>
      </c>
      <c r="K165">
        <v>0.67972371687712041</v>
      </c>
      <c r="L165">
        <v>3.5795033180588465E-2</v>
      </c>
      <c r="M165">
        <v>0</v>
      </c>
      <c r="N165">
        <v>5.5601219777652748E-2</v>
      </c>
      <c r="O165">
        <v>0.22888003016463837</v>
      </c>
      <c r="P165"/>
      <c r="Q165"/>
      <c r="R165">
        <v>30.4242180753991</v>
      </c>
      <c r="S165">
        <v>12.036779772620408</v>
      </c>
      <c r="T165"/>
      <c r="U165"/>
      <c r="V165"/>
      <c r="W165"/>
      <c r="X165"/>
      <c r="Y165"/>
      <c r="Z165">
        <v>9.3010815167217569</v>
      </c>
      <c r="AA165"/>
      <c r="AB165"/>
      <c r="AC165"/>
      <c r="AD165">
        <v>137.19023736277001</v>
      </c>
      <c r="AE165"/>
      <c r="AF165"/>
      <c r="AG165"/>
      <c r="AH165"/>
      <c r="AI165">
        <v>-189.24037509791685</v>
      </c>
      <c r="AJ165">
        <v>-7.7076039860100094</v>
      </c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</row>
    <row r="166" spans="1:55" x14ac:dyDescent="0.2">
      <c r="A166" s="3" t="str">
        <f t="shared" si="2"/>
        <v>CanadaAR5_UNFCCC1999</v>
      </c>
      <c r="B166" t="s">
        <v>110</v>
      </c>
      <c r="C166" t="s">
        <v>111</v>
      </c>
      <c r="D166" t="s">
        <v>25</v>
      </c>
      <c r="E166" t="s">
        <v>60</v>
      </c>
      <c r="F166">
        <v>847.9609821418876</v>
      </c>
      <c r="G166">
        <v>27.892273443363141</v>
      </c>
      <c r="H166" t="s">
        <v>104</v>
      </c>
      <c r="I166" t="s">
        <v>104</v>
      </c>
      <c r="J166">
        <v>2.0100285375111552E-2</v>
      </c>
      <c r="K166">
        <v>0.67903819045866243</v>
      </c>
      <c r="L166">
        <v>3.6044834474858713E-2</v>
      </c>
      <c r="M166">
        <v>0</v>
      </c>
      <c r="N166">
        <v>5.2200068527724471E-2</v>
      </c>
      <c r="O166">
        <v>0.23271690653875438</v>
      </c>
      <c r="P166"/>
      <c r="Q166"/>
      <c r="R166">
        <v>30.640169262531135</v>
      </c>
      <c r="S166">
        <v>11.941728603663886</v>
      </c>
      <c r="T166"/>
      <c r="U166"/>
      <c r="V166"/>
      <c r="W166"/>
      <c r="X166"/>
      <c r="Y166"/>
      <c r="Z166">
        <v>9.2843445726689193</v>
      </c>
      <c r="AA166"/>
      <c r="AB166"/>
      <c r="AC166"/>
      <c r="AD166">
        <v>145.46861419076009</v>
      </c>
      <c r="AE166"/>
      <c r="AF166"/>
      <c r="AG166"/>
      <c r="AH166"/>
      <c r="AI166">
        <v>-182.33634742695352</v>
      </c>
      <c r="AJ166">
        <v>-15.817239883340015</v>
      </c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</row>
    <row r="167" spans="1:55" x14ac:dyDescent="0.2">
      <c r="A167" s="3" t="str">
        <f t="shared" si="2"/>
        <v>CanadaAR5_UNFCCC2000</v>
      </c>
      <c r="B167" t="s">
        <v>110</v>
      </c>
      <c r="C167" t="s">
        <v>111</v>
      </c>
      <c r="D167" t="s">
        <v>25</v>
      </c>
      <c r="E167" t="s">
        <v>58</v>
      </c>
      <c r="F167">
        <v>879.69442733583071</v>
      </c>
      <c r="G167">
        <v>28.667867029261835</v>
      </c>
      <c r="H167" t="s">
        <v>106</v>
      </c>
      <c r="I167" t="s">
        <v>104</v>
      </c>
      <c r="J167">
        <v>2.018289985368666E-2</v>
      </c>
      <c r="K167">
        <v>0.6820919058849364</v>
      </c>
      <c r="L167">
        <v>3.5633544826248469E-2</v>
      </c>
      <c r="M167">
        <v>0</v>
      </c>
      <c r="N167">
        <v>4.9085060970609697E-2</v>
      </c>
      <c r="O167">
        <v>0.23318948831820543</v>
      </c>
      <c r="P167"/>
      <c r="Q167"/>
      <c r="R167">
        <v>31.267289005126528</v>
      </c>
      <c r="S167">
        <v>11.917149097332354</v>
      </c>
      <c r="T167"/>
      <c r="U167"/>
      <c r="V167"/>
      <c r="W167"/>
      <c r="X167"/>
      <c r="Y167"/>
      <c r="Z167">
        <v>9.6002088372200607</v>
      </c>
      <c r="AA167"/>
      <c r="AB167"/>
      <c r="AC167"/>
      <c r="AD167">
        <v>152.35084644714019</v>
      </c>
      <c r="AE167"/>
      <c r="AF167"/>
      <c r="AG167"/>
      <c r="AH167"/>
      <c r="AI167">
        <v>-174.28616046597017</v>
      </c>
      <c r="AJ167">
        <v>-19.04869805603002</v>
      </c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</row>
    <row r="168" spans="1:55" x14ac:dyDescent="0.2">
      <c r="A168" s="3" t="str">
        <f t="shared" si="2"/>
        <v>CanadaAR5_UNFCCC2001</v>
      </c>
      <c r="B168" t="s">
        <v>110</v>
      </c>
      <c r="C168" t="s">
        <v>111</v>
      </c>
      <c r="D168" t="s">
        <v>25</v>
      </c>
      <c r="E168" t="s">
        <v>55</v>
      </c>
      <c r="F168">
        <v>854.19801214383972</v>
      </c>
      <c r="G168">
        <v>27.536208074924438</v>
      </c>
      <c r="H168" t="s">
        <v>99</v>
      </c>
      <c r="I168" t="s">
        <v>104</v>
      </c>
      <c r="J168">
        <v>2.6408364331697572E-2</v>
      </c>
      <c r="K168">
        <v>0.69412606458153769</v>
      </c>
      <c r="L168">
        <v>3.6640976620436874E-2</v>
      </c>
      <c r="M168">
        <v>0</v>
      </c>
      <c r="N168">
        <v>4.9193400814688613E-2</v>
      </c>
      <c r="O168">
        <v>0.22003955798333685</v>
      </c>
      <c r="P168"/>
      <c r="Q168"/>
      <c r="R168">
        <v>32.160476397903665</v>
      </c>
      <c r="S168">
        <v>11.538013181532587</v>
      </c>
      <c r="T168"/>
      <c r="U168"/>
      <c r="V168"/>
      <c r="W168"/>
      <c r="X168"/>
      <c r="Y168"/>
      <c r="Z168">
        <v>9.6477482606292462</v>
      </c>
      <c r="AA168"/>
      <c r="AB168"/>
      <c r="AC168"/>
      <c r="AD168">
        <v>134.61111518230999</v>
      </c>
      <c r="AE168"/>
      <c r="AF168"/>
      <c r="AG168"/>
      <c r="AH168"/>
      <c r="AI168">
        <v>-171.68712714062681</v>
      </c>
      <c r="AJ168">
        <v>-11.908033149670011</v>
      </c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</row>
    <row r="169" spans="1:55" x14ac:dyDescent="0.2">
      <c r="A169" s="3" t="str">
        <f t="shared" si="2"/>
        <v>CanadaAR5_UNFCCC2002</v>
      </c>
      <c r="B169" t="s">
        <v>110</v>
      </c>
      <c r="C169" t="s">
        <v>111</v>
      </c>
      <c r="D169" t="s">
        <v>25</v>
      </c>
      <c r="E169" t="s">
        <v>52</v>
      </c>
      <c r="F169">
        <v>866.23486792978804</v>
      </c>
      <c r="G169">
        <v>27.62221574536812</v>
      </c>
      <c r="H169" t="s">
        <v>99</v>
      </c>
      <c r="I169" t="s">
        <v>105</v>
      </c>
      <c r="J169">
        <v>2.6308652256352854E-2</v>
      </c>
      <c r="K169">
        <v>0.68819667884818359</v>
      </c>
      <c r="L169">
        <v>3.6868495083577958E-2</v>
      </c>
      <c r="M169">
        <v>0</v>
      </c>
      <c r="N169">
        <v>5.0377551479507753E-2</v>
      </c>
      <c r="O169">
        <v>0.22455727458873065</v>
      </c>
      <c r="P169"/>
      <c r="Q169"/>
      <c r="R169">
        <v>32.191628664095511</v>
      </c>
      <c r="S169">
        <v>11.396786639942876</v>
      </c>
      <c r="T169"/>
      <c r="U169"/>
      <c r="V169"/>
      <c r="W169"/>
      <c r="X169"/>
      <c r="Y169"/>
      <c r="Z169">
        <v>9.9014772763838774</v>
      </c>
      <c r="AA169"/>
      <c r="AB169"/>
      <c r="AC169"/>
      <c r="AD169">
        <v>141.02944851562</v>
      </c>
      <c r="AE169"/>
      <c r="AF169"/>
      <c r="AG169"/>
      <c r="AH169"/>
      <c r="AI169">
        <v>-159.9009446871535</v>
      </c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</row>
    <row r="170" spans="1:55" x14ac:dyDescent="0.2">
      <c r="A170" s="3" t="str">
        <f t="shared" si="2"/>
        <v>CanadaAR5_UNFCCC2003</v>
      </c>
      <c r="B170" t="s">
        <v>110</v>
      </c>
      <c r="C170" t="s">
        <v>111</v>
      </c>
      <c r="D170" t="s">
        <v>25</v>
      </c>
      <c r="E170" t="s">
        <v>50</v>
      </c>
      <c r="F170">
        <v>872.18450698996344</v>
      </c>
      <c r="G170">
        <v>27.562373127402221</v>
      </c>
      <c r="H170" t="s">
        <v>97</v>
      </c>
      <c r="I170" t="s">
        <v>105</v>
      </c>
      <c r="J170">
        <v>2.6199931841626938E-2</v>
      </c>
      <c r="K170">
        <v>0.70127291566540306</v>
      </c>
      <c r="L170">
        <v>3.6663377754160016E-2</v>
      </c>
      <c r="M170">
        <v>0</v>
      </c>
      <c r="N170">
        <v>5.2404834120824785E-2</v>
      </c>
      <c r="O170">
        <v>0.20965887245961215</v>
      </c>
      <c r="P170"/>
      <c r="Q170"/>
      <c r="R170">
        <v>32.465254364270599</v>
      </c>
      <c r="S170">
        <v>12.284970601708796</v>
      </c>
      <c r="T170"/>
      <c r="U170"/>
      <c r="V170"/>
      <c r="W170"/>
      <c r="X170"/>
      <c r="Y170"/>
      <c r="Z170">
        <v>10.057616150409073</v>
      </c>
      <c r="AA170"/>
      <c r="AB170"/>
      <c r="AC170"/>
      <c r="AD170">
        <v>128.05337919587001</v>
      </c>
      <c r="AE170"/>
      <c r="AF170"/>
      <c r="AG170"/>
      <c r="AH170"/>
      <c r="AI170">
        <v>-150.21016651506682</v>
      </c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</row>
    <row r="171" spans="1:55" x14ac:dyDescent="0.2">
      <c r="A171" s="3" t="str">
        <f t="shared" si="2"/>
        <v>CanadaAR5_UNFCCC2004</v>
      </c>
      <c r="B171" t="s">
        <v>110</v>
      </c>
      <c r="C171" t="s">
        <v>111</v>
      </c>
      <c r="D171" t="s">
        <v>25</v>
      </c>
      <c r="E171" t="s">
        <v>46</v>
      </c>
      <c r="F171">
        <v>896.217341490384</v>
      </c>
      <c r="G171">
        <v>28.058827894743676</v>
      </c>
      <c r="H171" t="s">
        <v>99</v>
      </c>
      <c r="I171" t="s">
        <v>105</v>
      </c>
      <c r="J171">
        <v>2.4915579488729096E-2</v>
      </c>
      <c r="K171">
        <v>0.68012119784016611</v>
      </c>
      <c r="L171">
        <v>3.4983663457254004E-2</v>
      </c>
      <c r="M171">
        <v>0</v>
      </c>
      <c r="N171">
        <v>5.4945311135142109E-2</v>
      </c>
      <c r="O171">
        <v>0.22994982756743779</v>
      </c>
      <c r="P171"/>
      <c r="Q171"/>
      <c r="R171">
        <v>33.665227050488681</v>
      </c>
      <c r="S171">
        <v>11.993045306331618</v>
      </c>
      <c r="T171"/>
      <c r="U171"/>
      <c r="V171"/>
      <c r="W171"/>
      <c r="X171"/>
      <c r="Y171"/>
      <c r="Z171">
        <v>10.016089613440887</v>
      </c>
      <c r="AA171"/>
      <c r="AB171"/>
      <c r="AC171"/>
      <c r="AD171">
        <v>150.41066116840011</v>
      </c>
      <c r="AE171"/>
      <c r="AF171"/>
      <c r="AG171"/>
      <c r="AH171"/>
      <c r="AI171">
        <v>-143.16656658123679</v>
      </c>
      <c r="AJ171">
        <v>-23.69878846728669</v>
      </c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</row>
    <row r="172" spans="1:55" x14ac:dyDescent="0.2">
      <c r="A172" s="3" t="str">
        <f t="shared" si="2"/>
        <v>CanadaAR5_UNFCCC2005</v>
      </c>
      <c r="B172" t="s">
        <v>110</v>
      </c>
      <c r="C172" t="s">
        <v>111</v>
      </c>
      <c r="D172" t="s">
        <v>25</v>
      </c>
      <c r="E172" t="s">
        <v>43</v>
      </c>
      <c r="F172">
        <v>890.1305997814361</v>
      </c>
      <c r="G172">
        <v>27.606296319830886</v>
      </c>
      <c r="H172" t="s">
        <v>97</v>
      </c>
      <c r="I172" t="s">
        <v>105</v>
      </c>
      <c r="J172">
        <v>2.4696006225472533E-2</v>
      </c>
      <c r="K172">
        <v>0.68331301784037524</v>
      </c>
      <c r="L172">
        <v>3.5757446853163274E-2</v>
      </c>
      <c r="M172">
        <v>0</v>
      </c>
      <c r="N172">
        <v>5.143845216562995E-2</v>
      </c>
      <c r="O172">
        <v>0.22949108314083147</v>
      </c>
      <c r="P172"/>
      <c r="Q172"/>
      <c r="R172">
        <v>34.519245257157394</v>
      </c>
      <c r="S172">
        <v>11.716761104033873</v>
      </c>
      <c r="T172"/>
      <c r="U172"/>
      <c r="V172"/>
      <c r="W172"/>
      <c r="X172"/>
      <c r="Y172"/>
      <c r="Z172">
        <v>10.119085661508509</v>
      </c>
      <c r="AA172"/>
      <c r="AB172"/>
      <c r="AC172"/>
      <c r="AD172">
        <v>147.92194345793999</v>
      </c>
      <c r="AE172"/>
      <c r="AF172"/>
      <c r="AG172"/>
      <c r="AH172"/>
      <c r="AI172">
        <v>-134.84165781359013</v>
      </c>
      <c r="AJ172">
        <v>-22.032742991160024</v>
      </c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</row>
    <row r="173" spans="1:55" x14ac:dyDescent="0.2">
      <c r="A173" s="3" t="str">
        <f t="shared" si="2"/>
        <v>CanadaAR5_UNFCCC2006</v>
      </c>
      <c r="B173" t="s">
        <v>110</v>
      </c>
      <c r="C173" t="s">
        <v>111</v>
      </c>
      <c r="D173" t="s">
        <v>25</v>
      </c>
      <c r="E173" t="s">
        <v>39</v>
      </c>
      <c r="F173">
        <v>871.95733364754915</v>
      </c>
      <c r="G173">
        <v>26.770829127852412</v>
      </c>
      <c r="H173" t="s">
        <v>99</v>
      </c>
      <c r="I173" t="s">
        <v>105</v>
      </c>
      <c r="J173">
        <v>2.3605354135817373E-2</v>
      </c>
      <c r="K173">
        <v>0.6908771565866153</v>
      </c>
      <c r="L173">
        <v>3.6455884715776224E-2</v>
      </c>
      <c r="M173">
        <v>0</v>
      </c>
      <c r="N173">
        <v>5.3674489937839673E-2</v>
      </c>
      <c r="O173">
        <v>0.21899246875976888</v>
      </c>
      <c r="P173"/>
      <c r="Q173"/>
      <c r="R173">
        <v>33.493265389399347</v>
      </c>
      <c r="S173">
        <v>11.969948184528658</v>
      </c>
      <c r="T173"/>
      <c r="U173"/>
      <c r="V173"/>
      <c r="W173"/>
      <c r="X173"/>
      <c r="Y173"/>
      <c r="Z173">
        <v>10.015381300624345</v>
      </c>
      <c r="AA173"/>
      <c r="AB173"/>
      <c r="AC173"/>
      <c r="AD173">
        <v>135.47349427410992</v>
      </c>
      <c r="AE173"/>
      <c r="AF173"/>
      <c r="AG173"/>
      <c r="AH173"/>
      <c r="AI173">
        <v>-133.4454314535468</v>
      </c>
      <c r="AJ173">
        <v>-24.854800636070024</v>
      </c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</row>
    <row r="174" spans="1:55" x14ac:dyDescent="0.2">
      <c r="A174" s="3" t="str">
        <f t="shared" si="2"/>
        <v>CanadaAR5_UNFCCC2007</v>
      </c>
      <c r="B174" t="s">
        <v>110</v>
      </c>
      <c r="C174" t="s">
        <v>111</v>
      </c>
      <c r="D174" t="s">
        <v>25</v>
      </c>
      <c r="E174" t="s">
        <v>37</v>
      </c>
      <c r="F174">
        <v>889.50910618624459</v>
      </c>
      <c r="G174">
        <v>27.045773056095296</v>
      </c>
      <c r="H174" t="s">
        <v>101</v>
      </c>
      <c r="I174" t="s">
        <v>105</v>
      </c>
      <c r="J174">
        <v>2.3988763178043753E-2</v>
      </c>
      <c r="K174">
        <v>0.70468792918778211</v>
      </c>
      <c r="L174">
        <v>3.524767023013986E-2</v>
      </c>
      <c r="M174">
        <v>0</v>
      </c>
      <c r="N174">
        <v>5.164838140047795E-2</v>
      </c>
      <c r="O174">
        <v>0.20841601918160016</v>
      </c>
      <c r="P174"/>
      <c r="Q174"/>
      <c r="R174">
        <v>32.340755576683726</v>
      </c>
      <c r="S174">
        <v>12.441200404330672</v>
      </c>
      <c r="T174"/>
      <c r="U174"/>
      <c r="V174"/>
      <c r="W174"/>
      <c r="X174"/>
      <c r="Y174"/>
      <c r="Z174">
        <v>10.012310346716188</v>
      </c>
      <c r="AA174"/>
      <c r="AB174"/>
      <c r="AC174"/>
      <c r="AD174">
        <v>130.59368060938979</v>
      </c>
      <c r="AE174"/>
      <c r="AF174"/>
      <c r="AG174"/>
      <c r="AH174"/>
      <c r="AI174">
        <v>-133.10769228358677</v>
      </c>
      <c r="AJ174">
        <v>-18.889539703186685</v>
      </c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</row>
    <row r="175" spans="1:55" x14ac:dyDescent="0.2">
      <c r="A175" s="3" t="str">
        <f t="shared" si="2"/>
        <v>CanadaAR5_UNFCCC2008</v>
      </c>
      <c r="B175" t="s">
        <v>110</v>
      </c>
      <c r="C175" t="s">
        <v>111</v>
      </c>
      <c r="D175" t="s">
        <v>25</v>
      </c>
      <c r="E175" t="s">
        <v>33</v>
      </c>
      <c r="F175">
        <v>871.01367639478735</v>
      </c>
      <c r="G175">
        <v>26.198170812723898</v>
      </c>
      <c r="H175" t="s">
        <v>101</v>
      </c>
      <c r="I175" t="s">
        <v>105</v>
      </c>
      <c r="J175">
        <v>2.3287758313320726E-2</v>
      </c>
      <c r="K175">
        <v>0.7013715451862681</v>
      </c>
      <c r="L175">
        <v>3.53899401156006E-2</v>
      </c>
      <c r="M175">
        <v>0</v>
      </c>
      <c r="N175">
        <v>5.1688808950398582E-2</v>
      </c>
      <c r="O175">
        <v>0.21154970574773266</v>
      </c>
      <c r="P175"/>
      <c r="Q175"/>
      <c r="R175">
        <v>31.363657580302501</v>
      </c>
      <c r="S175">
        <v>12.962779910654936</v>
      </c>
      <c r="T175"/>
      <c r="U175"/>
      <c r="V175"/>
      <c r="W175"/>
      <c r="X175"/>
      <c r="Y175"/>
      <c r="Z175">
        <v>9.7710005608305703</v>
      </c>
      <c r="AA175"/>
      <c r="AB175"/>
      <c r="AC175"/>
      <c r="AD175">
        <v>130.1652488917801</v>
      </c>
      <c r="AE175"/>
      <c r="AF175"/>
      <c r="AG175"/>
      <c r="AH175"/>
      <c r="AI175">
        <v>-136.86300679515011</v>
      </c>
      <c r="AJ175">
        <v>-20.632846457050022</v>
      </c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</row>
    <row r="176" spans="1:55" x14ac:dyDescent="0.2">
      <c r="A176" s="3" t="str">
        <f t="shared" si="2"/>
        <v>CanadaAR5_UNFCCC2009</v>
      </c>
      <c r="B176" t="s">
        <v>110</v>
      </c>
      <c r="C176" t="s">
        <v>111</v>
      </c>
      <c r="D176" t="s">
        <v>25</v>
      </c>
      <c r="E176" t="s">
        <v>31</v>
      </c>
      <c r="F176">
        <v>825.78954633369483</v>
      </c>
      <c r="G176">
        <v>24.555952443090824</v>
      </c>
      <c r="H176" t="s">
        <v>97</v>
      </c>
      <c r="I176" t="s">
        <v>105</v>
      </c>
      <c r="J176">
        <v>2.2505409123473919E-2</v>
      </c>
      <c r="K176">
        <v>0.70135748653299224</v>
      </c>
      <c r="L176">
        <v>3.6203277491921815E-2</v>
      </c>
      <c r="M176">
        <v>0</v>
      </c>
      <c r="N176">
        <v>4.5512255910223912E-2</v>
      </c>
      <c r="O176">
        <v>0.21692698006486202</v>
      </c>
      <c r="P176"/>
      <c r="Q176"/>
      <c r="R176">
        <v>29.541383249581131</v>
      </c>
      <c r="S176">
        <v>12.85264768046482</v>
      </c>
      <c r="T176"/>
      <c r="U176"/>
      <c r="V176"/>
      <c r="W176"/>
      <c r="X176"/>
      <c r="Y176"/>
      <c r="Z176">
        <v>9.6332694613250673</v>
      </c>
      <c r="AA176"/>
      <c r="AB176"/>
      <c r="AC176"/>
      <c r="AD176">
        <v>127.10873206392986</v>
      </c>
      <c r="AE176"/>
      <c r="AF176"/>
      <c r="AG176"/>
      <c r="AH176"/>
      <c r="AI176">
        <v>-145.35967782753349</v>
      </c>
      <c r="AJ176">
        <v>-35.724697548313365</v>
      </c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</row>
    <row r="177" spans="1:55" x14ac:dyDescent="0.2">
      <c r="A177" s="3" t="str">
        <f t="shared" si="2"/>
        <v>CanadaAR5_UNFCCC2010</v>
      </c>
      <c r="B177" t="s">
        <v>110</v>
      </c>
      <c r="C177" t="s">
        <v>111</v>
      </c>
      <c r="D177" t="s">
        <v>25</v>
      </c>
      <c r="E177" t="s">
        <v>30</v>
      </c>
      <c r="F177">
        <v>846.39366515343841</v>
      </c>
      <c r="G177">
        <v>24.890352241803772</v>
      </c>
      <c r="H177" t="s">
        <v>97</v>
      </c>
      <c r="I177" t="s">
        <v>105</v>
      </c>
      <c r="J177">
        <v>2.1997793473235362E-2</v>
      </c>
      <c r="K177">
        <v>0.69714935633888186</v>
      </c>
      <c r="L177">
        <v>3.4082578818800946E-2</v>
      </c>
      <c r="M177">
        <v>0</v>
      </c>
      <c r="N177">
        <v>4.7911991155718918E-2</v>
      </c>
      <c r="O177">
        <v>0.22085607368659832</v>
      </c>
      <c r="P177"/>
      <c r="Q177"/>
      <c r="R177">
        <v>28.314819960302319</v>
      </c>
      <c r="S177">
        <v>13.144903661097642</v>
      </c>
      <c r="T177"/>
      <c r="U177"/>
      <c r="V177"/>
      <c r="W177"/>
      <c r="X177"/>
      <c r="Y177"/>
      <c r="Z177">
        <v>9.465550886117855</v>
      </c>
      <c r="AA177"/>
      <c r="AB177"/>
      <c r="AC177"/>
      <c r="AD177">
        <v>136.00590717148</v>
      </c>
      <c r="AE177"/>
      <c r="AF177"/>
      <c r="AG177"/>
      <c r="AH177"/>
      <c r="AI177">
        <v>-137.18206646968349</v>
      </c>
      <c r="AJ177">
        <v>-22.049586256823353</v>
      </c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</row>
    <row r="178" spans="1:55" x14ac:dyDescent="0.2">
      <c r="A178" s="3" t="str">
        <f t="shared" si="2"/>
        <v>CanadaAR5_UNFCCC2011</v>
      </c>
      <c r="B178" t="s">
        <v>110</v>
      </c>
      <c r="C178" t="s">
        <v>111</v>
      </c>
      <c r="D178" t="s">
        <v>25</v>
      </c>
      <c r="E178" t="s">
        <v>29</v>
      </c>
      <c r="F178">
        <v>859.73841617477854</v>
      </c>
      <c r="G178">
        <v>25.036553312131751</v>
      </c>
      <c r="H178" t="s">
        <v>106</v>
      </c>
      <c r="I178" t="s">
        <v>105</v>
      </c>
      <c r="J178">
        <v>1.8599731003986673E-2</v>
      </c>
      <c r="K178">
        <v>0.69568110660056393</v>
      </c>
      <c r="L178">
        <v>3.3586062233187552E-2</v>
      </c>
      <c r="M178">
        <v>0</v>
      </c>
      <c r="N178">
        <v>5.0532133635915508E-2</v>
      </c>
      <c r="O178">
        <v>0.22020069753033308</v>
      </c>
      <c r="P178"/>
      <c r="Q178"/>
      <c r="R178">
        <v>27.562678029299757</v>
      </c>
      <c r="S178">
        <v>13.383780935734633</v>
      </c>
      <c r="T178"/>
      <c r="U178"/>
      <c r="V178"/>
      <c r="W178"/>
      <c r="X178"/>
      <c r="Y178"/>
      <c r="Z178">
        <v>9.6213135702754151</v>
      </c>
      <c r="AA178"/>
      <c r="AB178"/>
      <c r="AC178"/>
      <c r="AD178">
        <v>138.74722640000022</v>
      </c>
      <c r="AE178"/>
      <c r="AF178"/>
      <c r="AG178"/>
      <c r="AH178"/>
      <c r="AI178">
        <v>-140.00912541717346</v>
      </c>
      <c r="AJ178">
        <v>-14.899154875430012</v>
      </c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</row>
    <row r="179" spans="1:55" x14ac:dyDescent="0.2">
      <c r="A179" s="3" t="str">
        <f t="shared" si="2"/>
        <v>CanadaAR5_UNFCCC2012</v>
      </c>
      <c r="B179" t="s">
        <v>110</v>
      </c>
      <c r="C179" t="s">
        <v>111</v>
      </c>
      <c r="D179" t="s">
        <v>25</v>
      </c>
      <c r="E179" t="s">
        <v>28</v>
      </c>
      <c r="F179">
        <v>861.69889356978013</v>
      </c>
      <c r="G179">
        <v>24.82264743164286</v>
      </c>
      <c r="H179" t="s">
        <v>104</v>
      </c>
      <c r="I179" t="s">
        <v>104</v>
      </c>
      <c r="J179">
        <v>1.8386713675365863E-2</v>
      </c>
      <c r="K179">
        <v>0.69290997119934727</v>
      </c>
      <c r="L179">
        <v>3.3340884593501659E-2</v>
      </c>
      <c r="M179">
        <v>0</v>
      </c>
      <c r="N179">
        <v>5.4637367187964199E-2</v>
      </c>
      <c r="O179">
        <v>0.21911177701918685</v>
      </c>
      <c r="P179"/>
      <c r="Q179"/>
      <c r="R179">
        <v>27.575446210215777</v>
      </c>
      <c r="S179">
        <v>14.622708707551157</v>
      </c>
      <c r="T179"/>
      <c r="U179"/>
      <c r="V179"/>
      <c r="W179"/>
      <c r="X179"/>
      <c r="Y179"/>
      <c r="Z179">
        <v>10.005116989924435</v>
      </c>
      <c r="AA179"/>
      <c r="AB179"/>
      <c r="AC179"/>
      <c r="AD179">
        <v>136.60510391785033</v>
      </c>
      <c r="AE179"/>
      <c r="AF179"/>
      <c r="AG179"/>
      <c r="AH179"/>
      <c r="AI179">
        <v>-141.85558443081345</v>
      </c>
      <c r="AJ179">
        <v>-23.253585446416686</v>
      </c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</row>
    <row r="180" spans="1:55" x14ac:dyDescent="0.2">
      <c r="A180" s="3" t="str">
        <f t="shared" si="2"/>
        <v>CanadaAR5_UNFCCC2013</v>
      </c>
      <c r="B180" t="s">
        <v>110</v>
      </c>
      <c r="C180" t="s">
        <v>111</v>
      </c>
      <c r="D180" t="s">
        <v>25</v>
      </c>
      <c r="E180" t="s">
        <v>27</v>
      </c>
      <c r="F180">
        <v>870.73715428360299</v>
      </c>
      <c r="G180">
        <v>24.819379641851224</v>
      </c>
      <c r="H180" t="s">
        <v>104</v>
      </c>
      <c r="I180" t="s">
        <v>104</v>
      </c>
      <c r="J180">
        <v>1.8417201151500199E-2</v>
      </c>
      <c r="K180">
        <v>0.69362452899576699</v>
      </c>
      <c r="L180">
        <v>3.3313724031879093E-2</v>
      </c>
      <c r="M180">
        <v>0</v>
      </c>
      <c r="N180">
        <v>5.0564731453650057E-2</v>
      </c>
      <c r="O180">
        <v>0.22249701551870379</v>
      </c>
      <c r="P180"/>
      <c r="Q180"/>
      <c r="R180">
        <v>27.51182382742844</v>
      </c>
      <c r="S180">
        <v>15.817910360979205</v>
      </c>
      <c r="T180"/>
      <c r="U180"/>
      <c r="V180"/>
      <c r="W180"/>
      <c r="X180"/>
      <c r="Y180"/>
      <c r="Z180">
        <v>10.402477296333043</v>
      </c>
      <c r="AA180"/>
      <c r="AB180"/>
      <c r="AC180"/>
      <c r="AD180">
        <v>140.00420664461009</v>
      </c>
      <c r="AE180"/>
      <c r="AF180"/>
      <c r="AG180"/>
      <c r="AH180"/>
      <c r="AI180">
        <v>-141.64169443990346</v>
      </c>
      <c r="AJ180">
        <v>-23.247377862533355</v>
      </c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</row>
    <row r="181" spans="1:55" x14ac:dyDescent="0.2">
      <c r="A181" s="3" t="str">
        <f t="shared" si="2"/>
        <v>CanadaAR5_UNFCCC2014</v>
      </c>
      <c r="B181" t="s">
        <v>110</v>
      </c>
      <c r="C181" t="s">
        <v>111</v>
      </c>
      <c r="D181" t="s">
        <v>25</v>
      </c>
      <c r="E181" t="s">
        <v>24</v>
      </c>
      <c r="F181">
        <v>868.48130548356062</v>
      </c>
      <c r="G181">
        <v>24.507453925024784</v>
      </c>
      <c r="H181" t="s">
        <v>105</v>
      </c>
      <c r="I181" t="s">
        <v>105</v>
      </c>
      <c r="J181">
        <v>1.834783451577409E-2</v>
      </c>
      <c r="K181">
        <v>0.69728577260052427</v>
      </c>
      <c r="L181">
        <v>3.3066990468858595E-2</v>
      </c>
      <c r="M181">
        <v>0</v>
      </c>
      <c r="N181">
        <v>4.7769836586345552E-2</v>
      </c>
      <c r="O181">
        <v>0.22187740034427161</v>
      </c>
      <c r="P181"/>
      <c r="Q181"/>
      <c r="R181">
        <v>27.134136847680779</v>
      </c>
      <c r="S181">
        <v>15.038355819694866</v>
      </c>
      <c r="T181"/>
      <c r="U181"/>
      <c r="V181"/>
      <c r="W181"/>
      <c r="X181"/>
      <c r="Y181"/>
      <c r="Z181">
        <v>10.185047210435899</v>
      </c>
      <c r="AA181"/>
      <c r="AB181"/>
      <c r="AC181"/>
      <c r="AD181">
        <v>140.33883443048012</v>
      </c>
      <c r="AE181"/>
      <c r="AF181"/>
      <c r="AG181"/>
      <c r="AH181"/>
      <c r="AI181">
        <v>-141.67557065514012</v>
      </c>
      <c r="AJ181">
        <v>-43.583542389993376</v>
      </c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</row>
    <row r="182" spans="1:55" x14ac:dyDescent="0.2">
      <c r="A182" s="3" t="str">
        <f t="shared" si="2"/>
        <v>CanadaAR5_UNFCCC2015</v>
      </c>
      <c r="B182" t="s">
        <v>110</v>
      </c>
      <c r="C182" t="s">
        <v>111</v>
      </c>
      <c r="D182" t="s">
        <v>25</v>
      </c>
      <c r="E182" t="s">
        <v>22</v>
      </c>
      <c r="F182">
        <v>870.18360583415324</v>
      </c>
      <c r="G182">
        <v>24.372905586126297</v>
      </c>
      <c r="H182" t="s">
        <v>105</v>
      </c>
      <c r="I182" t="s">
        <v>105</v>
      </c>
      <c r="J182">
        <v>1.8344887464759721E-2</v>
      </c>
      <c r="K182">
        <v>0.69791574043050164</v>
      </c>
      <c r="L182">
        <v>3.3327071593958646E-2</v>
      </c>
      <c r="M182">
        <v>0</v>
      </c>
      <c r="N182">
        <v>4.7101368921296738E-2</v>
      </c>
      <c r="O182">
        <v>0.22165581905424298</v>
      </c>
      <c r="P182"/>
      <c r="Q182"/>
      <c r="R182">
        <v>26.888461188144781</v>
      </c>
      <c r="S182">
        <v>16.030638380760919</v>
      </c>
      <c r="T182"/>
      <c r="U182"/>
      <c r="V182"/>
      <c r="W182"/>
      <c r="X182"/>
      <c r="Y182"/>
      <c r="Z182">
        <v>10.352708161658164</v>
      </c>
      <c r="AA182"/>
      <c r="AB182"/>
      <c r="AC182"/>
      <c r="AD182">
        <v>139.60945214817991</v>
      </c>
      <c r="AE182"/>
      <c r="AF182"/>
      <c r="AG182"/>
      <c r="AH182"/>
      <c r="AI182">
        <v>-134.71689242995345</v>
      </c>
      <c r="AJ182">
        <v>-10.469733060713345</v>
      </c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</row>
    <row r="183" spans="1:55" x14ac:dyDescent="0.2">
      <c r="A183" s="3" t="str">
        <f t="shared" si="2"/>
        <v>CanadaAR5_UNFCCC2016</v>
      </c>
      <c r="B183" t="s">
        <v>110</v>
      </c>
      <c r="C183" t="s">
        <v>111</v>
      </c>
      <c r="D183" t="s">
        <v>25</v>
      </c>
      <c r="E183" t="s">
        <v>21</v>
      </c>
      <c r="F183">
        <v>849.56587291031963</v>
      </c>
      <c r="G183">
        <v>23.52749771577535</v>
      </c>
      <c r="H183" t="s">
        <v>103</v>
      </c>
      <c r="I183" t="s">
        <v>106</v>
      </c>
      <c r="J183">
        <v>1.5994555297397812E-2</v>
      </c>
      <c r="K183">
        <v>0.69169855180375683</v>
      </c>
      <c r="L183">
        <v>3.4171439199731021E-2</v>
      </c>
      <c r="M183">
        <v>0</v>
      </c>
      <c r="N183">
        <v>4.9437607410365347E-2</v>
      </c>
      <c r="O183">
        <v>0.22469240158614684</v>
      </c>
      <c r="P183"/>
      <c r="Q183"/>
      <c r="R183">
        <v>27.111423111250293</v>
      </c>
      <c r="S183">
        <v>16.372617227081744</v>
      </c>
      <c r="T183"/>
      <c r="U183"/>
      <c r="V183"/>
      <c r="W183"/>
      <c r="X183"/>
      <c r="Y183"/>
      <c r="Z183">
        <v>10.456002969478956</v>
      </c>
      <c r="AA183"/>
      <c r="AB183"/>
      <c r="AC183"/>
      <c r="AD183">
        <v>136.95095298203992</v>
      </c>
      <c r="AE183"/>
      <c r="AF183"/>
      <c r="AG183"/>
      <c r="AH183"/>
      <c r="AI183">
        <v>-136.24799524421346</v>
      </c>
      <c r="AJ183">
        <v>-16.909523080806686</v>
      </c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</row>
    <row r="184" spans="1:55" x14ac:dyDescent="0.2">
      <c r="A184" s="3" t="str">
        <f t="shared" si="2"/>
        <v>CanadaAR5_UNFCCC2017</v>
      </c>
      <c r="B184" t="s">
        <v>110</v>
      </c>
      <c r="C184" t="s">
        <v>111</v>
      </c>
      <c r="D184" t="s">
        <v>25</v>
      </c>
      <c r="E184" t="s">
        <v>20</v>
      </c>
      <c r="F184">
        <v>860.32195506155381</v>
      </c>
      <c r="G184">
        <v>23.541288803321827</v>
      </c>
      <c r="H184" t="s">
        <v>102</v>
      </c>
      <c r="I184" t="s">
        <v>106</v>
      </c>
      <c r="J184">
        <v>1.6134017669912834E-2</v>
      </c>
      <c r="K184">
        <v>0.69720040569903929</v>
      </c>
      <c r="L184">
        <v>3.4339419399501109E-2</v>
      </c>
      <c r="M184">
        <v>0</v>
      </c>
      <c r="N184">
        <v>4.7001969892884313E-2</v>
      </c>
      <c r="O184">
        <v>0.22145820500857533</v>
      </c>
      <c r="P184"/>
      <c r="Q184"/>
      <c r="R184">
        <v>27.12234397667557</v>
      </c>
      <c r="S184">
        <v>15.544495514238884</v>
      </c>
      <c r="T184"/>
      <c r="U184"/>
      <c r="V184"/>
      <c r="W184"/>
      <c r="X184"/>
      <c r="Y184"/>
      <c r="Z184">
        <v>10.371941754935147</v>
      </c>
      <c r="AA184"/>
      <c r="AB184"/>
      <c r="AC184"/>
      <c r="AD184">
        <v>137.48657465155031</v>
      </c>
      <c r="AE184"/>
      <c r="AF184"/>
      <c r="AG184"/>
      <c r="AH184"/>
      <c r="AI184">
        <v>-136.60331884672678</v>
      </c>
      <c r="AJ184">
        <v>-23.360564726850022</v>
      </c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</row>
    <row r="185" spans="1:55" x14ac:dyDescent="0.2">
      <c r="A185" s="3" t="str">
        <f t="shared" si="2"/>
        <v>CanadaAR5_UNFCCC2018</v>
      </c>
      <c r="B185" t="s">
        <v>110</v>
      </c>
      <c r="C185" t="s">
        <v>111</v>
      </c>
      <c r="D185" t="s">
        <v>25</v>
      </c>
      <c r="E185" t="s">
        <v>19</v>
      </c>
      <c r="F185">
        <v>876.77905499491817</v>
      </c>
      <c r="G185">
        <v>23.655121218527878</v>
      </c>
      <c r="H185" t="s">
        <v>108</v>
      </c>
      <c r="I185" t="s">
        <v>104</v>
      </c>
      <c r="J185">
        <v>1.6135078364662481E-2</v>
      </c>
      <c r="K185">
        <v>0.69817352689866818</v>
      </c>
      <c r="L185">
        <v>3.4028262911353781E-2</v>
      </c>
      <c r="M185">
        <v>0</v>
      </c>
      <c r="N185">
        <v>4.6402331564489183E-2</v>
      </c>
      <c r="O185">
        <v>0.22139587862548887</v>
      </c>
      <c r="P185"/>
      <c r="Q185"/>
      <c r="R185">
        <v>27.039192903158295</v>
      </c>
      <c r="S185">
        <v>16.503607440398586</v>
      </c>
      <c r="T185"/>
      <c r="U185"/>
      <c r="V185"/>
      <c r="W185"/>
      <c r="X185"/>
      <c r="Y185"/>
      <c r="Z185">
        <v>10.503621820238774</v>
      </c>
      <c r="AA185"/>
      <c r="AB185"/>
      <c r="AC185"/>
      <c r="AD185">
        <v>140.06884707723009</v>
      </c>
      <c r="AE185"/>
      <c r="AF185"/>
      <c r="AG185"/>
      <c r="AH185"/>
      <c r="AI185">
        <v>-134.38546588524346</v>
      </c>
      <c r="AJ185">
        <v>-19.056761881120018</v>
      </c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</row>
    <row r="186" spans="1:55" x14ac:dyDescent="0.2">
      <c r="A186" s="3" t="str">
        <f t="shared" si="2"/>
        <v>CanadaAR5_UNFCCC2019</v>
      </c>
      <c r="B186" t="s">
        <v>110</v>
      </c>
      <c r="C186" t="s">
        <v>111</v>
      </c>
      <c r="D186" t="s">
        <v>25</v>
      </c>
      <c r="E186" t="s">
        <v>18</v>
      </c>
      <c r="F186">
        <v>865.33072719327708</v>
      </c>
      <c r="G186">
        <v>23.013362254194266</v>
      </c>
      <c r="H186" t="s">
        <v>103</v>
      </c>
      <c r="I186" t="s">
        <v>104</v>
      </c>
      <c r="J186">
        <v>1.5704158599963949E-2</v>
      </c>
      <c r="K186">
        <v>0.70529270738179606</v>
      </c>
      <c r="L186">
        <v>3.4677119892500663E-2</v>
      </c>
      <c r="M186">
        <v>0</v>
      </c>
      <c r="N186">
        <v>4.6499060805827608E-2</v>
      </c>
      <c r="O186">
        <v>0.21353111191987564</v>
      </c>
      <c r="P186"/>
      <c r="Q186"/>
      <c r="R186">
        <v>26.889569590590842</v>
      </c>
      <c r="S186">
        <v>16.635064138318036</v>
      </c>
      <c r="T186"/>
      <c r="U186"/>
      <c r="V186"/>
      <c r="W186"/>
      <c r="X186"/>
      <c r="Y186"/>
      <c r="Z186">
        <v>10.597847649166134</v>
      </c>
      <c r="AA186"/>
      <c r="AB186"/>
      <c r="AC186"/>
      <c r="AD186">
        <v>130.65255097794002</v>
      </c>
      <c r="AE186"/>
      <c r="AF186"/>
      <c r="AG186"/>
      <c r="AH186"/>
      <c r="AI186">
        <v>-137.86303548010676</v>
      </c>
      <c r="AJ186">
        <v>-13.86204644938668</v>
      </c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</row>
    <row r="187" spans="1:55" x14ac:dyDescent="0.2">
      <c r="A187" s="3" t="str">
        <f t="shared" si="2"/>
        <v>CanadaAR5_UNFCCC2020</v>
      </c>
      <c r="B187" t="s">
        <v>110</v>
      </c>
      <c r="C187" t="s">
        <v>111</v>
      </c>
      <c r="D187" t="s">
        <v>25</v>
      </c>
      <c r="E187" t="s">
        <v>107</v>
      </c>
      <c r="F187">
        <v>794.63452076615602</v>
      </c>
      <c r="G187">
        <v>20.907492044162304</v>
      </c>
      <c r="H187" t="s">
        <v>103</v>
      </c>
      <c r="I187" t="s">
        <v>104</v>
      </c>
      <c r="J187">
        <v>1.5433165141325372E-2</v>
      </c>
      <c r="K187">
        <v>0.6839343587378317</v>
      </c>
      <c r="L187">
        <v>3.8033861896814736E-2</v>
      </c>
      <c r="M187">
        <v>0</v>
      </c>
      <c r="N187">
        <v>4.6820168791401003E-2</v>
      </c>
      <c r="O187">
        <v>0.23121161057395254</v>
      </c>
      <c r="P187"/>
      <c r="Q187"/>
      <c r="R187">
        <v>26.518219901364912</v>
      </c>
      <c r="S187">
        <v>18.319698439830532</v>
      </c>
      <c r="T187"/>
      <c r="U187"/>
      <c r="V187"/>
      <c r="W187"/>
      <c r="X187"/>
      <c r="Y187"/>
      <c r="Z187">
        <v>10.920075972028538</v>
      </c>
      <c r="AA187"/>
      <c r="AB187"/>
      <c r="AC187"/>
      <c r="AD187">
        <v>127.97073305077988</v>
      </c>
      <c r="AE187"/>
      <c r="AF187"/>
      <c r="AG187"/>
      <c r="AH187"/>
      <c r="AI187">
        <v>-130.20979816524013</v>
      </c>
      <c r="AJ187">
        <v>-9.575466068153343</v>
      </c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</row>
    <row r="188" spans="1:55" x14ac:dyDescent="0.2">
      <c r="A188" s="3" t="str">
        <f t="shared" si="2"/>
        <v>CanadaAR6_UNFCCC1990</v>
      </c>
      <c r="B188" t="s">
        <v>110</v>
      </c>
      <c r="C188" t="s">
        <v>111</v>
      </c>
      <c r="D188" t="s">
        <v>285</v>
      </c>
      <c r="E188" t="s">
        <v>79</v>
      </c>
      <c r="F188">
        <v>718.94600523134307</v>
      </c>
      <c r="G188">
        <v>25.963035727579815</v>
      </c>
      <c r="H188" t="s">
        <v>108</v>
      </c>
      <c r="I188" t="s">
        <v>98</v>
      </c>
      <c r="J188">
        <v>1.8842537414734652E-2</v>
      </c>
      <c r="K188">
        <v>0.66134989103314978</v>
      </c>
      <c r="L188">
        <v>3.6702123263280775E-2</v>
      </c>
      <c r="M188">
        <v>0</v>
      </c>
      <c r="N188">
        <v>6.1557588325402972E-2</v>
      </c>
      <c r="O188">
        <v>0.24039039737816648</v>
      </c>
      <c r="P188"/>
      <c r="Q188"/>
      <c r="R188">
        <v>24.313649078607046</v>
      </c>
      <c r="S188">
        <v>10.384241570667431</v>
      </c>
      <c r="T188"/>
      <c r="U188"/>
      <c r="V188"/>
      <c r="W188"/>
      <c r="X188"/>
      <c r="Y188"/>
      <c r="Z188">
        <v>7.4234139968033208</v>
      </c>
      <c r="AA188"/>
      <c r="AB188"/>
      <c r="AC188"/>
      <c r="AD188">
        <v>130.70641124493011</v>
      </c>
      <c r="AE188"/>
      <c r="AF188"/>
      <c r="AG188"/>
      <c r="AH188"/>
      <c r="AI188">
        <v>-201.89865704237684</v>
      </c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</row>
    <row r="189" spans="1:55" x14ac:dyDescent="0.2">
      <c r="A189" s="3" t="str">
        <f t="shared" si="2"/>
        <v>CanadaAR6_UNFCCC1991</v>
      </c>
      <c r="B189" t="s">
        <v>110</v>
      </c>
      <c r="C189" t="s">
        <v>111</v>
      </c>
      <c r="D189" t="s">
        <v>285</v>
      </c>
      <c r="E189" t="s">
        <v>78</v>
      </c>
      <c r="F189">
        <v>712.90767349062878</v>
      </c>
      <c r="G189">
        <v>25.427006960363286</v>
      </c>
      <c r="H189" t="s">
        <v>102</v>
      </c>
      <c r="I189" t="s">
        <v>98</v>
      </c>
      <c r="J189">
        <v>1.858474811098491E-2</v>
      </c>
      <c r="K189">
        <v>0.65518936785000326</v>
      </c>
      <c r="L189">
        <v>3.7139836313412014E-2</v>
      </c>
      <c r="M189">
        <v>0</v>
      </c>
      <c r="N189">
        <v>6.2714517950454809E-2</v>
      </c>
      <c r="O189">
        <v>0.24495627788612989</v>
      </c>
      <c r="P189"/>
      <c r="Q189"/>
      <c r="R189">
        <v>24.863584378075675</v>
      </c>
      <c r="S189">
        <v>10.081917245496989</v>
      </c>
      <c r="T189"/>
      <c r="U189"/>
      <c r="V189"/>
      <c r="W189"/>
      <c r="X189"/>
      <c r="Y189"/>
      <c r="Z189">
        <v>7.4068061621821748</v>
      </c>
      <c r="AA189"/>
      <c r="AB189"/>
      <c r="AC189"/>
      <c r="AD189">
        <v>132.27890238896998</v>
      </c>
      <c r="AE189"/>
      <c r="AF189"/>
      <c r="AG189"/>
      <c r="AH189"/>
      <c r="AI189">
        <v>-207.03041835214017</v>
      </c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</row>
    <row r="190" spans="1:55" x14ac:dyDescent="0.2">
      <c r="A190" s="3" t="str">
        <f t="shared" si="2"/>
        <v>CanadaAR6_UNFCCC1992</v>
      </c>
      <c r="B190" t="s">
        <v>110</v>
      </c>
      <c r="C190" t="s">
        <v>111</v>
      </c>
      <c r="D190" t="s">
        <v>285</v>
      </c>
      <c r="E190" t="s">
        <v>76</v>
      </c>
      <c r="F190">
        <v>742.40643059342824</v>
      </c>
      <c r="G190">
        <v>26.167548636304264</v>
      </c>
      <c r="H190" t="s">
        <v>96</v>
      </c>
      <c r="I190" t="s">
        <v>98</v>
      </c>
      <c r="J190">
        <v>1.9136464030359235E-2</v>
      </c>
      <c r="K190">
        <v>0.65265106322810185</v>
      </c>
      <c r="L190">
        <v>3.6407882447252446E-2</v>
      </c>
      <c r="M190">
        <v>0</v>
      </c>
      <c r="N190">
        <v>5.9648534168121506E-2</v>
      </c>
      <c r="O190">
        <v>0.25129252015652426</v>
      </c>
      <c r="P190"/>
      <c r="Q190"/>
      <c r="R190">
        <v>26.078139171046498</v>
      </c>
      <c r="S190">
        <v>10.486744117165786</v>
      </c>
      <c r="T190"/>
      <c r="U190"/>
      <c r="V190"/>
      <c r="W190"/>
      <c r="X190"/>
      <c r="Y190"/>
      <c r="Z190">
        <v>7.7455196957900023</v>
      </c>
      <c r="AA190"/>
      <c r="AB190"/>
      <c r="AC190"/>
      <c r="AD190">
        <v>142.25077994022999</v>
      </c>
      <c r="AE190"/>
      <c r="AF190"/>
      <c r="AG190"/>
      <c r="AH190"/>
      <c r="AI190">
        <v>-205.0871443693002</v>
      </c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</row>
    <row r="191" spans="1:55" x14ac:dyDescent="0.2">
      <c r="A191" s="3" t="str">
        <f t="shared" si="2"/>
        <v>CanadaAR6_UNFCCC1993</v>
      </c>
      <c r="B191" t="s">
        <v>110</v>
      </c>
      <c r="C191" t="s">
        <v>111</v>
      </c>
      <c r="D191" t="s">
        <v>285</v>
      </c>
      <c r="E191" t="s">
        <v>73</v>
      </c>
      <c r="F191">
        <v>749.46883699558714</v>
      </c>
      <c r="G191">
        <v>26.127767235442033</v>
      </c>
      <c r="H191" t="s">
        <v>102</v>
      </c>
      <c r="I191" t="s">
        <v>106</v>
      </c>
      <c r="J191">
        <v>1.8962055623301628E-2</v>
      </c>
      <c r="K191">
        <v>0.64821921906753011</v>
      </c>
      <c r="L191">
        <v>3.6746484337138174E-2</v>
      </c>
      <c r="M191">
        <v>0</v>
      </c>
      <c r="N191">
        <v>6.0341727508653888E-2</v>
      </c>
      <c r="O191">
        <v>0.25469256908667792</v>
      </c>
      <c r="P191"/>
      <c r="Q191"/>
      <c r="R191">
        <v>26.542563959223781</v>
      </c>
      <c r="S191">
        <v>11.009779896601627</v>
      </c>
      <c r="T191"/>
      <c r="U191"/>
      <c r="V191"/>
      <c r="W191"/>
      <c r="X191"/>
      <c r="Y191"/>
      <c r="Z191">
        <v>7.8399034283354085</v>
      </c>
      <c r="AA191"/>
      <c r="AB191"/>
      <c r="AC191"/>
      <c r="AD191">
        <v>145.4918962606499</v>
      </c>
      <c r="AE191"/>
      <c r="AF191"/>
      <c r="AG191"/>
      <c r="AH191"/>
      <c r="AI191">
        <v>-200.74692302515021</v>
      </c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</row>
    <row r="192" spans="1:55" x14ac:dyDescent="0.2">
      <c r="A192" s="3" t="str">
        <f t="shared" si="2"/>
        <v>CanadaAR6_UNFCCC1994</v>
      </c>
      <c r="B192" t="s">
        <v>110</v>
      </c>
      <c r="C192" t="s">
        <v>111</v>
      </c>
      <c r="D192" t="s">
        <v>285</v>
      </c>
      <c r="E192" t="s">
        <v>70</v>
      </c>
      <c r="F192">
        <v>774.19140526530225</v>
      </c>
      <c r="G192">
        <v>26.695645036298039</v>
      </c>
      <c r="H192" t="s">
        <v>96</v>
      </c>
      <c r="I192" t="s">
        <v>106</v>
      </c>
      <c r="J192">
        <v>1.9365099448699928E-2</v>
      </c>
      <c r="K192">
        <v>0.64856045592309775</v>
      </c>
      <c r="L192">
        <v>3.6390901362646201E-2</v>
      </c>
      <c r="M192">
        <v>0</v>
      </c>
      <c r="N192">
        <v>6.1335284925893699E-2</v>
      </c>
      <c r="O192">
        <v>0.25371335778836229</v>
      </c>
      <c r="P192"/>
      <c r="Q192"/>
      <c r="R192">
        <v>27.714828065533258</v>
      </c>
      <c r="S192">
        <v>11.289225072436686</v>
      </c>
      <c r="T192"/>
      <c r="U192"/>
      <c r="V192"/>
      <c r="W192"/>
      <c r="X192"/>
      <c r="Y192"/>
      <c r="Z192">
        <v>8.2750695331106812</v>
      </c>
      <c r="AA192"/>
      <c r="AB192"/>
      <c r="AC192"/>
      <c r="AD192">
        <v>149.14357832967002</v>
      </c>
      <c r="AE192"/>
      <c r="AF192"/>
      <c r="AG192"/>
      <c r="AH192"/>
      <c r="AI192">
        <v>-201.0214962782602</v>
      </c>
      <c r="AJ192">
        <v>-8.3777731115000105</v>
      </c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</row>
    <row r="193" spans="1:55" x14ac:dyDescent="0.2">
      <c r="A193" s="3" t="str">
        <f t="shared" si="2"/>
        <v>CanadaAR6_UNFCCC1995</v>
      </c>
      <c r="B193" t="s">
        <v>110</v>
      </c>
      <c r="C193" t="s">
        <v>111</v>
      </c>
      <c r="D193" t="s">
        <v>285</v>
      </c>
      <c r="E193" t="s">
        <v>68</v>
      </c>
      <c r="F193">
        <v>796.87585884256146</v>
      </c>
      <c r="G193">
        <v>27.194983318638638</v>
      </c>
      <c r="H193" t="s">
        <v>98</v>
      </c>
      <c r="I193" t="s">
        <v>106</v>
      </c>
      <c r="J193">
        <v>1.9407070561710271E-2</v>
      </c>
      <c r="K193">
        <v>0.64840342416795183</v>
      </c>
      <c r="L193">
        <v>3.5794301756475258E-2</v>
      </c>
      <c r="M193">
        <v>0</v>
      </c>
      <c r="N193">
        <v>6.0696001381615967E-2</v>
      </c>
      <c r="O193">
        <v>0.25510627269395691</v>
      </c>
      <c r="P193"/>
      <c r="Q193"/>
      <c r="R193">
        <v>29.166467728364704</v>
      </c>
      <c r="S193">
        <v>11.44182765663612</v>
      </c>
      <c r="T193"/>
      <c r="U193"/>
      <c r="V193"/>
      <c r="W193"/>
      <c r="X193"/>
      <c r="Y193"/>
      <c r="Z193">
        <v>8.765549084140698</v>
      </c>
      <c r="AA193"/>
      <c r="AB193"/>
      <c r="AC193"/>
      <c r="AD193">
        <v>153.91418567998008</v>
      </c>
      <c r="AE193"/>
      <c r="AF193"/>
      <c r="AG193"/>
      <c r="AH193"/>
      <c r="AI193">
        <v>-189.46001425508686</v>
      </c>
      <c r="AJ193">
        <v>-8.4103115743600103</v>
      </c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</row>
    <row r="194" spans="1:55" x14ac:dyDescent="0.2">
      <c r="A194" s="3" t="str">
        <f t="shared" si="2"/>
        <v>CanadaAR6_UNFCCC1996</v>
      </c>
      <c r="B194" t="s">
        <v>110</v>
      </c>
      <c r="C194" t="s">
        <v>111</v>
      </c>
      <c r="D194" t="s">
        <v>285</v>
      </c>
      <c r="E194" t="s">
        <v>65</v>
      </c>
      <c r="F194">
        <v>813.93341585121505</v>
      </c>
      <c r="G194">
        <v>27.488261513347016</v>
      </c>
      <c r="H194" t="s">
        <v>98</v>
      </c>
      <c r="I194" t="s">
        <v>106</v>
      </c>
      <c r="J194">
        <v>1.9845024775448708E-2</v>
      </c>
      <c r="K194">
        <v>0.65765118565724345</v>
      </c>
      <c r="L194">
        <v>3.4511804705325069E-2</v>
      </c>
      <c r="M194">
        <v>0</v>
      </c>
      <c r="N194">
        <v>6.2139546293445168E-2</v>
      </c>
      <c r="O194">
        <v>0.24569746334398626</v>
      </c>
      <c r="P194"/>
      <c r="Q194"/>
      <c r="R194">
        <v>29.564332800637356</v>
      </c>
      <c r="S194">
        <v>11.97591746600909</v>
      </c>
      <c r="T194"/>
      <c r="U194"/>
      <c r="V194"/>
      <c r="W194"/>
      <c r="X194"/>
      <c r="Y194"/>
      <c r="Z194">
        <v>8.8511480748728601</v>
      </c>
      <c r="AA194"/>
      <c r="AB194"/>
      <c r="AC194"/>
      <c r="AD194">
        <v>149.5899772640301</v>
      </c>
      <c r="AE194"/>
      <c r="AF194"/>
      <c r="AG194"/>
      <c r="AH194"/>
      <c r="AI194">
        <v>-190.7567377515235</v>
      </c>
      <c r="AJ194">
        <v>-8.5214573353333432</v>
      </c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</row>
    <row r="195" spans="1:55" x14ac:dyDescent="0.2">
      <c r="A195" s="3" t="str">
        <f t="shared" ref="A195:A258" si="3">C195&amp;D195&amp;E195</f>
        <v>CanadaAR6_UNFCCC1997</v>
      </c>
      <c r="B195" t="s">
        <v>110</v>
      </c>
      <c r="C195" t="s">
        <v>111</v>
      </c>
      <c r="D195" t="s">
        <v>285</v>
      </c>
      <c r="E195" t="s">
        <v>64</v>
      </c>
      <c r="F195">
        <v>830.49675997557722</v>
      </c>
      <c r="G195">
        <v>27.770287033722429</v>
      </c>
      <c r="H195" t="s">
        <v>106</v>
      </c>
      <c r="I195" t="s">
        <v>106</v>
      </c>
      <c r="J195">
        <v>1.9421759968361988E-2</v>
      </c>
      <c r="K195">
        <v>0.66408962161624208</v>
      </c>
      <c r="L195">
        <v>3.3506079369676721E-2</v>
      </c>
      <c r="M195">
        <v>0</v>
      </c>
      <c r="N195">
        <v>6.0183663526941662E-2</v>
      </c>
      <c r="O195">
        <v>0.24222063548713962</v>
      </c>
      <c r="P195"/>
      <c r="Q195"/>
      <c r="R195">
        <v>29.485470647625093</v>
      </c>
      <c r="S195">
        <v>12.080597699072062</v>
      </c>
      <c r="T195"/>
      <c r="U195"/>
      <c r="V195"/>
      <c r="W195"/>
      <c r="X195"/>
      <c r="Y195"/>
      <c r="Z195">
        <v>9.0576341617177398</v>
      </c>
      <c r="AA195"/>
      <c r="AB195"/>
      <c r="AC195"/>
      <c r="AD195">
        <v>150.53975046287988</v>
      </c>
      <c r="AE195"/>
      <c r="AF195"/>
      <c r="AG195"/>
      <c r="AH195"/>
      <c r="AI195">
        <v>-191.88295954198352</v>
      </c>
      <c r="AJ195">
        <v>-12.290902304520012</v>
      </c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</row>
    <row r="196" spans="1:55" x14ac:dyDescent="0.2">
      <c r="A196" s="3" t="str">
        <f t="shared" si="3"/>
        <v>CanadaAR6_UNFCCC1998</v>
      </c>
      <c r="B196" t="s">
        <v>110</v>
      </c>
      <c r="C196" t="s">
        <v>111</v>
      </c>
      <c r="D196" t="s">
        <v>285</v>
      </c>
      <c r="E196" t="s">
        <v>62</v>
      </c>
      <c r="F196">
        <v>822.74268870328854</v>
      </c>
      <c r="G196">
        <v>27.283633514663919</v>
      </c>
      <c r="H196" t="s">
        <v>106</v>
      </c>
      <c r="I196" t="s">
        <v>104</v>
      </c>
      <c r="J196">
        <v>2.014815157146686E-2</v>
      </c>
      <c r="K196">
        <v>0.67996899464264537</v>
      </c>
      <c r="L196">
        <v>3.4978866548124828E-2</v>
      </c>
      <c r="M196">
        <v>0</v>
      </c>
      <c r="N196">
        <v>5.5988286957497406E-2</v>
      </c>
      <c r="O196">
        <v>0.22906385185173231</v>
      </c>
      <c r="P196"/>
      <c r="Q196"/>
      <c r="R196">
        <v>29.554954701816268</v>
      </c>
      <c r="S196">
        <v>12.400154256322155</v>
      </c>
      <c r="T196"/>
      <c r="U196"/>
      <c r="V196"/>
      <c r="W196"/>
      <c r="X196"/>
      <c r="Y196"/>
      <c r="Z196">
        <v>9.315263036317571</v>
      </c>
      <c r="AA196"/>
      <c r="AB196"/>
      <c r="AC196"/>
      <c r="AD196">
        <v>137.19023736277001</v>
      </c>
      <c r="AE196"/>
      <c r="AF196"/>
      <c r="AG196"/>
      <c r="AH196"/>
      <c r="AI196">
        <v>-189.25220994751686</v>
      </c>
      <c r="AJ196">
        <v>-7.7101984044100087</v>
      </c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</row>
    <row r="197" spans="1:55" x14ac:dyDescent="0.2">
      <c r="A197" s="3" t="str">
        <f t="shared" si="3"/>
        <v>CanadaAR6_UNFCCC1999</v>
      </c>
      <c r="B197" t="s">
        <v>110</v>
      </c>
      <c r="C197" t="s">
        <v>111</v>
      </c>
      <c r="D197" t="s">
        <v>285</v>
      </c>
      <c r="E197" t="s">
        <v>60</v>
      </c>
      <c r="F197">
        <v>845.03226732281462</v>
      </c>
      <c r="G197">
        <v>27.79593821533782</v>
      </c>
      <c r="H197" t="s">
        <v>105</v>
      </c>
      <c r="I197" t="s">
        <v>104</v>
      </c>
      <c r="J197">
        <v>2.0145922236955986E-2</v>
      </c>
      <c r="K197">
        <v>0.67936702503637458</v>
      </c>
      <c r="L197">
        <v>3.5224390757760668E-2</v>
      </c>
      <c r="M197">
        <v>0</v>
      </c>
      <c r="N197">
        <v>5.2478033805066104E-2</v>
      </c>
      <c r="O197">
        <v>0.23293055040079866</v>
      </c>
      <c r="P197"/>
      <c r="Q197"/>
      <c r="R197">
        <v>29.764735855030246</v>
      </c>
      <c r="S197">
        <v>12.302233618114116</v>
      </c>
      <c r="T197"/>
      <c r="U197"/>
      <c r="V197"/>
      <c r="W197"/>
      <c r="X197"/>
      <c r="Y197"/>
      <c r="Z197">
        <v>9.2982474700335871</v>
      </c>
      <c r="AA197"/>
      <c r="AB197"/>
      <c r="AC197"/>
      <c r="AD197">
        <v>145.46861419076009</v>
      </c>
      <c r="AE197"/>
      <c r="AF197"/>
      <c r="AG197"/>
      <c r="AH197"/>
      <c r="AI197">
        <v>-182.35022662055349</v>
      </c>
      <c r="AJ197">
        <v>-15.819879815340014</v>
      </c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</row>
    <row r="198" spans="1:55" x14ac:dyDescent="0.2">
      <c r="A198" s="3" t="str">
        <f t="shared" si="3"/>
        <v>CanadaAR6_UNFCCC2000</v>
      </c>
      <c r="B198" t="s">
        <v>110</v>
      </c>
      <c r="C198" t="s">
        <v>111</v>
      </c>
      <c r="D198" t="s">
        <v>285</v>
      </c>
      <c r="E198" t="s">
        <v>58</v>
      </c>
      <c r="F198">
        <v>876.68042376605104</v>
      </c>
      <c r="G198">
        <v>28.569645361738207</v>
      </c>
      <c r="H198" t="s">
        <v>106</v>
      </c>
      <c r="I198" t="s">
        <v>104</v>
      </c>
      <c r="J198">
        <v>2.0227089657946819E-2</v>
      </c>
      <c r="K198">
        <v>0.68245787445383665</v>
      </c>
      <c r="L198">
        <v>3.4820416495091731E-2</v>
      </c>
      <c r="M198">
        <v>0</v>
      </c>
      <c r="N198">
        <v>4.93245302679916E-2</v>
      </c>
      <c r="O198">
        <v>0.23339717878308008</v>
      </c>
      <c r="P198"/>
      <c r="Q198"/>
      <c r="R198">
        <v>30.373937890694339</v>
      </c>
      <c r="S198">
        <v>12.276912088949933</v>
      </c>
      <c r="T198"/>
      <c r="U198"/>
      <c r="V198"/>
      <c r="W198"/>
      <c r="X198"/>
      <c r="Y198"/>
      <c r="Z198">
        <v>9.6130411745669857</v>
      </c>
      <c r="AA198"/>
      <c r="AB198"/>
      <c r="AC198"/>
      <c r="AD198">
        <v>152.35084644714019</v>
      </c>
      <c r="AE198"/>
      <c r="AF198"/>
      <c r="AG198"/>
      <c r="AH198"/>
      <c r="AI198">
        <v>-174.29851385397015</v>
      </c>
      <c r="AJ198">
        <v>-19.051094722430019</v>
      </c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</row>
    <row r="199" spans="1:55" x14ac:dyDescent="0.2">
      <c r="A199" s="3" t="str">
        <f t="shared" si="3"/>
        <v>CanadaAR6_UNFCCC2001</v>
      </c>
      <c r="B199" t="s">
        <v>110</v>
      </c>
      <c r="C199" t="s">
        <v>111</v>
      </c>
      <c r="D199" t="s">
        <v>285</v>
      </c>
      <c r="E199" t="s">
        <v>55</v>
      </c>
      <c r="F199">
        <v>851.17564032968232</v>
      </c>
      <c r="G199">
        <v>27.438777903030747</v>
      </c>
      <c r="H199" t="s">
        <v>99</v>
      </c>
      <c r="I199" t="s">
        <v>104</v>
      </c>
      <c r="J199">
        <v>2.647799336674761E-2</v>
      </c>
      <c r="K199">
        <v>0.69458556240203029</v>
      </c>
      <c r="L199">
        <v>3.5810005249260209E-2</v>
      </c>
      <c r="M199">
        <v>0</v>
      </c>
      <c r="N199">
        <v>4.9439969968943551E-2</v>
      </c>
      <c r="O199">
        <v>0.22016446237976597</v>
      </c>
      <c r="P199"/>
      <c r="Q199"/>
      <c r="R199">
        <v>31.241605643677843</v>
      </c>
      <c r="S199">
        <v>11.886330560597722</v>
      </c>
      <c r="T199"/>
      <c r="U199"/>
      <c r="V199"/>
      <c r="W199"/>
      <c r="X199"/>
      <c r="Y199"/>
      <c r="Z199">
        <v>9.6595758573519817</v>
      </c>
      <c r="AA199"/>
      <c r="AB199"/>
      <c r="AC199"/>
      <c r="AD199">
        <v>134.61111518230999</v>
      </c>
      <c r="AE199"/>
      <c r="AF199"/>
      <c r="AG199"/>
      <c r="AH199"/>
      <c r="AI199">
        <v>-171.69781705022683</v>
      </c>
      <c r="AJ199">
        <v>-11.910144274470012</v>
      </c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</row>
    <row r="200" spans="1:55" x14ac:dyDescent="0.2">
      <c r="A200" s="3" t="str">
        <f t="shared" si="3"/>
        <v>CanadaAR6_UNFCCC2002</v>
      </c>
      <c r="B200" t="s">
        <v>110</v>
      </c>
      <c r="C200" t="s">
        <v>111</v>
      </c>
      <c r="D200" t="s">
        <v>285</v>
      </c>
      <c r="E200" t="s">
        <v>52</v>
      </c>
      <c r="F200">
        <v>863.21725012552622</v>
      </c>
      <c r="G200">
        <v>27.525990930237331</v>
      </c>
      <c r="H200" t="s">
        <v>99</v>
      </c>
      <c r="I200" t="s">
        <v>105</v>
      </c>
      <c r="J200">
        <v>2.6377648784755389E-2</v>
      </c>
      <c r="K200">
        <v>0.68865273317300002</v>
      </c>
      <c r="L200">
        <v>3.6028580568537957E-2</v>
      </c>
      <c r="M200">
        <v>0</v>
      </c>
      <c r="N200">
        <v>5.0636082787480094E-2</v>
      </c>
      <c r="O200">
        <v>0.2246826034709819</v>
      </c>
      <c r="P200"/>
      <c r="Q200"/>
      <c r="R200">
        <v>31.271867845121349</v>
      </c>
      <c r="S200">
        <v>11.740840576243039</v>
      </c>
      <c r="T200"/>
      <c r="U200"/>
      <c r="V200"/>
      <c r="W200"/>
      <c r="X200"/>
      <c r="Y200"/>
      <c r="Z200">
        <v>9.9077421822806144</v>
      </c>
      <c r="AA200"/>
      <c r="AB200"/>
      <c r="AC200"/>
      <c r="AD200">
        <v>141.02944851562</v>
      </c>
      <c r="AE200"/>
      <c r="AF200"/>
      <c r="AG200"/>
      <c r="AH200"/>
      <c r="AI200">
        <v>-159.91269343035347</v>
      </c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</row>
    <row r="201" spans="1:55" x14ac:dyDescent="0.2">
      <c r="A201" s="3" t="str">
        <f t="shared" si="3"/>
        <v>CanadaAR6_UNFCCC2003</v>
      </c>
      <c r="B201" t="s">
        <v>110</v>
      </c>
      <c r="C201" t="s">
        <v>111</v>
      </c>
      <c r="D201" t="s">
        <v>285</v>
      </c>
      <c r="E201" t="s">
        <v>50</v>
      </c>
      <c r="F201">
        <v>869.1758867452188</v>
      </c>
      <c r="G201">
        <v>27.46729609597169</v>
      </c>
      <c r="H201" t="s">
        <v>97</v>
      </c>
      <c r="I201" t="s">
        <v>105</v>
      </c>
      <c r="J201">
        <v>2.6267418454106271E-2</v>
      </c>
      <c r="K201">
        <v>0.7017601113896077</v>
      </c>
      <c r="L201">
        <v>3.5826431516455468E-2</v>
      </c>
      <c r="M201">
        <v>0</v>
      </c>
      <c r="N201">
        <v>5.2663995708812757E-2</v>
      </c>
      <c r="O201">
        <v>0.20974946138512401</v>
      </c>
      <c r="P201"/>
      <c r="Q201"/>
      <c r="R201">
        <v>31.537675668148587</v>
      </c>
      <c r="S201">
        <v>12.655837638741513</v>
      </c>
      <c r="T201"/>
      <c r="U201"/>
      <c r="V201"/>
      <c r="W201"/>
      <c r="X201"/>
      <c r="Y201"/>
      <c r="Z201">
        <v>10.06228159098708</v>
      </c>
      <c r="AA201"/>
      <c r="AB201"/>
      <c r="AC201"/>
      <c r="AD201">
        <v>128.05337919587001</v>
      </c>
      <c r="AE201"/>
      <c r="AF201"/>
      <c r="AG201"/>
      <c r="AH201"/>
      <c r="AI201">
        <v>-150.22216876066679</v>
      </c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</row>
    <row r="202" spans="1:55" x14ac:dyDescent="0.2">
      <c r="A202" s="3" t="str">
        <f t="shared" si="3"/>
        <v>CanadaAR6_UNFCCC2004</v>
      </c>
      <c r="B202" t="s">
        <v>110</v>
      </c>
      <c r="C202" t="s">
        <v>111</v>
      </c>
      <c r="D202" t="s">
        <v>285</v>
      </c>
      <c r="E202" t="s">
        <v>46</v>
      </c>
      <c r="F202">
        <v>893.18022133492104</v>
      </c>
      <c r="G202">
        <v>27.963741549286357</v>
      </c>
      <c r="H202" t="s">
        <v>99</v>
      </c>
      <c r="I202" t="s">
        <v>105</v>
      </c>
      <c r="J202">
        <v>2.4977676606966957E-2</v>
      </c>
      <c r="K202">
        <v>0.68048414609951968</v>
      </c>
      <c r="L202">
        <v>3.4185851238030592E-2</v>
      </c>
      <c r="M202">
        <v>0</v>
      </c>
      <c r="N202">
        <v>5.5264469788851356E-2</v>
      </c>
      <c r="O202">
        <v>0.23006553287359838</v>
      </c>
      <c r="P202"/>
      <c r="Q202"/>
      <c r="R202">
        <v>32.703363420474723</v>
      </c>
      <c r="S202">
        <v>12.355099504258609</v>
      </c>
      <c r="T202"/>
      <c r="U202"/>
      <c r="V202"/>
      <c r="W202"/>
      <c r="X202"/>
      <c r="Y202"/>
      <c r="Z202">
        <v>10.020859480443731</v>
      </c>
      <c r="AA202"/>
      <c r="AB202"/>
      <c r="AC202"/>
      <c r="AD202">
        <v>150.41066116840011</v>
      </c>
      <c r="AE202"/>
      <c r="AF202"/>
      <c r="AG202"/>
      <c r="AH202"/>
      <c r="AI202">
        <v>-143.17760406203678</v>
      </c>
      <c r="AJ202">
        <v>-23.700613983286686</v>
      </c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</row>
    <row r="203" spans="1:55" x14ac:dyDescent="0.2">
      <c r="A203" s="3" t="str">
        <f t="shared" si="3"/>
        <v>CanadaAR6_UNFCCC2005</v>
      </c>
      <c r="B203" t="s">
        <v>110</v>
      </c>
      <c r="C203" t="s">
        <v>111</v>
      </c>
      <c r="D203" t="s">
        <v>285</v>
      </c>
      <c r="E203" t="s">
        <v>43</v>
      </c>
      <c r="F203">
        <v>887.008044622189</v>
      </c>
      <c r="G203">
        <v>27.509454145185551</v>
      </c>
      <c r="H203" t="s">
        <v>97</v>
      </c>
      <c r="I203" t="s">
        <v>105</v>
      </c>
      <c r="J203">
        <v>2.4756998370874899E-2</v>
      </c>
      <c r="K203">
        <v>0.68372668132368075</v>
      </c>
      <c r="L203">
        <v>3.494381498125667E-2</v>
      </c>
      <c r="M203">
        <v>0</v>
      </c>
      <c r="N203">
        <v>5.1739990109954129E-2</v>
      </c>
      <c r="O203">
        <v>0.22958951358510837</v>
      </c>
      <c r="P203"/>
      <c r="Q203"/>
      <c r="R203">
        <v>33.532981106952896</v>
      </c>
      <c r="S203">
        <v>12.070474646797161</v>
      </c>
      <c r="T203"/>
      <c r="U203"/>
      <c r="V203"/>
      <c r="W203"/>
      <c r="X203"/>
      <c r="Y203"/>
      <c r="Z203">
        <v>10.122346299196437</v>
      </c>
      <c r="AA203"/>
      <c r="AB203"/>
      <c r="AC203"/>
      <c r="AD203">
        <v>147.92194345793999</v>
      </c>
      <c r="AE203"/>
      <c r="AF203"/>
      <c r="AG203"/>
      <c r="AH203"/>
      <c r="AI203">
        <v>-134.85470662559015</v>
      </c>
      <c r="AJ203">
        <v>-22.034449111960022</v>
      </c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</row>
    <row r="204" spans="1:55" x14ac:dyDescent="0.2">
      <c r="A204" s="3" t="str">
        <f t="shared" si="3"/>
        <v>CanadaAR6_UNFCCC2006</v>
      </c>
      <c r="B204" t="s">
        <v>110</v>
      </c>
      <c r="C204" t="s">
        <v>111</v>
      </c>
      <c r="D204" t="s">
        <v>285</v>
      </c>
      <c r="E204" t="s">
        <v>39</v>
      </c>
      <c r="F204">
        <v>868.729834738916</v>
      </c>
      <c r="G204">
        <v>26.671738474606904</v>
      </c>
      <c r="H204" t="s">
        <v>99</v>
      </c>
      <c r="I204" t="s">
        <v>105</v>
      </c>
      <c r="J204">
        <v>2.3658392061724556E-2</v>
      </c>
      <c r="K204">
        <v>0.69129418252334651</v>
      </c>
      <c r="L204">
        <v>3.5633870445006308E-2</v>
      </c>
      <c r="M204">
        <v>0</v>
      </c>
      <c r="N204">
        <v>5.395252477715079E-2</v>
      </c>
      <c r="O204">
        <v>0.2191194222544964</v>
      </c>
      <c r="P204"/>
      <c r="Q204">
        <v>8.4975126138411365</v>
      </c>
      <c r="R204">
        <v>32.536314949702223</v>
      </c>
      <c r="S204">
        <v>12.331305110854052</v>
      </c>
      <c r="T204"/>
      <c r="U204"/>
      <c r="V204"/>
      <c r="W204"/>
      <c r="X204"/>
      <c r="Y204"/>
      <c r="Z204">
        <v>1.5169525347280934</v>
      </c>
      <c r="AA204"/>
      <c r="AB204"/>
      <c r="AC204"/>
      <c r="AD204">
        <v>135.47349427410992</v>
      </c>
      <c r="AE204"/>
      <c r="AF204"/>
      <c r="AG204"/>
      <c r="AH204"/>
      <c r="AI204">
        <v>-133.45666280794683</v>
      </c>
      <c r="AJ204">
        <v>-24.856658724870023</v>
      </c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</row>
    <row r="205" spans="1:55" x14ac:dyDescent="0.2">
      <c r="A205" s="3" t="str">
        <f t="shared" si="3"/>
        <v>CanadaAR6_UNFCCC2007</v>
      </c>
      <c r="B205" t="s">
        <v>110</v>
      </c>
      <c r="C205" t="s">
        <v>111</v>
      </c>
      <c r="D205" t="s">
        <v>285</v>
      </c>
      <c r="E205" t="s">
        <v>37</v>
      </c>
      <c r="F205">
        <v>886.38172622744469</v>
      </c>
      <c r="G205">
        <v>26.950684194117784</v>
      </c>
      <c r="H205" t="s">
        <v>101</v>
      </c>
      <c r="I205" t="s">
        <v>105</v>
      </c>
      <c r="J205">
        <v>2.4044424498508028E-2</v>
      </c>
      <c r="K205">
        <v>0.70510610649042449</v>
      </c>
      <c r="L205">
        <v>3.444908302912688E-2</v>
      </c>
      <c r="M205">
        <v>0</v>
      </c>
      <c r="N205">
        <v>5.1911930100384938E-2</v>
      </c>
      <c r="O205">
        <v>0.20853288038006365</v>
      </c>
      <c r="P205"/>
      <c r="Q205"/>
      <c r="R205">
        <v>31.416733988778475</v>
      </c>
      <c r="S205">
        <v>12.816783812763294</v>
      </c>
      <c r="T205"/>
      <c r="U205"/>
      <c r="V205"/>
      <c r="W205"/>
      <c r="X205"/>
      <c r="Y205"/>
      <c r="Z205">
        <v>10.0125360755305</v>
      </c>
      <c r="AA205"/>
      <c r="AB205"/>
      <c r="AC205"/>
      <c r="AD205">
        <v>130.59368060938979</v>
      </c>
      <c r="AE205"/>
      <c r="AF205"/>
      <c r="AG205"/>
      <c r="AH205"/>
      <c r="AI205">
        <v>-133.11776859478678</v>
      </c>
      <c r="AJ205">
        <v>-18.891293324786687</v>
      </c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</row>
    <row r="206" spans="1:55" x14ac:dyDescent="0.2">
      <c r="A206" s="3" t="str">
        <f t="shared" si="3"/>
        <v>CanadaAR6_UNFCCC2008</v>
      </c>
      <c r="B206" t="s">
        <v>110</v>
      </c>
      <c r="C206" t="s">
        <v>111</v>
      </c>
      <c r="D206" t="s">
        <v>285</v>
      </c>
      <c r="E206" t="s">
        <v>33</v>
      </c>
      <c r="F206">
        <v>867.95212064131658</v>
      </c>
      <c r="G206">
        <v>26.106085966348019</v>
      </c>
      <c r="H206" t="s">
        <v>101</v>
      </c>
      <c r="I206" t="s">
        <v>105</v>
      </c>
      <c r="J206">
        <v>2.3344461421561408E-2</v>
      </c>
      <c r="K206">
        <v>0.70172104882552133</v>
      </c>
      <c r="L206">
        <v>3.459128804691116E-2</v>
      </c>
      <c r="M206">
        <v>0</v>
      </c>
      <c r="N206">
        <v>5.1972223278247971E-2</v>
      </c>
      <c r="O206">
        <v>0.21171543984931956</v>
      </c>
      <c r="P206"/>
      <c r="Q206"/>
      <c r="R206">
        <v>30.467553078008141</v>
      </c>
      <c r="S206">
        <v>13.354109115504896</v>
      </c>
      <c r="T206"/>
      <c r="U206"/>
      <c r="V206"/>
      <c r="W206"/>
      <c r="X206"/>
      <c r="Y206"/>
      <c r="Z206">
        <v>9.7719539044328823</v>
      </c>
      <c r="AA206"/>
      <c r="AB206"/>
      <c r="AC206"/>
      <c r="AD206">
        <v>130.1652488917801</v>
      </c>
      <c r="AE206"/>
      <c r="AF206"/>
      <c r="AG206"/>
      <c r="AH206"/>
      <c r="AI206">
        <v>-136.87131162075011</v>
      </c>
      <c r="AJ206">
        <v>-20.63429439865002</v>
      </c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</row>
    <row r="207" spans="1:55" x14ac:dyDescent="0.2">
      <c r="A207" s="3" t="str">
        <f t="shared" si="3"/>
        <v>CanadaAR6_UNFCCC2009</v>
      </c>
      <c r="B207" t="s">
        <v>110</v>
      </c>
      <c r="C207" t="s">
        <v>111</v>
      </c>
      <c r="D207" t="s">
        <v>285</v>
      </c>
      <c r="E207" t="s">
        <v>31</v>
      </c>
      <c r="F207">
        <v>822.84944305911097</v>
      </c>
      <c r="G207">
        <v>24.468524554824384</v>
      </c>
      <c r="H207" t="s">
        <v>101</v>
      </c>
      <c r="I207" t="s">
        <v>105</v>
      </c>
      <c r="J207">
        <v>2.2559671185609788E-2</v>
      </c>
      <c r="K207">
        <v>0.70175007801003453</v>
      </c>
      <c r="L207">
        <v>3.5389229806905557E-2</v>
      </c>
      <c r="M207">
        <v>0</v>
      </c>
      <c r="N207">
        <v>4.5715622223565747E-2</v>
      </c>
      <c r="O207">
        <v>0.21714506995949417</v>
      </c>
      <c r="P207"/>
      <c r="Q207"/>
      <c r="R207">
        <v>28.697343728164526</v>
      </c>
      <c r="S207">
        <v>13.240652138743002</v>
      </c>
      <c r="T207"/>
      <c r="U207"/>
      <c r="V207"/>
      <c r="W207"/>
      <c r="X207"/>
      <c r="Y207"/>
      <c r="Z207">
        <v>9.630971948364083</v>
      </c>
      <c r="AA207"/>
      <c r="AB207"/>
      <c r="AC207"/>
      <c r="AD207">
        <v>127.10873206392986</v>
      </c>
      <c r="AE207"/>
      <c r="AF207"/>
      <c r="AG207"/>
      <c r="AH207"/>
      <c r="AI207">
        <v>-145.3671207411335</v>
      </c>
      <c r="AJ207">
        <v>-35.726039649913361</v>
      </c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</row>
    <row r="208" spans="1:55" x14ac:dyDescent="0.2">
      <c r="A208" s="3" t="str">
        <f t="shared" si="3"/>
        <v>CanadaAR6_UNFCCC2010</v>
      </c>
      <c r="B208" t="s">
        <v>110</v>
      </c>
      <c r="C208" t="s">
        <v>111</v>
      </c>
      <c r="D208" t="s">
        <v>285</v>
      </c>
      <c r="E208" t="s">
        <v>30</v>
      </c>
      <c r="F208">
        <v>843.4468180184366</v>
      </c>
      <c r="G208">
        <v>24.803692728373164</v>
      </c>
      <c r="H208" t="s">
        <v>97</v>
      </c>
      <c r="I208" t="s">
        <v>105</v>
      </c>
      <c r="J208">
        <v>2.2048343893603509E-2</v>
      </c>
      <c r="K208">
        <v>0.69745151274354622</v>
      </c>
      <c r="L208">
        <v>3.3318596301706346E-2</v>
      </c>
      <c r="M208">
        <v>0</v>
      </c>
      <c r="N208">
        <v>4.8098017988588294E-2</v>
      </c>
      <c r="O208">
        <v>0.22113187296615916</v>
      </c>
      <c r="P208"/>
      <c r="Q208"/>
      <c r="R208">
        <v>27.505825104293681</v>
      </c>
      <c r="S208">
        <v>13.541730941432665</v>
      </c>
      <c r="T208"/>
      <c r="U208"/>
      <c r="V208"/>
      <c r="W208"/>
      <c r="X208"/>
      <c r="Y208"/>
      <c r="Z208">
        <v>9.4595113985577228</v>
      </c>
      <c r="AA208"/>
      <c r="AB208"/>
      <c r="AC208"/>
      <c r="AD208">
        <v>136.00590717148</v>
      </c>
      <c r="AE208"/>
      <c r="AF208"/>
      <c r="AG208"/>
      <c r="AH208"/>
      <c r="AI208">
        <v>-137.19166513288346</v>
      </c>
      <c r="AJ208">
        <v>-22.050667332823355</v>
      </c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</row>
    <row r="209" spans="1:55" x14ac:dyDescent="0.2">
      <c r="A209" s="3" t="str">
        <f t="shared" si="3"/>
        <v>CanadaAR6_UNFCCC2011</v>
      </c>
      <c r="B209" t="s">
        <v>110</v>
      </c>
      <c r="C209" t="s">
        <v>111</v>
      </c>
      <c r="D209" t="s">
        <v>285</v>
      </c>
      <c r="E209" t="s">
        <v>29</v>
      </c>
      <c r="F209">
        <v>856.79252863136844</v>
      </c>
      <c r="G209">
        <v>24.950765741000186</v>
      </c>
      <c r="H209" t="s">
        <v>106</v>
      </c>
      <c r="I209" t="s">
        <v>105</v>
      </c>
      <c r="J209">
        <v>1.8638712426836023E-2</v>
      </c>
      <c r="K209">
        <v>0.69594428187060065</v>
      </c>
      <c r="L209">
        <v>3.2832643419244904E-2</v>
      </c>
      <c r="M209">
        <v>0</v>
      </c>
      <c r="N209">
        <v>5.0723823114757517E-2</v>
      </c>
      <c r="O209">
        <v>0.22049925159539691</v>
      </c>
      <c r="P209"/>
      <c r="Q209"/>
      <c r="R209">
        <v>26.775172942748338</v>
      </c>
      <c r="S209">
        <v>13.787819605492659</v>
      </c>
      <c r="T209"/>
      <c r="U209"/>
      <c r="V209"/>
      <c r="W209"/>
      <c r="X209"/>
      <c r="Y209"/>
      <c r="Z209">
        <v>9.6118923875032056</v>
      </c>
      <c r="AA209"/>
      <c r="AB209"/>
      <c r="AC209"/>
      <c r="AD209">
        <v>138.74722640000022</v>
      </c>
      <c r="AE209"/>
      <c r="AF209"/>
      <c r="AG209"/>
      <c r="AH209"/>
      <c r="AI209">
        <v>-140.01787033157348</v>
      </c>
      <c r="AJ209">
        <v>-14.900543213030014</v>
      </c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</row>
    <row r="210" spans="1:55" x14ac:dyDescent="0.2">
      <c r="A210" s="3" t="str">
        <f t="shared" si="3"/>
        <v>CanadaAR6_UNFCCC2012</v>
      </c>
      <c r="B210" t="s">
        <v>110</v>
      </c>
      <c r="C210" t="s">
        <v>111</v>
      </c>
      <c r="D210" t="s">
        <v>285</v>
      </c>
      <c r="E210" t="s">
        <v>28</v>
      </c>
      <c r="F210">
        <v>858.72611536420766</v>
      </c>
      <c r="G210">
        <v>24.737011688299038</v>
      </c>
      <c r="H210" t="s">
        <v>104</v>
      </c>
      <c r="I210" t="s">
        <v>104</v>
      </c>
      <c r="J210">
        <v>1.8426226693664869E-2</v>
      </c>
      <c r="K210">
        <v>0.69311292341917941</v>
      </c>
      <c r="L210">
        <v>3.2589761704444879E-2</v>
      </c>
      <c r="M210">
        <v>0</v>
      </c>
      <c r="N210">
        <v>5.4841650320099328E-2</v>
      </c>
      <c r="O210">
        <v>0.21945566455627641</v>
      </c>
      <c r="P210"/>
      <c r="Q210"/>
      <c r="R210">
        <v>26.787576318495326</v>
      </c>
      <c r="S210">
        <v>15.064148970420625</v>
      </c>
      <c r="T210"/>
      <c r="U210"/>
      <c r="V210"/>
      <c r="W210"/>
      <c r="X210"/>
      <c r="Y210"/>
      <c r="Z210">
        <v>9.9954811123156055</v>
      </c>
      <c r="AA210"/>
      <c r="AB210"/>
      <c r="AC210"/>
      <c r="AD210">
        <v>136.60510391785033</v>
      </c>
      <c r="AE210"/>
      <c r="AF210"/>
      <c r="AG210"/>
      <c r="AH210"/>
      <c r="AI210">
        <v>-141.86517605641345</v>
      </c>
      <c r="AJ210">
        <v>-23.255044537616687</v>
      </c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</row>
    <row r="211" spans="1:55" x14ac:dyDescent="0.2">
      <c r="A211" s="3" t="str">
        <f t="shared" si="3"/>
        <v>CanadaAR6_UNFCCC2013</v>
      </c>
      <c r="B211" t="s">
        <v>110</v>
      </c>
      <c r="C211" t="s">
        <v>111</v>
      </c>
      <c r="D211" t="s">
        <v>285</v>
      </c>
      <c r="E211" t="s">
        <v>27</v>
      </c>
      <c r="F211">
        <v>867.79272552542318</v>
      </c>
      <c r="G211">
        <v>24.735452023949385</v>
      </c>
      <c r="H211" t="s">
        <v>104</v>
      </c>
      <c r="I211" t="s">
        <v>104</v>
      </c>
      <c r="J211">
        <v>1.8453990066202838E-2</v>
      </c>
      <c r="K211">
        <v>0.69380430527431158</v>
      </c>
      <c r="L211">
        <v>3.2562309996960692E-2</v>
      </c>
      <c r="M211">
        <v>0</v>
      </c>
      <c r="N211">
        <v>5.0750593079875915E-2</v>
      </c>
      <c r="O211">
        <v>0.22288279164885175</v>
      </c>
      <c r="P211"/>
      <c r="Q211"/>
      <c r="R211">
        <v>26.725771718073343</v>
      </c>
      <c r="S211">
        <v>16.295432183197448</v>
      </c>
      <c r="T211"/>
      <c r="U211"/>
      <c r="V211"/>
      <c r="W211"/>
      <c r="X211"/>
      <c r="Y211"/>
      <c r="Z211">
        <v>10.390654691791203</v>
      </c>
      <c r="AA211"/>
      <c r="AB211"/>
      <c r="AC211"/>
      <c r="AD211">
        <v>140.00420664461009</v>
      </c>
      <c r="AE211"/>
      <c r="AF211"/>
      <c r="AG211"/>
      <c r="AH211"/>
      <c r="AI211">
        <v>-141.65012361910345</v>
      </c>
      <c r="AJ211">
        <v>-23.249074718533354</v>
      </c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</row>
    <row r="212" spans="1:55" x14ac:dyDescent="0.2">
      <c r="A212" s="3" t="str">
        <f t="shared" si="3"/>
        <v>CanadaAR6_UNFCCC2014</v>
      </c>
      <c r="B212" t="s">
        <v>110</v>
      </c>
      <c r="C212" t="s">
        <v>111</v>
      </c>
      <c r="D212" t="s">
        <v>285</v>
      </c>
      <c r="E212" t="s">
        <v>24</v>
      </c>
      <c r="F212">
        <v>865.47058290157906</v>
      </c>
      <c r="G212">
        <v>24.422495107266624</v>
      </c>
      <c r="H212" t="s">
        <v>105</v>
      </c>
      <c r="I212" t="s">
        <v>105</v>
      </c>
      <c r="J212">
        <v>1.8383350009758458E-2</v>
      </c>
      <c r="K212">
        <v>0.69746470686363748</v>
      </c>
      <c r="L212">
        <v>3.2323809825060404E-2</v>
      </c>
      <c r="M212">
        <v>0</v>
      </c>
      <c r="N212">
        <v>4.794768324975833E-2</v>
      </c>
      <c r="O212">
        <v>0.2222638000615437</v>
      </c>
      <c r="P212"/>
      <c r="Q212"/>
      <c r="R212">
        <v>26.358875794889901</v>
      </c>
      <c r="S212">
        <v>15.492343919912068</v>
      </c>
      <c r="T212"/>
      <c r="U212"/>
      <c r="V212"/>
      <c r="W212"/>
      <c r="X212"/>
      <c r="Y212"/>
      <c r="Z212">
        <v>10.172726451902175</v>
      </c>
      <c r="AA212"/>
      <c r="AB212"/>
      <c r="AC212"/>
      <c r="AD212">
        <v>140.33883443048012</v>
      </c>
      <c r="AE212"/>
      <c r="AF212"/>
      <c r="AG212"/>
      <c r="AH212"/>
      <c r="AI212">
        <v>-141.68320343434013</v>
      </c>
      <c r="AJ212">
        <v>-43.585482447593371</v>
      </c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</row>
    <row r="213" spans="1:55" x14ac:dyDescent="0.2">
      <c r="A213" s="3" t="str">
        <f t="shared" si="3"/>
        <v>CanadaAR6_UNFCCC2015</v>
      </c>
      <c r="B213" t="s">
        <v>110</v>
      </c>
      <c r="C213" t="s">
        <v>111</v>
      </c>
      <c r="D213" t="s">
        <v>285</v>
      </c>
      <c r="E213" t="s">
        <v>22</v>
      </c>
      <c r="F213">
        <v>867.2929243947525</v>
      </c>
      <c r="G213">
        <v>24.291940712357448</v>
      </c>
      <c r="H213" t="s">
        <v>105</v>
      </c>
      <c r="I213" t="s">
        <v>105</v>
      </c>
      <c r="J213">
        <v>1.8380349518180367E-2</v>
      </c>
      <c r="K213">
        <v>0.69810402450142928</v>
      </c>
      <c r="L213">
        <v>3.2574039897736211E-2</v>
      </c>
      <c r="M213">
        <v>0</v>
      </c>
      <c r="N213">
        <v>4.7271312918657528E-2</v>
      </c>
      <c r="O213">
        <v>0.22205062268217698</v>
      </c>
      <c r="P213"/>
      <c r="Q213"/>
      <c r="R213">
        <v>26.120219439912074</v>
      </c>
      <c r="S213">
        <v>16.514582180934831</v>
      </c>
      <c r="T213"/>
      <c r="U213"/>
      <c r="V213"/>
      <c r="W213"/>
      <c r="X213"/>
      <c r="Y213"/>
      <c r="Z213">
        <v>10.338680140674239</v>
      </c>
      <c r="AA213"/>
      <c r="AB213"/>
      <c r="AC213"/>
      <c r="AD213">
        <v>139.60945214817991</v>
      </c>
      <c r="AE213"/>
      <c r="AF213"/>
      <c r="AG213"/>
      <c r="AH213"/>
      <c r="AI213">
        <v>-134.72594124115346</v>
      </c>
      <c r="AJ213">
        <v>-10.471892191913344</v>
      </c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</row>
    <row r="214" spans="1:55" x14ac:dyDescent="0.2">
      <c r="A214" s="3" t="str">
        <f t="shared" si="3"/>
        <v>CanadaAR6_UNFCCC2016</v>
      </c>
      <c r="B214" t="s">
        <v>110</v>
      </c>
      <c r="C214" t="s">
        <v>111</v>
      </c>
      <c r="D214" t="s">
        <v>285</v>
      </c>
      <c r="E214" t="s">
        <v>21</v>
      </c>
      <c r="F214">
        <v>846.8225960234106</v>
      </c>
      <c r="G214">
        <v>23.451526631309125</v>
      </c>
      <c r="H214" t="s">
        <v>108</v>
      </c>
      <c r="I214" t="s">
        <v>106</v>
      </c>
      <c r="J214">
        <v>1.601668493890936E-2</v>
      </c>
      <c r="K214">
        <v>0.69191260915670849</v>
      </c>
      <c r="L214">
        <v>3.3403669433993748E-2</v>
      </c>
      <c r="M214">
        <v>0</v>
      </c>
      <c r="N214">
        <v>4.9613611411261152E-2</v>
      </c>
      <c r="O214">
        <v>0.22507010999803662</v>
      </c>
      <c r="P214"/>
      <c r="Q214"/>
      <c r="R214">
        <v>26.336811022357431</v>
      </c>
      <c r="S214">
        <v>16.866884916955911</v>
      </c>
      <c r="T214"/>
      <c r="U214"/>
      <c r="V214"/>
      <c r="W214"/>
      <c r="X214"/>
      <c r="Y214"/>
      <c r="Z214">
        <v>10.439805914458695</v>
      </c>
      <c r="AA214"/>
      <c r="AB214"/>
      <c r="AC214"/>
      <c r="AD214">
        <v>136.95095298203992</v>
      </c>
      <c r="AE214"/>
      <c r="AF214"/>
      <c r="AG214"/>
      <c r="AH214"/>
      <c r="AI214">
        <v>-136.25676700901346</v>
      </c>
      <c r="AJ214">
        <v>-16.911702165606684</v>
      </c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</row>
    <row r="215" spans="1:55" x14ac:dyDescent="0.2">
      <c r="A215" s="3" t="str">
        <f t="shared" si="3"/>
        <v>CanadaAR6_UNFCCC2017</v>
      </c>
      <c r="B215" t="s">
        <v>110</v>
      </c>
      <c r="C215" t="s">
        <v>111</v>
      </c>
      <c r="D215" t="s">
        <v>285</v>
      </c>
      <c r="E215" t="s">
        <v>20</v>
      </c>
      <c r="F215">
        <v>857.57404082133007</v>
      </c>
      <c r="G215">
        <v>23.466096670475192</v>
      </c>
      <c r="H215" t="s">
        <v>102</v>
      </c>
      <c r="I215" t="s">
        <v>106</v>
      </c>
      <c r="J215">
        <v>1.6154251910859403E-2</v>
      </c>
      <c r="K215">
        <v>0.69747163210978613</v>
      </c>
      <c r="L215">
        <v>3.3567232589453905E-2</v>
      </c>
      <c r="M215">
        <v>0</v>
      </c>
      <c r="N215">
        <v>4.7170072735385767E-2</v>
      </c>
      <c r="O215">
        <v>0.22179106256537415</v>
      </c>
      <c r="P215"/>
      <c r="Q215"/>
      <c r="R215">
        <v>26.347419863056267</v>
      </c>
      <c r="S215">
        <v>16.013763303347982</v>
      </c>
      <c r="T215"/>
      <c r="U215"/>
      <c r="V215"/>
      <c r="W215"/>
      <c r="X215"/>
      <c r="Y215"/>
      <c r="Z215">
        <v>10.354499924289755</v>
      </c>
      <c r="AA215"/>
      <c r="AB215"/>
      <c r="AC215"/>
      <c r="AD215">
        <v>137.48657465155031</v>
      </c>
      <c r="AE215"/>
      <c r="AF215"/>
      <c r="AG215"/>
      <c r="AH215"/>
      <c r="AI215">
        <v>-136.60995972672677</v>
      </c>
      <c r="AJ215">
        <v>-23.362580610850021</v>
      </c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</row>
    <row r="216" spans="1:55" x14ac:dyDescent="0.2">
      <c r="A216" s="3" t="str">
        <f t="shared" si="3"/>
        <v>CanadaAR6_UNFCCC2018</v>
      </c>
      <c r="B216" t="s">
        <v>110</v>
      </c>
      <c r="C216" t="s">
        <v>111</v>
      </c>
      <c r="D216" t="s">
        <v>285</v>
      </c>
      <c r="E216" t="s">
        <v>19</v>
      </c>
      <c r="F216">
        <v>874.06943065586745</v>
      </c>
      <c r="G216">
        <v>23.58201672107009</v>
      </c>
      <c r="H216" t="s">
        <v>108</v>
      </c>
      <c r="I216" t="s">
        <v>104</v>
      </c>
      <c r="J216">
        <v>1.6155398502781908E-2</v>
      </c>
      <c r="K216">
        <v>0.69842588090317792</v>
      </c>
      <c r="L216">
        <v>3.3260786811014895E-2</v>
      </c>
      <c r="M216">
        <v>0</v>
      </c>
      <c r="N216">
        <v>4.6565378274637255E-2</v>
      </c>
      <c r="O216">
        <v>0.2217479540111699</v>
      </c>
      <c r="P216"/>
      <c r="Q216"/>
      <c r="R216">
        <v>26.266644534496631</v>
      </c>
      <c r="S216">
        <v>17.001829551806843</v>
      </c>
      <c r="T216"/>
      <c r="U216"/>
      <c r="V216"/>
      <c r="W216"/>
      <c r="X216"/>
      <c r="Y216"/>
      <c r="Z216">
        <v>10.485786748113187</v>
      </c>
      <c r="AA216"/>
      <c r="AB216"/>
      <c r="AC216"/>
      <c r="AD216">
        <v>140.06884707723009</v>
      </c>
      <c r="AE216"/>
      <c r="AF216"/>
      <c r="AG216"/>
      <c r="AH216"/>
      <c r="AI216">
        <v>-134.39157154924348</v>
      </c>
      <c r="AJ216">
        <v>-19.058880615520017</v>
      </c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</row>
    <row r="217" spans="1:55" x14ac:dyDescent="0.2">
      <c r="A217" s="3" t="str">
        <f t="shared" si="3"/>
        <v>CanadaAR6_UNFCCC2019</v>
      </c>
      <c r="B217" t="s">
        <v>110</v>
      </c>
      <c r="C217" t="s">
        <v>111</v>
      </c>
      <c r="D217" t="s">
        <v>285</v>
      </c>
      <c r="E217" t="s">
        <v>18</v>
      </c>
      <c r="F217">
        <v>862.69537878700692</v>
      </c>
      <c r="G217">
        <v>22.943275493567814</v>
      </c>
      <c r="H217" t="s">
        <v>103</v>
      </c>
      <c r="I217" t="s">
        <v>104</v>
      </c>
      <c r="J217">
        <v>1.5722924876874284E-2</v>
      </c>
      <c r="K217">
        <v>0.70559246128729458</v>
      </c>
      <c r="L217">
        <v>3.389460797780959E-2</v>
      </c>
      <c r="M217">
        <v>0</v>
      </c>
      <c r="N217">
        <v>4.6660462776531041E-2</v>
      </c>
      <c r="O217">
        <v>0.21385246795836479</v>
      </c>
      <c r="P217"/>
      <c r="Q217"/>
      <c r="R217">
        <v>26.121296173716814</v>
      </c>
      <c r="S217">
        <v>17.137254753814432</v>
      </c>
      <c r="T217"/>
      <c r="U217"/>
      <c r="V217"/>
      <c r="W217"/>
      <c r="X217"/>
      <c r="Y217"/>
      <c r="Z217">
        <v>10.578433944406513</v>
      </c>
      <c r="AA217"/>
      <c r="AB217"/>
      <c r="AC217"/>
      <c r="AD217">
        <v>130.65255097794002</v>
      </c>
      <c r="AE217"/>
      <c r="AF217"/>
      <c r="AG217"/>
      <c r="AH217"/>
      <c r="AI217">
        <v>-137.86718658490679</v>
      </c>
      <c r="AJ217">
        <v>-13.86419809898668</v>
      </c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</row>
    <row r="218" spans="1:55" x14ac:dyDescent="0.2">
      <c r="A218" s="3" t="str">
        <f t="shared" si="3"/>
        <v>CanadaAR6_UNFCCC2020</v>
      </c>
      <c r="B218" t="s">
        <v>110</v>
      </c>
      <c r="C218" t="s">
        <v>111</v>
      </c>
      <c r="D218" t="s">
        <v>285</v>
      </c>
      <c r="E218" t="s">
        <v>107</v>
      </c>
      <c r="F218">
        <v>792.58078552276913</v>
      </c>
      <c r="G218">
        <v>20.853456569815521</v>
      </c>
      <c r="H218" t="s">
        <v>103</v>
      </c>
      <c r="I218" t="s">
        <v>104</v>
      </c>
      <c r="J218">
        <v>1.5452966125917789E-2</v>
      </c>
      <c r="K218">
        <v>0.68435491036061857</v>
      </c>
      <c r="L218">
        <v>3.7157952846720001E-2</v>
      </c>
      <c r="M218">
        <v>0</v>
      </c>
      <c r="N218">
        <v>4.6960754044464037E-2</v>
      </c>
      <c r="O218">
        <v>0.23152638274819745</v>
      </c>
      <c r="P218"/>
      <c r="Q218"/>
      <c r="R218">
        <v>25.760556475611626</v>
      </c>
      <c r="S218">
        <v>18.872745939900888</v>
      </c>
      <c r="T218"/>
      <c r="U218"/>
      <c r="V218"/>
      <c r="W218"/>
      <c r="X218"/>
      <c r="Y218"/>
      <c r="Z218">
        <v>10.899326841519203</v>
      </c>
      <c r="AA218"/>
      <c r="AB218"/>
      <c r="AC218"/>
      <c r="AD218">
        <v>127.97073305077988</v>
      </c>
      <c r="AE218"/>
      <c r="AF218"/>
      <c r="AG218"/>
      <c r="AH218"/>
      <c r="AI218">
        <v>-130.21382840124011</v>
      </c>
      <c r="AJ218">
        <v>-9.5776083729533443</v>
      </c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</row>
    <row r="219" spans="1:55" x14ac:dyDescent="0.2">
      <c r="A219" s="3" t="str">
        <f t="shared" si="3"/>
        <v>CanadaSAR_UNFCCC1990</v>
      </c>
      <c r="B219" t="s">
        <v>110</v>
      </c>
      <c r="C219" t="s">
        <v>111</v>
      </c>
      <c r="D219" t="s">
        <v>23</v>
      </c>
      <c r="E219" t="s">
        <v>79</v>
      </c>
      <c r="F219">
        <v>700.36190513392091</v>
      </c>
      <c r="G219">
        <v>25.291914876662741</v>
      </c>
      <c r="H219" t="s">
        <v>102</v>
      </c>
      <c r="I219" t="s">
        <v>98</v>
      </c>
      <c r="J219">
        <v>1.9322703546318879E-2</v>
      </c>
      <c r="K219">
        <v>0.66464043029052478</v>
      </c>
      <c r="L219">
        <v>2.9598713204242889E-2</v>
      </c>
      <c r="M219">
        <v>0</v>
      </c>
      <c r="N219">
        <v>6.5175019199747899E-2</v>
      </c>
      <c r="O219">
        <v>0.24058583730548455</v>
      </c>
      <c r="P219"/>
      <c r="Q219"/>
      <c r="R219">
        <v>18.771567303336322</v>
      </c>
      <c r="S219">
        <v>11.79162962236961</v>
      </c>
      <c r="T219"/>
      <c r="U219"/>
      <c r="V219"/>
      <c r="W219"/>
      <c r="X219"/>
      <c r="Y219"/>
      <c r="Z219">
        <v>7.2275471928726622</v>
      </c>
      <c r="AA219"/>
      <c r="AB219"/>
      <c r="AC219"/>
      <c r="AD219">
        <v>130.70641124493011</v>
      </c>
      <c r="AE219"/>
      <c r="AF219"/>
      <c r="AG219"/>
      <c r="AH219"/>
      <c r="AI219">
        <v>-201.98068963297683</v>
      </c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</row>
    <row r="220" spans="1:55" x14ac:dyDescent="0.2">
      <c r="A220" s="3" t="str">
        <f t="shared" si="3"/>
        <v>CanadaSAR_UNFCCC1991</v>
      </c>
      <c r="B220" t="s">
        <v>110</v>
      </c>
      <c r="C220" t="s">
        <v>111</v>
      </c>
      <c r="D220" t="s">
        <v>23</v>
      </c>
      <c r="E220" t="s">
        <v>78</v>
      </c>
      <c r="F220">
        <v>693.80946094428396</v>
      </c>
      <c r="G220">
        <v>24.745838274145196</v>
      </c>
      <c r="H220" t="s">
        <v>96</v>
      </c>
      <c r="I220" t="s">
        <v>98</v>
      </c>
      <c r="J220">
        <v>1.9045685094013422E-2</v>
      </c>
      <c r="K220">
        <v>0.65843576601120724</v>
      </c>
      <c r="L220">
        <v>3.0003827562981002E-2</v>
      </c>
      <c r="M220">
        <v>0</v>
      </c>
      <c r="N220">
        <v>6.6330606556237681E-2</v>
      </c>
      <c r="O220">
        <v>0.24522979986957405</v>
      </c>
      <c r="P220"/>
      <c r="Q220"/>
      <c r="R220">
        <v>19.196149703661369</v>
      </c>
      <c r="S220">
        <v>11.448330938110134</v>
      </c>
      <c r="T220"/>
      <c r="U220"/>
      <c r="V220"/>
      <c r="W220"/>
      <c r="X220"/>
      <c r="Y220"/>
      <c r="Z220">
        <v>7.2193722242423126</v>
      </c>
      <c r="AA220"/>
      <c r="AB220"/>
      <c r="AC220"/>
      <c r="AD220">
        <v>132.27890238896998</v>
      </c>
      <c r="AE220"/>
      <c r="AF220"/>
      <c r="AG220"/>
      <c r="AH220"/>
      <c r="AI220">
        <v>-207.11485454574017</v>
      </c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</row>
    <row r="221" spans="1:55" x14ac:dyDescent="0.2">
      <c r="A221" s="3" t="str">
        <f t="shared" si="3"/>
        <v>CanadaSAR_UNFCCC1992</v>
      </c>
      <c r="B221" t="s">
        <v>110</v>
      </c>
      <c r="C221" t="s">
        <v>111</v>
      </c>
      <c r="D221" t="s">
        <v>23</v>
      </c>
      <c r="E221" t="s">
        <v>76</v>
      </c>
      <c r="F221">
        <v>722.27723410666647</v>
      </c>
      <c r="G221">
        <v>25.458056225717208</v>
      </c>
      <c r="H221" t="s">
        <v>98</v>
      </c>
      <c r="I221" t="s">
        <v>98</v>
      </c>
      <c r="J221">
        <v>1.9600515866113076E-2</v>
      </c>
      <c r="K221">
        <v>0.65566688482607505</v>
      </c>
      <c r="L221">
        <v>2.9435810368744767E-2</v>
      </c>
      <c r="M221">
        <v>0</v>
      </c>
      <c r="N221">
        <v>6.3123380280344574E-2</v>
      </c>
      <c r="O221">
        <v>0.25177392452483555</v>
      </c>
      <c r="P221"/>
      <c r="Q221"/>
      <c r="R221">
        <v>20.13385744823443</v>
      </c>
      <c r="S221">
        <v>11.908024455389722</v>
      </c>
      <c r="T221"/>
      <c r="U221"/>
      <c r="V221"/>
      <c r="W221"/>
      <c r="X221"/>
      <c r="Y221"/>
      <c r="Z221">
        <v>7.5579119821246987</v>
      </c>
      <c r="AA221"/>
      <c r="AB221"/>
      <c r="AC221"/>
      <c r="AD221">
        <v>142.25077994022999</v>
      </c>
      <c r="AE221"/>
      <c r="AF221"/>
      <c r="AG221"/>
      <c r="AH221"/>
      <c r="AI221">
        <v>-205.21088400070019</v>
      </c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</row>
    <row r="222" spans="1:55" x14ac:dyDescent="0.2">
      <c r="A222" s="3" t="str">
        <f t="shared" si="3"/>
        <v>CanadaSAR_UNFCCC1993</v>
      </c>
      <c r="B222" t="s">
        <v>110</v>
      </c>
      <c r="C222" t="s">
        <v>111</v>
      </c>
      <c r="D222" t="s">
        <v>23</v>
      </c>
      <c r="E222" t="s">
        <v>73</v>
      </c>
      <c r="F222">
        <v>728.53214724898783</v>
      </c>
      <c r="G222">
        <v>25.397878373654663</v>
      </c>
      <c r="H222" t="s">
        <v>96</v>
      </c>
      <c r="I222" t="s">
        <v>106</v>
      </c>
      <c r="J222">
        <v>1.9407577351931042E-2</v>
      </c>
      <c r="K222">
        <v>0.65104755443708273</v>
      </c>
      <c r="L222">
        <v>2.9731100370626994E-2</v>
      </c>
      <c r="M222">
        <v>0</v>
      </c>
      <c r="N222">
        <v>6.3725157969081514E-2</v>
      </c>
      <c r="O222">
        <v>0.25549618722320872</v>
      </c>
      <c r="P222"/>
      <c r="Q222"/>
      <c r="R222">
        <v>20.492420703812481</v>
      </c>
      <c r="S222">
        <v>12.501947867935913</v>
      </c>
      <c r="T222"/>
      <c r="U222"/>
      <c r="V222"/>
      <c r="W222"/>
      <c r="X222"/>
      <c r="Y222"/>
      <c r="Z222">
        <v>7.6509210592553618</v>
      </c>
      <c r="AA222"/>
      <c r="AB222"/>
      <c r="AC222"/>
      <c r="AD222">
        <v>145.4918962606499</v>
      </c>
      <c r="AE222"/>
      <c r="AF222"/>
      <c r="AG222"/>
      <c r="AH222"/>
      <c r="AI222">
        <v>-200.91128578735021</v>
      </c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</row>
    <row r="223" spans="1:55" x14ac:dyDescent="0.2">
      <c r="A223" s="3" t="str">
        <f t="shared" si="3"/>
        <v>CanadaSAR_UNFCCC1994</v>
      </c>
      <c r="B223" t="s">
        <v>110</v>
      </c>
      <c r="C223" t="s">
        <v>111</v>
      </c>
      <c r="D223" t="s">
        <v>23</v>
      </c>
      <c r="E223" t="s">
        <v>70</v>
      </c>
      <c r="F223">
        <v>752.63250259788197</v>
      </c>
      <c r="G223">
        <v>25.952251595002569</v>
      </c>
      <c r="H223" t="s">
        <v>98</v>
      </c>
      <c r="I223" t="s">
        <v>106</v>
      </c>
      <c r="J223">
        <v>1.981850151584811E-2</v>
      </c>
      <c r="K223">
        <v>0.65118827912519628</v>
      </c>
      <c r="L223">
        <v>2.9473940254323164E-2</v>
      </c>
      <c r="M223">
        <v>0</v>
      </c>
      <c r="N223">
        <v>6.4974720129835004E-2</v>
      </c>
      <c r="O223">
        <v>0.25436306049064555</v>
      </c>
      <c r="P223"/>
      <c r="Q223"/>
      <c r="R223">
        <v>21.397477550595529</v>
      </c>
      <c r="S223">
        <v>12.819266565770596</v>
      </c>
      <c r="T223"/>
      <c r="U223"/>
      <c r="V223"/>
      <c r="W223"/>
      <c r="X223"/>
      <c r="Y223"/>
      <c r="Z223">
        <v>8.0815843394948548</v>
      </c>
      <c r="AA223"/>
      <c r="AB223"/>
      <c r="AC223"/>
      <c r="AD223">
        <v>149.14357832967002</v>
      </c>
      <c r="AE223"/>
      <c r="AF223"/>
      <c r="AG223"/>
      <c r="AH223"/>
      <c r="AI223">
        <v>-201.15633495486017</v>
      </c>
      <c r="AJ223">
        <v>-8.4119125517000111</v>
      </c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</row>
    <row r="224" spans="1:55" x14ac:dyDescent="0.2">
      <c r="A224" s="3" t="str">
        <f t="shared" si="3"/>
        <v>CanadaSAR_UNFCCC1995</v>
      </c>
      <c r="B224" t="s">
        <v>110</v>
      </c>
      <c r="C224" t="s">
        <v>111</v>
      </c>
      <c r="D224" t="s">
        <v>23</v>
      </c>
      <c r="E224" t="s">
        <v>68</v>
      </c>
      <c r="F224">
        <v>774.27683381667407</v>
      </c>
      <c r="G224">
        <v>26.423746366512667</v>
      </c>
      <c r="H224" t="s">
        <v>104</v>
      </c>
      <c r="I224" t="s">
        <v>106</v>
      </c>
      <c r="J224">
        <v>1.9842358360914157E-2</v>
      </c>
      <c r="K224">
        <v>0.65102534504670484</v>
      </c>
      <c r="L224">
        <v>2.9014048146370441E-2</v>
      </c>
      <c r="M224">
        <v>0</v>
      </c>
      <c r="N224">
        <v>6.426966150142055E-2</v>
      </c>
      <c r="O224">
        <v>0.25569094530550418</v>
      </c>
      <c r="P224"/>
      <c r="Q224"/>
      <c r="R224">
        <v>22.51822876086981</v>
      </c>
      <c r="S224">
        <v>12.992551551491566</v>
      </c>
      <c r="T224"/>
      <c r="U224"/>
      <c r="V224"/>
      <c r="W224"/>
      <c r="X224"/>
      <c r="Y224"/>
      <c r="Z224">
        <v>8.5506095743966792</v>
      </c>
      <c r="AA224"/>
      <c r="AB224"/>
      <c r="AC224"/>
      <c r="AD224">
        <v>153.91418567998008</v>
      </c>
      <c r="AE224"/>
      <c r="AF224"/>
      <c r="AG224"/>
      <c r="AH224"/>
      <c r="AI224">
        <v>-189.62943342588684</v>
      </c>
      <c r="AJ224">
        <v>-8.4356606449600093</v>
      </c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</row>
    <row r="225" spans="1:55" x14ac:dyDescent="0.2">
      <c r="A225" s="3" t="str">
        <f t="shared" si="3"/>
        <v>CanadaSAR_UNFCCC1996</v>
      </c>
      <c r="B225" t="s">
        <v>110</v>
      </c>
      <c r="C225" t="s">
        <v>111</v>
      </c>
      <c r="D225" t="s">
        <v>23</v>
      </c>
      <c r="E225" t="s">
        <v>65</v>
      </c>
      <c r="F225">
        <v>790.75150057536916</v>
      </c>
      <c r="G225">
        <v>26.705358960051193</v>
      </c>
      <c r="H225" t="s">
        <v>104</v>
      </c>
      <c r="I225" t="s">
        <v>106</v>
      </c>
      <c r="J225">
        <v>2.0277611172984135E-2</v>
      </c>
      <c r="K225">
        <v>0.66000367962966966</v>
      </c>
      <c r="L225">
        <v>2.7994247914192177E-2</v>
      </c>
      <c r="M225">
        <v>0</v>
      </c>
      <c r="N225">
        <v>6.585472940107813E-2</v>
      </c>
      <c r="O225">
        <v>0.24614734305506003</v>
      </c>
      <c r="P225"/>
      <c r="Q225"/>
      <c r="R225">
        <v>22.825404000492075</v>
      </c>
      <c r="S225">
        <v>13.599027159204462</v>
      </c>
      <c r="T225"/>
      <c r="U225"/>
      <c r="V225"/>
      <c r="W225"/>
      <c r="X225"/>
      <c r="Y225"/>
      <c r="Z225">
        <v>8.6269724597022233</v>
      </c>
      <c r="AA225"/>
      <c r="AB225"/>
      <c r="AC225"/>
      <c r="AD225">
        <v>149.5899772640301</v>
      </c>
      <c r="AE225"/>
      <c r="AF225"/>
      <c r="AG225"/>
      <c r="AH225"/>
      <c r="AI225">
        <v>-190.91340707392351</v>
      </c>
      <c r="AJ225">
        <v>-8.5476577903333428</v>
      </c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</row>
    <row r="226" spans="1:55" x14ac:dyDescent="0.2">
      <c r="A226" s="3" t="str">
        <f t="shared" si="3"/>
        <v>CanadaSAR_UNFCCC1997</v>
      </c>
      <c r="B226" t="s">
        <v>110</v>
      </c>
      <c r="C226" t="s">
        <v>111</v>
      </c>
      <c r="D226" t="s">
        <v>23</v>
      </c>
      <c r="E226" t="s">
        <v>64</v>
      </c>
      <c r="F226">
        <v>806.6931881259502</v>
      </c>
      <c r="G226">
        <v>26.974339289493521</v>
      </c>
      <c r="H226" t="s">
        <v>104</v>
      </c>
      <c r="I226" t="s">
        <v>106</v>
      </c>
      <c r="J226">
        <v>1.9844804411984811E-2</v>
      </c>
      <c r="K226">
        <v>0.66646654125789195</v>
      </c>
      <c r="L226">
        <v>2.7188979387167887E-2</v>
      </c>
      <c r="M226">
        <v>0</v>
      </c>
      <c r="N226">
        <v>6.3577115542057847E-2</v>
      </c>
      <c r="O226">
        <v>0.24276736381288225</v>
      </c>
      <c r="P226"/>
      <c r="Q226"/>
      <c r="R226">
        <v>22.764517779416433</v>
      </c>
      <c r="S226">
        <v>13.717894823122121</v>
      </c>
      <c r="T226"/>
      <c r="U226"/>
      <c r="V226"/>
      <c r="W226"/>
      <c r="X226"/>
      <c r="Y226"/>
      <c r="Z226">
        <v>8.8166156217279692</v>
      </c>
      <c r="AA226"/>
      <c r="AB226"/>
      <c r="AC226"/>
      <c r="AD226">
        <v>150.53975046287988</v>
      </c>
      <c r="AE226"/>
      <c r="AF226"/>
      <c r="AG226"/>
      <c r="AH226"/>
      <c r="AI226">
        <v>-192.01580084078353</v>
      </c>
      <c r="AJ226">
        <v>-12.317319441520013</v>
      </c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</row>
    <row r="227" spans="1:55" x14ac:dyDescent="0.2">
      <c r="A227" s="3" t="str">
        <f t="shared" si="3"/>
        <v>CanadaSAR_UNFCCC1998</v>
      </c>
      <c r="B227" t="s">
        <v>110</v>
      </c>
      <c r="C227" t="s">
        <v>111</v>
      </c>
      <c r="D227" t="s">
        <v>23</v>
      </c>
      <c r="E227" t="s">
        <v>62</v>
      </c>
      <c r="F227">
        <v>798.20186181822453</v>
      </c>
      <c r="G227">
        <v>26.469815371917267</v>
      </c>
      <c r="H227" t="s">
        <v>104</v>
      </c>
      <c r="I227" t="s">
        <v>104</v>
      </c>
      <c r="J227">
        <v>2.0534872643612014E-2</v>
      </c>
      <c r="K227">
        <v>0.68349490857141626</v>
      </c>
      <c r="L227">
        <v>2.8427689098822203E-2</v>
      </c>
      <c r="M227">
        <v>0</v>
      </c>
      <c r="N227">
        <v>5.863526825589218E-2</v>
      </c>
      <c r="O227">
        <v>0.22944213407386935</v>
      </c>
      <c r="P227"/>
      <c r="Q227"/>
      <c r="R227">
        <v>22.818163556549326</v>
      </c>
      <c r="S227">
        <v>14.08076124344274</v>
      </c>
      <c r="T227"/>
      <c r="U227"/>
      <c r="V227"/>
      <c r="W227"/>
      <c r="X227"/>
      <c r="Y227"/>
      <c r="Z227">
        <v>9.0519764345471252</v>
      </c>
      <c r="AA227"/>
      <c r="AB227"/>
      <c r="AC227"/>
      <c r="AD227">
        <v>137.19023736277001</v>
      </c>
      <c r="AE227"/>
      <c r="AF227"/>
      <c r="AG227"/>
      <c r="AH227"/>
      <c r="AI227">
        <v>-189.37507833191685</v>
      </c>
      <c r="AJ227">
        <v>-7.7371303220100094</v>
      </c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</row>
    <row r="228" spans="1:55" x14ac:dyDescent="0.2">
      <c r="A228" s="3" t="str">
        <f t="shared" si="3"/>
        <v>CanadaSAR_UNFCCC1999</v>
      </c>
      <c r="B228" t="s">
        <v>110</v>
      </c>
      <c r="C228" t="s">
        <v>111</v>
      </c>
      <c r="D228" t="s">
        <v>23</v>
      </c>
      <c r="E228" t="s">
        <v>60</v>
      </c>
      <c r="F228">
        <v>819.76942611608013</v>
      </c>
      <c r="G228">
        <v>26.964958854572142</v>
      </c>
      <c r="H228" t="s">
        <v>105</v>
      </c>
      <c r="I228" t="s">
        <v>104</v>
      </c>
      <c r="J228">
        <v>2.0536705201770283E-2</v>
      </c>
      <c r="K228">
        <v>0.68329380012896412</v>
      </c>
      <c r="L228">
        <v>2.8626459543964353E-2</v>
      </c>
      <c r="M228">
        <v>0</v>
      </c>
      <c r="N228">
        <v>5.45421745868747E-2</v>
      </c>
      <c r="O228">
        <v>0.23353756574019682</v>
      </c>
      <c r="P228"/>
      <c r="Q228"/>
      <c r="R228">
        <v>22.980126946898352</v>
      </c>
      <c r="S228">
        <v>13.969569309946433</v>
      </c>
      <c r="T228"/>
      <c r="U228"/>
      <c r="V228"/>
      <c r="W228"/>
      <c r="X228"/>
      <c r="Y228"/>
      <c r="Z228">
        <v>9.0286457957825963</v>
      </c>
      <c r="AA228"/>
      <c r="AB228"/>
      <c r="AC228"/>
      <c r="AD228">
        <v>145.46861419076009</v>
      </c>
      <c r="AE228"/>
      <c r="AF228"/>
      <c r="AG228"/>
      <c r="AH228"/>
      <c r="AI228">
        <v>-182.49386212095351</v>
      </c>
      <c r="AJ228">
        <v>-15.847210138340015</v>
      </c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</row>
    <row r="229" spans="1:55" x14ac:dyDescent="0.2">
      <c r="A229" s="3" t="str">
        <f t="shared" si="3"/>
        <v>CanadaSAR_UNFCCC2000</v>
      </c>
      <c r="B229" t="s">
        <v>110</v>
      </c>
      <c r="C229" t="s">
        <v>111</v>
      </c>
      <c r="D229" t="s">
        <v>23</v>
      </c>
      <c r="E229" t="s">
        <v>58</v>
      </c>
      <c r="F229">
        <v>850.79148284201995</v>
      </c>
      <c r="G229">
        <v>27.725965223640433</v>
      </c>
      <c r="H229" t="s">
        <v>105</v>
      </c>
      <c r="I229" t="s">
        <v>104</v>
      </c>
      <c r="J229">
        <v>2.0611711131428227E-2</v>
      </c>
      <c r="K229">
        <v>0.6865925010427314</v>
      </c>
      <c r="L229">
        <v>2.8280767575375006E-2</v>
      </c>
      <c r="M229">
        <v>0</v>
      </c>
      <c r="N229">
        <v>5.1146165371057706E-2</v>
      </c>
      <c r="O229">
        <v>0.233980566010836</v>
      </c>
      <c r="P229"/>
      <c r="Q229"/>
      <c r="R229">
        <v>23.450466753844896</v>
      </c>
      <c r="S229">
        <v>13.940815925181244</v>
      </c>
      <c r="T229"/>
      <c r="U229"/>
      <c r="V229"/>
      <c r="W229"/>
      <c r="X229"/>
      <c r="Y229"/>
      <c r="Z229">
        <v>9.3265435864079809</v>
      </c>
      <c r="AA229"/>
      <c r="AB229"/>
      <c r="AC229"/>
      <c r="AD229">
        <v>152.35084644714019</v>
      </c>
      <c r="AE229"/>
      <c r="AF229"/>
      <c r="AG229"/>
      <c r="AH229"/>
      <c r="AI229">
        <v>-174.42711513597018</v>
      </c>
      <c r="AJ229">
        <v>-19.075996412030022</v>
      </c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</row>
    <row r="230" spans="1:55" x14ac:dyDescent="0.2">
      <c r="A230" s="3" t="str">
        <f t="shared" si="3"/>
        <v>CanadaSAR_UNFCCC2001</v>
      </c>
      <c r="B230" t="s">
        <v>110</v>
      </c>
      <c r="C230" t="s">
        <v>111</v>
      </c>
      <c r="D230" t="s">
        <v>23</v>
      </c>
      <c r="E230" t="s">
        <v>55</v>
      </c>
      <c r="F230">
        <v>825.22811307109646</v>
      </c>
      <c r="G230">
        <v>26.602324879885714</v>
      </c>
      <c r="H230" t="s">
        <v>99</v>
      </c>
      <c r="I230" t="s">
        <v>105</v>
      </c>
      <c r="J230">
        <v>2.7111933928161205E-2</v>
      </c>
      <c r="K230">
        <v>0.69951816966895719</v>
      </c>
      <c r="L230">
        <v>2.9121041813611689E-2</v>
      </c>
      <c r="M230">
        <v>0</v>
      </c>
      <c r="N230">
        <v>5.1321228720198057E-2</v>
      </c>
      <c r="O230">
        <v>0.220039559797233</v>
      </c>
      <c r="P230"/>
      <c r="Q230"/>
      <c r="R230">
        <v>24.120357298427745</v>
      </c>
      <c r="S230">
        <v>13.497298438773971</v>
      </c>
      <c r="T230"/>
      <c r="U230"/>
      <c r="V230"/>
      <c r="W230"/>
      <c r="X230"/>
      <c r="Y230"/>
      <c r="Z230">
        <v>9.3540598129535635</v>
      </c>
      <c r="AA230"/>
      <c r="AB230"/>
      <c r="AC230"/>
      <c r="AD230">
        <v>134.61111518230999</v>
      </c>
      <c r="AE230"/>
      <c r="AF230"/>
      <c r="AG230"/>
      <c r="AH230"/>
      <c r="AI230">
        <v>-171.80972199962682</v>
      </c>
      <c r="AJ230">
        <v>-11.932207941670013</v>
      </c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</row>
    <row r="231" spans="1:55" x14ac:dyDescent="0.2">
      <c r="A231" s="3" t="str">
        <f t="shared" si="3"/>
        <v>CanadaSAR_UNFCCC2002</v>
      </c>
      <c r="B231" t="s">
        <v>110</v>
      </c>
      <c r="C231" t="s">
        <v>111</v>
      </c>
      <c r="D231" t="s">
        <v>23</v>
      </c>
      <c r="E231" t="s">
        <v>52</v>
      </c>
      <c r="F231">
        <v>837.28310362475008</v>
      </c>
      <c r="G231">
        <v>26.699011301111522</v>
      </c>
      <c r="H231" t="s">
        <v>99</v>
      </c>
      <c r="I231" t="s">
        <v>105</v>
      </c>
      <c r="J231">
        <v>2.70046104069127E-2</v>
      </c>
      <c r="K231">
        <v>0.69353078087036113</v>
      </c>
      <c r="L231">
        <v>2.9271984250453787E-2</v>
      </c>
      <c r="M231">
        <v>0</v>
      </c>
      <c r="N231">
        <v>5.2581313859399993E-2</v>
      </c>
      <c r="O231">
        <v>0.22461592101978511</v>
      </c>
      <c r="P231"/>
      <c r="Q231"/>
      <c r="R231">
        <v>24.143721498071631</v>
      </c>
      <c r="S231">
        <v>13.332090031631289</v>
      </c>
      <c r="T231"/>
      <c r="U231"/>
      <c r="V231"/>
      <c r="W231"/>
      <c r="X231"/>
      <c r="Y231"/>
      <c r="Z231">
        <v>9.5618554296545</v>
      </c>
      <c r="AA231"/>
      <c r="AB231"/>
      <c r="AC231"/>
      <c r="AD231">
        <v>141.02944851562</v>
      </c>
      <c r="AE231"/>
      <c r="AF231"/>
      <c r="AG231"/>
      <c r="AH231"/>
      <c r="AI231">
        <v>-160.03578741515349</v>
      </c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</row>
    <row r="232" spans="1:55" x14ac:dyDescent="0.2">
      <c r="A232" s="3" t="str">
        <f t="shared" si="3"/>
        <v>CanadaSAR_UNFCCC2003</v>
      </c>
      <c r="B232" t="s">
        <v>110</v>
      </c>
      <c r="C232" t="s">
        <v>111</v>
      </c>
      <c r="D232" t="s">
        <v>23</v>
      </c>
      <c r="E232" t="s">
        <v>50</v>
      </c>
      <c r="F232">
        <v>843.22035969700948</v>
      </c>
      <c r="G232">
        <v>26.647061483355074</v>
      </c>
      <c r="H232" t="s">
        <v>101</v>
      </c>
      <c r="I232" t="s">
        <v>105</v>
      </c>
      <c r="J232">
        <v>2.6879732471240779E-2</v>
      </c>
      <c r="K232">
        <v>0.70697284402722405</v>
      </c>
      <c r="L232">
        <v>2.9099517026856127E-2</v>
      </c>
      <c r="M232">
        <v>0</v>
      </c>
      <c r="N232">
        <v>5.4640305204697218E-2</v>
      </c>
      <c r="O232">
        <v>0.20928733374122263</v>
      </c>
      <c r="P232"/>
      <c r="Q232"/>
      <c r="R232">
        <v>24.348940773202951</v>
      </c>
      <c r="S232">
        <v>14.371097685017837</v>
      </c>
      <c r="T232"/>
      <c r="U232"/>
      <c r="V232"/>
      <c r="W232"/>
      <c r="X232"/>
      <c r="Y232"/>
      <c r="Z232">
        <v>9.7019231832110258</v>
      </c>
      <c r="AA232"/>
      <c r="AB232"/>
      <c r="AC232"/>
      <c r="AD232">
        <v>128.05337919587001</v>
      </c>
      <c r="AE232"/>
      <c r="AF232"/>
      <c r="AG232"/>
      <c r="AH232"/>
      <c r="AI232">
        <v>-150.3468439890668</v>
      </c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</row>
    <row r="233" spans="1:55" x14ac:dyDescent="0.2">
      <c r="A233" s="3" t="str">
        <f t="shared" si="3"/>
        <v>CanadaSAR_UNFCCC2004</v>
      </c>
      <c r="B233" t="s">
        <v>110</v>
      </c>
      <c r="C233" t="s">
        <v>111</v>
      </c>
      <c r="D233" t="s">
        <v>23</v>
      </c>
      <c r="E233" t="s">
        <v>46</v>
      </c>
      <c r="F233">
        <v>866.89412585272078</v>
      </c>
      <c r="G233">
        <v>27.140774848002359</v>
      </c>
      <c r="H233" t="s">
        <v>97</v>
      </c>
      <c r="I233" t="s">
        <v>105</v>
      </c>
      <c r="J233">
        <v>2.5535678825231407E-2</v>
      </c>
      <c r="K233">
        <v>0.68471708969370693</v>
      </c>
      <c r="L233">
        <v>2.7773212992111891E-2</v>
      </c>
      <c r="M233">
        <v>0</v>
      </c>
      <c r="N233">
        <v>5.7553530984453975E-2</v>
      </c>
      <c r="O233">
        <v>0.22995616632972726</v>
      </c>
      <c r="P233"/>
      <c r="Q233"/>
      <c r="R233">
        <v>25.248920287866511</v>
      </c>
      <c r="S233">
        <v>14.029600169670948</v>
      </c>
      <c r="T233"/>
      <c r="U233"/>
      <c r="V233"/>
      <c r="W233"/>
      <c r="X233"/>
      <c r="Y233"/>
      <c r="Z233">
        <v>9.6584681689142204</v>
      </c>
      <c r="AA233"/>
      <c r="AB233"/>
      <c r="AC233"/>
      <c r="AD233">
        <v>150.41066116840011</v>
      </c>
      <c r="AE233"/>
      <c r="AF233"/>
      <c r="AG233"/>
      <c r="AH233"/>
      <c r="AI233">
        <v>-143.29382841323681</v>
      </c>
      <c r="AJ233">
        <v>-23.719883007286686</v>
      </c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</row>
    <row r="234" spans="1:55" x14ac:dyDescent="0.2">
      <c r="A234" s="3" t="str">
        <f t="shared" si="3"/>
        <v>CanadaSAR_UNFCCC2005</v>
      </c>
      <c r="B234" t="s">
        <v>110</v>
      </c>
      <c r="C234" t="s">
        <v>111</v>
      </c>
      <c r="D234" t="s">
        <v>23</v>
      </c>
      <c r="E234" t="s">
        <v>43</v>
      </c>
      <c r="F234">
        <v>860.1355083106132</v>
      </c>
      <c r="G234">
        <v>26.676035767629568</v>
      </c>
      <c r="H234" t="s">
        <v>101</v>
      </c>
      <c r="I234" t="s">
        <v>105</v>
      </c>
      <c r="J234">
        <v>2.5302002248684775E-2</v>
      </c>
      <c r="K234">
        <v>0.68834896451670324</v>
      </c>
      <c r="L234">
        <v>2.8398338062511651E-2</v>
      </c>
      <c r="M234">
        <v>0</v>
      </c>
      <c r="N234">
        <v>5.3915394731232115E-2</v>
      </c>
      <c r="O234">
        <v>0.22933730268955299</v>
      </c>
      <c r="P234"/>
      <c r="Q234"/>
      <c r="R234">
        <v>25.889433942868042</v>
      </c>
      <c r="S234">
        <v>13.706399782077362</v>
      </c>
      <c r="T234"/>
      <c r="U234"/>
      <c r="V234"/>
      <c r="W234"/>
      <c r="X234"/>
      <c r="Y234"/>
      <c r="Z234">
        <v>9.7433802405782384</v>
      </c>
      <c r="AA234"/>
      <c r="AB234"/>
      <c r="AC234"/>
      <c r="AD234">
        <v>147.92194345793999</v>
      </c>
      <c r="AE234"/>
      <c r="AF234"/>
      <c r="AG234"/>
      <c r="AH234"/>
      <c r="AI234">
        <v>-134.99096334359015</v>
      </c>
      <c r="AJ234">
        <v>-22.052564548160021</v>
      </c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</row>
    <row r="235" spans="1:55" x14ac:dyDescent="0.2">
      <c r="A235" s="3" t="str">
        <f t="shared" si="3"/>
        <v>CanadaSAR_UNFCCC2006</v>
      </c>
      <c r="B235" t="s">
        <v>110</v>
      </c>
      <c r="C235" t="s">
        <v>111</v>
      </c>
      <c r="D235" t="s">
        <v>23</v>
      </c>
      <c r="E235" t="s">
        <v>39</v>
      </c>
      <c r="F235">
        <v>841.19055116971742</v>
      </c>
      <c r="G235">
        <v>25.826227546164514</v>
      </c>
      <c r="H235" t="s">
        <v>97</v>
      </c>
      <c r="I235" t="s">
        <v>105</v>
      </c>
      <c r="J235">
        <v>2.4141046229651981E-2</v>
      </c>
      <c r="K235">
        <v>0.69592684121149206</v>
      </c>
      <c r="L235">
        <v>2.9003951782311743E-2</v>
      </c>
      <c r="M235">
        <v>0</v>
      </c>
      <c r="N235">
        <v>5.6078724931456395E-2</v>
      </c>
      <c r="O235">
        <v>0.21899048207473981</v>
      </c>
      <c r="P235"/>
      <c r="Q235"/>
      <c r="R235">
        <v>25.119949042049512</v>
      </c>
      <c r="S235">
        <v>14.002580895108995</v>
      </c>
      <c r="T235"/>
      <c r="U235"/>
      <c r="V235"/>
      <c r="W235"/>
      <c r="X235"/>
      <c r="Y235"/>
      <c r="Z235">
        <v>9.6167001061040711</v>
      </c>
      <c r="AA235"/>
      <c r="AB235"/>
      <c r="AC235"/>
      <c r="AD235">
        <v>135.47349427410992</v>
      </c>
      <c r="AE235"/>
      <c r="AF235"/>
      <c r="AG235"/>
      <c r="AH235"/>
      <c r="AI235">
        <v>-133.57464267954683</v>
      </c>
      <c r="AJ235">
        <v>-24.876269813070024</v>
      </c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</row>
    <row r="236" spans="1:55" x14ac:dyDescent="0.2">
      <c r="A236" s="3" t="str">
        <f t="shared" si="3"/>
        <v>CanadaSAR_UNFCCC2007</v>
      </c>
      <c r="B236" t="s">
        <v>110</v>
      </c>
      <c r="C236" t="s">
        <v>111</v>
      </c>
      <c r="D236" t="s">
        <v>23</v>
      </c>
      <c r="E236" t="s">
        <v>37</v>
      </c>
      <c r="F236">
        <v>859.57841395928563</v>
      </c>
      <c r="G236">
        <v>26.135721991128822</v>
      </c>
      <c r="H236" t="s">
        <v>100</v>
      </c>
      <c r="I236" t="s">
        <v>99</v>
      </c>
      <c r="J236">
        <v>2.4543938592354288E-2</v>
      </c>
      <c r="K236">
        <v>0.70979729613256171</v>
      </c>
      <c r="L236">
        <v>2.8014873584407279E-2</v>
      </c>
      <c r="M236">
        <v>0</v>
      </c>
      <c r="N236">
        <v>5.3902272170504056E-2</v>
      </c>
      <c r="O236">
        <v>0.20828555811252703</v>
      </c>
      <c r="P236"/>
      <c r="Q236"/>
      <c r="R236">
        <v>24.255566682512796</v>
      </c>
      <c r="S236">
        <v>14.553857076764181</v>
      </c>
      <c r="T236"/>
      <c r="U236"/>
      <c r="V236"/>
      <c r="W236"/>
      <c r="X236"/>
      <c r="Y236"/>
      <c r="Z236">
        <v>9.6346653243238229</v>
      </c>
      <c r="AA236"/>
      <c r="AB236"/>
      <c r="AC236"/>
      <c r="AD236">
        <v>130.59368060938979</v>
      </c>
      <c r="AE236"/>
      <c r="AF236"/>
      <c r="AG236"/>
      <c r="AH236"/>
      <c r="AI236">
        <v>-133.22410938158677</v>
      </c>
      <c r="AJ236">
        <v>-18.909893442186682</v>
      </c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</row>
    <row r="237" spans="1:55" x14ac:dyDescent="0.2">
      <c r="A237" s="3" t="str">
        <f t="shared" si="3"/>
        <v>CanadaSAR_UNFCCC2008</v>
      </c>
      <c r="B237" t="s">
        <v>110</v>
      </c>
      <c r="C237" t="s">
        <v>111</v>
      </c>
      <c r="D237" t="s">
        <v>23</v>
      </c>
      <c r="E237" t="s">
        <v>33</v>
      </c>
      <c r="F237">
        <v>841.60416264510923</v>
      </c>
      <c r="G237">
        <v>25.313597486708751</v>
      </c>
      <c r="H237" t="s">
        <v>101</v>
      </c>
      <c r="I237" t="s">
        <v>99</v>
      </c>
      <c r="J237">
        <v>2.3846082239378549E-2</v>
      </c>
      <c r="K237">
        <v>0.70596832121904052</v>
      </c>
      <c r="L237">
        <v>2.8155450385564183E-2</v>
      </c>
      <c r="M237">
        <v>0</v>
      </c>
      <c r="N237">
        <v>5.4065727301527533E-2</v>
      </c>
      <c r="O237">
        <v>0.21181050109386768</v>
      </c>
      <c r="P237"/>
      <c r="Q237"/>
      <c r="R237">
        <v>23.522743185226876</v>
      </c>
      <c r="S237">
        <v>15.164006687935961</v>
      </c>
      <c r="T237"/>
      <c r="U237"/>
      <c r="V237"/>
      <c r="W237"/>
      <c r="X237"/>
      <c r="Y237"/>
      <c r="Z237">
        <v>9.408600647602567</v>
      </c>
      <c r="AA237"/>
      <c r="AB237"/>
      <c r="AC237"/>
      <c r="AD237">
        <v>130.1652488917801</v>
      </c>
      <c r="AE237"/>
      <c r="AF237"/>
      <c r="AG237"/>
      <c r="AH237"/>
      <c r="AI237">
        <v>-136.95988524415012</v>
      </c>
      <c r="AJ237">
        <v>-20.649855296050021</v>
      </c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</row>
    <row r="238" spans="1:55" x14ac:dyDescent="0.2">
      <c r="A238" s="3" t="str">
        <f t="shared" si="3"/>
        <v>CanadaSAR_UNFCCC2009</v>
      </c>
      <c r="B238" t="s">
        <v>110</v>
      </c>
      <c r="C238" t="s">
        <v>111</v>
      </c>
      <c r="D238" t="s">
        <v>23</v>
      </c>
      <c r="E238" t="s">
        <v>31</v>
      </c>
      <c r="F238">
        <v>797.68705506260994</v>
      </c>
      <c r="G238">
        <v>23.720287421356247</v>
      </c>
      <c r="H238" t="s">
        <v>100</v>
      </c>
      <c r="I238" t="s">
        <v>105</v>
      </c>
      <c r="J238">
        <v>2.3043658961926134E-2</v>
      </c>
      <c r="K238">
        <v>0.70626572378744001</v>
      </c>
      <c r="L238">
        <v>2.881884957109665E-2</v>
      </c>
      <c r="M238">
        <v>0</v>
      </c>
      <c r="N238">
        <v>4.7337228625524204E-2</v>
      </c>
      <c r="O238">
        <v>0.21757819801593914</v>
      </c>
      <c r="P238"/>
      <c r="Q238"/>
      <c r="R238">
        <v>22.156037437185848</v>
      </c>
      <c r="S238">
        <v>15.035172758279598</v>
      </c>
      <c r="T238"/>
      <c r="U238"/>
      <c r="V238"/>
      <c r="W238"/>
      <c r="X238"/>
      <c r="Y238"/>
      <c r="Z238">
        <v>9.2593697617685748</v>
      </c>
      <c r="AA238"/>
      <c r="AB238"/>
      <c r="AC238"/>
      <c r="AD238">
        <v>127.10873206392986</v>
      </c>
      <c r="AE238"/>
      <c r="AF238"/>
      <c r="AG238"/>
      <c r="AH238"/>
      <c r="AI238">
        <v>-145.44626984653348</v>
      </c>
      <c r="AJ238">
        <v>-35.740542812313365</v>
      </c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</row>
    <row r="239" spans="1:55" x14ac:dyDescent="0.2">
      <c r="A239" s="3" t="str">
        <f t="shared" si="3"/>
        <v>CanadaSAR_UNFCCC2010</v>
      </c>
      <c r="B239" t="s">
        <v>110</v>
      </c>
      <c r="C239" t="s">
        <v>111</v>
      </c>
      <c r="D239" t="s">
        <v>23</v>
      </c>
      <c r="E239" t="s">
        <v>30</v>
      </c>
      <c r="F239">
        <v>818.28363388254832</v>
      </c>
      <c r="G239">
        <v>24.063705483130626</v>
      </c>
      <c r="H239" t="s">
        <v>101</v>
      </c>
      <c r="I239" t="s">
        <v>105</v>
      </c>
      <c r="J239">
        <v>2.2499856093131664E-2</v>
      </c>
      <c r="K239">
        <v>0.7011664710071982</v>
      </c>
      <c r="L239">
        <v>2.714544050921186E-2</v>
      </c>
      <c r="M239">
        <v>0</v>
      </c>
      <c r="N239">
        <v>4.9651046235632282E-2</v>
      </c>
      <c r="O239">
        <v>0.22203704224795764</v>
      </c>
      <c r="P239"/>
      <c r="Q239"/>
      <c r="R239">
        <v>21.23611497022674</v>
      </c>
      <c r="S239">
        <v>15.377057112982147</v>
      </c>
      <c r="T239"/>
      <c r="U239"/>
      <c r="V239"/>
      <c r="W239"/>
      <c r="X239"/>
      <c r="Y239"/>
      <c r="Z239">
        <v>9.0701985325027827</v>
      </c>
      <c r="AA239"/>
      <c r="AB239"/>
      <c r="AC239"/>
      <c r="AD239">
        <v>136.00590717148</v>
      </c>
      <c r="AE239"/>
      <c r="AF239"/>
      <c r="AG239"/>
      <c r="AH239"/>
      <c r="AI239">
        <v>-137.29116779768347</v>
      </c>
      <c r="AJ239">
        <v>-22.062605071823352</v>
      </c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</row>
    <row r="240" spans="1:55" x14ac:dyDescent="0.2">
      <c r="A240" s="3" t="str">
        <f t="shared" si="3"/>
        <v>CanadaSAR_UNFCCC2011</v>
      </c>
      <c r="B240" t="s">
        <v>110</v>
      </c>
      <c r="C240" t="s">
        <v>111</v>
      </c>
      <c r="D240" t="s">
        <v>23</v>
      </c>
      <c r="E240" t="s">
        <v>29</v>
      </c>
      <c r="F240">
        <v>831.63020325219009</v>
      </c>
      <c r="G240">
        <v>24.218010418031188</v>
      </c>
      <c r="H240" t="s">
        <v>104</v>
      </c>
      <c r="I240" t="s">
        <v>104</v>
      </c>
      <c r="J240">
        <v>1.8975256341196567E-2</v>
      </c>
      <c r="K240">
        <v>0.69933697220912494</v>
      </c>
      <c r="L240">
        <v>2.6744652191694376E-2</v>
      </c>
      <c r="M240">
        <v>0</v>
      </c>
      <c r="N240">
        <v>5.2329094153601881E-2</v>
      </c>
      <c r="O240">
        <v>0.22158928144557885</v>
      </c>
      <c r="P240"/>
      <c r="Q240"/>
      <c r="R240">
        <v>20.672008521974817</v>
      </c>
      <c r="S240">
        <v>15.656498453123531</v>
      </c>
      <c r="T240"/>
      <c r="U240"/>
      <c r="V240"/>
      <c r="W240"/>
      <c r="X240"/>
      <c r="Y240"/>
      <c r="Z240">
        <v>9.2046057919949558</v>
      </c>
      <c r="AA240"/>
      <c r="AB240"/>
      <c r="AC240"/>
      <c r="AD240">
        <v>138.74722640000022</v>
      </c>
      <c r="AE240"/>
      <c r="AF240"/>
      <c r="AG240"/>
      <c r="AH240"/>
      <c r="AI240">
        <v>-140.11094674317346</v>
      </c>
      <c r="AJ240">
        <v>-14.915511679430013</v>
      </c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</row>
    <row r="241" spans="1:55" x14ac:dyDescent="0.2">
      <c r="A241" s="3" t="str">
        <f t="shared" si="3"/>
        <v>CanadaSAR_UNFCCC2012</v>
      </c>
      <c r="B241" t="s">
        <v>110</v>
      </c>
      <c r="C241" t="s">
        <v>111</v>
      </c>
      <c r="D241" t="s">
        <v>23</v>
      </c>
      <c r="E241" t="s">
        <v>28</v>
      </c>
      <c r="F241">
        <v>833.26399229094727</v>
      </c>
      <c r="G241">
        <v>24.003533545730832</v>
      </c>
      <c r="H241" t="s">
        <v>104</v>
      </c>
      <c r="I241" t="s">
        <v>104</v>
      </c>
      <c r="J241">
        <v>1.8761960980979545E-2</v>
      </c>
      <c r="K241">
        <v>0.6961104999464256</v>
      </c>
      <c r="L241">
        <v>2.6524753292307253E-2</v>
      </c>
      <c r="M241">
        <v>0</v>
      </c>
      <c r="N241">
        <v>5.6574186742474761E-2</v>
      </c>
      <c r="O241">
        <v>0.22079056001879238</v>
      </c>
      <c r="P241"/>
      <c r="Q241"/>
      <c r="R241">
        <v>20.68158465766183</v>
      </c>
      <c r="S241">
        <v>17.105810186191921</v>
      </c>
      <c r="T241"/>
      <c r="U241"/>
      <c r="V241"/>
      <c r="W241"/>
      <c r="X241"/>
      <c r="Y241"/>
      <c r="Z241">
        <v>9.5843247397088618</v>
      </c>
      <c r="AA241"/>
      <c r="AB241"/>
      <c r="AC241"/>
      <c r="AD241">
        <v>136.60510391785033</v>
      </c>
      <c r="AE241"/>
      <c r="AF241"/>
      <c r="AG241"/>
      <c r="AH241"/>
      <c r="AI241">
        <v>-141.96534337981345</v>
      </c>
      <c r="AJ241">
        <v>-23.270777294416686</v>
      </c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</row>
    <row r="242" spans="1:55" x14ac:dyDescent="0.2">
      <c r="A242" s="3" t="str">
        <f t="shared" si="3"/>
        <v>CanadaSAR_UNFCCC2013</v>
      </c>
      <c r="B242" t="s">
        <v>110</v>
      </c>
      <c r="C242" t="s">
        <v>111</v>
      </c>
      <c r="D242" t="s">
        <v>23</v>
      </c>
      <c r="E242" t="s">
        <v>27</v>
      </c>
      <c r="F242">
        <v>842.44750217090098</v>
      </c>
      <c r="G242">
        <v>24.013015043456743</v>
      </c>
      <c r="H242" t="s">
        <v>105</v>
      </c>
      <c r="I242" t="s">
        <v>104</v>
      </c>
      <c r="J242">
        <v>1.8767474644144057E-2</v>
      </c>
      <c r="K242">
        <v>0.69669998726326887</v>
      </c>
      <c r="L242">
        <v>2.6499074189970131E-2</v>
      </c>
      <c r="M242">
        <v>0</v>
      </c>
      <c r="N242">
        <v>5.2329247198365895E-2</v>
      </c>
      <c r="O242">
        <v>0.22447169134839506</v>
      </c>
      <c r="P242"/>
      <c r="Q242"/>
      <c r="R242">
        <v>20.633867870571333</v>
      </c>
      <c r="S242">
        <v>18.503970610956806</v>
      </c>
      <c r="T242"/>
      <c r="U242"/>
      <c r="V242"/>
      <c r="W242"/>
      <c r="X242"/>
      <c r="Y242"/>
      <c r="Z242">
        <v>9.9635705583946148</v>
      </c>
      <c r="AA242"/>
      <c r="AB242"/>
      <c r="AC242"/>
      <c r="AD242">
        <v>140.00420664461009</v>
      </c>
      <c r="AE242"/>
      <c r="AF242"/>
      <c r="AG242"/>
      <c r="AH242"/>
      <c r="AI242">
        <v>-141.74049895790347</v>
      </c>
      <c r="AJ242">
        <v>-23.267242852533354</v>
      </c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</row>
    <row r="243" spans="1:55" x14ac:dyDescent="0.2">
      <c r="A243" s="3" t="str">
        <f t="shared" si="3"/>
        <v>CanadaSAR_UNFCCC2014</v>
      </c>
      <c r="B243" t="s">
        <v>110</v>
      </c>
      <c r="C243" t="s">
        <v>111</v>
      </c>
      <c r="D243" t="s">
        <v>23</v>
      </c>
      <c r="E243" t="s">
        <v>24</v>
      </c>
      <c r="F243">
        <v>839.70961621746187</v>
      </c>
      <c r="G243">
        <v>23.695552915087166</v>
      </c>
      <c r="H243" t="s">
        <v>105</v>
      </c>
      <c r="I243" t="s">
        <v>105</v>
      </c>
      <c r="J243">
        <v>1.868870268472448E-2</v>
      </c>
      <c r="K243">
        <v>0.70030650975731401</v>
      </c>
      <c r="L243">
        <v>2.6318169688280959E-2</v>
      </c>
      <c r="M243">
        <v>0</v>
      </c>
      <c r="N243">
        <v>4.9457494746914174E-2</v>
      </c>
      <c r="O243">
        <v>0.22391782580749092</v>
      </c>
      <c r="P243"/>
      <c r="Q243"/>
      <c r="R243">
        <v>20.350602635760584</v>
      </c>
      <c r="S243">
        <v>17.592038883416635</v>
      </c>
      <c r="T243"/>
      <c r="U243"/>
      <c r="V243"/>
      <c r="W243"/>
      <c r="X243"/>
      <c r="Y243"/>
      <c r="Z243">
        <v>9.7444756233993566</v>
      </c>
      <c r="AA243"/>
      <c r="AB243"/>
      <c r="AC243"/>
      <c r="AD243">
        <v>140.33883443048012</v>
      </c>
      <c r="AE243"/>
      <c r="AF243"/>
      <c r="AG243"/>
      <c r="AH243"/>
      <c r="AI243">
        <v>-141.76505542314013</v>
      </c>
      <c r="AJ243">
        <v>-43.606165118993374</v>
      </c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</row>
    <row r="244" spans="1:55" x14ac:dyDescent="0.2">
      <c r="A244" s="3" t="str">
        <f t="shared" si="3"/>
        <v>CanadaSAR_UNFCCC2015</v>
      </c>
      <c r="B244" t="s">
        <v>110</v>
      </c>
      <c r="C244" t="s">
        <v>111</v>
      </c>
      <c r="D244" t="s">
        <v>23</v>
      </c>
      <c r="E244" t="s">
        <v>22</v>
      </c>
      <c r="F244">
        <v>842.36252336777443</v>
      </c>
      <c r="G244">
        <v>23.593667030365548</v>
      </c>
      <c r="H244" t="s">
        <v>105</v>
      </c>
      <c r="I244" t="s">
        <v>105</v>
      </c>
      <c r="J244">
        <v>1.8685766502423314E-2</v>
      </c>
      <c r="K244">
        <v>0.70109882767645337</v>
      </c>
      <c r="L244">
        <v>2.650002211310171E-2</v>
      </c>
      <c r="M244">
        <v>0</v>
      </c>
      <c r="N244">
        <v>4.8716087073284751E-2</v>
      </c>
      <c r="O244">
        <v>0.22368506313716019</v>
      </c>
      <c r="P244"/>
      <c r="Q244"/>
      <c r="R244">
        <v>20.166345891108588</v>
      </c>
      <c r="S244">
        <v>18.752822256739186</v>
      </c>
      <c r="T244"/>
      <c r="U244"/>
      <c r="V244"/>
      <c r="W244"/>
      <c r="X244"/>
      <c r="Y244"/>
      <c r="Z244">
        <v>9.8952939278705312</v>
      </c>
      <c r="AA244"/>
      <c r="AB244"/>
      <c r="AC244"/>
      <c r="AD244">
        <v>139.60945214817991</v>
      </c>
      <c r="AE244"/>
      <c r="AF244"/>
      <c r="AG244"/>
      <c r="AH244"/>
      <c r="AI244">
        <v>-134.82205382795345</v>
      </c>
      <c r="AJ244">
        <v>-10.494796133713345</v>
      </c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</row>
    <row r="245" spans="1:55" x14ac:dyDescent="0.2">
      <c r="A245" s="3" t="str">
        <f t="shared" si="3"/>
        <v>CanadaSAR_UNFCCC2016</v>
      </c>
      <c r="B245" t="s">
        <v>110</v>
      </c>
      <c r="C245" t="s">
        <v>111</v>
      </c>
      <c r="D245" t="s">
        <v>23</v>
      </c>
      <c r="E245" t="s">
        <v>21</v>
      </c>
      <c r="F245">
        <v>822.98995631192804</v>
      </c>
      <c r="G245">
        <v>22.791516155073822</v>
      </c>
      <c r="H245" t="s">
        <v>102</v>
      </c>
      <c r="I245" t="s">
        <v>106</v>
      </c>
      <c r="J245">
        <v>1.6203832368685344E-2</v>
      </c>
      <c r="K245">
        <v>0.69517501569645168</v>
      </c>
      <c r="L245">
        <v>2.7206938320452009E-2</v>
      </c>
      <c r="M245">
        <v>0</v>
      </c>
      <c r="N245">
        <v>5.110891910737967E-2</v>
      </c>
      <c r="O245">
        <v>0.22650912687571664</v>
      </c>
      <c r="P245"/>
      <c r="Q245"/>
      <c r="R245">
        <v>20.33356733343772</v>
      </c>
      <c r="S245">
        <v>19.152872982623926</v>
      </c>
      <c r="T245"/>
      <c r="U245"/>
      <c r="V245"/>
      <c r="W245"/>
      <c r="X245"/>
      <c r="Y245"/>
      <c r="Z245">
        <v>9.9773431335974134</v>
      </c>
      <c r="AA245"/>
      <c r="AB245"/>
      <c r="AC245"/>
      <c r="AD245">
        <v>136.95095298203992</v>
      </c>
      <c r="AE245"/>
      <c r="AF245"/>
      <c r="AG245"/>
      <c r="AH245"/>
      <c r="AI245">
        <v>-136.34790961121345</v>
      </c>
      <c r="AJ245">
        <v>-16.934811722806685</v>
      </c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</row>
    <row r="246" spans="1:55" x14ac:dyDescent="0.2">
      <c r="A246" s="3" t="str">
        <f t="shared" si="3"/>
        <v>CanadaSAR_UNFCCC2017</v>
      </c>
      <c r="B246" t="s">
        <v>110</v>
      </c>
      <c r="C246" t="s">
        <v>111</v>
      </c>
      <c r="D246" t="s">
        <v>23</v>
      </c>
      <c r="E246" t="s">
        <v>20</v>
      </c>
      <c r="F246">
        <v>833.74955121219125</v>
      </c>
      <c r="G246">
        <v>22.81417887716449</v>
      </c>
      <c r="H246" t="s">
        <v>102</v>
      </c>
      <c r="I246" t="s">
        <v>106</v>
      </c>
      <c r="J246">
        <v>1.6326815646002649E-2</v>
      </c>
      <c r="K246">
        <v>0.70111955273044757</v>
      </c>
      <c r="L246">
        <v>2.7333317580640937E-2</v>
      </c>
      <c r="M246">
        <v>0</v>
      </c>
      <c r="N246">
        <v>4.8583514558876648E-2</v>
      </c>
      <c r="O246">
        <v>0.22296361513003485</v>
      </c>
      <c r="P246"/>
      <c r="Q246"/>
      <c r="R246">
        <v>20.341757982506678</v>
      </c>
      <c r="S246">
        <v>18.184126827977561</v>
      </c>
      <c r="T246"/>
      <c r="U246"/>
      <c r="V246"/>
      <c r="W246"/>
      <c r="X246"/>
      <c r="Y246"/>
      <c r="Z246">
        <v>9.8833545892797083</v>
      </c>
      <c r="AA246"/>
      <c r="AB246"/>
      <c r="AC246"/>
      <c r="AD246">
        <v>137.48657465155031</v>
      </c>
      <c r="AE246"/>
      <c r="AF246"/>
      <c r="AG246"/>
      <c r="AH246"/>
      <c r="AI246">
        <v>-136.68234664672678</v>
      </c>
      <c r="AJ246">
        <v>-23.384086036850022</v>
      </c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</row>
    <row r="247" spans="1:55" x14ac:dyDescent="0.2">
      <c r="A247" s="3" t="str">
        <f t="shared" si="3"/>
        <v>CanadaSAR_UNFCCC2018</v>
      </c>
      <c r="B247" t="s">
        <v>110</v>
      </c>
      <c r="C247" t="s">
        <v>111</v>
      </c>
      <c r="D247" t="s">
        <v>23</v>
      </c>
      <c r="E247" t="s">
        <v>19</v>
      </c>
      <c r="F247">
        <v>850.4320328611459</v>
      </c>
      <c r="G247">
        <v>22.94428991071883</v>
      </c>
      <c r="H247" t="s">
        <v>102</v>
      </c>
      <c r="I247" t="s">
        <v>106</v>
      </c>
      <c r="J247">
        <v>1.6322815983190214E-2</v>
      </c>
      <c r="K247">
        <v>0.70197122159823155</v>
      </c>
      <c r="L247">
        <v>2.7070144813390658E-2</v>
      </c>
      <c r="M247">
        <v>0</v>
      </c>
      <c r="N247">
        <v>4.7933333408299805E-2</v>
      </c>
      <c r="O247">
        <v>0.22302530018007802</v>
      </c>
      <c r="P247"/>
      <c r="Q247"/>
      <c r="R247">
        <v>20.279394677368725</v>
      </c>
      <c r="S247">
        <v>19.306106817070042</v>
      </c>
      <c r="T247"/>
      <c r="U247"/>
      <c r="V247"/>
      <c r="W247"/>
      <c r="X247"/>
      <c r="Y247"/>
      <c r="Z247">
        <v>10.013510839942198</v>
      </c>
      <c r="AA247"/>
      <c r="AB247"/>
      <c r="AC247"/>
      <c r="AD247">
        <v>140.06884707723009</v>
      </c>
      <c r="AE247"/>
      <c r="AF247"/>
      <c r="AG247"/>
      <c r="AH247"/>
      <c r="AI247">
        <v>-134.45859129524345</v>
      </c>
      <c r="AJ247">
        <v>-19.081432082120021</v>
      </c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</row>
    <row r="248" spans="1:55" x14ac:dyDescent="0.2">
      <c r="A248" s="3" t="str">
        <f t="shared" si="3"/>
        <v>CanadaSAR_UNFCCC2019</v>
      </c>
      <c r="B248" t="s">
        <v>110</v>
      </c>
      <c r="C248" t="s">
        <v>111</v>
      </c>
      <c r="D248" t="s">
        <v>23</v>
      </c>
      <c r="E248" t="s">
        <v>18</v>
      </c>
      <c r="F248">
        <v>839.62341038078443</v>
      </c>
      <c r="G248">
        <v>22.329679384977151</v>
      </c>
      <c r="H248" t="s">
        <v>108</v>
      </c>
      <c r="I248" t="s">
        <v>104</v>
      </c>
      <c r="J248">
        <v>1.5881203327637771E-2</v>
      </c>
      <c r="K248">
        <v>0.70956801680303128</v>
      </c>
      <c r="L248">
        <v>2.7584545917364672E-2</v>
      </c>
      <c r="M248">
        <v>0</v>
      </c>
      <c r="N248">
        <v>4.8018417514299576E-2</v>
      </c>
      <c r="O248">
        <v>0.2148290197653045</v>
      </c>
      <c r="P248"/>
      <c r="Q248"/>
      <c r="R248">
        <v>20.167177192943132</v>
      </c>
      <c r="S248">
        <v>19.459886350485252</v>
      </c>
      <c r="T248"/>
      <c r="U248"/>
      <c r="V248"/>
      <c r="W248"/>
      <c r="X248"/>
      <c r="Y248"/>
      <c r="Z248">
        <v>10.09585970273751</v>
      </c>
      <c r="AA248"/>
      <c r="AB248"/>
      <c r="AC248"/>
      <c r="AD248">
        <v>130.65255097794002</v>
      </c>
      <c r="AE248"/>
      <c r="AF248"/>
      <c r="AG248"/>
      <c r="AH248"/>
      <c r="AI248">
        <v>-137.91460909710679</v>
      </c>
      <c r="AJ248">
        <v>-13.887089508386682</v>
      </c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</row>
    <row r="249" spans="1:55" x14ac:dyDescent="0.2">
      <c r="A249" s="3" t="str">
        <f t="shared" si="3"/>
        <v>CanadaSAR_UNFCCC2020</v>
      </c>
      <c r="B249" t="s">
        <v>110</v>
      </c>
      <c r="C249" t="s">
        <v>111</v>
      </c>
      <c r="D249" t="s">
        <v>23</v>
      </c>
      <c r="E249" t="s">
        <v>107</v>
      </c>
      <c r="F249">
        <v>773.91574885659384</v>
      </c>
      <c r="G249">
        <v>20.362364004108958</v>
      </c>
      <c r="H249" t="s">
        <v>108</v>
      </c>
      <c r="I249" t="s">
        <v>104</v>
      </c>
      <c r="J249">
        <v>1.56149373434347E-2</v>
      </c>
      <c r="K249">
        <v>0.68949988085558589</v>
      </c>
      <c r="L249">
        <v>3.0137929004981349E-2</v>
      </c>
      <c r="M249">
        <v>0</v>
      </c>
      <c r="N249">
        <v>4.8166113222631972E-2</v>
      </c>
      <c r="O249">
        <v>0.2321960769168008</v>
      </c>
      <c r="P249"/>
      <c r="Q249"/>
      <c r="R249">
        <v>19.888664926023683</v>
      </c>
      <c r="S249">
        <v>21.430590627726282</v>
      </c>
      <c r="T249"/>
      <c r="U249"/>
      <c r="V249"/>
      <c r="W249"/>
      <c r="X249"/>
      <c r="Y249"/>
      <c r="Z249">
        <v>10.410212144099299</v>
      </c>
      <c r="AA249"/>
      <c r="AB249"/>
      <c r="AC249"/>
      <c r="AD249">
        <v>127.97073305077988</v>
      </c>
      <c r="AE249"/>
      <c r="AF249"/>
      <c r="AG249"/>
      <c r="AH249"/>
      <c r="AI249">
        <v>-130.2601414552401</v>
      </c>
      <c r="AJ249">
        <v>-9.600371760153342</v>
      </c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</row>
    <row r="250" spans="1:55" x14ac:dyDescent="0.2">
      <c r="A250" s="3" t="str">
        <f t="shared" si="3"/>
        <v>GermanyAR4_UNFCCC1990</v>
      </c>
      <c r="B250" t="s">
        <v>162</v>
      </c>
      <c r="C250" t="s">
        <v>163</v>
      </c>
      <c r="D250" t="s">
        <v>26</v>
      </c>
      <c r="E250" t="s">
        <v>79</v>
      </c>
      <c r="F250">
        <v>1269.9442205450794</v>
      </c>
      <c r="G250">
        <v>15.987609141092674</v>
      </c>
      <c r="H250" t="s">
        <v>201</v>
      </c>
      <c r="I250" t="s">
        <v>97</v>
      </c>
      <c r="J250">
        <v>3.3670644368351828E-2</v>
      </c>
      <c r="K250">
        <v>0.81613325649440149</v>
      </c>
      <c r="L250">
        <v>2.992498265837102E-2</v>
      </c>
      <c r="M250">
        <v>0</v>
      </c>
      <c r="N250">
        <v>6.5747755496373114E-2</v>
      </c>
      <c r="O250">
        <v>8.8194005350854435E-2</v>
      </c>
      <c r="P250"/>
      <c r="Q250">
        <v>11.458400259007833</v>
      </c>
      <c r="R250">
        <v>33.161692365333131</v>
      </c>
      <c r="S250">
        <v>22.768528038885457</v>
      </c>
      <c r="T250"/>
      <c r="U250"/>
      <c r="V250"/>
      <c r="W250"/>
      <c r="X250"/>
      <c r="Y250"/>
      <c r="Z250">
        <v>3.1924294276490026</v>
      </c>
      <c r="AA250"/>
      <c r="AB250">
        <v>14.098914282225889</v>
      </c>
      <c r="AC250">
        <v>27.321503008938077</v>
      </c>
      <c r="AD250"/>
      <c r="AE250"/>
      <c r="AF250"/>
      <c r="AG250"/>
      <c r="AH250"/>
      <c r="AI250">
        <v>-19.224073834937723</v>
      </c>
      <c r="AJ250"/>
      <c r="AK250"/>
      <c r="AL250">
        <v>-1.3303504795562799</v>
      </c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</row>
    <row r="251" spans="1:55" x14ac:dyDescent="0.2">
      <c r="A251" s="3" t="str">
        <f t="shared" si="3"/>
        <v>GermanyAR4_UNFCCC1991</v>
      </c>
      <c r="B251" t="s">
        <v>162</v>
      </c>
      <c r="C251" t="s">
        <v>163</v>
      </c>
      <c r="D251" t="s">
        <v>26</v>
      </c>
      <c r="E251" t="s">
        <v>78</v>
      </c>
      <c r="F251">
        <v>1225.1434690754782</v>
      </c>
      <c r="G251">
        <v>15.311633732664113</v>
      </c>
      <c r="H251" t="s">
        <v>210</v>
      </c>
      <c r="I251" t="s">
        <v>105</v>
      </c>
      <c r="J251">
        <v>3.2664965816751858E-2</v>
      </c>
      <c r="K251">
        <v>0.8157770186663883</v>
      </c>
      <c r="L251">
        <v>3.2161091960089892E-2</v>
      </c>
      <c r="M251">
        <v>0</v>
      </c>
      <c r="N251">
        <v>6.5569951502097018E-2</v>
      </c>
      <c r="O251">
        <v>8.6491937871424757E-2</v>
      </c>
      <c r="P251"/>
      <c r="Q251">
        <v>10.182122261578826</v>
      </c>
      <c r="R251">
        <v>29.546337808566712</v>
      </c>
      <c r="S251">
        <v>21.325893292051074</v>
      </c>
      <c r="T251"/>
      <c r="U251"/>
      <c r="V251"/>
      <c r="W251"/>
      <c r="X251"/>
      <c r="Y251"/>
      <c r="Z251">
        <v>2.8984388190602539</v>
      </c>
      <c r="AA251"/>
      <c r="AB251">
        <v>14.398278875488979</v>
      </c>
      <c r="AC251">
        <v>27.613961754112214</v>
      </c>
      <c r="AD251"/>
      <c r="AE251"/>
      <c r="AF251"/>
      <c r="AG251"/>
      <c r="AH251"/>
      <c r="AI251">
        <v>-80.764542569643368</v>
      </c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</row>
    <row r="252" spans="1:55" x14ac:dyDescent="0.2">
      <c r="A252" s="3" t="str">
        <f t="shared" si="3"/>
        <v>GermanyAR4_UNFCCC1992</v>
      </c>
      <c r="B252" t="s">
        <v>162</v>
      </c>
      <c r="C252" t="s">
        <v>163</v>
      </c>
      <c r="D252" t="s">
        <v>26</v>
      </c>
      <c r="E252" t="s">
        <v>76</v>
      </c>
      <c r="F252">
        <v>1175.0985078731512</v>
      </c>
      <c r="G252">
        <v>14.574937885248758</v>
      </c>
      <c r="H252" t="s">
        <v>203</v>
      </c>
      <c r="I252" t="s">
        <v>105</v>
      </c>
      <c r="J252">
        <v>3.1370106429767085E-2</v>
      </c>
      <c r="K252">
        <v>0.80889856834623597</v>
      </c>
      <c r="L252">
        <v>3.4034925957413684E-2</v>
      </c>
      <c r="M252">
        <v>0</v>
      </c>
      <c r="N252">
        <v>6.8152472895408586E-2</v>
      </c>
      <c r="O252">
        <v>8.8914032800941858E-2</v>
      </c>
      <c r="P252"/>
      <c r="Q252">
        <v>10.123235119814067</v>
      </c>
      <c r="R252">
        <v>28.789896325402978</v>
      </c>
      <c r="S252">
        <v>20.922036534568701</v>
      </c>
      <c r="T252"/>
      <c r="U252"/>
      <c r="V252"/>
      <c r="W252"/>
      <c r="X252"/>
      <c r="Y252"/>
      <c r="Z252">
        <v>2.6966392800800318</v>
      </c>
      <c r="AA252"/>
      <c r="AB252">
        <v>14.409297231287583</v>
      </c>
      <c r="AC252">
        <v>27.541642782217842</v>
      </c>
      <c r="AD252"/>
      <c r="AE252"/>
      <c r="AF252"/>
      <c r="AG252"/>
      <c r="AH252"/>
      <c r="AI252">
        <v>-86.207038941045539</v>
      </c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</row>
    <row r="253" spans="1:55" x14ac:dyDescent="0.2">
      <c r="A253" s="3" t="str">
        <f t="shared" si="3"/>
        <v>GermanyAR4_UNFCCC1993</v>
      </c>
      <c r="B253" t="s">
        <v>162</v>
      </c>
      <c r="C253" t="s">
        <v>163</v>
      </c>
      <c r="D253" t="s">
        <v>26</v>
      </c>
      <c r="E253" t="s">
        <v>73</v>
      </c>
      <c r="F253">
        <v>1163.314635344595</v>
      </c>
      <c r="G253">
        <v>14.334238158807031</v>
      </c>
      <c r="H253" t="s">
        <v>203</v>
      </c>
      <c r="I253" t="s">
        <v>105</v>
      </c>
      <c r="J253">
        <v>3.090582978749495E-2</v>
      </c>
      <c r="K253">
        <v>0.80931381855349438</v>
      </c>
      <c r="L253">
        <v>3.4235996261503622E-2</v>
      </c>
      <c r="M253">
        <v>0</v>
      </c>
      <c r="N253">
        <v>6.7467444465074633E-2</v>
      </c>
      <c r="O253">
        <v>8.8982740719927414E-2</v>
      </c>
      <c r="P253"/>
      <c r="Q253">
        <v>10.082074145258405</v>
      </c>
      <c r="R253">
        <v>28.811909981402813</v>
      </c>
      <c r="S253">
        <v>20.323310743736148</v>
      </c>
      <c r="T253"/>
      <c r="U253"/>
      <c r="V253"/>
      <c r="W253"/>
      <c r="X253"/>
      <c r="Y253"/>
      <c r="Z253">
        <v>2.3405536747365634</v>
      </c>
      <c r="AA253"/>
      <c r="AB253">
        <v>14.328473987645697</v>
      </c>
      <c r="AC253">
        <v>27.628602039785378</v>
      </c>
      <c r="AD253"/>
      <c r="AE253"/>
      <c r="AF253"/>
      <c r="AG253"/>
      <c r="AH253"/>
      <c r="AI253">
        <v>-85.971097580613844</v>
      </c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</row>
    <row r="254" spans="1:55" x14ac:dyDescent="0.2">
      <c r="A254" s="3" t="str">
        <f t="shared" si="3"/>
        <v>GermanyAR4_UNFCCC1994</v>
      </c>
      <c r="B254" t="s">
        <v>162</v>
      </c>
      <c r="C254" t="s">
        <v>163</v>
      </c>
      <c r="D254" t="s">
        <v>26</v>
      </c>
      <c r="E254" t="s">
        <v>70</v>
      </c>
      <c r="F254">
        <v>1145.0388017506882</v>
      </c>
      <c r="G254">
        <v>14.060191910458304</v>
      </c>
      <c r="H254" t="s">
        <v>183</v>
      </c>
      <c r="I254" t="s">
        <v>105</v>
      </c>
      <c r="J254">
        <v>3.0371415799797873E-2</v>
      </c>
      <c r="K254">
        <v>0.8026232066622957</v>
      </c>
      <c r="L254">
        <v>3.4095023174917957E-2</v>
      </c>
      <c r="M254">
        <v>0</v>
      </c>
      <c r="N254">
        <v>7.3236501229806128E-2</v>
      </c>
      <c r="O254">
        <v>9.0045268932980288E-2</v>
      </c>
      <c r="P254"/>
      <c r="Q254">
        <v>10.439514737566871</v>
      </c>
      <c r="R254">
        <v>29.017981954755729</v>
      </c>
      <c r="S254">
        <v>19.616440368100506</v>
      </c>
      <c r="T254"/>
      <c r="U254"/>
      <c r="V254"/>
      <c r="W254"/>
      <c r="X254"/>
      <c r="Y254"/>
      <c r="Z254">
        <v>2.1786775968143601</v>
      </c>
      <c r="AA254"/>
      <c r="AB254">
        <v>14.309381517950371</v>
      </c>
      <c r="AC254">
        <v>27.543330667150375</v>
      </c>
      <c r="AD254"/>
      <c r="AE254"/>
      <c r="AF254"/>
      <c r="AG254"/>
      <c r="AH254"/>
      <c r="AI254">
        <v>-77.242354159244101</v>
      </c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</row>
    <row r="255" spans="1:55" x14ac:dyDescent="0.2">
      <c r="A255" s="3" t="str">
        <f t="shared" si="3"/>
        <v>GermanyAR4_UNFCCC1995</v>
      </c>
      <c r="B255" t="s">
        <v>162</v>
      </c>
      <c r="C255" t="s">
        <v>163</v>
      </c>
      <c r="D255" t="s">
        <v>26</v>
      </c>
      <c r="E255" t="s">
        <v>68</v>
      </c>
      <c r="F255">
        <v>1140.6083163271985</v>
      </c>
      <c r="G255">
        <v>13.964685767626831</v>
      </c>
      <c r="H255" t="s">
        <v>152</v>
      </c>
      <c r="I255" t="s">
        <v>105</v>
      </c>
      <c r="J255">
        <v>2.9556156811276258E-2</v>
      </c>
      <c r="K255">
        <v>0.80428922987649665</v>
      </c>
      <c r="L255">
        <v>3.3380766046464512E-2</v>
      </c>
      <c r="M255">
        <v>0</v>
      </c>
      <c r="N255">
        <v>7.1460848697755874E-2</v>
      </c>
      <c r="O255">
        <v>9.0869155379282848E-2</v>
      </c>
      <c r="P255"/>
      <c r="Q255">
        <v>10.339651619462751</v>
      </c>
      <c r="R255">
        <v>29.060613620870321</v>
      </c>
      <c r="S255">
        <v>19.718217109056724</v>
      </c>
      <c r="T255"/>
      <c r="U255"/>
      <c r="V255"/>
      <c r="W255"/>
      <c r="X255"/>
      <c r="Y255"/>
      <c r="Z255">
        <v>2.1331157892422477</v>
      </c>
      <c r="AA255"/>
      <c r="AB255">
        <v>14.26437218383588</v>
      </c>
      <c r="AC255">
        <v>28.130144000770461</v>
      </c>
      <c r="AD255"/>
      <c r="AE255"/>
      <c r="AF255"/>
      <c r="AG255"/>
      <c r="AH255"/>
      <c r="AI255">
        <v>-70.637744306902093</v>
      </c>
      <c r="AJ255"/>
      <c r="AK255"/>
      <c r="AL255">
        <v>-2.7281475265483683</v>
      </c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</row>
    <row r="256" spans="1:55" x14ac:dyDescent="0.2">
      <c r="A256" s="3" t="str">
        <f t="shared" si="3"/>
        <v>GermanyAR4_UNFCCC1996</v>
      </c>
      <c r="B256" t="s">
        <v>162</v>
      </c>
      <c r="C256" t="s">
        <v>163</v>
      </c>
      <c r="D256" t="s">
        <v>26</v>
      </c>
      <c r="E256" t="s">
        <v>65</v>
      </c>
      <c r="F256">
        <v>1159.6386644469451</v>
      </c>
      <c r="G256">
        <v>14.156638673245203</v>
      </c>
      <c r="H256" t="s">
        <v>210</v>
      </c>
      <c r="I256" t="s">
        <v>105</v>
      </c>
      <c r="J256">
        <v>3.0112788530619661E-2</v>
      </c>
      <c r="K256">
        <v>0.80910611826861611</v>
      </c>
      <c r="L256">
        <v>3.159024629572104E-2</v>
      </c>
      <c r="M256">
        <v>0</v>
      </c>
      <c r="N256">
        <v>6.9480231087143324E-2</v>
      </c>
      <c r="O256">
        <v>8.9823404348519584E-2</v>
      </c>
      <c r="P256"/>
      <c r="Q256">
        <v>10.428878612445349</v>
      </c>
      <c r="R256">
        <v>29.081121239251054</v>
      </c>
      <c r="S256">
        <v>20.022924193240513</v>
      </c>
      <c r="T256"/>
      <c r="U256"/>
      <c r="V256"/>
      <c r="W256"/>
      <c r="X256"/>
      <c r="Y256"/>
      <c r="Z256">
        <v>2.2649777516785674</v>
      </c>
      <c r="AA256"/>
      <c r="AB256">
        <v>14.191886005913597</v>
      </c>
      <c r="AC256">
        <v>28.172904852266097</v>
      </c>
      <c r="AD256"/>
      <c r="AE256"/>
      <c r="AF256"/>
      <c r="AG256"/>
      <c r="AH256"/>
      <c r="AI256">
        <v>-74.086322937420604</v>
      </c>
      <c r="AJ256"/>
      <c r="AK256"/>
      <c r="AL256">
        <v>-2.7146638663844489</v>
      </c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</row>
    <row r="257" spans="1:55" x14ac:dyDescent="0.2">
      <c r="A257" s="3" t="str">
        <f t="shared" si="3"/>
        <v>GermanyAR4_UNFCCC1997</v>
      </c>
      <c r="B257" t="s">
        <v>162</v>
      </c>
      <c r="C257" t="s">
        <v>163</v>
      </c>
      <c r="D257" t="s">
        <v>26</v>
      </c>
      <c r="E257" t="s">
        <v>64</v>
      </c>
      <c r="F257">
        <v>1124.4294636021277</v>
      </c>
      <c r="G257">
        <v>13.70674227398194</v>
      </c>
      <c r="H257" t="s">
        <v>211</v>
      </c>
      <c r="I257" t="s">
        <v>105</v>
      </c>
      <c r="J257">
        <v>2.7924634220191136E-2</v>
      </c>
      <c r="K257">
        <v>0.80651517161117359</v>
      </c>
      <c r="L257">
        <v>2.9972060174416643E-2</v>
      </c>
      <c r="M257">
        <v>0</v>
      </c>
      <c r="N257">
        <v>7.1724181143270935E-2</v>
      </c>
      <c r="O257">
        <v>9.178858707113885E-2</v>
      </c>
      <c r="P257"/>
      <c r="Q257">
        <v>10.277937137757206</v>
      </c>
      <c r="R257">
        <v>28.245606708050754</v>
      </c>
      <c r="S257">
        <v>20.018906693398652</v>
      </c>
      <c r="T257"/>
      <c r="U257"/>
      <c r="V257"/>
      <c r="W257"/>
      <c r="X257"/>
      <c r="Y257"/>
      <c r="Z257">
        <v>2.3673919385705102</v>
      </c>
      <c r="AA257"/>
      <c r="AB257">
        <v>14.155344243003013</v>
      </c>
      <c r="AC257">
        <v>28.144605004417713</v>
      </c>
      <c r="AD257"/>
      <c r="AE257"/>
      <c r="AF257"/>
      <c r="AG257"/>
      <c r="AH257"/>
      <c r="AI257">
        <v>-72.349784270054414</v>
      </c>
      <c r="AJ257"/>
      <c r="AK257"/>
      <c r="AL257">
        <v>-3.7964035723945249</v>
      </c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</row>
    <row r="258" spans="1:55" x14ac:dyDescent="0.2">
      <c r="A258" s="3" t="str">
        <f t="shared" si="3"/>
        <v>GermanyAR4_UNFCCC1998</v>
      </c>
      <c r="B258" t="s">
        <v>162</v>
      </c>
      <c r="C258" t="s">
        <v>163</v>
      </c>
      <c r="D258" t="s">
        <v>26</v>
      </c>
      <c r="E258" t="s">
        <v>62</v>
      </c>
      <c r="F258">
        <v>1098.6331805457924</v>
      </c>
      <c r="G258">
        <v>13.390258869249489</v>
      </c>
      <c r="H258" t="s">
        <v>153</v>
      </c>
      <c r="I258" t="s">
        <v>105</v>
      </c>
      <c r="J258">
        <v>2.7643238186731069E-2</v>
      </c>
      <c r="K258">
        <v>0.8165993954916656</v>
      </c>
      <c r="L258">
        <v>2.8739609053045474E-2</v>
      </c>
      <c r="M258">
        <v>0</v>
      </c>
      <c r="N258">
        <v>6.03336420127056E-2</v>
      </c>
      <c r="O258">
        <v>9.4327353442583417E-2</v>
      </c>
      <c r="P258"/>
      <c r="Q258">
        <v>10.521916115644224</v>
      </c>
      <c r="R258">
        <v>28.081475036835176</v>
      </c>
      <c r="S258">
        <v>20.262166149764877</v>
      </c>
      <c r="T258"/>
      <c r="U258"/>
      <c r="V258"/>
      <c r="W258"/>
      <c r="X258"/>
      <c r="Y258"/>
      <c r="Z258">
        <v>2.5075808129243322</v>
      </c>
      <c r="AA258"/>
      <c r="AB258">
        <v>14.114321447078668</v>
      </c>
      <c r="AC258">
        <v>28.143700762845246</v>
      </c>
      <c r="AD258"/>
      <c r="AE258"/>
      <c r="AF258"/>
      <c r="AG258"/>
      <c r="AH258"/>
      <c r="AI258">
        <v>-71.283737899559696</v>
      </c>
      <c r="AJ258"/>
      <c r="AK258"/>
      <c r="AL258">
        <v>-4.2001572158513971</v>
      </c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</row>
    <row r="259" spans="1:55" x14ac:dyDescent="0.2">
      <c r="A259" s="3" t="str">
        <f t="shared" ref="A259:A322" si="4">C259&amp;D259&amp;E259</f>
        <v>GermanyAR4_UNFCCC1999</v>
      </c>
      <c r="B259" t="s">
        <v>162</v>
      </c>
      <c r="C259" t="s">
        <v>163</v>
      </c>
      <c r="D259" t="s">
        <v>26</v>
      </c>
      <c r="E259" t="s">
        <v>60</v>
      </c>
      <c r="F259">
        <v>1066.322006357891</v>
      </c>
      <c r="G259">
        <v>12.988049333275312</v>
      </c>
      <c r="H259" t="s">
        <v>182</v>
      </c>
      <c r="I259" t="s">
        <v>105</v>
      </c>
      <c r="J259">
        <v>2.6562278748697765E-2</v>
      </c>
      <c r="K259">
        <v>0.81838074809715489</v>
      </c>
      <c r="L259">
        <v>2.8081986525156366E-2</v>
      </c>
      <c r="M259">
        <v>0</v>
      </c>
      <c r="N259">
        <v>5.6204082833928748E-2</v>
      </c>
      <c r="O259">
        <v>9.7333182543760083E-2</v>
      </c>
      <c r="P259"/>
      <c r="Q259">
        <v>10.446421737947292</v>
      </c>
      <c r="R259">
        <v>27.879016475687877</v>
      </c>
      <c r="S259">
        <v>20.592192064177709</v>
      </c>
      <c r="T259"/>
      <c r="U259"/>
      <c r="V259"/>
      <c r="W259"/>
      <c r="X259"/>
      <c r="Y259"/>
      <c r="Z259">
        <v>2.6717673525538963</v>
      </c>
      <c r="AA259"/>
      <c r="AB259">
        <v>14.044699367242943</v>
      </c>
      <c r="AC259">
        <v>28.154417497651387</v>
      </c>
      <c r="AD259"/>
      <c r="AE259"/>
      <c r="AF259"/>
      <c r="AG259"/>
      <c r="AH259"/>
      <c r="AI259">
        <v>-73.37692164305659</v>
      </c>
      <c r="AJ259"/>
      <c r="AK259"/>
      <c r="AL259">
        <v>-5.4816864717605664</v>
      </c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</row>
    <row r="260" spans="1:55" x14ac:dyDescent="0.2">
      <c r="A260" s="3" t="str">
        <f t="shared" si="4"/>
        <v>GermanyAR4_UNFCCC2000</v>
      </c>
      <c r="B260" t="s">
        <v>162</v>
      </c>
      <c r="C260" t="s">
        <v>163</v>
      </c>
      <c r="D260" t="s">
        <v>26</v>
      </c>
      <c r="E260" t="s">
        <v>58</v>
      </c>
      <c r="F260">
        <v>1065.8010399717637</v>
      </c>
      <c r="G260">
        <v>12.964134412566226</v>
      </c>
      <c r="H260" t="s">
        <v>208</v>
      </c>
      <c r="I260" t="s">
        <v>105</v>
      </c>
      <c r="J260">
        <v>2.5815269060248731E-2</v>
      </c>
      <c r="K260">
        <v>0.81595595350597472</v>
      </c>
      <c r="L260">
        <v>2.6635010957178348E-2</v>
      </c>
      <c r="M260">
        <v>0</v>
      </c>
      <c r="N260">
        <v>6.0613569228410123E-2</v>
      </c>
      <c r="O260">
        <v>9.679546630843687E-2</v>
      </c>
      <c r="P260"/>
      <c r="Q260">
        <v>10.387271245840401</v>
      </c>
      <c r="R260">
        <v>27.410342219705409</v>
      </c>
      <c r="S260">
        <v>20.50101103120549</v>
      </c>
      <c r="T260"/>
      <c r="U260"/>
      <c r="V260"/>
      <c r="W260"/>
      <c r="X260"/>
      <c r="Y260"/>
      <c r="Z260">
        <v>2.6979796625961652</v>
      </c>
      <c r="AA260"/>
      <c r="AB260">
        <v>14.033229700057117</v>
      </c>
      <c r="AC260">
        <v>28.134874796679263</v>
      </c>
      <c r="AD260"/>
      <c r="AE260"/>
      <c r="AF260"/>
      <c r="AG260"/>
      <c r="AH260"/>
      <c r="AI260">
        <v>-51.172198022552365</v>
      </c>
      <c r="AJ260"/>
      <c r="AK260"/>
      <c r="AL260">
        <v>-7.1773588542753206</v>
      </c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</row>
    <row r="261" spans="1:55" x14ac:dyDescent="0.2">
      <c r="A261" s="3" t="str">
        <f t="shared" si="4"/>
        <v>GermanyAR4_UNFCCC2001</v>
      </c>
      <c r="B261" t="s">
        <v>162</v>
      </c>
      <c r="C261" t="s">
        <v>163</v>
      </c>
      <c r="D261" t="s">
        <v>26</v>
      </c>
      <c r="E261" t="s">
        <v>55</v>
      </c>
      <c r="F261">
        <v>1085.6462580090997</v>
      </c>
      <c r="G261">
        <v>13.18333025815263</v>
      </c>
      <c r="H261" t="s">
        <v>183</v>
      </c>
      <c r="I261" t="s">
        <v>99</v>
      </c>
      <c r="J261">
        <v>2.7175635601986256E-2</v>
      </c>
      <c r="K261">
        <v>0.8198495805318472</v>
      </c>
      <c r="L261">
        <v>2.461870715747079E-2</v>
      </c>
      <c r="M261">
        <v>0</v>
      </c>
      <c r="N261">
        <v>5.5732290365526092E-2</v>
      </c>
      <c r="O261">
        <v>9.979942194515587E-2</v>
      </c>
      <c r="P261"/>
      <c r="Q261">
        <v>10.529160201179003</v>
      </c>
      <c r="R261">
        <v>27.832582935562829</v>
      </c>
      <c r="S261">
        <v>20.583917618946071</v>
      </c>
      <c r="T261"/>
      <c r="U261"/>
      <c r="V261"/>
      <c r="W261"/>
      <c r="X261"/>
      <c r="Y261"/>
      <c r="Z261">
        <v>2.7274046139448758</v>
      </c>
      <c r="AA261"/>
      <c r="AB261">
        <v>15.054767754420135</v>
      </c>
      <c r="AC261">
        <v>31.619035862176769</v>
      </c>
      <c r="AD261"/>
      <c r="AE261"/>
      <c r="AF261"/>
      <c r="AG261"/>
      <c r="AH261"/>
      <c r="AI261">
        <v>-70.959566455413508</v>
      </c>
      <c r="AJ261"/>
      <c r="AK261"/>
      <c r="AL261">
        <v>-5.3211970473214469</v>
      </c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</row>
    <row r="262" spans="1:55" x14ac:dyDescent="0.2">
      <c r="A262" s="3" t="str">
        <f t="shared" si="4"/>
        <v>GermanyAR4_UNFCCC2002</v>
      </c>
      <c r="B262" t="s">
        <v>162</v>
      </c>
      <c r="C262" t="s">
        <v>163</v>
      </c>
      <c r="D262" t="s">
        <v>26</v>
      </c>
      <c r="E262" t="s">
        <v>52</v>
      </c>
      <c r="F262">
        <v>1063.5360156568638</v>
      </c>
      <c r="G262">
        <v>12.893143651813066</v>
      </c>
      <c r="H262" t="s">
        <v>152</v>
      </c>
      <c r="I262" t="s">
        <v>104</v>
      </c>
      <c r="J262">
        <v>2.603042316966327E-2</v>
      </c>
      <c r="K262">
        <v>0.82147647153875814</v>
      </c>
      <c r="L262">
        <v>2.3830780482799564E-2</v>
      </c>
      <c r="M262">
        <v>0</v>
      </c>
      <c r="N262">
        <v>5.5442312287395316E-2</v>
      </c>
      <c r="O262">
        <v>9.9250435691046912E-2</v>
      </c>
      <c r="P262"/>
      <c r="Q262">
        <v>10.274313588148539</v>
      </c>
      <c r="R262">
        <v>26.728895230555604</v>
      </c>
      <c r="S262">
        <v>19.899673694077492</v>
      </c>
      <c r="T262"/>
      <c r="U262"/>
      <c r="V262"/>
      <c r="W262"/>
      <c r="X262"/>
      <c r="Y262"/>
      <c r="Z262">
        <v>2.6394825850695485</v>
      </c>
      <c r="AA262"/>
      <c r="AB262">
        <v>15.556653061254845</v>
      </c>
      <c r="AC262">
        <v>30.457394767957787</v>
      </c>
      <c r="AD262"/>
      <c r="AE262"/>
      <c r="AF262"/>
      <c r="AG262"/>
      <c r="AH262"/>
      <c r="AI262">
        <v>-34.702883522615167</v>
      </c>
      <c r="AJ262"/>
      <c r="AK262"/>
      <c r="AL262">
        <v>-7.1205905458177794</v>
      </c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</row>
    <row r="263" spans="1:55" x14ac:dyDescent="0.2">
      <c r="A263" s="3" t="str">
        <f t="shared" si="4"/>
        <v>GermanyAR4_UNFCCC2003</v>
      </c>
      <c r="B263" t="s">
        <v>162</v>
      </c>
      <c r="C263" t="s">
        <v>163</v>
      </c>
      <c r="D263" t="s">
        <v>26</v>
      </c>
      <c r="E263" t="s">
        <v>50</v>
      </c>
      <c r="F263">
        <v>1060.2318723558324</v>
      </c>
      <c r="G263">
        <v>12.845973919408033</v>
      </c>
      <c r="H263" t="s">
        <v>152</v>
      </c>
      <c r="I263" t="s">
        <v>104</v>
      </c>
      <c r="J263">
        <v>2.5369596562688571E-2</v>
      </c>
      <c r="K263">
        <v>0.81948658192311941</v>
      </c>
      <c r="L263">
        <v>2.2484429896868177E-2</v>
      </c>
      <c r="M263">
        <v>0</v>
      </c>
      <c r="N263">
        <v>5.9828219562881792E-2</v>
      </c>
      <c r="O263">
        <v>9.8200768617130632E-2</v>
      </c>
      <c r="P263"/>
      <c r="Q263">
        <v>10.346937583763724</v>
      </c>
      <c r="R263">
        <v>26.393549206193754</v>
      </c>
      <c r="S263">
        <v>19.587534302263094</v>
      </c>
      <c r="T263"/>
      <c r="U263"/>
      <c r="V263"/>
      <c r="W263"/>
      <c r="X263"/>
      <c r="Y263"/>
      <c r="Z263">
        <v>2.6333162868490869</v>
      </c>
      <c r="AA263"/>
      <c r="AB263">
        <v>16.027992585110319</v>
      </c>
      <c r="AC263">
        <v>29.126254813542289</v>
      </c>
      <c r="AD263"/>
      <c r="AE263"/>
      <c r="AF263"/>
      <c r="AG263"/>
      <c r="AH263"/>
      <c r="AI263">
        <v>-35.998470129708018</v>
      </c>
      <c r="AJ263"/>
      <c r="AK263"/>
      <c r="AL263">
        <v>-8.7723254756107405</v>
      </c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</row>
    <row r="264" spans="1:55" x14ac:dyDescent="0.2">
      <c r="A264" s="3" t="str">
        <f t="shared" si="4"/>
        <v>GermanyAR4_UNFCCC2004</v>
      </c>
      <c r="B264" t="s">
        <v>162</v>
      </c>
      <c r="C264" t="s">
        <v>163</v>
      </c>
      <c r="D264" t="s">
        <v>26</v>
      </c>
      <c r="E264" t="s">
        <v>46</v>
      </c>
      <c r="F264">
        <v>1042.0592500786227</v>
      </c>
      <c r="G264">
        <v>12.628532244173726</v>
      </c>
      <c r="H264" t="s">
        <v>219</v>
      </c>
      <c r="I264" t="s">
        <v>104</v>
      </c>
      <c r="J264">
        <v>2.3767108618248111E-2</v>
      </c>
      <c r="K264">
        <v>0.81772359799401839</v>
      </c>
      <c r="L264">
        <v>2.1627912001270132E-2</v>
      </c>
      <c r="M264">
        <v>0</v>
      </c>
      <c r="N264">
        <v>6.2274805410444542E-2</v>
      </c>
      <c r="O264">
        <v>9.837368459426693E-2</v>
      </c>
      <c r="P264"/>
      <c r="Q264">
        <v>10.031278091397233</v>
      </c>
      <c r="R264">
        <v>25.659895532775128</v>
      </c>
      <c r="S264">
        <v>19.981475380559761</v>
      </c>
      <c r="T264"/>
      <c r="U264"/>
      <c r="V264"/>
      <c r="W264"/>
      <c r="X264"/>
      <c r="Y264"/>
      <c r="Z264">
        <v>2.5599186727441343</v>
      </c>
      <c r="AA264"/>
      <c r="AB264">
        <v>15.866197254306892</v>
      </c>
      <c r="AC264">
        <v>28.412443063989606</v>
      </c>
      <c r="AD264"/>
      <c r="AE264"/>
      <c r="AF264"/>
      <c r="AG264"/>
      <c r="AH264"/>
      <c r="AI264">
        <v>-35.041428122433416</v>
      </c>
      <c r="AJ264"/>
      <c r="AK264"/>
      <c r="AL264">
        <v>-12.21354133690617</v>
      </c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</row>
    <row r="265" spans="1:55" x14ac:dyDescent="0.2">
      <c r="A265" s="3" t="str">
        <f t="shared" si="4"/>
        <v>GermanyAR4_UNFCCC2005</v>
      </c>
      <c r="B265" t="s">
        <v>162</v>
      </c>
      <c r="C265" t="s">
        <v>163</v>
      </c>
      <c r="D265" t="s">
        <v>26</v>
      </c>
      <c r="E265" t="s">
        <v>43</v>
      </c>
      <c r="F265">
        <v>1015.7706206043673</v>
      </c>
      <c r="G265">
        <v>12.316936337984366</v>
      </c>
      <c r="H265" t="s">
        <v>153</v>
      </c>
      <c r="I265" t="s">
        <v>104</v>
      </c>
      <c r="J265">
        <v>2.2684614537511857E-2</v>
      </c>
      <c r="K265">
        <v>0.81892378335486726</v>
      </c>
      <c r="L265">
        <v>2.0859299067178493E-2</v>
      </c>
      <c r="M265">
        <v>0</v>
      </c>
      <c r="N265">
        <v>6.0464776920508945E-2</v>
      </c>
      <c r="O265">
        <v>9.975214065744524E-2</v>
      </c>
      <c r="P265"/>
      <c r="Q265">
        <v>9.963825266150474</v>
      </c>
      <c r="R265">
        <v>25.490500240613468</v>
      </c>
      <c r="S265">
        <v>19.902327745884492</v>
      </c>
      <c r="T265"/>
      <c r="U265"/>
      <c r="V265"/>
      <c r="W265"/>
      <c r="X265"/>
      <c r="Y265"/>
      <c r="Z265">
        <v>2.7238839063571394</v>
      </c>
      <c r="AA265"/>
      <c r="AB265">
        <v>16.320095717060912</v>
      </c>
      <c r="AC265">
        <v>26.924660946160806</v>
      </c>
      <c r="AD265"/>
      <c r="AE265"/>
      <c r="AF265"/>
      <c r="AG265"/>
      <c r="AH265"/>
      <c r="AI265">
        <v>-34.335976860942843</v>
      </c>
      <c r="AJ265"/>
      <c r="AK265"/>
      <c r="AL265">
        <v>-15.012536985309159</v>
      </c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</row>
    <row r="266" spans="1:55" x14ac:dyDescent="0.2">
      <c r="A266" s="3" t="str">
        <f t="shared" si="4"/>
        <v>GermanyAR4_UNFCCC2006</v>
      </c>
      <c r="B266" t="s">
        <v>162</v>
      </c>
      <c r="C266" t="s">
        <v>163</v>
      </c>
      <c r="D266" t="s">
        <v>26</v>
      </c>
      <c r="E266" t="s">
        <v>39</v>
      </c>
      <c r="F266">
        <v>1017.9163184336506</v>
      </c>
      <c r="G266">
        <v>12.35688483877086</v>
      </c>
      <c r="H266" t="s">
        <v>153</v>
      </c>
      <c r="I266" t="s">
        <v>104</v>
      </c>
      <c r="J266">
        <v>2.2105825628079837E-2</v>
      </c>
      <c r="K266">
        <v>0.82681556138812273</v>
      </c>
      <c r="L266">
        <v>1.9008423756231584E-2</v>
      </c>
      <c r="M266">
        <v>0</v>
      </c>
      <c r="N266">
        <v>6.0564696273368988E-2</v>
      </c>
      <c r="O266">
        <v>9.3611318582276712E-2</v>
      </c>
      <c r="P266"/>
      <c r="Q266">
        <v>9.7380442168179062</v>
      </c>
      <c r="R266">
        <v>24.969493073501997</v>
      </c>
      <c r="S266">
        <v>19.458807952970005</v>
      </c>
      <c r="T266"/>
      <c r="U266"/>
      <c r="V266"/>
      <c r="W266"/>
      <c r="X266"/>
      <c r="Y266"/>
      <c r="Z266">
        <v>2.8275235311657747</v>
      </c>
      <c r="AA266"/>
      <c r="AB266">
        <v>15.344809253159305</v>
      </c>
      <c r="AC266">
        <v>22.949810747375711</v>
      </c>
      <c r="AD266"/>
      <c r="AE266"/>
      <c r="AF266"/>
      <c r="AG266"/>
      <c r="AH266"/>
      <c r="AI266">
        <v>-32.929977906122943</v>
      </c>
      <c r="AJ266"/>
      <c r="AK266"/>
      <c r="AL266">
        <v>-16.279138687849077</v>
      </c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</row>
    <row r="267" spans="1:55" x14ac:dyDescent="0.2">
      <c r="A267" s="3" t="str">
        <f t="shared" si="4"/>
        <v>GermanyAR4_UNFCCC2007</v>
      </c>
      <c r="B267" t="s">
        <v>162</v>
      </c>
      <c r="C267" t="s">
        <v>163</v>
      </c>
      <c r="D267" t="s">
        <v>26</v>
      </c>
      <c r="E267" t="s">
        <v>37</v>
      </c>
      <c r="F267">
        <v>991.71345897100923</v>
      </c>
      <c r="G267">
        <v>12.054906942669227</v>
      </c>
      <c r="H267" t="s">
        <v>208</v>
      </c>
      <c r="I267" t="s">
        <v>104</v>
      </c>
      <c r="J267">
        <v>2.1054113073320727E-2</v>
      </c>
      <c r="K267">
        <v>0.82232600496596653</v>
      </c>
      <c r="L267">
        <v>1.8191683888195965E-2</v>
      </c>
      <c r="M267">
        <v>0</v>
      </c>
      <c r="N267">
        <v>6.3253359075813212E-2</v>
      </c>
      <c r="O267">
        <v>9.6228952070024257E-2</v>
      </c>
      <c r="P267"/>
      <c r="Q267">
        <v>9.7651027123197967</v>
      </c>
      <c r="R267">
        <v>25.061111490771928</v>
      </c>
      <c r="S267">
        <v>19.689834689140451</v>
      </c>
      <c r="T267"/>
      <c r="U267"/>
      <c r="V267"/>
      <c r="W267"/>
      <c r="X267"/>
      <c r="Y267"/>
      <c r="Z267">
        <v>3.0327926271018892</v>
      </c>
      <c r="AA267"/>
      <c r="AB267">
        <v>15.395015239662092</v>
      </c>
      <c r="AC267">
        <v>22.487690151523068</v>
      </c>
      <c r="AD267"/>
      <c r="AE267"/>
      <c r="AF267"/>
      <c r="AG267"/>
      <c r="AH267"/>
      <c r="AI267">
        <v>-28.623762348769084</v>
      </c>
      <c r="AJ267"/>
      <c r="AK267"/>
      <c r="AL267">
        <v>-16.447639701417319</v>
      </c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</row>
    <row r="268" spans="1:55" x14ac:dyDescent="0.2">
      <c r="A268" s="3" t="str">
        <f t="shared" si="4"/>
        <v>GermanyAR4_UNFCCC2008</v>
      </c>
      <c r="B268" t="s">
        <v>162</v>
      </c>
      <c r="C268" t="s">
        <v>163</v>
      </c>
      <c r="D268" t="s">
        <v>26</v>
      </c>
      <c r="E268" t="s">
        <v>33</v>
      </c>
      <c r="F268">
        <v>991.67825076262932</v>
      </c>
      <c r="G268">
        <v>12.077421498632857</v>
      </c>
      <c r="H268" t="s">
        <v>153</v>
      </c>
      <c r="I268" t="s">
        <v>104</v>
      </c>
      <c r="J268">
        <v>2.1023060942153525E-2</v>
      </c>
      <c r="K268">
        <v>0.82794437632515916</v>
      </c>
      <c r="L268">
        <v>1.6951814231240876E-2</v>
      </c>
      <c r="M268">
        <v>0</v>
      </c>
      <c r="N268">
        <v>5.9456470633319582E-2</v>
      </c>
      <c r="O268">
        <v>9.5647338810280355E-2</v>
      </c>
      <c r="P268"/>
      <c r="Q268">
        <v>9.7036970482517457</v>
      </c>
      <c r="R268">
        <v>25.28840904169579</v>
      </c>
      <c r="S268">
        <v>19.678003163010601</v>
      </c>
      <c r="T268"/>
      <c r="U268"/>
      <c r="V268"/>
      <c r="W268"/>
      <c r="X268"/>
      <c r="Y268"/>
      <c r="Z268">
        <v>3.2064524438488369</v>
      </c>
      <c r="AA268"/>
      <c r="AB268">
        <v>15.37960994075422</v>
      </c>
      <c r="AC268">
        <v>21.59521400391818</v>
      </c>
      <c r="AD268"/>
      <c r="AE268"/>
      <c r="AF268"/>
      <c r="AG268"/>
      <c r="AH268"/>
      <c r="AI268">
        <v>-49.855678973123105</v>
      </c>
      <c r="AJ268"/>
      <c r="AK268"/>
      <c r="AL268">
        <v>-5.6745943782530848</v>
      </c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</row>
    <row r="269" spans="1:55" x14ac:dyDescent="0.2">
      <c r="A269" s="3" t="str">
        <f t="shared" si="4"/>
        <v>GermanyAR4_UNFCCC2009</v>
      </c>
      <c r="B269" t="s">
        <v>162</v>
      </c>
      <c r="C269" t="s">
        <v>163</v>
      </c>
      <c r="D269" t="s">
        <v>26</v>
      </c>
      <c r="E269" t="s">
        <v>31</v>
      </c>
      <c r="F269">
        <v>924.20252860273808</v>
      </c>
      <c r="G269">
        <v>11.284206299619107</v>
      </c>
      <c r="H269" t="s">
        <v>219</v>
      </c>
      <c r="I269" t="s">
        <v>104</v>
      </c>
      <c r="J269">
        <v>1.9726803551978894E-2</v>
      </c>
      <c r="K269">
        <v>0.82574178784878194</v>
      </c>
      <c r="L269">
        <v>1.6867300624061304E-2</v>
      </c>
      <c r="M269">
        <v>0</v>
      </c>
      <c r="N269">
        <v>5.5256727249446205E-2</v>
      </c>
      <c r="O269">
        <v>0.10213418427771057</v>
      </c>
      <c r="P269"/>
      <c r="Q269">
        <v>9.6792558063901097</v>
      </c>
      <c r="R269">
        <v>25.318676370740359</v>
      </c>
      <c r="S269">
        <v>19.902011335269524</v>
      </c>
      <c r="T269"/>
      <c r="U269"/>
      <c r="V269"/>
      <c r="W269"/>
      <c r="X269"/>
      <c r="Y269"/>
      <c r="Z269">
        <v>3.3428070941246184</v>
      </c>
      <c r="AA269"/>
      <c r="AB269">
        <v>15.431227665371255</v>
      </c>
      <c r="AC269">
        <v>20.718693094342264</v>
      </c>
      <c r="AD269"/>
      <c r="AE269"/>
      <c r="AF269"/>
      <c r="AG269"/>
      <c r="AH269"/>
      <c r="AI269">
        <v>-56.016305879425772</v>
      </c>
      <c r="AJ269"/>
      <c r="AK269"/>
      <c r="AL269">
        <v>-6.4201753980989498</v>
      </c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</row>
    <row r="270" spans="1:55" x14ac:dyDescent="0.2">
      <c r="A270" s="3" t="str">
        <f t="shared" si="4"/>
        <v>GermanyAR4_UNFCCC2010</v>
      </c>
      <c r="B270" t="s">
        <v>162</v>
      </c>
      <c r="C270" t="s">
        <v>163</v>
      </c>
      <c r="D270" t="s">
        <v>26</v>
      </c>
      <c r="E270" t="s">
        <v>30</v>
      </c>
      <c r="F270">
        <v>956.76740344718337</v>
      </c>
      <c r="G270">
        <v>11.699722690093445</v>
      </c>
      <c r="H270" t="s">
        <v>219</v>
      </c>
      <c r="I270" t="s">
        <v>104</v>
      </c>
      <c r="J270">
        <v>1.9626907370567149E-2</v>
      </c>
      <c r="K270">
        <v>0.83718063452323399</v>
      </c>
      <c r="L270">
        <v>1.5114847138611068E-2</v>
      </c>
      <c r="M270">
        <v>0</v>
      </c>
      <c r="N270">
        <v>5.0495332619927613E-2</v>
      </c>
      <c r="O270">
        <v>9.7209185718227342E-2</v>
      </c>
      <c r="P270"/>
      <c r="Q270">
        <v>9.2625460694377555</v>
      </c>
      <c r="R270">
        <v>25.181138357398225</v>
      </c>
      <c r="S270">
        <v>19.733292918255948</v>
      </c>
      <c r="T270"/>
      <c r="U270"/>
      <c r="V270"/>
      <c r="W270"/>
      <c r="X270"/>
      <c r="Y270"/>
      <c r="Z270">
        <v>3.5840761973012656</v>
      </c>
      <c r="AA270"/>
      <c r="AB270">
        <v>15.656338620190628</v>
      </c>
      <c r="AC270">
        <v>19.589188048259569</v>
      </c>
      <c r="AD270"/>
      <c r="AE270"/>
      <c r="AF270"/>
      <c r="AG270"/>
      <c r="AH270"/>
      <c r="AI270">
        <v>-50.635446575719286</v>
      </c>
      <c r="AJ270"/>
      <c r="AK270"/>
      <c r="AL270">
        <v>-5.0995458339373307</v>
      </c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</row>
    <row r="271" spans="1:55" x14ac:dyDescent="0.2">
      <c r="A271" s="3" t="str">
        <f t="shared" si="4"/>
        <v>GermanyAR4_UNFCCC2011</v>
      </c>
      <c r="B271" t="s">
        <v>162</v>
      </c>
      <c r="C271" t="s">
        <v>163</v>
      </c>
      <c r="D271" t="s">
        <v>26</v>
      </c>
      <c r="E271" t="s">
        <v>29</v>
      </c>
      <c r="F271">
        <v>930.39350020323411</v>
      </c>
      <c r="G271">
        <v>11.590080314351908</v>
      </c>
      <c r="H271" t="s">
        <v>153</v>
      </c>
      <c r="I271" t="s">
        <v>104</v>
      </c>
      <c r="J271">
        <v>1.8651007274409704E-2</v>
      </c>
      <c r="K271">
        <v>0.83538571565634445</v>
      </c>
      <c r="L271">
        <v>1.4700401647993433E-2</v>
      </c>
      <c r="M271">
        <v>0</v>
      </c>
      <c r="N271">
        <v>5.1654305484230154E-2</v>
      </c>
      <c r="O271">
        <v>9.8259577211432012E-2</v>
      </c>
      <c r="P271"/>
      <c r="Q271">
        <v>9.2016656437922713</v>
      </c>
      <c r="R271">
        <v>24.836277642972409</v>
      </c>
      <c r="S271">
        <v>20.009731647318876</v>
      </c>
      <c r="T271"/>
      <c r="U271"/>
      <c r="V271"/>
      <c r="W271"/>
      <c r="X271"/>
      <c r="Y271"/>
      <c r="Z271">
        <v>3.7966239765963543</v>
      </c>
      <c r="AA271"/>
      <c r="AB271">
        <v>16.035548983181236</v>
      </c>
      <c r="AC271">
        <v>17.540224076373033</v>
      </c>
      <c r="AD271"/>
      <c r="AE271"/>
      <c r="AF271"/>
      <c r="AG271"/>
      <c r="AH271"/>
      <c r="AI271">
        <v>-49.414494132677284</v>
      </c>
      <c r="AJ271"/>
      <c r="AK271"/>
      <c r="AL271">
        <v>-4.9739242932004002</v>
      </c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</row>
    <row r="272" spans="1:55" x14ac:dyDescent="0.2">
      <c r="A272" s="3" t="str">
        <f t="shared" si="4"/>
        <v>GermanyAR4_UNFCCC2012</v>
      </c>
      <c r="B272" t="s">
        <v>162</v>
      </c>
      <c r="C272" t="s">
        <v>163</v>
      </c>
      <c r="D272" t="s">
        <v>26</v>
      </c>
      <c r="E272" t="s">
        <v>28</v>
      </c>
      <c r="F272">
        <v>935.25638793517385</v>
      </c>
      <c r="G272">
        <v>11.628807179693689</v>
      </c>
      <c r="H272" t="s">
        <v>153</v>
      </c>
      <c r="I272" t="s">
        <v>105</v>
      </c>
      <c r="J272">
        <v>1.8737805743855314E-2</v>
      </c>
      <c r="K272">
        <v>0.83818072870844273</v>
      </c>
      <c r="L272">
        <v>1.3800337309745938E-2</v>
      </c>
      <c r="M272">
        <v>0</v>
      </c>
      <c r="N272">
        <v>5.0210338727421706E-2</v>
      </c>
      <c r="O272">
        <v>9.780859525438966E-2</v>
      </c>
      <c r="P272"/>
      <c r="Q272">
        <v>9.3268205942484315</v>
      </c>
      <c r="R272">
        <v>24.838652756283281</v>
      </c>
      <c r="S272">
        <v>20.416188943435692</v>
      </c>
      <c r="T272"/>
      <c r="U272"/>
      <c r="V272"/>
      <c r="W272"/>
      <c r="X272"/>
      <c r="Y272"/>
      <c r="Z272">
        <v>3.9295927052250086</v>
      </c>
      <c r="AA272"/>
      <c r="AB272">
        <v>16.271688226944846</v>
      </c>
      <c r="AC272">
        <v>16.693170280496602</v>
      </c>
      <c r="AD272"/>
      <c r="AE272"/>
      <c r="AF272"/>
      <c r="AG272"/>
      <c r="AH272"/>
      <c r="AI272">
        <v>-59.51464864040998</v>
      </c>
      <c r="AJ272"/>
      <c r="AK272"/>
      <c r="AL272">
        <v>-3.9872342414871058</v>
      </c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</row>
    <row r="273" spans="1:55" x14ac:dyDescent="0.2">
      <c r="A273" s="3" t="str">
        <f t="shared" si="4"/>
        <v>GermanyAR4_UNFCCC2013</v>
      </c>
      <c r="B273" t="s">
        <v>162</v>
      </c>
      <c r="C273" t="s">
        <v>163</v>
      </c>
      <c r="D273" t="s">
        <v>26</v>
      </c>
      <c r="E273" t="s">
        <v>27</v>
      </c>
      <c r="F273">
        <v>957.14197785148747</v>
      </c>
      <c r="G273">
        <v>11.868495224897716</v>
      </c>
      <c r="H273" t="s">
        <v>203</v>
      </c>
      <c r="I273" t="s">
        <v>105</v>
      </c>
      <c r="J273">
        <v>1.8852680146246002E-2</v>
      </c>
      <c r="K273">
        <v>0.83712487247859846</v>
      </c>
      <c r="L273">
        <v>1.2694447276175453E-2</v>
      </c>
      <c r="M273">
        <v>0</v>
      </c>
      <c r="N273">
        <v>4.8767290310166043E-2</v>
      </c>
      <c r="O273">
        <v>0.10141338993505999</v>
      </c>
      <c r="P273"/>
      <c r="Q273">
        <v>9.3434137166324689</v>
      </c>
      <c r="R273">
        <v>25.148035966760002</v>
      </c>
      <c r="S273">
        <v>20.507182393316235</v>
      </c>
      <c r="T273"/>
      <c r="U273"/>
      <c r="V273"/>
      <c r="W273"/>
      <c r="X273"/>
      <c r="Y273"/>
      <c r="Z273">
        <v>4.2719806690765791</v>
      </c>
      <c r="AA273"/>
      <c r="AB273">
        <v>16.716053705698155</v>
      </c>
      <c r="AC273">
        <v>21.080346171584008</v>
      </c>
      <c r="AD273"/>
      <c r="AE273"/>
      <c r="AF273"/>
      <c r="AG273"/>
      <c r="AH273"/>
      <c r="AI273">
        <v>-63.272123616703198</v>
      </c>
      <c r="AJ273"/>
      <c r="AK273"/>
      <c r="AL273">
        <v>-2.7119025184999428</v>
      </c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</row>
    <row r="274" spans="1:55" x14ac:dyDescent="0.2">
      <c r="A274" s="3" t="str">
        <f t="shared" si="4"/>
        <v>GermanyAR4_UNFCCC2014</v>
      </c>
      <c r="B274" t="s">
        <v>162</v>
      </c>
      <c r="C274" t="s">
        <v>163</v>
      </c>
      <c r="D274" t="s">
        <v>26</v>
      </c>
      <c r="E274" t="s">
        <v>24</v>
      </c>
      <c r="F274">
        <v>917.55454320927925</v>
      </c>
      <c r="G274">
        <v>11.330281767163019</v>
      </c>
      <c r="H274" t="s">
        <v>153</v>
      </c>
      <c r="I274" t="s">
        <v>104</v>
      </c>
      <c r="J274">
        <v>1.7715853176667812E-2</v>
      </c>
      <c r="K274">
        <v>0.82955833715350125</v>
      </c>
      <c r="L274">
        <v>1.2596757729718702E-2</v>
      </c>
      <c r="M274">
        <v>0</v>
      </c>
      <c r="N274">
        <v>5.0718258935633052E-2</v>
      </c>
      <c r="O274">
        <v>0.10712664618114699</v>
      </c>
      <c r="P274"/>
      <c r="Q274">
        <v>9.4845964920757684</v>
      </c>
      <c r="R274">
        <v>25.365545862384355</v>
      </c>
      <c r="S274">
        <v>21.211623670868075</v>
      </c>
      <c r="T274"/>
      <c r="U274"/>
      <c r="V274"/>
      <c r="W274"/>
      <c r="X274"/>
      <c r="Y274"/>
      <c r="Z274">
        <v>4.4856552034006603</v>
      </c>
      <c r="AA274"/>
      <c r="AB274">
        <v>16.752136803218626</v>
      </c>
      <c r="AC274">
        <v>20.994982870336912</v>
      </c>
      <c r="AD274"/>
      <c r="AE274"/>
      <c r="AF274"/>
      <c r="AG274"/>
      <c r="AH274"/>
      <c r="AI274">
        <v>-62.353299453332284</v>
      </c>
      <c r="AJ274"/>
      <c r="AK274"/>
      <c r="AL274">
        <v>-3.2888071267365655</v>
      </c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</row>
    <row r="275" spans="1:55" x14ac:dyDescent="0.2">
      <c r="A275" s="3" t="str">
        <f t="shared" si="4"/>
        <v>GermanyAR4_UNFCCC2015</v>
      </c>
      <c r="B275" t="s">
        <v>162</v>
      </c>
      <c r="C275" t="s">
        <v>163</v>
      </c>
      <c r="D275" t="s">
        <v>26</v>
      </c>
      <c r="E275" t="s">
        <v>22</v>
      </c>
      <c r="F275">
        <v>920.26269502893376</v>
      </c>
      <c r="G275">
        <v>11.265771510938725</v>
      </c>
      <c r="H275" t="s">
        <v>152</v>
      </c>
      <c r="I275" t="s">
        <v>104</v>
      </c>
      <c r="J275">
        <v>1.7847511554102288E-2</v>
      </c>
      <c r="K275">
        <v>0.83279849333384537</v>
      </c>
      <c r="L275">
        <v>1.1891492954689352E-2</v>
      </c>
      <c r="M275">
        <v>0</v>
      </c>
      <c r="N275">
        <v>4.9022348872891558E-2</v>
      </c>
      <c r="O275">
        <v>0.10628766483857378</v>
      </c>
      <c r="P275"/>
      <c r="Q275">
        <v>9.474735206133726</v>
      </c>
      <c r="R275">
        <v>25.352995794771314</v>
      </c>
      <c r="S275">
        <v>20.997422346321624</v>
      </c>
      <c r="T275"/>
      <c r="U275"/>
      <c r="V275"/>
      <c r="W275"/>
      <c r="X275"/>
      <c r="Y275"/>
      <c r="Z275">
        <v>4.5628827557693752</v>
      </c>
      <c r="AA275"/>
      <c r="AB275">
        <v>17.39348313719341</v>
      </c>
      <c r="AC275">
        <v>20.031053652488506</v>
      </c>
      <c r="AD275"/>
      <c r="AE275"/>
      <c r="AF275"/>
      <c r="AG275"/>
      <c r="AH275"/>
      <c r="AI275">
        <v>-61.341756340473765</v>
      </c>
      <c r="AJ275"/>
      <c r="AK275"/>
      <c r="AL275">
        <v>-2.2294628011085931</v>
      </c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</row>
    <row r="276" spans="1:55" x14ac:dyDescent="0.2">
      <c r="A276" s="3" t="str">
        <f t="shared" si="4"/>
        <v>GermanyAR4_UNFCCC2016</v>
      </c>
      <c r="B276" t="s">
        <v>162</v>
      </c>
      <c r="C276" t="s">
        <v>163</v>
      </c>
      <c r="D276" t="s">
        <v>26</v>
      </c>
      <c r="E276" t="s">
        <v>21</v>
      </c>
      <c r="F276">
        <v>924.22803429315024</v>
      </c>
      <c r="G276">
        <v>11.223351215223044</v>
      </c>
      <c r="H276" t="s">
        <v>208</v>
      </c>
      <c r="I276" t="s">
        <v>104</v>
      </c>
      <c r="J276">
        <v>1.7690804869049531E-2</v>
      </c>
      <c r="K276">
        <v>0.83202135964794022</v>
      </c>
      <c r="L276">
        <v>1.1248355227474676E-2</v>
      </c>
      <c r="M276">
        <v>0</v>
      </c>
      <c r="N276">
        <v>5.0702869657406363E-2</v>
      </c>
      <c r="O276">
        <v>0.10602741546717871</v>
      </c>
      <c r="P276"/>
      <c r="Q276">
        <v>9.4950466455327476</v>
      </c>
      <c r="R276">
        <v>25.101867448861451</v>
      </c>
      <c r="S276">
        <v>20.850443929863946</v>
      </c>
      <c r="T276"/>
      <c r="U276"/>
      <c r="V276"/>
      <c r="W276"/>
      <c r="X276"/>
      <c r="Y276"/>
      <c r="Z276">
        <v>4.545310722042962</v>
      </c>
      <c r="AA276"/>
      <c r="AB276">
        <v>17.501097921476141</v>
      </c>
      <c r="AC276">
        <v>20.499743110636501</v>
      </c>
      <c r="AD276"/>
      <c r="AE276"/>
      <c r="AF276"/>
      <c r="AG276"/>
      <c r="AH276"/>
      <c r="AI276">
        <v>-63.763701557209934</v>
      </c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</row>
    <row r="277" spans="1:55" x14ac:dyDescent="0.2">
      <c r="A277" s="3" t="str">
        <f t="shared" si="4"/>
        <v>GermanyAR4_UNFCCC2017</v>
      </c>
      <c r="B277" t="s">
        <v>162</v>
      </c>
      <c r="C277" t="s">
        <v>163</v>
      </c>
      <c r="D277" t="s">
        <v>26</v>
      </c>
      <c r="E277" t="s">
        <v>20</v>
      </c>
      <c r="F277">
        <v>908.18949194914921</v>
      </c>
      <c r="G277">
        <v>10.987447765757935</v>
      </c>
      <c r="H277" t="s">
        <v>219</v>
      </c>
      <c r="I277" t="s">
        <v>104</v>
      </c>
      <c r="J277">
        <v>1.7096122410382369E-2</v>
      </c>
      <c r="K277">
        <v>0.82637247304754291</v>
      </c>
      <c r="L277">
        <v>1.0991385807510447E-2</v>
      </c>
      <c r="M277">
        <v>0</v>
      </c>
      <c r="N277">
        <v>5.5765631985046048E-2</v>
      </c>
      <c r="O277">
        <v>0.10687050915990062</v>
      </c>
      <c r="P277"/>
      <c r="Q277">
        <v>9.5262917774157323</v>
      </c>
      <c r="R277">
        <v>24.905588497958821</v>
      </c>
      <c r="S277">
        <v>20.409026676559908</v>
      </c>
      <c r="T277"/>
      <c r="U277"/>
      <c r="V277"/>
      <c r="W277"/>
      <c r="X277"/>
      <c r="Y277"/>
      <c r="Z277">
        <v>4.470073376124045</v>
      </c>
      <c r="AA277"/>
      <c r="AB277">
        <v>17.38925607884482</v>
      </c>
      <c r="AC277">
        <v>20.358437011373724</v>
      </c>
      <c r="AD277"/>
      <c r="AE277"/>
      <c r="AF277"/>
      <c r="AG277"/>
      <c r="AH277"/>
      <c r="AI277">
        <v>-62.75324148179795</v>
      </c>
      <c r="AJ277"/>
      <c r="AK277"/>
      <c r="AL277">
        <v>-3.1379173217561269</v>
      </c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</row>
    <row r="278" spans="1:55" x14ac:dyDescent="0.2">
      <c r="A278" s="3" t="str">
        <f t="shared" si="4"/>
        <v>GermanyAR4_UNFCCC2018</v>
      </c>
      <c r="B278" t="s">
        <v>162</v>
      </c>
      <c r="C278" t="s">
        <v>163</v>
      </c>
      <c r="D278" t="s">
        <v>26</v>
      </c>
      <c r="E278" t="s">
        <v>19</v>
      </c>
      <c r="F278">
        <v>873.59180406806627</v>
      </c>
      <c r="G278">
        <v>10.537163789952144</v>
      </c>
      <c r="H278" t="s">
        <v>208</v>
      </c>
      <c r="I278" t="s">
        <v>106</v>
      </c>
      <c r="J278">
        <v>1.6114016181696729E-2</v>
      </c>
      <c r="K278">
        <v>0.82462834988380984</v>
      </c>
      <c r="L278">
        <v>1.0934463771475276E-2</v>
      </c>
      <c r="M278">
        <v>0</v>
      </c>
      <c r="N278">
        <v>5.5582029170142461E-2</v>
      </c>
      <c r="O278">
        <v>0.10885515717457245</v>
      </c>
      <c r="P278"/>
      <c r="Q278">
        <v>9.4114059332841062</v>
      </c>
      <c r="R278">
        <v>24.520332992682835</v>
      </c>
      <c r="S278">
        <v>19.274094557331932</v>
      </c>
      <c r="T278"/>
      <c r="U278"/>
      <c r="V278"/>
      <c r="W278"/>
      <c r="X278"/>
      <c r="Y278"/>
      <c r="Z278">
        <v>4.428459135661277</v>
      </c>
      <c r="AA278"/>
      <c r="AB278">
        <v>17.585740083993784</v>
      </c>
      <c r="AC278">
        <v>19.87494043529373</v>
      </c>
      <c r="AD278"/>
      <c r="AE278"/>
      <c r="AF278"/>
      <c r="AG278"/>
      <c r="AH278"/>
      <c r="AI278">
        <v>-55.678013173218353</v>
      </c>
      <c r="AJ278"/>
      <c r="AK278"/>
      <c r="AL278">
        <v>-8.6512790889040421</v>
      </c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</row>
    <row r="279" spans="1:55" x14ac:dyDescent="0.2">
      <c r="A279" s="3" t="str">
        <f t="shared" si="4"/>
        <v>GermanyAR4_UNFCCC2019</v>
      </c>
      <c r="B279" t="s">
        <v>162</v>
      </c>
      <c r="C279" t="s">
        <v>163</v>
      </c>
      <c r="D279" t="s">
        <v>26</v>
      </c>
      <c r="E279" t="s">
        <v>18</v>
      </c>
      <c r="F279">
        <v>823.09388099811406</v>
      </c>
      <c r="G279">
        <v>9.9056991252534008</v>
      </c>
      <c r="H279" t="s">
        <v>213</v>
      </c>
      <c r="I279" t="s">
        <v>106</v>
      </c>
      <c r="J279">
        <v>1.5001157279992584E-2</v>
      </c>
      <c r="K279">
        <v>0.818661835123634</v>
      </c>
      <c r="L279">
        <v>1.1172909876499338E-2</v>
      </c>
      <c r="M279">
        <v>0</v>
      </c>
      <c r="N279">
        <v>5.6006514004660016E-2</v>
      </c>
      <c r="O279">
        <v>0.11415874099520662</v>
      </c>
      <c r="P279"/>
      <c r="Q279">
        <v>9.3833311199474885</v>
      </c>
      <c r="R279">
        <v>24.237938455797551</v>
      </c>
      <c r="S279">
        <v>18.994174292536929</v>
      </c>
      <c r="T279"/>
      <c r="U279"/>
      <c r="V279"/>
      <c r="W279"/>
      <c r="X279"/>
      <c r="Y279"/>
      <c r="Z279">
        <v>4.296491936620245</v>
      </c>
      <c r="AA279"/>
      <c r="AB279">
        <v>17.396089012612549</v>
      </c>
      <c r="AC279">
        <v>19.655336358088348</v>
      </c>
      <c r="AD279"/>
      <c r="AE279"/>
      <c r="AF279"/>
      <c r="AG279"/>
      <c r="AH279"/>
      <c r="AI279">
        <v>-52.349503158047234</v>
      </c>
      <c r="AJ279"/>
      <c r="AK279"/>
      <c r="AL279">
        <v>-6.0669361222456084</v>
      </c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</row>
    <row r="280" spans="1:55" x14ac:dyDescent="0.2">
      <c r="A280" s="3" t="str">
        <f t="shared" si="4"/>
        <v>GermanyAR4_UNFCCC2020</v>
      </c>
      <c r="B280" t="s">
        <v>162</v>
      </c>
      <c r="C280" t="s">
        <v>163</v>
      </c>
      <c r="D280" t="s">
        <v>26</v>
      </c>
      <c r="E280" t="s">
        <v>107</v>
      </c>
      <c r="F280">
        <v>758.20210330430382</v>
      </c>
      <c r="G280">
        <v>9.1172939170430745</v>
      </c>
      <c r="H280" t="s">
        <v>144</v>
      </c>
      <c r="I280" t="s">
        <v>98</v>
      </c>
      <c r="J280">
        <v>1.4526839475114165E-2</v>
      </c>
      <c r="K280">
        <v>0.80242379601055958</v>
      </c>
      <c r="L280">
        <v>1.1567430011863191E-2</v>
      </c>
      <c r="M280">
        <v>0</v>
      </c>
      <c r="N280">
        <v>5.7126663067353659E-2</v>
      </c>
      <c r="O280">
        <v>0.12888211091022359</v>
      </c>
      <c r="P280"/>
      <c r="Q280">
        <v>9.379149898117161</v>
      </c>
      <c r="R280">
        <v>23.867421276958023</v>
      </c>
      <c r="S280">
        <v>18.673215428822164</v>
      </c>
      <c r="T280"/>
      <c r="U280"/>
      <c r="V280"/>
      <c r="W280"/>
      <c r="X280"/>
      <c r="Y280"/>
      <c r="Z280">
        <v>4.1752903606253993</v>
      </c>
      <c r="AA280"/>
      <c r="AB280">
        <v>17.308896473207174</v>
      </c>
      <c r="AC280">
        <v>19.136501631328166</v>
      </c>
      <c r="AD280"/>
      <c r="AE280"/>
      <c r="AF280"/>
      <c r="AG280"/>
      <c r="AH280">
        <v>5.1782125013720046</v>
      </c>
      <c r="AI280">
        <v>-45.843578677805972</v>
      </c>
      <c r="AJ280"/>
      <c r="AK280"/>
      <c r="AL280">
        <v>-8.6512790889040421</v>
      </c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</row>
    <row r="281" spans="1:55" x14ac:dyDescent="0.2">
      <c r="A281" s="3" t="str">
        <f t="shared" si="4"/>
        <v>GermanyAR5_UNFCCC1990</v>
      </c>
      <c r="B281" t="s">
        <v>162</v>
      </c>
      <c r="C281" t="s">
        <v>163</v>
      </c>
      <c r="D281" t="s">
        <v>25</v>
      </c>
      <c r="E281" t="s">
        <v>79</v>
      </c>
      <c r="F281">
        <v>1277.8430855480829</v>
      </c>
      <c r="G281">
        <v>16.087049702562428</v>
      </c>
      <c r="H281" t="s">
        <v>211</v>
      </c>
      <c r="I281" t="s">
        <v>97</v>
      </c>
      <c r="J281">
        <v>3.3225595143976605E-2</v>
      </c>
      <c r="K281">
        <v>0.81427669736093522</v>
      </c>
      <c r="L281">
        <v>3.3091215985414417E-2</v>
      </c>
      <c r="M281">
        <v>0</v>
      </c>
      <c r="N281">
        <v>6.3352872062055546E-2</v>
      </c>
      <c r="O281">
        <v>8.9279214591594713E-2</v>
      </c>
      <c r="P281"/>
      <c r="Q281">
        <v>11.989815809171633</v>
      </c>
      <c r="R281">
        <v>37.141095449173108</v>
      </c>
      <c r="S281">
        <v>20.247180974176665</v>
      </c>
      <c r="T281"/>
      <c r="U281"/>
      <c r="V281"/>
      <c r="W281"/>
      <c r="X281"/>
      <c r="Y281"/>
      <c r="Z281">
        <v>3.1924487499640088</v>
      </c>
      <c r="AA281"/>
      <c r="AB281">
        <v>14.095271243041635</v>
      </c>
      <c r="AC281">
        <v>27.419014823505769</v>
      </c>
      <c r="AD281"/>
      <c r="AE281"/>
      <c r="AF281"/>
      <c r="AG281"/>
      <c r="AH281"/>
      <c r="AI281">
        <v>-19.268452715646312</v>
      </c>
      <c r="AJ281"/>
      <c r="AK281"/>
      <c r="AL281">
        <v>-1.3303504795562799</v>
      </c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</row>
    <row r="282" spans="1:55" x14ac:dyDescent="0.2">
      <c r="A282" s="3" t="str">
        <f t="shared" si="4"/>
        <v>GermanyAR5_UNFCCC1991</v>
      </c>
      <c r="B282" t="s">
        <v>162</v>
      </c>
      <c r="C282" t="s">
        <v>163</v>
      </c>
      <c r="D282" t="s">
        <v>25</v>
      </c>
      <c r="E282" t="s">
        <v>78</v>
      </c>
      <c r="F282">
        <v>1232.5540095062026</v>
      </c>
      <c r="G282">
        <v>15.404249400706631</v>
      </c>
      <c r="H282" t="s">
        <v>211</v>
      </c>
      <c r="I282" t="s">
        <v>105</v>
      </c>
      <c r="J282">
        <v>3.2227208379605361E-2</v>
      </c>
      <c r="K282">
        <v>0.81395510791858039</v>
      </c>
      <c r="L282">
        <v>3.5593617566216054E-2</v>
      </c>
      <c r="M282">
        <v>0</v>
      </c>
      <c r="N282">
        <v>6.3054189213027662E-2</v>
      </c>
      <c r="O282">
        <v>8.7397085302175992E-2</v>
      </c>
      <c r="P282"/>
      <c r="Q282">
        <v>10.660667668583717</v>
      </c>
      <c r="R282">
        <v>33.091898345594714</v>
      </c>
      <c r="S282">
        <v>18.964301081857499</v>
      </c>
      <c r="T282"/>
      <c r="U282"/>
      <c r="V282"/>
      <c r="W282"/>
      <c r="X282"/>
      <c r="Y282"/>
      <c r="Z282">
        <v>2.8984858379278435</v>
      </c>
      <c r="AA282"/>
      <c r="AB282">
        <v>14.394474731559782</v>
      </c>
      <c r="AC282">
        <v>27.711800242829064</v>
      </c>
      <c r="AD282"/>
      <c r="AE282"/>
      <c r="AF282"/>
      <c r="AG282"/>
      <c r="AH282"/>
      <c r="AI282">
        <v>-80.808851751602077</v>
      </c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</row>
    <row r="283" spans="1:55" x14ac:dyDescent="0.2">
      <c r="A283" s="3" t="str">
        <f t="shared" si="4"/>
        <v>GermanyAR5_UNFCCC1992</v>
      </c>
      <c r="B283" t="s">
        <v>162</v>
      </c>
      <c r="C283" t="s">
        <v>163</v>
      </c>
      <c r="D283" t="s">
        <v>25</v>
      </c>
      <c r="E283" t="s">
        <v>76</v>
      </c>
      <c r="F283">
        <v>1181.9146637232257</v>
      </c>
      <c r="G283">
        <v>14.659479774686451</v>
      </c>
      <c r="H283" t="s">
        <v>183</v>
      </c>
      <c r="I283" t="s">
        <v>105</v>
      </c>
      <c r="J283">
        <v>3.0937648892337487E-2</v>
      </c>
      <c r="K283">
        <v>0.80713877404874579</v>
      </c>
      <c r="L283">
        <v>3.7692536833828741E-2</v>
      </c>
      <c r="M283">
        <v>0</v>
      </c>
      <c r="N283">
        <v>6.5318663315153291E-2</v>
      </c>
      <c r="O283">
        <v>8.9850025802272221E-2</v>
      </c>
      <c r="P283"/>
      <c r="Q283">
        <v>10.603373613957</v>
      </c>
      <c r="R283">
        <v>32.244683884451334</v>
      </c>
      <c r="S283">
        <v>18.605166716982236</v>
      </c>
      <c r="T283"/>
      <c r="U283"/>
      <c r="V283"/>
      <c r="W283"/>
      <c r="X283"/>
      <c r="Y283"/>
      <c r="Z283">
        <v>2.696703019998409</v>
      </c>
      <c r="AA283"/>
      <c r="AB283">
        <v>14.405342360597084</v>
      </c>
      <c r="AC283">
        <v>27.639793435629663</v>
      </c>
      <c r="AD283"/>
      <c r="AE283"/>
      <c r="AF283"/>
      <c r="AG283"/>
      <c r="AH283"/>
      <c r="AI283">
        <v>-86.250352885350367</v>
      </c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</row>
    <row r="284" spans="1:55" x14ac:dyDescent="0.2">
      <c r="A284" s="3" t="str">
        <f t="shared" si="4"/>
        <v>GermanyAR5_UNFCCC1993</v>
      </c>
      <c r="B284" t="s">
        <v>162</v>
      </c>
      <c r="C284" t="s">
        <v>163</v>
      </c>
      <c r="D284" t="s">
        <v>25</v>
      </c>
      <c r="E284" t="s">
        <v>73</v>
      </c>
      <c r="F284">
        <v>1170.5438440879038</v>
      </c>
      <c r="G284">
        <v>14.423315693532297</v>
      </c>
      <c r="H284" t="s">
        <v>153</v>
      </c>
      <c r="I284" t="s">
        <v>105</v>
      </c>
      <c r="J284">
        <v>3.0483511183255454E-2</v>
      </c>
      <c r="K284">
        <v>0.80734404603415377</v>
      </c>
      <c r="L284">
        <v>3.7915629201418506E-2</v>
      </c>
      <c r="M284">
        <v>0</v>
      </c>
      <c r="N284">
        <v>6.478848309685771E-2</v>
      </c>
      <c r="O284">
        <v>8.9951841667570115E-2</v>
      </c>
      <c r="P284"/>
      <c r="Q284">
        <v>10.558442162758478</v>
      </c>
      <c r="R284">
        <v>32.269339179171148</v>
      </c>
      <c r="S284">
        <v>18.072742775470065</v>
      </c>
      <c r="T284"/>
      <c r="U284"/>
      <c r="V284"/>
      <c r="W284"/>
      <c r="X284"/>
      <c r="Y284"/>
      <c r="Z284">
        <v>2.3406369783121934</v>
      </c>
      <c r="AA284"/>
      <c r="AB284">
        <v>14.324347274744078</v>
      </c>
      <c r="AC284">
        <v>27.727066157888039</v>
      </c>
      <c r="AD284"/>
      <c r="AE284"/>
      <c r="AF284"/>
      <c r="AG284"/>
      <c r="AH284"/>
      <c r="AI284">
        <v>-86.014885468260417</v>
      </c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</row>
    <row r="285" spans="1:55" x14ac:dyDescent="0.2">
      <c r="A285" s="3" t="str">
        <f t="shared" si="4"/>
        <v>GermanyAR5_UNFCCC1994</v>
      </c>
      <c r="B285" t="s">
        <v>162</v>
      </c>
      <c r="C285" t="s">
        <v>163</v>
      </c>
      <c r="D285" t="s">
        <v>25</v>
      </c>
      <c r="E285" t="s">
        <v>70</v>
      </c>
      <c r="F285">
        <v>1151.6062983743764</v>
      </c>
      <c r="G285">
        <v>14.140835695419268</v>
      </c>
      <c r="H285" t="s">
        <v>152</v>
      </c>
      <c r="I285" t="s">
        <v>105</v>
      </c>
      <c r="J285">
        <v>2.9949798293830293E-2</v>
      </c>
      <c r="K285">
        <v>0.8007691779945797</v>
      </c>
      <c r="L285">
        <v>3.7775145816776247E-2</v>
      </c>
      <c r="M285">
        <v>0</v>
      </c>
      <c r="N285">
        <v>7.0263876139747258E-2</v>
      </c>
      <c r="O285">
        <v>9.119180004889689E-2</v>
      </c>
      <c r="P285"/>
      <c r="Q285">
        <v>10.946797746119637</v>
      </c>
      <c r="R285">
        <v>32.500139789326418</v>
      </c>
      <c r="S285">
        <v>17.44414999176723</v>
      </c>
      <c r="T285"/>
      <c r="U285"/>
      <c r="V285"/>
      <c r="W285"/>
      <c r="X285"/>
      <c r="Y285"/>
      <c r="Z285">
        <v>2.1787805408283738</v>
      </c>
      <c r="AA285"/>
      <c r="AB285">
        <v>14.305060819613574</v>
      </c>
      <c r="AC285">
        <v>27.642122408751177</v>
      </c>
      <c r="AD285"/>
      <c r="AE285"/>
      <c r="AF285"/>
      <c r="AG285"/>
      <c r="AH285"/>
      <c r="AI285">
        <v>-77.286009693431211</v>
      </c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</row>
    <row r="286" spans="1:55" x14ac:dyDescent="0.2">
      <c r="A286" s="3" t="str">
        <f t="shared" si="4"/>
        <v>GermanyAR5_UNFCCC1995</v>
      </c>
      <c r="B286" t="s">
        <v>162</v>
      </c>
      <c r="C286" t="s">
        <v>163</v>
      </c>
      <c r="D286" t="s">
        <v>25</v>
      </c>
      <c r="E286" t="s">
        <v>68</v>
      </c>
      <c r="F286">
        <v>1147.1065241866008</v>
      </c>
      <c r="G286">
        <v>14.044244569285826</v>
      </c>
      <c r="H286" t="s">
        <v>153</v>
      </c>
      <c r="I286" t="s">
        <v>105</v>
      </c>
      <c r="J286">
        <v>2.915665740364453E-2</v>
      </c>
      <c r="K286">
        <v>0.80233173483728182</v>
      </c>
      <c r="L286">
        <v>3.6982871627795712E-2</v>
      </c>
      <c r="M286">
        <v>0</v>
      </c>
      <c r="N286">
        <v>6.8675832712477042E-2</v>
      </c>
      <c r="O286">
        <v>9.2009560822445491E-2</v>
      </c>
      <c r="P286"/>
      <c r="Q286">
        <v>10.839785336251479</v>
      </c>
      <c r="R286">
        <v>32.547887255374761</v>
      </c>
      <c r="S286">
        <v>17.534656154026955</v>
      </c>
      <c r="T286"/>
      <c r="U286"/>
      <c r="V286"/>
      <c r="W286"/>
      <c r="X286"/>
      <c r="Y286"/>
      <c r="Z286">
        <v>2.1333666872561459</v>
      </c>
      <c r="AA286"/>
      <c r="AB286">
        <v>14.259819999972736</v>
      </c>
      <c r="AC286">
        <v>28.229252074089018</v>
      </c>
      <c r="AD286"/>
      <c r="AE286"/>
      <c r="AF286"/>
      <c r="AG286"/>
      <c r="AH286"/>
      <c r="AI286">
        <v>-70.680814382192139</v>
      </c>
      <c r="AJ286"/>
      <c r="AK286"/>
      <c r="AL286">
        <v>-2.7281475265483683</v>
      </c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</row>
    <row r="287" spans="1:55" x14ac:dyDescent="0.2">
      <c r="A287" s="3" t="str">
        <f t="shared" si="4"/>
        <v>GermanyAR5_UNFCCC1996</v>
      </c>
      <c r="B287" t="s">
        <v>162</v>
      </c>
      <c r="C287" t="s">
        <v>163</v>
      </c>
      <c r="D287" t="s">
        <v>25</v>
      </c>
      <c r="E287" t="s">
        <v>65</v>
      </c>
      <c r="F287">
        <v>1165.6650189189638</v>
      </c>
      <c r="G287">
        <v>14.230207212647047</v>
      </c>
      <c r="H287" t="s">
        <v>203</v>
      </c>
      <c r="I287" t="s">
        <v>105</v>
      </c>
      <c r="J287">
        <v>2.9698542169711389E-2</v>
      </c>
      <c r="K287">
        <v>0.80736190375286154</v>
      </c>
      <c r="L287">
        <v>3.5011054995909736E-2</v>
      </c>
      <c r="M287">
        <v>0</v>
      </c>
      <c r="N287">
        <v>6.6659936118939042E-2</v>
      </c>
      <c r="O287">
        <v>9.0967105132289797E-2</v>
      </c>
      <c r="P287"/>
      <c r="Q287">
        <v>10.935879969902185</v>
      </c>
      <c r="R287">
        <v>32.570855787961179</v>
      </c>
      <c r="S287">
        <v>17.805620507411863</v>
      </c>
      <c r="T287"/>
      <c r="U287"/>
      <c r="V287"/>
      <c r="W287"/>
      <c r="X287"/>
      <c r="Y287"/>
      <c r="Z287">
        <v>2.2653967377925559</v>
      </c>
      <c r="AA287"/>
      <c r="AB287">
        <v>14.187093689547204</v>
      </c>
      <c r="AC287">
        <v>28.272325632418966</v>
      </c>
      <c r="AD287"/>
      <c r="AE287"/>
      <c r="AF287"/>
      <c r="AG287"/>
      <c r="AH287"/>
      <c r="AI287">
        <v>-74.129013952237301</v>
      </c>
      <c r="AJ287"/>
      <c r="AK287"/>
      <c r="AL287">
        <v>-2.7146638663844489</v>
      </c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</row>
    <row r="288" spans="1:55" x14ac:dyDescent="0.2">
      <c r="A288" s="3" t="str">
        <f t="shared" si="4"/>
        <v>GermanyAR5_UNFCCC1997</v>
      </c>
      <c r="B288" t="s">
        <v>162</v>
      </c>
      <c r="C288" t="s">
        <v>163</v>
      </c>
      <c r="D288" t="s">
        <v>25</v>
      </c>
      <c r="E288" t="s">
        <v>64</v>
      </c>
      <c r="F288">
        <v>1130.255506849107</v>
      </c>
      <c r="G288">
        <v>13.77776146713577</v>
      </c>
      <c r="H288" t="s">
        <v>203</v>
      </c>
      <c r="I288" t="s">
        <v>105</v>
      </c>
      <c r="J288">
        <v>2.753642918287539E-2</v>
      </c>
      <c r="K288">
        <v>0.80481774852122123</v>
      </c>
      <c r="L288">
        <v>3.3217969509731715E-2</v>
      </c>
      <c r="M288">
        <v>0</v>
      </c>
      <c r="N288">
        <v>6.9081387878806327E-2</v>
      </c>
      <c r="O288">
        <v>9.2882894090240808E-2</v>
      </c>
      <c r="P288"/>
      <c r="Q288">
        <v>10.781655340818698</v>
      </c>
      <c r="R288">
        <v>31.635079513016841</v>
      </c>
      <c r="S288">
        <v>17.802047898492088</v>
      </c>
      <c r="T288"/>
      <c r="U288"/>
      <c r="V288"/>
      <c r="W288"/>
      <c r="X288"/>
      <c r="Y288"/>
      <c r="Z288">
        <v>2.3679236964745782</v>
      </c>
      <c r="AA288"/>
      <c r="AB288">
        <v>14.150356748499458</v>
      </c>
      <c r="AC288">
        <v>28.244339340275378</v>
      </c>
      <c r="AD288"/>
      <c r="AE288"/>
      <c r="AF288"/>
      <c r="AG288"/>
      <c r="AH288"/>
      <c r="AI288">
        <v>-72.392402551866283</v>
      </c>
      <c r="AJ288"/>
      <c r="AK288"/>
      <c r="AL288">
        <v>-3.7964035723945249</v>
      </c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</row>
    <row r="289" spans="1:55" x14ac:dyDescent="0.2">
      <c r="A289" s="3" t="str">
        <f t="shared" si="4"/>
        <v>GermanyAR5_UNFCCC1998</v>
      </c>
      <c r="B289" t="s">
        <v>162</v>
      </c>
      <c r="C289" t="s">
        <v>163</v>
      </c>
      <c r="D289" t="s">
        <v>25</v>
      </c>
      <c r="E289" t="s">
        <v>62</v>
      </c>
      <c r="F289">
        <v>1105.300446207088</v>
      </c>
      <c r="G289">
        <v>13.471520217200455</v>
      </c>
      <c r="H289" t="s">
        <v>182</v>
      </c>
      <c r="I289" t="s">
        <v>105</v>
      </c>
      <c r="J289">
        <v>2.7295913595855266E-2</v>
      </c>
      <c r="K289">
        <v>0.81390440317233004</v>
      </c>
      <c r="L289">
        <v>3.1816185802390644E-2</v>
      </c>
      <c r="M289">
        <v>0</v>
      </c>
      <c r="N289">
        <v>5.893666411181827E-2</v>
      </c>
      <c r="O289">
        <v>9.5342746913461063E-2</v>
      </c>
      <c r="P289"/>
      <c r="Q289">
        <v>11.051115421782116</v>
      </c>
      <c r="R289">
        <v>31.451252041255394</v>
      </c>
      <c r="S289">
        <v>18.01836922713991</v>
      </c>
      <c r="T289"/>
      <c r="U289"/>
      <c r="V289"/>
      <c r="W289"/>
      <c r="X289"/>
      <c r="Y289"/>
      <c r="Z289">
        <v>2.5087866235942453</v>
      </c>
      <c r="AA289"/>
      <c r="AB289">
        <v>14.109116040641499</v>
      </c>
      <c r="AC289">
        <v>28.243741351644811</v>
      </c>
      <c r="AD289"/>
      <c r="AE289"/>
      <c r="AF289"/>
      <c r="AG289"/>
      <c r="AH289"/>
      <c r="AI289">
        <v>-71.326168296495879</v>
      </c>
      <c r="AJ289"/>
      <c r="AK289"/>
      <c r="AL289">
        <v>-4.2001572158513971</v>
      </c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</row>
    <row r="290" spans="1:55" x14ac:dyDescent="0.2">
      <c r="A290" s="3" t="str">
        <f t="shared" si="4"/>
        <v>GermanyAR5_UNFCCC1999</v>
      </c>
      <c r="B290" t="s">
        <v>162</v>
      </c>
      <c r="C290" t="s">
        <v>163</v>
      </c>
      <c r="D290" t="s">
        <v>25</v>
      </c>
      <c r="E290" t="s">
        <v>60</v>
      </c>
      <c r="F290">
        <v>1073.3197572198569</v>
      </c>
      <c r="G290">
        <v>13.073283561655925</v>
      </c>
      <c r="H290" t="s">
        <v>182</v>
      </c>
      <c r="I290" t="s">
        <v>105</v>
      </c>
      <c r="J290">
        <v>2.6240476000976187E-2</v>
      </c>
      <c r="K290">
        <v>0.81546323310666946</v>
      </c>
      <c r="L290">
        <v>3.1066972871263105E-2</v>
      </c>
      <c r="M290">
        <v>0</v>
      </c>
      <c r="N290">
        <v>5.5200000627486728E-2</v>
      </c>
      <c r="O290">
        <v>9.8269793394580834E-2</v>
      </c>
      <c r="P290"/>
      <c r="Q290">
        <v>10.971378357591494</v>
      </c>
      <c r="R290">
        <v>31.224498452770423</v>
      </c>
      <c r="S290">
        <v>18.311848647674811</v>
      </c>
      <c r="T290"/>
      <c r="U290"/>
      <c r="V290"/>
      <c r="W290"/>
      <c r="X290"/>
      <c r="Y290"/>
      <c r="Z290">
        <v>2.6731441034336121</v>
      </c>
      <c r="AA290"/>
      <c r="AB290">
        <v>14.039267357175737</v>
      </c>
      <c r="AC290">
        <v>28.254773869670913</v>
      </c>
      <c r="AD290"/>
      <c r="AE290"/>
      <c r="AF290"/>
      <c r="AG290"/>
      <c r="AH290"/>
      <c r="AI290">
        <v>-73.418641533002457</v>
      </c>
      <c r="AJ290"/>
      <c r="AK290"/>
      <c r="AL290">
        <v>-5.4816864717605664</v>
      </c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</row>
    <row r="291" spans="1:55" x14ac:dyDescent="0.2">
      <c r="A291" s="3" t="str">
        <f t="shared" si="4"/>
        <v>GermanyAR5_UNFCCC2000</v>
      </c>
      <c r="B291" t="s">
        <v>162</v>
      </c>
      <c r="C291" t="s">
        <v>163</v>
      </c>
      <c r="D291" t="s">
        <v>25</v>
      </c>
      <c r="E291" t="s">
        <v>58</v>
      </c>
      <c r="F291">
        <v>1072.3918177395547</v>
      </c>
      <c r="G291">
        <v>13.044302967165553</v>
      </c>
      <c r="H291" t="s">
        <v>232</v>
      </c>
      <c r="I291" t="s">
        <v>105</v>
      </c>
      <c r="J291">
        <v>2.5505924893347014E-2</v>
      </c>
      <c r="K291">
        <v>0.81316274998989635</v>
      </c>
      <c r="L291">
        <v>2.9467486604047056E-2</v>
      </c>
      <c r="M291">
        <v>0</v>
      </c>
      <c r="N291">
        <v>5.9644170904345754E-2</v>
      </c>
      <c r="O291">
        <v>9.772559250171077E-2</v>
      </c>
      <c r="P291"/>
      <c r="Q291">
        <v>10.90650110205222</v>
      </c>
      <c r="R291">
        <v>30.699583286070062</v>
      </c>
      <c r="S291">
        <v>18.230764843186087</v>
      </c>
      <c r="T291"/>
      <c r="U291"/>
      <c r="V291"/>
      <c r="W291"/>
      <c r="X291"/>
      <c r="Y291"/>
      <c r="Z291">
        <v>2.7001755035612258</v>
      </c>
      <c r="AA291"/>
      <c r="AB291">
        <v>14.027583334624666</v>
      </c>
      <c r="AC291">
        <v>28.235517713090349</v>
      </c>
      <c r="AD291"/>
      <c r="AE291"/>
      <c r="AF291"/>
      <c r="AG291"/>
      <c r="AH291"/>
      <c r="AI291">
        <v>-51.213642562065736</v>
      </c>
      <c r="AJ291"/>
      <c r="AK291"/>
      <c r="AL291">
        <v>-7.1773588542753206</v>
      </c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</row>
    <row r="292" spans="1:55" x14ac:dyDescent="0.2">
      <c r="A292" s="3" t="str">
        <f t="shared" si="4"/>
        <v>GermanyAR5_UNFCCC2001</v>
      </c>
      <c r="B292" t="s">
        <v>162</v>
      </c>
      <c r="C292" t="s">
        <v>163</v>
      </c>
      <c r="D292" t="s">
        <v>25</v>
      </c>
      <c r="E292" t="s">
        <v>55</v>
      </c>
      <c r="F292">
        <v>1091.5886073743279</v>
      </c>
      <c r="G292">
        <v>13.255490000438105</v>
      </c>
      <c r="H292" t="s">
        <v>183</v>
      </c>
      <c r="I292" t="s">
        <v>105</v>
      </c>
      <c r="J292">
        <v>2.6840686629690545E-2</v>
      </c>
      <c r="K292">
        <v>0.81730347184440744</v>
      </c>
      <c r="L292">
        <v>2.7250918883380413E-2</v>
      </c>
      <c r="M292">
        <v>0</v>
      </c>
      <c r="N292">
        <v>5.4650092010581908E-2</v>
      </c>
      <c r="O292">
        <v>0.10079551726163026</v>
      </c>
      <c r="P292"/>
      <c r="Q292">
        <v>11.052642261900912</v>
      </c>
      <c r="R292">
        <v>31.172492887830369</v>
      </c>
      <c r="S292">
        <v>18.304490500069491</v>
      </c>
      <c r="T292"/>
      <c r="U292"/>
      <c r="V292"/>
      <c r="W292"/>
      <c r="X292"/>
      <c r="Y292"/>
      <c r="Z292">
        <v>2.7305355529551223</v>
      </c>
      <c r="AA292"/>
      <c r="AB292">
        <v>15.04725657010667</v>
      </c>
      <c r="AC292">
        <v>31.71982054433543</v>
      </c>
      <c r="AD292"/>
      <c r="AE292"/>
      <c r="AF292"/>
      <c r="AG292"/>
      <c r="AH292"/>
      <c r="AI292">
        <v>-71.000692105932927</v>
      </c>
      <c r="AJ292"/>
      <c r="AK292"/>
      <c r="AL292">
        <v>-5.3211970473214469</v>
      </c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</row>
    <row r="293" spans="1:55" x14ac:dyDescent="0.2">
      <c r="A293" s="3" t="str">
        <f t="shared" si="4"/>
        <v>GermanyAR5_UNFCCC2002</v>
      </c>
      <c r="B293" t="s">
        <v>162</v>
      </c>
      <c r="C293" t="s">
        <v>163</v>
      </c>
      <c r="D293" t="s">
        <v>25</v>
      </c>
      <c r="E293" t="s">
        <v>52</v>
      </c>
      <c r="F293">
        <v>1069.0814431918691</v>
      </c>
      <c r="G293">
        <v>12.960370330333571</v>
      </c>
      <c r="H293" t="s">
        <v>153</v>
      </c>
      <c r="I293" t="s">
        <v>104</v>
      </c>
      <c r="J293">
        <v>2.5707972210609879E-2</v>
      </c>
      <c r="K293">
        <v>0.81907664305033157</v>
      </c>
      <c r="L293">
        <v>2.6367465830655988E-2</v>
      </c>
      <c r="M293">
        <v>0</v>
      </c>
      <c r="N293">
        <v>5.4314713117098484E-2</v>
      </c>
      <c r="O293">
        <v>0.10024117800191398</v>
      </c>
      <c r="P293"/>
      <c r="Q293">
        <v>10.784417124683957</v>
      </c>
      <c r="R293">
        <v>29.936362658222279</v>
      </c>
      <c r="S293">
        <v>17.696018553458178</v>
      </c>
      <c r="T293"/>
      <c r="U293"/>
      <c r="V293"/>
      <c r="W293"/>
      <c r="X293"/>
      <c r="Y293"/>
      <c r="Z293">
        <v>2.6440044263913469</v>
      </c>
      <c r="AA293"/>
      <c r="AB293">
        <v>15.546775819444592</v>
      </c>
      <c r="AC293">
        <v>30.558404663338891</v>
      </c>
      <c r="AD293"/>
      <c r="AE293"/>
      <c r="AF293"/>
      <c r="AG293"/>
      <c r="AH293"/>
      <c r="AI293">
        <v>-34.743583341720196</v>
      </c>
      <c r="AJ293"/>
      <c r="AK293"/>
      <c r="AL293">
        <v>-7.1205905458177794</v>
      </c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</row>
    <row r="294" spans="1:55" x14ac:dyDescent="0.2">
      <c r="A294" s="3" t="str">
        <f t="shared" si="4"/>
        <v>GermanyAR5_UNFCCC2003</v>
      </c>
      <c r="B294" t="s">
        <v>162</v>
      </c>
      <c r="C294" t="s">
        <v>163</v>
      </c>
      <c r="D294" t="s">
        <v>25</v>
      </c>
      <c r="E294" t="s">
        <v>50</v>
      </c>
      <c r="F294">
        <v>1065.4028466396067</v>
      </c>
      <c r="G294">
        <v>12.908626441482941</v>
      </c>
      <c r="H294" t="s">
        <v>153</v>
      </c>
      <c r="I294" t="s">
        <v>104</v>
      </c>
      <c r="J294">
        <v>2.5056724972614304E-2</v>
      </c>
      <c r="K294">
        <v>0.81719382132705265</v>
      </c>
      <c r="L294">
        <v>2.487782271250661E-2</v>
      </c>
      <c r="M294">
        <v>0</v>
      </c>
      <c r="N294">
        <v>5.8700508519389447E-2</v>
      </c>
      <c r="O294">
        <v>9.9227847441051162E-2</v>
      </c>
      <c r="P294"/>
      <c r="Q294">
        <v>10.856630342487376</v>
      </c>
      <c r="R294">
        <v>29.560775110937008</v>
      </c>
      <c r="S294">
        <v>17.418444933220542</v>
      </c>
      <c r="T294"/>
      <c r="U294"/>
      <c r="V294"/>
      <c r="W294"/>
      <c r="X294"/>
      <c r="Y294"/>
      <c r="Z294">
        <v>2.6387026477030719</v>
      </c>
      <c r="AA294"/>
      <c r="AB294">
        <v>16.015388122834409</v>
      </c>
      <c r="AC294">
        <v>29.227689972434099</v>
      </c>
      <c r="AD294"/>
      <c r="AE294"/>
      <c r="AF294"/>
      <c r="AG294"/>
      <c r="AH294"/>
      <c r="AI294">
        <v>-36.038031743995234</v>
      </c>
      <c r="AJ294"/>
      <c r="AK294"/>
      <c r="AL294">
        <v>-8.7723254756107405</v>
      </c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</row>
    <row r="295" spans="1:55" x14ac:dyDescent="0.2">
      <c r="A295" s="3" t="str">
        <f t="shared" si="4"/>
        <v>GermanyAR5_UNFCCC2004</v>
      </c>
      <c r="B295" t="s">
        <v>162</v>
      </c>
      <c r="C295" t="s">
        <v>163</v>
      </c>
      <c r="D295" t="s">
        <v>25</v>
      </c>
      <c r="E295" t="s">
        <v>46</v>
      </c>
      <c r="F295">
        <v>1046.4484915151627</v>
      </c>
      <c r="G295">
        <v>12.681724686930343</v>
      </c>
      <c r="H295" t="s">
        <v>219</v>
      </c>
      <c r="I295" t="s">
        <v>104</v>
      </c>
      <c r="J295">
        <v>2.3467902271420357E-2</v>
      </c>
      <c r="K295">
        <v>0.81569411253744617</v>
      </c>
      <c r="L295">
        <v>2.3936745337232924E-2</v>
      </c>
      <c r="M295">
        <v>0</v>
      </c>
      <c r="N295">
        <v>6.1022947508892963E-2</v>
      </c>
      <c r="O295">
        <v>9.9346194616427949E-2</v>
      </c>
      <c r="P295"/>
      <c r="Q295">
        <v>10.520849443130846</v>
      </c>
      <c r="R295">
        <v>28.739082996708145</v>
      </c>
      <c r="S295">
        <v>17.768761663920593</v>
      </c>
      <c r="T295"/>
      <c r="U295"/>
      <c r="V295"/>
      <c r="W295"/>
      <c r="X295"/>
      <c r="Y295"/>
      <c r="Z295">
        <v>2.5669416231235336</v>
      </c>
      <c r="AA295"/>
      <c r="AB295">
        <v>15.850605766314425</v>
      </c>
      <c r="AC295">
        <v>28.514434000935275</v>
      </c>
      <c r="AD295"/>
      <c r="AE295"/>
      <c r="AF295"/>
      <c r="AG295"/>
      <c r="AH295"/>
      <c r="AI295">
        <v>-35.080766446574259</v>
      </c>
      <c r="AJ295"/>
      <c r="AK295"/>
      <c r="AL295">
        <v>-12.21354133690617</v>
      </c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</row>
    <row r="296" spans="1:55" x14ac:dyDescent="0.2">
      <c r="A296" s="3" t="str">
        <f t="shared" si="4"/>
        <v>GermanyAR5_UNFCCC2005</v>
      </c>
      <c r="B296" t="s">
        <v>162</v>
      </c>
      <c r="C296" t="s">
        <v>163</v>
      </c>
      <c r="D296" t="s">
        <v>25</v>
      </c>
      <c r="E296" t="s">
        <v>43</v>
      </c>
      <c r="F296">
        <v>1019.943363657817</v>
      </c>
      <c r="G296">
        <v>12.367533795226757</v>
      </c>
      <c r="H296" t="s">
        <v>182</v>
      </c>
      <c r="I296" t="s">
        <v>104</v>
      </c>
      <c r="J296">
        <v>2.2405253586928426E-2</v>
      </c>
      <c r="K296">
        <v>0.81682789257407695</v>
      </c>
      <c r="L296">
        <v>2.3055107722245123E-2</v>
      </c>
      <c r="M296">
        <v>0</v>
      </c>
      <c r="N296">
        <v>5.937138884750455E-2</v>
      </c>
      <c r="O296">
        <v>0.10074561085617334</v>
      </c>
      <c r="P296"/>
      <c r="Q296">
        <v>10.435941644636371</v>
      </c>
      <c r="R296">
        <v>28.549360269487082</v>
      </c>
      <c r="S296">
        <v>17.698378700199296</v>
      </c>
      <c r="T296"/>
      <c r="U296"/>
      <c r="V296"/>
      <c r="W296"/>
      <c r="X296"/>
      <c r="Y296"/>
      <c r="Z296">
        <v>2.7426745490085342</v>
      </c>
      <c r="AA296"/>
      <c r="AB296">
        <v>16.301128096567869</v>
      </c>
      <c r="AC296">
        <v>27.027333950507771</v>
      </c>
      <c r="AD296"/>
      <c r="AE296"/>
      <c r="AF296"/>
      <c r="AG296"/>
      <c r="AH296"/>
      <c r="AI296">
        <v>-34.374899490103687</v>
      </c>
      <c r="AJ296"/>
      <c r="AK296"/>
      <c r="AL296">
        <v>-15.012536985309159</v>
      </c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</row>
    <row r="297" spans="1:55" x14ac:dyDescent="0.2">
      <c r="A297" s="3" t="str">
        <f t="shared" si="4"/>
        <v>GermanyAR5_UNFCCC2006</v>
      </c>
      <c r="B297" t="s">
        <v>162</v>
      </c>
      <c r="C297" t="s">
        <v>163</v>
      </c>
      <c r="D297" t="s">
        <v>25</v>
      </c>
      <c r="E297" t="s">
        <v>39</v>
      </c>
      <c r="F297">
        <v>1021.7180997677459</v>
      </c>
      <c r="G297">
        <v>12.403036151287289</v>
      </c>
      <c r="H297" t="s">
        <v>153</v>
      </c>
      <c r="I297" t="s">
        <v>104</v>
      </c>
      <c r="J297">
        <v>2.1833336402205635E-2</v>
      </c>
      <c r="K297">
        <v>0.82479896105267481</v>
      </c>
      <c r="L297">
        <v>2.1051083904404942E-2</v>
      </c>
      <c r="M297">
        <v>0</v>
      </c>
      <c r="N297">
        <v>5.9511104870376377E-2</v>
      </c>
      <c r="O297">
        <v>9.4638850172543837E-2</v>
      </c>
      <c r="P297"/>
      <c r="Q297">
        <v>10.191765868573397</v>
      </c>
      <c r="R297">
        <v>27.965832242322239</v>
      </c>
      <c r="S297">
        <v>17.303973515225003</v>
      </c>
      <c r="T297"/>
      <c r="U297"/>
      <c r="V297"/>
      <c r="W297"/>
      <c r="X297"/>
      <c r="Y297"/>
      <c r="Z297">
        <v>2.8541514784837467</v>
      </c>
      <c r="AA297"/>
      <c r="AB297">
        <v>15.325662020280975</v>
      </c>
      <c r="AC297">
        <v>23.052841037610545</v>
      </c>
      <c r="AD297"/>
      <c r="AE297"/>
      <c r="AF297"/>
      <c r="AG297"/>
      <c r="AH297"/>
      <c r="AI297">
        <v>-32.968544421658564</v>
      </c>
      <c r="AJ297"/>
      <c r="AK297"/>
      <c r="AL297">
        <v>-16.279138687849077</v>
      </c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</row>
    <row r="298" spans="1:55" x14ac:dyDescent="0.2">
      <c r="A298" s="3" t="str">
        <f t="shared" si="4"/>
        <v>GermanyAR5_UNFCCC2007</v>
      </c>
      <c r="B298" t="s">
        <v>162</v>
      </c>
      <c r="C298" t="s">
        <v>163</v>
      </c>
      <c r="D298" t="s">
        <v>25</v>
      </c>
      <c r="E298" t="s">
        <v>37</v>
      </c>
      <c r="F298">
        <v>994.94802072603477</v>
      </c>
      <c r="G298">
        <v>12.094225095109758</v>
      </c>
      <c r="H298" t="s">
        <v>232</v>
      </c>
      <c r="I298" t="s">
        <v>104</v>
      </c>
      <c r="J298">
        <v>2.0793100373688624E-2</v>
      </c>
      <c r="K298">
        <v>0.82062186608110455</v>
      </c>
      <c r="L298">
        <v>2.0142234464184412E-2</v>
      </c>
      <c r="M298">
        <v>0</v>
      </c>
      <c r="N298">
        <v>6.1917062677310584E-2</v>
      </c>
      <c r="O298">
        <v>9.7318836777400469E-2</v>
      </c>
      <c r="P298"/>
      <c r="Q298">
        <v>10.213099427850143</v>
      </c>
      <c r="R298">
        <v>28.06844486966456</v>
      </c>
      <c r="S298">
        <v>17.509416753765837</v>
      </c>
      <c r="T298"/>
      <c r="U298"/>
      <c r="V298"/>
      <c r="W298"/>
      <c r="X298"/>
      <c r="Y298"/>
      <c r="Z298">
        <v>3.0695991193788448</v>
      </c>
      <c r="AA298"/>
      <c r="AB298">
        <v>15.375502164949365</v>
      </c>
      <c r="AC298">
        <v>22.59112169542589</v>
      </c>
      <c r="AD298"/>
      <c r="AE298"/>
      <c r="AF298"/>
      <c r="AG298"/>
      <c r="AH298"/>
      <c r="AI298">
        <v>-28.662067115807478</v>
      </c>
      <c r="AJ298"/>
      <c r="AK298"/>
      <c r="AL298">
        <v>-16.447639701417319</v>
      </c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</row>
    <row r="299" spans="1:55" x14ac:dyDescent="0.2">
      <c r="A299" s="3" t="str">
        <f t="shared" si="4"/>
        <v>GermanyAR5_UNFCCC2008</v>
      </c>
      <c r="B299" t="s">
        <v>162</v>
      </c>
      <c r="C299" t="s">
        <v>163</v>
      </c>
      <c r="D299" t="s">
        <v>25</v>
      </c>
      <c r="E299" t="s">
        <v>33</v>
      </c>
      <c r="F299">
        <v>994.92091216550148</v>
      </c>
      <c r="G299">
        <v>12.116913126597591</v>
      </c>
      <c r="H299" t="s">
        <v>182</v>
      </c>
      <c r="I299" t="s">
        <v>104</v>
      </c>
      <c r="J299">
        <v>2.0764318448057078E-2</v>
      </c>
      <c r="K299">
        <v>0.82619580909449553</v>
      </c>
      <c r="L299">
        <v>1.8760325315601709E-2</v>
      </c>
      <c r="M299">
        <v>0</v>
      </c>
      <c r="N299">
        <v>5.8277715594538586E-2</v>
      </c>
      <c r="O299">
        <v>9.6766149995364273E-2</v>
      </c>
      <c r="P299"/>
      <c r="Q299">
        <v>10.144280908657372</v>
      </c>
      <c r="R299">
        <v>28.323018126699285</v>
      </c>
      <c r="S299">
        <v>17.498895430193993</v>
      </c>
      <c r="T299"/>
      <c r="U299"/>
      <c r="V299"/>
      <c r="W299"/>
      <c r="X299"/>
      <c r="Y299"/>
      <c r="Z299">
        <v>3.2498660308344389</v>
      </c>
      <c r="AA299"/>
      <c r="AB299">
        <v>15.359492194150233</v>
      </c>
      <c r="AC299">
        <v>21.699113529596247</v>
      </c>
      <c r="AD299"/>
      <c r="AE299"/>
      <c r="AF299"/>
      <c r="AG299"/>
      <c r="AH299"/>
      <c r="AI299">
        <v>-49.89407462313487</v>
      </c>
      <c r="AJ299"/>
      <c r="AK299"/>
      <c r="AL299">
        <v>-5.6745943782530848</v>
      </c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</row>
    <row r="300" spans="1:55" x14ac:dyDescent="0.2">
      <c r="A300" s="3" t="str">
        <f t="shared" si="4"/>
        <v>GermanyAR5_UNFCCC2009</v>
      </c>
      <c r="B300" t="s">
        <v>162</v>
      </c>
      <c r="C300" t="s">
        <v>163</v>
      </c>
      <c r="D300" t="s">
        <v>25</v>
      </c>
      <c r="E300" t="s">
        <v>31</v>
      </c>
      <c r="F300">
        <v>927.10754722802938</v>
      </c>
      <c r="G300">
        <v>11.319675613386925</v>
      </c>
      <c r="H300" t="s">
        <v>208</v>
      </c>
      <c r="I300" t="s">
        <v>104</v>
      </c>
      <c r="J300">
        <v>1.9479685764534304E-2</v>
      </c>
      <c r="K300">
        <v>0.82403010297713264</v>
      </c>
      <c r="L300">
        <v>1.8655201458300786E-2</v>
      </c>
      <c r="M300">
        <v>0</v>
      </c>
      <c r="N300">
        <v>5.3979494182686327E-2</v>
      </c>
      <c r="O300">
        <v>0.10333520138188021</v>
      </c>
      <c r="P300"/>
      <c r="Q300">
        <v>10.115494361717968</v>
      </c>
      <c r="R300">
        <v>28.356917535229204</v>
      </c>
      <c r="S300">
        <v>17.698097328343703</v>
      </c>
      <c r="T300"/>
      <c r="U300"/>
      <c r="V300"/>
      <c r="W300"/>
      <c r="X300"/>
      <c r="Y300"/>
      <c r="Z300">
        <v>3.3991048783436568</v>
      </c>
      <c r="AA300"/>
      <c r="AB300">
        <v>15.410254366716373</v>
      </c>
      <c r="AC300">
        <v>20.822976625118521</v>
      </c>
      <c r="AD300"/>
      <c r="AE300"/>
      <c r="AF300"/>
      <c r="AG300"/>
      <c r="AH300"/>
      <c r="AI300">
        <v>-56.05479967167296</v>
      </c>
      <c r="AJ300"/>
      <c r="AK300"/>
      <c r="AL300">
        <v>-6.4201753980989498</v>
      </c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</row>
    <row r="301" spans="1:55" x14ac:dyDescent="0.2">
      <c r="A301" s="3" t="str">
        <f t="shared" si="4"/>
        <v>GermanyAR5_UNFCCC2010</v>
      </c>
      <c r="B301" t="s">
        <v>162</v>
      </c>
      <c r="C301" t="s">
        <v>163</v>
      </c>
      <c r="D301" t="s">
        <v>25</v>
      </c>
      <c r="E301" t="s">
        <v>30</v>
      </c>
      <c r="F301">
        <v>960.41136694364627</v>
      </c>
      <c r="G301">
        <v>11.744282488272013</v>
      </c>
      <c r="H301" t="s">
        <v>232</v>
      </c>
      <c r="I301" t="s">
        <v>104</v>
      </c>
      <c r="J301">
        <v>1.9404011714335527E-2</v>
      </c>
      <c r="K301">
        <v>0.83484315420492783</v>
      </c>
      <c r="L301">
        <v>1.6695241107346079E-2</v>
      </c>
      <c r="M301">
        <v>0</v>
      </c>
      <c r="N301">
        <v>5.0174753213939771E-2</v>
      </c>
      <c r="O301">
        <v>9.8286851473786213E-2</v>
      </c>
      <c r="P301"/>
      <c r="Q301">
        <v>9.6611573024013744</v>
      </c>
      <c r="R301">
        <v>28.202874960286007</v>
      </c>
      <c r="S301">
        <v>17.548062494422236</v>
      </c>
      <c r="T301"/>
      <c r="U301"/>
      <c r="V301"/>
      <c r="W301"/>
      <c r="X301"/>
      <c r="Y301"/>
      <c r="Z301">
        <v>3.6556459033650066</v>
      </c>
      <c r="AA301"/>
      <c r="AB301">
        <v>15.634219659291348</v>
      </c>
      <c r="AC301">
        <v>19.693849056760168</v>
      </c>
      <c r="AD301"/>
      <c r="AE301"/>
      <c r="AF301"/>
      <c r="AG301"/>
      <c r="AH301"/>
      <c r="AI301">
        <v>-50.67412787219186</v>
      </c>
      <c r="AJ301"/>
      <c r="AK301"/>
      <c r="AL301">
        <v>-5.0995458339373307</v>
      </c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</row>
    <row r="302" spans="1:55" x14ac:dyDescent="0.2">
      <c r="A302" s="3" t="str">
        <f t="shared" si="4"/>
        <v>GermanyAR5_UNFCCC2011</v>
      </c>
      <c r="B302" t="s">
        <v>162</v>
      </c>
      <c r="C302" t="s">
        <v>163</v>
      </c>
      <c r="D302" t="s">
        <v>25</v>
      </c>
      <c r="E302" t="s">
        <v>29</v>
      </c>
      <c r="F302">
        <v>933.9029335619972</v>
      </c>
      <c r="G302">
        <v>11.633797961215354</v>
      </c>
      <c r="H302" t="s">
        <v>182</v>
      </c>
      <c r="I302" t="s">
        <v>104</v>
      </c>
      <c r="J302">
        <v>1.8436575306536432E-2</v>
      </c>
      <c r="K302">
        <v>0.83308682434413928</v>
      </c>
      <c r="L302">
        <v>1.6221598493355954E-2</v>
      </c>
      <c r="M302">
        <v>0</v>
      </c>
      <c r="N302">
        <v>5.1372861909674071E-2</v>
      </c>
      <c r="O302">
        <v>9.9318715252830758E-2</v>
      </c>
      <c r="P302"/>
      <c r="Q302">
        <v>9.6008350143778749</v>
      </c>
      <c r="R302">
        <v>27.816630960129096</v>
      </c>
      <c r="S302">
        <v>17.793888881005042</v>
      </c>
      <c r="T302"/>
      <c r="U302"/>
      <c r="V302"/>
      <c r="W302"/>
      <c r="X302"/>
      <c r="Y302"/>
      <c r="Z302">
        <v>3.8868019606121926</v>
      </c>
      <c r="AA302"/>
      <c r="AB302">
        <v>16.011314901192339</v>
      </c>
      <c r="AC302">
        <v>17.644567814910779</v>
      </c>
      <c r="AD302"/>
      <c r="AE302"/>
      <c r="AF302"/>
      <c r="AG302"/>
      <c r="AH302"/>
      <c r="AI302">
        <v>-49.452995589539505</v>
      </c>
      <c r="AJ302"/>
      <c r="AK302"/>
      <c r="AL302">
        <v>-4.9739242932004002</v>
      </c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</row>
    <row r="303" spans="1:55" x14ac:dyDescent="0.2">
      <c r="A303" s="3" t="str">
        <f t="shared" si="4"/>
        <v>GermanyAR5_UNFCCC2012</v>
      </c>
      <c r="B303" t="s">
        <v>162</v>
      </c>
      <c r="C303" t="s">
        <v>163</v>
      </c>
      <c r="D303" t="s">
        <v>25</v>
      </c>
      <c r="E303" t="s">
        <v>28</v>
      </c>
      <c r="F303">
        <v>938.81260258550333</v>
      </c>
      <c r="G303">
        <v>11.673024503404875</v>
      </c>
      <c r="H303" t="s">
        <v>153</v>
      </c>
      <c r="I303" t="s">
        <v>105</v>
      </c>
      <c r="J303">
        <v>1.8519479944155939E-2</v>
      </c>
      <c r="K303">
        <v>0.83597858784489532</v>
      </c>
      <c r="L303">
        <v>1.5217486228364571E-2</v>
      </c>
      <c r="M303">
        <v>0</v>
      </c>
      <c r="N303">
        <v>4.99650995564664E-2</v>
      </c>
      <c r="O303">
        <v>9.8838826370273788E-2</v>
      </c>
      <c r="P303"/>
      <c r="Q303">
        <v>9.7434992974603158</v>
      </c>
      <c r="R303">
        <v>27.819291087037275</v>
      </c>
      <c r="S303">
        <v>18.155335805404224</v>
      </c>
      <c r="T303"/>
      <c r="U303"/>
      <c r="V303"/>
      <c r="W303"/>
      <c r="X303"/>
      <c r="Y303"/>
      <c r="Z303">
        <v>4.0306199795056106</v>
      </c>
      <c r="AA303"/>
      <c r="AB303">
        <v>16.244985270340909</v>
      </c>
      <c r="AC303">
        <v>16.797404381425078</v>
      </c>
      <c r="AD303"/>
      <c r="AE303"/>
      <c r="AF303"/>
      <c r="AG303"/>
      <c r="AH303"/>
      <c r="AI303">
        <v>-59.552889912713027</v>
      </c>
      <c r="AJ303"/>
      <c r="AK303"/>
      <c r="AL303">
        <v>-3.9872342414871058</v>
      </c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</row>
    <row r="304" spans="1:55" x14ac:dyDescent="0.2">
      <c r="A304" s="3" t="str">
        <f t="shared" si="4"/>
        <v>GermanyAR5_UNFCCC2013</v>
      </c>
      <c r="B304" t="s">
        <v>162</v>
      </c>
      <c r="C304" t="s">
        <v>163</v>
      </c>
      <c r="D304" t="s">
        <v>25</v>
      </c>
      <c r="E304" t="s">
        <v>27</v>
      </c>
      <c r="F304">
        <v>960.60082954598465</v>
      </c>
      <c r="G304">
        <v>11.911384749931315</v>
      </c>
      <c r="H304" t="s">
        <v>183</v>
      </c>
      <c r="I304" t="s">
        <v>105</v>
      </c>
      <c r="J304">
        <v>1.8633440404056227E-2</v>
      </c>
      <c r="K304">
        <v>0.83500957518422836</v>
      </c>
      <c r="L304">
        <v>1.3991351484541491E-2</v>
      </c>
      <c r="M304">
        <v>0</v>
      </c>
      <c r="N304">
        <v>4.8533429996604233E-2</v>
      </c>
      <c r="O304">
        <v>0.102465643334626</v>
      </c>
      <c r="P304"/>
      <c r="Q304">
        <v>9.7605697142585015</v>
      </c>
      <c r="R304">
        <v>28.165800282771205</v>
      </c>
      <c r="S304">
        <v>18.236252799425507</v>
      </c>
      <c r="T304"/>
      <c r="U304"/>
      <c r="V304"/>
      <c r="W304"/>
      <c r="X304"/>
      <c r="Y304"/>
      <c r="Z304">
        <v>4.3947604112369971</v>
      </c>
      <c r="AA304"/>
      <c r="AB304">
        <v>16.686530196731525</v>
      </c>
      <c r="AC304">
        <v>21.184668582781001</v>
      </c>
      <c r="AD304"/>
      <c r="AE304"/>
      <c r="AF304"/>
      <c r="AG304"/>
      <c r="AH304"/>
      <c r="AI304">
        <v>-63.310122890098377</v>
      </c>
      <c r="AJ304"/>
      <c r="AK304"/>
      <c r="AL304">
        <v>-2.7119025184999428</v>
      </c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</row>
    <row r="305" spans="1:55" x14ac:dyDescent="0.2">
      <c r="A305" s="3" t="str">
        <f t="shared" si="4"/>
        <v>GermanyAR5_UNFCCC2014</v>
      </c>
      <c r="B305" t="s">
        <v>162</v>
      </c>
      <c r="C305" t="s">
        <v>163</v>
      </c>
      <c r="D305" t="s">
        <v>25</v>
      </c>
      <c r="E305" t="s">
        <v>24</v>
      </c>
      <c r="F305">
        <v>920.81717161914673</v>
      </c>
      <c r="G305">
        <v>11.370569834459873</v>
      </c>
      <c r="H305" t="s">
        <v>219</v>
      </c>
      <c r="I305" t="s">
        <v>106</v>
      </c>
      <c r="J305">
        <v>1.7504111548124864E-2</v>
      </c>
      <c r="K305">
        <v>0.82745336969507388</v>
      </c>
      <c r="L305">
        <v>1.3868303842841226E-2</v>
      </c>
      <c r="M305">
        <v>0</v>
      </c>
      <c r="N305">
        <v>5.0492008410552076E-2</v>
      </c>
      <c r="O305">
        <v>0.10818631805153285</v>
      </c>
      <c r="P305"/>
      <c r="Q305">
        <v>9.9140895514627818</v>
      </c>
      <c r="R305">
        <v>28.409411365870476</v>
      </c>
      <c r="S305">
        <v>18.862685479127649</v>
      </c>
      <c r="T305"/>
      <c r="U305"/>
      <c r="V305"/>
      <c r="W305"/>
      <c r="X305"/>
      <c r="Y305"/>
      <c r="Z305">
        <v>4.6146398785453009</v>
      </c>
      <c r="AA305"/>
      <c r="AB305">
        <v>16.719359041073535</v>
      </c>
      <c r="AC305">
        <v>21.09963408002217</v>
      </c>
      <c r="AD305"/>
      <c r="AE305"/>
      <c r="AF305"/>
      <c r="AG305"/>
      <c r="AH305"/>
      <c r="AI305">
        <v>-62.391055948203793</v>
      </c>
      <c r="AJ305"/>
      <c r="AK305"/>
      <c r="AL305">
        <v>-3.2888071267365655</v>
      </c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</row>
    <row r="306" spans="1:55" x14ac:dyDescent="0.2">
      <c r="A306" s="3" t="str">
        <f t="shared" si="4"/>
        <v>GermanyAR5_UNFCCC2015</v>
      </c>
      <c r="B306" t="s">
        <v>162</v>
      </c>
      <c r="C306" t="s">
        <v>163</v>
      </c>
      <c r="D306" t="s">
        <v>25</v>
      </c>
      <c r="E306" t="s">
        <v>22</v>
      </c>
      <c r="F306">
        <v>923.50129621320878</v>
      </c>
      <c r="G306">
        <v>11.305418169609323</v>
      </c>
      <c r="H306" t="s">
        <v>152</v>
      </c>
      <c r="I306" t="s">
        <v>104</v>
      </c>
      <c r="J306">
        <v>1.7632566621864625E-2</v>
      </c>
      <c r="K306">
        <v>0.83074114559681</v>
      </c>
      <c r="L306">
        <v>1.307963035237723E-2</v>
      </c>
      <c r="M306">
        <v>0</v>
      </c>
      <c r="N306">
        <v>4.880057276224016E-2</v>
      </c>
      <c r="O306">
        <v>0.10737865128857263</v>
      </c>
      <c r="P306"/>
      <c r="Q306">
        <v>9.9064050382796012</v>
      </c>
      <c r="R306">
        <v>28.395355290143868</v>
      </c>
      <c r="S306">
        <v>18.672204435487355</v>
      </c>
      <c r="T306"/>
      <c r="U306"/>
      <c r="V306"/>
      <c r="W306"/>
      <c r="X306"/>
      <c r="Y306"/>
      <c r="Z306">
        <v>4.6970211440630552</v>
      </c>
      <c r="AA306"/>
      <c r="AB306">
        <v>17.357242824563254</v>
      </c>
      <c r="AC306">
        <v>20.136094918085838</v>
      </c>
      <c r="AD306"/>
      <c r="AE306"/>
      <c r="AF306"/>
      <c r="AG306"/>
      <c r="AH306"/>
      <c r="AI306">
        <v>-61.379148270758776</v>
      </c>
      <c r="AJ306"/>
      <c r="AK306"/>
      <c r="AL306">
        <v>-2.2294628011085931</v>
      </c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</row>
    <row r="307" spans="1:55" x14ac:dyDescent="0.2">
      <c r="A307" s="3" t="str">
        <f t="shared" si="4"/>
        <v>GermanyAR5_UNFCCC2016</v>
      </c>
      <c r="B307" t="s">
        <v>162</v>
      </c>
      <c r="C307" t="s">
        <v>163</v>
      </c>
      <c r="D307" t="s">
        <v>25</v>
      </c>
      <c r="E307" t="s">
        <v>21</v>
      </c>
      <c r="F307">
        <v>927.32889697626354</v>
      </c>
      <c r="G307">
        <v>11.261006501225461</v>
      </c>
      <c r="H307" t="s">
        <v>208</v>
      </c>
      <c r="I307" t="s">
        <v>104</v>
      </c>
      <c r="J307">
        <v>1.7486201950707696E-2</v>
      </c>
      <c r="K307">
        <v>0.8300267026513054</v>
      </c>
      <c r="L307">
        <v>1.2361951007780822E-2</v>
      </c>
      <c r="M307">
        <v>0</v>
      </c>
      <c r="N307">
        <v>5.0490268110543912E-2</v>
      </c>
      <c r="O307">
        <v>0.10712107823036995</v>
      </c>
      <c r="P307"/>
      <c r="Q307">
        <v>9.9337566290375854</v>
      </c>
      <c r="R307">
        <v>28.114091542724825</v>
      </c>
      <c r="S307">
        <v>18.54150215239579</v>
      </c>
      <c r="T307"/>
      <c r="U307"/>
      <c r="V307"/>
      <c r="W307"/>
      <c r="X307"/>
      <c r="Y307"/>
      <c r="Z307">
        <v>4.6787680872104218</v>
      </c>
      <c r="AA307"/>
      <c r="AB307">
        <v>17.464063447239013</v>
      </c>
      <c r="AC307">
        <v>20.604289459669371</v>
      </c>
      <c r="AD307"/>
      <c r="AE307"/>
      <c r="AF307"/>
      <c r="AG307"/>
      <c r="AH307"/>
      <c r="AI307">
        <v>-63.801059268900012</v>
      </c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</row>
    <row r="308" spans="1:55" x14ac:dyDescent="0.2">
      <c r="A308" s="3" t="str">
        <f t="shared" si="4"/>
        <v>GermanyAR5_UNFCCC2017</v>
      </c>
      <c r="B308" t="s">
        <v>162</v>
      </c>
      <c r="C308" t="s">
        <v>163</v>
      </c>
      <c r="D308" t="s">
        <v>25</v>
      </c>
      <c r="E308" t="s">
        <v>20</v>
      </c>
      <c r="F308">
        <v>911.27522524209735</v>
      </c>
      <c r="G308">
        <v>11.024779549131209</v>
      </c>
      <c r="H308" t="s">
        <v>219</v>
      </c>
      <c r="I308" t="s">
        <v>104</v>
      </c>
      <c r="J308">
        <v>1.6902663908349286E-2</v>
      </c>
      <c r="K308">
        <v>0.82437973058879088</v>
      </c>
      <c r="L308">
        <v>1.2068356344087249E-2</v>
      </c>
      <c r="M308">
        <v>0</v>
      </c>
      <c r="N308">
        <v>5.5537941856058474E-2</v>
      </c>
      <c r="O308">
        <v>0.10801397121106347</v>
      </c>
      <c r="P308"/>
      <c r="Q308">
        <v>9.9722833790111505</v>
      </c>
      <c r="R308">
        <v>27.894259117713879</v>
      </c>
      <c r="S308">
        <v>18.148966675464347</v>
      </c>
      <c r="T308"/>
      <c r="U308"/>
      <c r="V308"/>
      <c r="W308"/>
      <c r="X308"/>
      <c r="Y308"/>
      <c r="Z308">
        <v>4.6012769027088209</v>
      </c>
      <c r="AA308"/>
      <c r="AB308">
        <v>17.351126921342033</v>
      </c>
      <c r="AC308">
        <v>20.462542948415056</v>
      </c>
      <c r="AD308"/>
      <c r="AE308"/>
      <c r="AF308"/>
      <c r="AG308"/>
      <c r="AH308"/>
      <c r="AI308">
        <v>-62.790478528266405</v>
      </c>
      <c r="AJ308"/>
      <c r="AK308"/>
      <c r="AL308">
        <v>-3.1379173217561269</v>
      </c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</row>
    <row r="309" spans="1:55" x14ac:dyDescent="0.2">
      <c r="A309" s="3" t="str">
        <f t="shared" si="4"/>
        <v>GermanyAR5_UNFCCC2018</v>
      </c>
      <c r="B309" t="s">
        <v>162</v>
      </c>
      <c r="C309" t="s">
        <v>163</v>
      </c>
      <c r="D309" t="s">
        <v>25</v>
      </c>
      <c r="E309" t="s">
        <v>19</v>
      </c>
      <c r="F309">
        <v>876.6063074843604</v>
      </c>
      <c r="G309">
        <v>10.573524383189104</v>
      </c>
      <c r="H309" t="s">
        <v>232</v>
      </c>
      <c r="I309" t="s">
        <v>106</v>
      </c>
      <c r="J309">
        <v>1.5932341179111999E-2</v>
      </c>
      <c r="K309">
        <v>0.82252392434931687</v>
      </c>
      <c r="L309">
        <v>1.1997066039520402E-2</v>
      </c>
      <c r="M309">
        <v>0</v>
      </c>
      <c r="N309">
        <v>5.534809967526301E-2</v>
      </c>
      <c r="O309">
        <v>0.11013090993589968</v>
      </c>
      <c r="P309"/>
      <c r="Q309">
        <v>9.8561301319630488</v>
      </c>
      <c r="R309">
        <v>27.462772951804773</v>
      </c>
      <c r="S309">
        <v>17.139714958701212</v>
      </c>
      <c r="T309"/>
      <c r="U309"/>
      <c r="V309"/>
      <c r="W309"/>
      <c r="X309"/>
      <c r="Y309"/>
      <c r="Z309">
        <v>4.5578014219631289</v>
      </c>
      <c r="AA309"/>
      <c r="AB309">
        <v>17.546181084944379</v>
      </c>
      <c r="AC309">
        <v>19.978849749425123</v>
      </c>
      <c r="AD309"/>
      <c r="AE309"/>
      <c r="AF309"/>
      <c r="AG309"/>
      <c r="AH309"/>
      <c r="AI309">
        <v>-55.714712577659</v>
      </c>
      <c r="AJ309"/>
      <c r="AK309"/>
      <c r="AL309">
        <v>-8.6512790889040421</v>
      </c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</row>
    <row r="310" spans="1:55" x14ac:dyDescent="0.2">
      <c r="A310" s="3" t="str">
        <f t="shared" si="4"/>
        <v>GermanyAR5_UNFCCC2019</v>
      </c>
      <c r="B310" t="s">
        <v>162</v>
      </c>
      <c r="C310" t="s">
        <v>163</v>
      </c>
      <c r="D310" t="s">
        <v>25</v>
      </c>
      <c r="E310" t="s">
        <v>18</v>
      </c>
      <c r="F310">
        <v>825.94406428066247</v>
      </c>
      <c r="G310">
        <v>9.9400002647716725</v>
      </c>
      <c r="H310" t="s">
        <v>213</v>
      </c>
      <c r="I310" t="s">
        <v>106</v>
      </c>
      <c r="J310">
        <v>1.482915842487233E-2</v>
      </c>
      <c r="K310">
        <v>0.81645384594364245</v>
      </c>
      <c r="L310">
        <v>1.2247571834226012E-2</v>
      </c>
      <c r="M310">
        <v>0</v>
      </c>
      <c r="N310">
        <v>5.5783502408359824E-2</v>
      </c>
      <c r="O310">
        <v>0.11551507981377163</v>
      </c>
      <c r="P310"/>
      <c r="Q310">
        <v>9.8316341844516497</v>
      </c>
      <c r="R310">
        <v>27.146491070493255</v>
      </c>
      <c r="S310">
        <v>16.890792575578143</v>
      </c>
      <c r="T310"/>
      <c r="U310"/>
      <c r="V310"/>
      <c r="W310"/>
      <c r="X310"/>
      <c r="Y310"/>
      <c r="Z310">
        <v>4.4260523830725615</v>
      </c>
      <c r="AA310"/>
      <c r="AB310">
        <v>17.354832182116329</v>
      </c>
      <c r="AC310">
        <v>19.759192111379711</v>
      </c>
      <c r="AD310"/>
      <c r="AE310"/>
      <c r="AF310"/>
      <c r="AG310"/>
      <c r="AH310"/>
      <c r="AI310">
        <v>-52.386014551843218</v>
      </c>
      <c r="AJ310"/>
      <c r="AK310"/>
      <c r="AL310">
        <v>-6.0669361222456084</v>
      </c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</row>
    <row r="311" spans="1:55" x14ac:dyDescent="0.2">
      <c r="A311" s="3" t="str">
        <f t="shared" si="4"/>
        <v>GermanyAR5_UNFCCC2020</v>
      </c>
      <c r="B311" t="s">
        <v>162</v>
      </c>
      <c r="C311" t="s">
        <v>163</v>
      </c>
      <c r="D311" t="s">
        <v>25</v>
      </c>
      <c r="E311" t="s">
        <v>107</v>
      </c>
      <c r="F311">
        <v>761.10106505229271</v>
      </c>
      <c r="G311">
        <v>9.1521536018098306</v>
      </c>
      <c r="H311" t="s">
        <v>217</v>
      </c>
      <c r="I311" t="s">
        <v>98</v>
      </c>
      <c r="J311">
        <v>1.436121506678119E-2</v>
      </c>
      <c r="K311">
        <v>0.80007001702779557</v>
      </c>
      <c r="L311">
        <v>1.2663061878842349E-2</v>
      </c>
      <c r="M311">
        <v>0</v>
      </c>
      <c r="N311">
        <v>5.6880991504235222E-2</v>
      </c>
      <c r="O311">
        <v>0.13038592958912695</v>
      </c>
      <c r="P311"/>
      <c r="Q311">
        <v>9.8335591728512792</v>
      </c>
      <c r="R311">
        <v>26.731511830192986</v>
      </c>
      <c r="S311">
        <v>16.605376136368704</v>
      </c>
      <c r="T311"/>
      <c r="U311"/>
      <c r="V311"/>
      <c r="W311"/>
      <c r="X311"/>
      <c r="Y311"/>
      <c r="Z311">
        <v>4.3048508070777158</v>
      </c>
      <c r="AA311"/>
      <c r="AB311">
        <v>17.265628897845136</v>
      </c>
      <c r="AC311">
        <v>19.240378096698944</v>
      </c>
      <c r="AD311"/>
      <c r="AE311"/>
      <c r="AF311"/>
      <c r="AG311"/>
      <c r="AH311">
        <v>5.2555649370830047</v>
      </c>
      <c r="AI311">
        <v>-45.880529227083869</v>
      </c>
      <c r="AJ311"/>
      <c r="AK311"/>
      <c r="AL311">
        <v>-8.6512790889040421</v>
      </c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</row>
    <row r="312" spans="1:55" x14ac:dyDescent="0.2">
      <c r="A312" s="3" t="str">
        <f t="shared" si="4"/>
        <v>GermanyAR6_UNFCCC1990</v>
      </c>
      <c r="B312" t="s">
        <v>162</v>
      </c>
      <c r="C312" t="s">
        <v>163</v>
      </c>
      <c r="D312" t="s">
        <v>285</v>
      </c>
      <c r="E312" t="s">
        <v>79</v>
      </c>
      <c r="F312">
        <v>1275.5803579997528</v>
      </c>
      <c r="G312">
        <v>16.058563724162564</v>
      </c>
      <c r="H312" t="s">
        <v>210</v>
      </c>
      <c r="I312" t="s">
        <v>97</v>
      </c>
      <c r="J312">
        <v>3.3343727568527062E-2</v>
      </c>
      <c r="K312">
        <v>0.81485474190867524</v>
      </c>
      <c r="L312">
        <v>3.2252138088162664E-2</v>
      </c>
      <c r="M312">
        <v>0</v>
      </c>
      <c r="N312">
        <v>6.3947223672634987E-2</v>
      </c>
      <c r="O312">
        <v>8.8945896330527116E-2</v>
      </c>
      <c r="P312"/>
      <c r="Q312">
        <v>11.838290074550672</v>
      </c>
      <c r="R312">
        <v>36.079921293482457</v>
      </c>
      <c r="S312">
        <v>20.858416626227282</v>
      </c>
      <c r="T312"/>
      <c r="U312"/>
      <c r="V312"/>
      <c r="W312"/>
      <c r="X312"/>
      <c r="Y312"/>
      <c r="Z312">
        <v>3.1924432631285642</v>
      </c>
      <c r="AA312"/>
      <c r="AB312">
        <v>14.09573044718309</v>
      </c>
      <c r="AC312">
        <v>27.39283657933062</v>
      </c>
      <c r="AD312"/>
      <c r="AE312"/>
      <c r="AF312"/>
      <c r="AG312"/>
      <c r="AH312"/>
      <c r="AI312">
        <v>-19.257809022608619</v>
      </c>
      <c r="AJ312"/>
      <c r="AK312"/>
      <c r="AL312">
        <v>-1.3303504795562799</v>
      </c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</row>
    <row r="313" spans="1:55" x14ac:dyDescent="0.2">
      <c r="A313" s="3" t="str">
        <f t="shared" si="4"/>
        <v>GermanyAR6_UNFCCC1991</v>
      </c>
      <c r="B313" t="s">
        <v>162</v>
      </c>
      <c r="C313" t="s">
        <v>163</v>
      </c>
      <c r="D313" t="s">
        <v>285</v>
      </c>
      <c r="E313" t="s">
        <v>78</v>
      </c>
      <c r="F313">
        <v>1230.4259280803592</v>
      </c>
      <c r="G313">
        <v>15.377653002677924</v>
      </c>
      <c r="H313" t="s">
        <v>211</v>
      </c>
      <c r="I313" t="s">
        <v>105</v>
      </c>
      <c r="J313">
        <v>3.2343268076498455E-2</v>
      </c>
      <c r="K313">
        <v>0.81452493071863596</v>
      </c>
      <c r="L313">
        <v>3.4684152080620659E-2</v>
      </c>
      <c r="M313">
        <v>0</v>
      </c>
      <c r="N313">
        <v>6.367748931625157E-2</v>
      </c>
      <c r="O313">
        <v>8.711342788449189E-2</v>
      </c>
      <c r="P313"/>
      <c r="Q313">
        <v>10.524407401068457</v>
      </c>
      <c r="R313">
        <v>32.146415535720578</v>
      </c>
      <c r="S313">
        <v>19.536808284328668</v>
      </c>
      <c r="T313"/>
      <c r="U313"/>
      <c r="V313"/>
      <c r="W313"/>
      <c r="X313"/>
      <c r="Y313"/>
      <c r="Z313">
        <v>2.8984724955052132</v>
      </c>
      <c r="AA313"/>
      <c r="AB313">
        <v>14.394979349522769</v>
      </c>
      <c r="AC313">
        <v>27.685537286891687</v>
      </c>
      <c r="AD313"/>
      <c r="AE313"/>
      <c r="AF313"/>
      <c r="AG313"/>
      <c r="AH313"/>
      <c r="AI313">
        <v>-80.798216682006583</v>
      </c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</row>
    <row r="314" spans="1:55" x14ac:dyDescent="0.2">
      <c r="A314" s="3" t="str">
        <f t="shared" si="4"/>
        <v>GermanyAR6_UNFCCC1992</v>
      </c>
      <c r="B314" t="s">
        <v>162</v>
      </c>
      <c r="C314" t="s">
        <v>163</v>
      </c>
      <c r="D314" t="s">
        <v>285</v>
      </c>
      <c r="E314" t="s">
        <v>76</v>
      </c>
      <c r="F314">
        <v>1179.9405473136189</v>
      </c>
      <c r="G314">
        <v>14.634994487831355</v>
      </c>
      <c r="H314" t="s">
        <v>183</v>
      </c>
      <c r="I314" t="s">
        <v>105</v>
      </c>
      <c r="J314">
        <v>3.1052056502491709E-2</v>
      </c>
      <c r="K314">
        <v>0.80769871239516478</v>
      </c>
      <c r="L314">
        <v>3.672376552201382E-2</v>
      </c>
      <c r="M314">
        <v>0</v>
      </c>
      <c r="N314">
        <v>6.6019575622841123E-2</v>
      </c>
      <c r="O314">
        <v>8.9557946459980317E-2</v>
      </c>
      <c r="P314"/>
      <c r="Q314">
        <v>10.466789274154896</v>
      </c>
      <c r="R314">
        <v>31.323407202038439</v>
      </c>
      <c r="S314">
        <v>19.166832127306225</v>
      </c>
      <c r="T314"/>
      <c r="U314"/>
      <c r="V314"/>
      <c r="W314"/>
      <c r="X314"/>
      <c r="Y314"/>
      <c r="Z314">
        <v>2.6966849451458899</v>
      </c>
      <c r="AA314"/>
      <c r="AB314">
        <v>14.405889296478072</v>
      </c>
      <c r="AC314">
        <v>27.613449517149437</v>
      </c>
      <c r="AD314"/>
      <c r="AE314"/>
      <c r="AF314"/>
      <c r="AG314"/>
      <c r="AH314"/>
      <c r="AI314">
        <v>-86.240008232014915</v>
      </c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</row>
    <row r="315" spans="1:55" x14ac:dyDescent="0.2">
      <c r="A315" s="3" t="str">
        <f t="shared" si="4"/>
        <v>GermanyAR6_UNFCCC1993</v>
      </c>
      <c r="B315" t="s">
        <v>162</v>
      </c>
      <c r="C315" t="s">
        <v>163</v>
      </c>
      <c r="D315" t="s">
        <v>285</v>
      </c>
      <c r="E315" t="s">
        <v>73</v>
      </c>
      <c r="F315">
        <v>1168.4672759765742</v>
      </c>
      <c r="G315">
        <v>14.397728443998583</v>
      </c>
      <c r="H315" t="s">
        <v>153</v>
      </c>
      <c r="I315" t="s">
        <v>105</v>
      </c>
      <c r="J315">
        <v>3.0595362864689859E-2</v>
      </c>
      <c r="K315">
        <v>0.80795538649112397</v>
      </c>
      <c r="L315">
        <v>3.6941312121916349E-2</v>
      </c>
      <c r="M315">
        <v>0</v>
      </c>
      <c r="N315">
        <v>6.5451867943496653E-2</v>
      </c>
      <c r="O315">
        <v>8.9651433443463005E-2</v>
      </c>
      <c r="P315"/>
      <c r="Q315">
        <v>10.422876882467232</v>
      </c>
      <c r="R315">
        <v>31.347358059766258</v>
      </c>
      <c r="S315">
        <v>18.618335010201239</v>
      </c>
      <c r="T315"/>
      <c r="U315"/>
      <c r="V315"/>
      <c r="W315"/>
      <c r="X315"/>
      <c r="Y315"/>
      <c r="Z315">
        <v>2.3406133719747335</v>
      </c>
      <c r="AA315"/>
      <c r="AB315">
        <v>14.324942021413648</v>
      </c>
      <c r="AC315">
        <v>27.70064087725526</v>
      </c>
      <c r="AD315"/>
      <c r="AE315"/>
      <c r="AF315"/>
      <c r="AG315"/>
      <c r="AH315"/>
      <c r="AI315">
        <v>-86.004384054569442</v>
      </c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</row>
    <row r="316" spans="1:55" x14ac:dyDescent="0.2">
      <c r="A316" s="3" t="str">
        <f t="shared" si="4"/>
        <v>GermanyAR6_UNFCCC1994</v>
      </c>
      <c r="B316" t="s">
        <v>162</v>
      </c>
      <c r="C316" t="s">
        <v>163</v>
      </c>
      <c r="D316" t="s">
        <v>285</v>
      </c>
      <c r="E316" t="s">
        <v>70</v>
      </c>
      <c r="F316">
        <v>1149.7010647265433</v>
      </c>
      <c r="G316">
        <v>14.117440898071058</v>
      </c>
      <c r="H316" t="s">
        <v>152</v>
      </c>
      <c r="I316" t="s">
        <v>105</v>
      </c>
      <c r="J316">
        <v>3.006132098544036E-2</v>
      </c>
      <c r="K316">
        <v>0.80135441734966617</v>
      </c>
      <c r="L316">
        <v>3.6800560946559924E-2</v>
      </c>
      <c r="M316">
        <v>0</v>
      </c>
      <c r="N316">
        <v>7.0999448959857464E-2</v>
      </c>
      <c r="O316">
        <v>9.0845572743916456E-2</v>
      </c>
      <c r="P316"/>
      <c r="Q316">
        <v>10.802849109517139</v>
      </c>
      <c r="R316">
        <v>31.571564366774233</v>
      </c>
      <c r="S316">
        <v>17.970765840575297</v>
      </c>
      <c r="T316"/>
      <c r="U316"/>
      <c r="V316"/>
      <c r="W316"/>
      <c r="X316"/>
      <c r="Y316"/>
      <c r="Z316">
        <v>2.1787513888016425</v>
      </c>
      <c r="AA316"/>
      <c r="AB316">
        <v>14.305709008005408</v>
      </c>
      <c r="AC316">
        <v>27.615611995699677</v>
      </c>
      <c r="AD316"/>
      <c r="AE316"/>
      <c r="AF316"/>
      <c r="AG316"/>
      <c r="AH316"/>
      <c r="AI316">
        <v>-77.275535784172831</v>
      </c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</row>
    <row r="317" spans="1:55" x14ac:dyDescent="0.2">
      <c r="A317" s="3" t="str">
        <f t="shared" si="4"/>
        <v>GermanyAR6_UNFCCC1995</v>
      </c>
      <c r="B317" t="s">
        <v>162</v>
      </c>
      <c r="C317" t="s">
        <v>163</v>
      </c>
      <c r="D317" t="s">
        <v>285</v>
      </c>
      <c r="E317" t="s">
        <v>68</v>
      </c>
      <c r="F317">
        <v>1145.2246792294411</v>
      </c>
      <c r="G317">
        <v>14.021204781556811</v>
      </c>
      <c r="H317" t="s">
        <v>153</v>
      </c>
      <c r="I317" t="s">
        <v>105</v>
      </c>
      <c r="J317">
        <v>2.9262488483197076E-2</v>
      </c>
      <c r="K317">
        <v>0.80294157507700381</v>
      </c>
      <c r="L317">
        <v>3.6028758305490127E-2</v>
      </c>
      <c r="M317">
        <v>0</v>
      </c>
      <c r="N317">
        <v>6.9365349819488775E-2</v>
      </c>
      <c r="O317">
        <v>9.166431679801719E-2</v>
      </c>
      <c r="P317"/>
      <c r="Q317">
        <v>10.697799422739619</v>
      </c>
      <c r="R317">
        <v>31.617947619506911</v>
      </c>
      <c r="S317">
        <v>18.0640042643372</v>
      </c>
      <c r="T317"/>
      <c r="U317"/>
      <c r="V317"/>
      <c r="W317"/>
      <c r="X317"/>
      <c r="Y317"/>
      <c r="Z317">
        <v>2.1332956855921248</v>
      </c>
      <c r="AA317"/>
      <c r="AB317">
        <v>14.260531375531658</v>
      </c>
      <c r="AC317">
        <v>28.202659434087597</v>
      </c>
      <c r="AD317"/>
      <c r="AE317"/>
      <c r="AF317"/>
      <c r="AG317"/>
      <c r="AH317"/>
      <c r="AI317">
        <v>-70.670476063450167</v>
      </c>
      <c r="AJ317"/>
      <c r="AK317"/>
      <c r="AL317">
        <v>-2.7281475265483683</v>
      </c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</row>
    <row r="318" spans="1:55" x14ac:dyDescent="0.2">
      <c r="A318" s="3" t="str">
        <f t="shared" si="4"/>
        <v>GermanyAR6_UNFCCC1996</v>
      </c>
      <c r="B318" t="s">
        <v>162</v>
      </c>
      <c r="C318" t="s">
        <v>163</v>
      </c>
      <c r="D318" t="s">
        <v>285</v>
      </c>
      <c r="E318" t="s">
        <v>65</v>
      </c>
      <c r="F318">
        <v>1163.9049476655111</v>
      </c>
      <c r="G318">
        <v>14.208720612089294</v>
      </c>
      <c r="H318" t="s">
        <v>203</v>
      </c>
      <c r="I318" t="s">
        <v>105</v>
      </c>
      <c r="J318">
        <v>2.980828044132185E-2</v>
      </c>
      <c r="K318">
        <v>0.80791736459243013</v>
      </c>
      <c r="L318">
        <v>3.4104606516390211E-2</v>
      </c>
      <c r="M318">
        <v>0</v>
      </c>
      <c r="N318">
        <v>6.7357031784947938E-2</v>
      </c>
      <c r="O318">
        <v>9.0620997106231782E-2</v>
      </c>
      <c r="P318"/>
      <c r="Q318">
        <v>10.792018013079065</v>
      </c>
      <c r="R318">
        <v>31.640259908305143</v>
      </c>
      <c r="S318">
        <v>18.343148673673355</v>
      </c>
      <c r="T318"/>
      <c r="U318"/>
      <c r="V318"/>
      <c r="W318"/>
      <c r="X318"/>
      <c r="Y318"/>
      <c r="Z318">
        <v>2.2652782494717112</v>
      </c>
      <c r="AA318"/>
      <c r="AB318">
        <v>14.187870354859278</v>
      </c>
      <c r="AC318">
        <v>28.245651694936591</v>
      </c>
      <c r="AD318"/>
      <c r="AE318"/>
      <c r="AF318"/>
      <c r="AG318"/>
      <c r="AH318"/>
      <c r="AI318">
        <v>-74.11877742787226</v>
      </c>
      <c r="AJ318"/>
      <c r="AK318"/>
      <c r="AL318">
        <v>-2.7146638663844489</v>
      </c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</row>
    <row r="319" spans="1:55" x14ac:dyDescent="0.2">
      <c r="A319" s="3" t="str">
        <f t="shared" si="4"/>
        <v>GermanyAR6_UNFCCC1997</v>
      </c>
      <c r="B319" t="s">
        <v>162</v>
      </c>
      <c r="C319" t="s">
        <v>163</v>
      </c>
      <c r="D319" t="s">
        <v>285</v>
      </c>
      <c r="E319" t="s">
        <v>64</v>
      </c>
      <c r="F319">
        <v>1128.5567347029207</v>
      </c>
      <c r="G319">
        <v>13.757053514575187</v>
      </c>
      <c r="H319" t="s">
        <v>203</v>
      </c>
      <c r="I319" t="s">
        <v>105</v>
      </c>
      <c r="J319">
        <v>2.7639029806238811E-2</v>
      </c>
      <c r="K319">
        <v>0.80535799651088436</v>
      </c>
      <c r="L319">
        <v>3.2357761228566692E-2</v>
      </c>
      <c r="M319">
        <v>0</v>
      </c>
      <c r="N319">
        <v>6.9735883549742028E-2</v>
      </c>
      <c r="O319">
        <v>9.2548358710806911E-2</v>
      </c>
      <c r="P319"/>
      <c r="Q319">
        <v>10.638841431945647</v>
      </c>
      <c r="R319">
        <v>30.73122009835922</v>
      </c>
      <c r="S319">
        <v>18.339468212408832</v>
      </c>
      <c r="T319"/>
      <c r="U319"/>
      <c r="V319"/>
      <c r="W319"/>
      <c r="X319"/>
      <c r="Y319"/>
      <c r="Z319">
        <v>2.3677734184635444</v>
      </c>
      <c r="AA319"/>
      <c r="AB319">
        <v>14.151186536636452</v>
      </c>
      <c r="AC319">
        <v>28.217583810969177</v>
      </c>
      <c r="AD319"/>
      <c r="AE319"/>
      <c r="AF319"/>
      <c r="AG319"/>
      <c r="AH319"/>
      <c r="AI319">
        <v>-72.382174147710671</v>
      </c>
      <c r="AJ319"/>
      <c r="AK319"/>
      <c r="AL319">
        <v>-3.7964035723945249</v>
      </c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</row>
    <row r="320" spans="1:55" x14ac:dyDescent="0.2">
      <c r="A320" s="3" t="str">
        <f t="shared" si="4"/>
        <v>GermanyAR6_UNFCCC1998</v>
      </c>
      <c r="B320" t="s">
        <v>162</v>
      </c>
      <c r="C320" t="s">
        <v>163</v>
      </c>
      <c r="D320" t="s">
        <v>285</v>
      </c>
      <c r="E320" t="s">
        <v>62</v>
      </c>
      <c r="F320">
        <v>1103.4118443180448</v>
      </c>
      <c r="G320">
        <v>13.448501735105568</v>
      </c>
      <c r="H320" t="s">
        <v>182</v>
      </c>
      <c r="I320" t="s">
        <v>105</v>
      </c>
      <c r="J320">
        <v>2.7388741674866768E-2</v>
      </c>
      <c r="K320">
        <v>0.81468755653236469</v>
      </c>
      <c r="L320">
        <v>3.1000434683775672E-2</v>
      </c>
      <c r="M320">
        <v>0</v>
      </c>
      <c r="N320">
        <v>5.9286942023694729E-2</v>
      </c>
      <c r="O320">
        <v>9.5025066760164964E-2</v>
      </c>
      <c r="P320"/>
      <c r="Q320">
        <v>10.901462382521851</v>
      </c>
      <c r="R320">
        <v>30.552644840076667</v>
      </c>
      <c r="S320">
        <v>18.56231999626111</v>
      </c>
      <c r="T320"/>
      <c r="U320"/>
      <c r="V320"/>
      <c r="W320"/>
      <c r="X320"/>
      <c r="Y320"/>
      <c r="Z320">
        <v>2.5084460843800231</v>
      </c>
      <c r="AA320"/>
      <c r="AB320">
        <v>14.11000473245117</v>
      </c>
      <c r="AC320">
        <v>28.216906134588143</v>
      </c>
      <c r="AD320"/>
      <c r="AE320"/>
      <c r="AF320"/>
      <c r="AG320"/>
      <c r="AH320"/>
      <c r="AI320">
        <v>-71.315983047568778</v>
      </c>
      <c r="AJ320"/>
      <c r="AK320"/>
      <c r="AL320">
        <v>-4.2001572158513971</v>
      </c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</row>
    <row r="321" spans="1:55" x14ac:dyDescent="0.2">
      <c r="A321" s="3" t="str">
        <f t="shared" si="4"/>
        <v>GermanyAR6_UNFCCC1999</v>
      </c>
      <c r="B321" t="s">
        <v>162</v>
      </c>
      <c r="C321" t="s">
        <v>163</v>
      </c>
      <c r="D321" t="s">
        <v>285</v>
      </c>
      <c r="E321" t="s">
        <v>60</v>
      </c>
      <c r="F321">
        <v>1071.3535631640834</v>
      </c>
      <c r="G321">
        <v>13.049334862067138</v>
      </c>
      <c r="H321" t="s">
        <v>182</v>
      </c>
      <c r="I321" t="s">
        <v>105</v>
      </c>
      <c r="J321">
        <v>2.632663975330949E-2</v>
      </c>
      <c r="K321">
        <v>0.8162996657731717</v>
      </c>
      <c r="L321">
        <v>3.027552265076873E-2</v>
      </c>
      <c r="M321">
        <v>0</v>
      </c>
      <c r="N321">
        <v>5.5454566781019635E-2</v>
      </c>
      <c r="O321">
        <v>9.7970244795039962E-2</v>
      </c>
      <c r="P321"/>
      <c r="Q321">
        <v>10.822912741405865</v>
      </c>
      <c r="R321">
        <v>30.332369925548409</v>
      </c>
      <c r="S321">
        <v>18.864659172887634</v>
      </c>
      <c r="T321"/>
      <c r="U321"/>
      <c r="V321"/>
      <c r="W321"/>
      <c r="X321"/>
      <c r="Y321"/>
      <c r="Z321">
        <v>2.672755549915053</v>
      </c>
      <c r="AA321"/>
      <c r="AB321">
        <v>14.040217136784634</v>
      </c>
      <c r="AC321">
        <v>28.227856318681972</v>
      </c>
      <c r="AD321"/>
      <c r="AE321"/>
      <c r="AF321"/>
      <c r="AG321"/>
      <c r="AH321"/>
      <c r="AI321">
        <v>-73.408628820854261</v>
      </c>
      <c r="AJ321"/>
      <c r="AK321"/>
      <c r="AL321">
        <v>-5.4816864717605664</v>
      </c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</row>
    <row r="322" spans="1:55" x14ac:dyDescent="0.2">
      <c r="A322" s="3" t="str">
        <f t="shared" si="4"/>
        <v>GermanyAR6_UNFCCC2000</v>
      </c>
      <c r="B322" t="s">
        <v>162</v>
      </c>
      <c r="C322" t="s">
        <v>163</v>
      </c>
      <c r="D322" t="s">
        <v>285</v>
      </c>
      <c r="E322" t="s">
        <v>58</v>
      </c>
      <c r="F322">
        <v>1070.5356847130997</v>
      </c>
      <c r="G322">
        <v>13.021725434267665</v>
      </c>
      <c r="H322" t="s">
        <v>208</v>
      </c>
      <c r="I322" t="s">
        <v>105</v>
      </c>
      <c r="J322">
        <v>2.5588765887653131E-2</v>
      </c>
      <c r="K322">
        <v>0.81396538259757589</v>
      </c>
      <c r="L322">
        <v>2.8716111801206017E-2</v>
      </c>
      <c r="M322">
        <v>0</v>
      </c>
      <c r="N322">
        <v>5.9890804116646233E-2</v>
      </c>
      <c r="O322">
        <v>9.7427701484571902E-2</v>
      </c>
      <c r="P322"/>
      <c r="Q322">
        <v>10.759578577355722</v>
      </c>
      <c r="R322">
        <v>29.822452335039486</v>
      </c>
      <c r="S322">
        <v>18.781127555433216</v>
      </c>
      <c r="T322"/>
      <c r="U322"/>
      <c r="V322"/>
      <c r="W322"/>
      <c r="X322"/>
      <c r="Y322"/>
      <c r="Z322">
        <v>2.6995561982831155</v>
      </c>
      <c r="AA322"/>
      <c r="AB322">
        <v>14.028590806913297</v>
      </c>
      <c r="AC322">
        <v>28.208525645784825</v>
      </c>
      <c r="AD322"/>
      <c r="AE322"/>
      <c r="AF322"/>
      <c r="AG322"/>
      <c r="AH322"/>
      <c r="AI322">
        <v>-51.203698822175845</v>
      </c>
      <c r="AJ322"/>
      <c r="AK322"/>
      <c r="AL322">
        <v>-7.1773588542753206</v>
      </c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</row>
    <row r="323" spans="1:55" x14ac:dyDescent="0.2">
      <c r="A323" s="3" t="str">
        <f t="shared" ref="A323:A386" si="5">C323&amp;D323&amp;E323</f>
        <v>GermanyAR6_UNFCCC2001</v>
      </c>
      <c r="B323" t="s">
        <v>162</v>
      </c>
      <c r="C323" t="s">
        <v>163</v>
      </c>
      <c r="D323" t="s">
        <v>285</v>
      </c>
      <c r="E323" t="s">
        <v>55</v>
      </c>
      <c r="F323">
        <v>1089.89982075942</v>
      </c>
      <c r="G323">
        <v>13.234982554743311</v>
      </c>
      <c r="H323" t="s">
        <v>183</v>
      </c>
      <c r="I323" t="s">
        <v>105</v>
      </c>
      <c r="J323">
        <v>2.6930474875577124E-2</v>
      </c>
      <c r="K323">
        <v>0.818044211253802</v>
      </c>
      <c r="L323">
        <v>2.6552336010889171E-2</v>
      </c>
      <c r="M323">
        <v>0</v>
      </c>
      <c r="N323">
        <v>5.492220032723464E-2</v>
      </c>
      <c r="O323">
        <v>0.10048125240807415</v>
      </c>
      <c r="P323"/>
      <c r="Q323">
        <v>10.904437189240459</v>
      </c>
      <c r="R323">
        <v>30.281850233892357</v>
      </c>
      <c r="S323">
        <v>18.857078892524424</v>
      </c>
      <c r="T323"/>
      <c r="U323"/>
      <c r="V323"/>
      <c r="W323"/>
      <c r="X323"/>
      <c r="Y323"/>
      <c r="Z323">
        <v>2.7296531075206922</v>
      </c>
      <c r="AA323"/>
      <c r="AB323">
        <v>15.048696263812367</v>
      </c>
      <c r="AC323">
        <v>31.692783302251751</v>
      </c>
      <c r="AD323"/>
      <c r="AE323"/>
      <c r="AF323"/>
      <c r="AG323"/>
      <c r="AH323"/>
      <c r="AI323">
        <v>-70.990819910971354</v>
      </c>
      <c r="AJ323"/>
      <c r="AK323"/>
      <c r="AL323">
        <v>-5.3211970473214469</v>
      </c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</row>
    <row r="324" spans="1:55" x14ac:dyDescent="0.2">
      <c r="A324" s="3" t="str">
        <f t="shared" si="5"/>
        <v>GermanyAR6_UNFCCC2002</v>
      </c>
      <c r="B324" t="s">
        <v>162</v>
      </c>
      <c r="C324" t="s">
        <v>163</v>
      </c>
      <c r="D324" t="s">
        <v>285</v>
      </c>
      <c r="E324" t="s">
        <v>52</v>
      </c>
      <c r="F324">
        <v>1067.5004728893168</v>
      </c>
      <c r="G324">
        <v>12.941204381160267</v>
      </c>
      <c r="H324" t="s">
        <v>152</v>
      </c>
      <c r="I324" t="s">
        <v>104</v>
      </c>
      <c r="J324">
        <v>2.5794359206208553E-2</v>
      </c>
      <c r="K324">
        <v>0.81977978367395432</v>
      </c>
      <c r="L324">
        <v>2.5693902187707868E-2</v>
      </c>
      <c r="M324">
        <v>0</v>
      </c>
      <c r="N324">
        <v>5.4597492596220161E-2</v>
      </c>
      <c r="O324">
        <v>9.9928821542117616E-2</v>
      </c>
      <c r="P324"/>
      <c r="Q324">
        <v>10.639979810531146</v>
      </c>
      <c r="R324">
        <v>29.081038010844498</v>
      </c>
      <c r="S324">
        <v>18.2302379814871</v>
      </c>
      <c r="T324"/>
      <c r="U324"/>
      <c r="V324"/>
      <c r="W324"/>
      <c r="X324"/>
      <c r="Y324"/>
      <c r="Z324">
        <v>2.6427308093543362</v>
      </c>
      <c r="AA324"/>
      <c r="AB324">
        <v>15.548777753426679</v>
      </c>
      <c r="AC324">
        <v>30.531299885838934</v>
      </c>
      <c r="AD324"/>
      <c r="AE324"/>
      <c r="AF324"/>
      <c r="AG324"/>
      <c r="AH324"/>
      <c r="AI324">
        <v>-34.733814349317456</v>
      </c>
      <c r="AJ324"/>
      <c r="AK324"/>
      <c r="AL324">
        <v>-7.1205905458177794</v>
      </c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</row>
    <row r="325" spans="1:55" x14ac:dyDescent="0.2">
      <c r="A325" s="3" t="str">
        <f t="shared" si="5"/>
        <v>GermanyAR6_UNFCCC2003</v>
      </c>
      <c r="B325" t="s">
        <v>162</v>
      </c>
      <c r="C325" t="s">
        <v>163</v>
      </c>
      <c r="D325" t="s">
        <v>285</v>
      </c>
      <c r="E325" t="s">
        <v>50</v>
      </c>
      <c r="F325">
        <v>1063.9223832115499</v>
      </c>
      <c r="G325">
        <v>12.890688860958035</v>
      </c>
      <c r="H325" t="s">
        <v>153</v>
      </c>
      <c r="I325" t="s">
        <v>104</v>
      </c>
      <c r="J325">
        <v>2.5140538847461261E-2</v>
      </c>
      <c r="K325">
        <v>0.81786820014410022</v>
      </c>
      <c r="L325">
        <v>2.4242046337370458E-2</v>
      </c>
      <c r="M325">
        <v>0</v>
      </c>
      <c r="N325">
        <v>5.8983699918628368E-2</v>
      </c>
      <c r="O325">
        <v>9.8906053599900998E-2</v>
      </c>
      <c r="P325"/>
      <c r="Q325">
        <v>10.712196395061266</v>
      </c>
      <c r="R325">
        <v>28.716181536338805</v>
      </c>
      <c r="S325">
        <v>17.944284780261157</v>
      </c>
      <c r="T325"/>
      <c r="U325"/>
      <c r="V325"/>
      <c r="W325"/>
      <c r="X325"/>
      <c r="Y325"/>
      <c r="Z325">
        <v>2.6371871426631399</v>
      </c>
      <c r="AA325"/>
      <c r="AB325">
        <v>16.018050272616374</v>
      </c>
      <c r="AC325">
        <v>29.200464133115215</v>
      </c>
      <c r="AD325"/>
      <c r="AE325"/>
      <c r="AF325"/>
      <c r="AG325"/>
      <c r="AH325"/>
      <c r="AI325">
        <v>-36.028553383832211</v>
      </c>
      <c r="AJ325"/>
      <c r="AK325"/>
      <c r="AL325">
        <v>-8.7723254756107405</v>
      </c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</row>
    <row r="326" spans="1:55" x14ac:dyDescent="0.2">
      <c r="A326" s="3" t="str">
        <f t="shared" si="5"/>
        <v>GermanyAR6_UNFCCC2004</v>
      </c>
      <c r="B326" t="s">
        <v>162</v>
      </c>
      <c r="C326" t="s">
        <v>163</v>
      </c>
      <c r="D326" t="s">
        <v>285</v>
      </c>
      <c r="E326" t="s">
        <v>46</v>
      </c>
      <c r="F326">
        <v>1045.1719639135945</v>
      </c>
      <c r="G326">
        <v>12.666254674092045</v>
      </c>
      <c r="H326" t="s">
        <v>219</v>
      </c>
      <c r="I326" t="s">
        <v>104</v>
      </c>
      <c r="J326">
        <v>2.3547823065935881E-2</v>
      </c>
      <c r="K326">
        <v>0.81630325975843643</v>
      </c>
      <c r="L326">
        <v>2.3323165126860647E-2</v>
      </c>
      <c r="M326">
        <v>0</v>
      </c>
      <c r="N326">
        <v>6.1336142796227726E-2</v>
      </c>
      <c r="O326">
        <v>9.9037432318475185E-2</v>
      </c>
      <c r="P326"/>
      <c r="Q326">
        <v>10.381987809611724</v>
      </c>
      <c r="R326">
        <v>27.917966339659337</v>
      </c>
      <c r="S326">
        <v>18.305177110378573</v>
      </c>
      <c r="T326"/>
      <c r="U326"/>
      <c r="V326"/>
      <c r="W326"/>
      <c r="X326"/>
      <c r="Y326"/>
      <c r="Z326">
        <v>2.564967736061992</v>
      </c>
      <c r="AA326"/>
      <c r="AB326">
        <v>15.853996675497619</v>
      </c>
      <c r="AC326">
        <v>28.487051966051141</v>
      </c>
      <c r="AD326"/>
      <c r="AE326"/>
      <c r="AF326"/>
      <c r="AG326"/>
      <c r="AH326"/>
      <c r="AI326">
        <v>-35.071329104724185</v>
      </c>
      <c r="AJ326"/>
      <c r="AK326"/>
      <c r="AL326">
        <v>-12.21354133690617</v>
      </c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</row>
    <row r="327" spans="1:55" x14ac:dyDescent="0.2">
      <c r="A327" s="3" t="str">
        <f t="shared" si="5"/>
        <v>GermanyAR6_UNFCCC2005</v>
      </c>
      <c r="B327" t="s">
        <v>162</v>
      </c>
      <c r="C327" t="s">
        <v>163</v>
      </c>
      <c r="D327" t="s">
        <v>285</v>
      </c>
      <c r="E327" t="s">
        <v>43</v>
      </c>
      <c r="F327">
        <v>1018.7288743075493</v>
      </c>
      <c r="G327">
        <v>12.352807253912234</v>
      </c>
      <c r="H327" t="s">
        <v>153</v>
      </c>
      <c r="I327" t="s">
        <v>104</v>
      </c>
      <c r="J327">
        <v>2.2479875428527234E-2</v>
      </c>
      <c r="K327">
        <v>0.81745374420452777</v>
      </c>
      <c r="L327">
        <v>2.2471095688976251E-2</v>
      </c>
      <c r="M327">
        <v>0</v>
      </c>
      <c r="N327">
        <v>5.9645621507188211E-2</v>
      </c>
      <c r="O327">
        <v>0.10042953859930774</v>
      </c>
      <c r="P327"/>
      <c r="Q327">
        <v>10.301625762747493</v>
      </c>
      <c r="R327">
        <v>27.73366426178745</v>
      </c>
      <c r="S327">
        <v>18.232669377941161</v>
      </c>
      <c r="T327"/>
      <c r="U327"/>
      <c r="V327"/>
      <c r="W327"/>
      <c r="X327"/>
      <c r="Y327"/>
      <c r="Z327">
        <v>2.7373987745072199</v>
      </c>
      <c r="AA327"/>
      <c r="AB327">
        <v>16.305350600068369</v>
      </c>
      <c r="AC327">
        <v>26.999762027447652</v>
      </c>
      <c r="AD327"/>
      <c r="AE327"/>
      <c r="AF327"/>
      <c r="AG327"/>
      <c r="AH327"/>
      <c r="AI327">
        <v>-34.365561640238489</v>
      </c>
      <c r="AJ327"/>
      <c r="AK327"/>
      <c r="AL327">
        <v>-15.012536985309159</v>
      </c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</row>
    <row r="328" spans="1:55" x14ac:dyDescent="0.2">
      <c r="A328" s="3" t="str">
        <f t="shared" si="5"/>
        <v>GermanyAR6_UNFCCC2006</v>
      </c>
      <c r="B328" t="s">
        <v>162</v>
      </c>
      <c r="C328" t="s">
        <v>163</v>
      </c>
      <c r="D328" t="s">
        <v>285</v>
      </c>
      <c r="E328" t="s">
        <v>39</v>
      </c>
      <c r="F328">
        <v>1020.6045303426914</v>
      </c>
      <c r="G328">
        <v>12.389518095926364</v>
      </c>
      <c r="H328" t="s">
        <v>153</v>
      </c>
      <c r="I328" t="s">
        <v>104</v>
      </c>
      <c r="J328">
        <v>2.1906155659652506E-2</v>
      </c>
      <c r="K328">
        <v>0.82540267673837142</v>
      </c>
      <c r="L328">
        <v>2.0508013460234276E-2</v>
      </c>
      <c r="M328">
        <v>0</v>
      </c>
      <c r="N328">
        <v>5.9775201075538582E-2</v>
      </c>
      <c r="O328">
        <v>9.4314108725855744E-2</v>
      </c>
      <c r="P328"/>
      <c r="Q328">
        <v>10.062456457142348</v>
      </c>
      <c r="R328">
        <v>27.166808463970174</v>
      </c>
      <c r="S328">
        <v>17.826357621345004</v>
      </c>
      <c r="T328"/>
      <c r="U328"/>
      <c r="V328"/>
      <c r="W328"/>
      <c r="X328"/>
      <c r="Y328"/>
      <c r="Z328">
        <v>2.8467017994723829</v>
      </c>
      <c r="AA328"/>
      <c r="AB328">
        <v>15.329918264850448</v>
      </c>
      <c r="AC328">
        <v>23.025164034061188</v>
      </c>
      <c r="AD328"/>
      <c r="AE328"/>
      <c r="AF328"/>
      <c r="AG328"/>
      <c r="AH328"/>
      <c r="AI328">
        <v>-32.959296836067281</v>
      </c>
      <c r="AJ328"/>
      <c r="AK328"/>
      <c r="AL328">
        <v>-16.279138687849077</v>
      </c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</row>
    <row r="329" spans="1:55" x14ac:dyDescent="0.2">
      <c r="A329" s="3" t="str">
        <f t="shared" si="5"/>
        <v>GermanyAR6_UNFCCC2007</v>
      </c>
      <c r="B329" t="s">
        <v>162</v>
      </c>
      <c r="C329" t="s">
        <v>163</v>
      </c>
      <c r="D329" t="s">
        <v>285</v>
      </c>
      <c r="E329" t="s">
        <v>37</v>
      </c>
      <c r="F329">
        <v>993.97779360586173</v>
      </c>
      <c r="G329">
        <v>12.082431368261405</v>
      </c>
      <c r="H329" t="s">
        <v>232</v>
      </c>
      <c r="I329" t="s">
        <v>104</v>
      </c>
      <c r="J329">
        <v>2.0862584146924344E-2</v>
      </c>
      <c r="K329">
        <v>0.82115027702929422</v>
      </c>
      <c r="L329">
        <v>1.9623518839345801E-2</v>
      </c>
      <c r="M329">
        <v>0</v>
      </c>
      <c r="N329">
        <v>6.2249980394430325E-2</v>
      </c>
      <c r="O329">
        <v>9.6976223736929573E-2</v>
      </c>
      <c r="P329"/>
      <c r="Q329">
        <v>10.085212280323633</v>
      </c>
      <c r="R329">
        <v>27.266489301959858</v>
      </c>
      <c r="S329">
        <v>18.038002919917258</v>
      </c>
      <c r="T329"/>
      <c r="U329"/>
      <c r="V329"/>
      <c r="W329"/>
      <c r="X329"/>
      <c r="Y329"/>
      <c r="Z329">
        <v>3.0593398730055816</v>
      </c>
      <c r="AA329"/>
      <c r="AB329">
        <v>15.379840585049788</v>
      </c>
      <c r="AC329">
        <v>22.563327942005539</v>
      </c>
      <c r="AD329"/>
      <c r="AE329"/>
      <c r="AF329"/>
      <c r="AG329"/>
      <c r="AH329"/>
      <c r="AI329">
        <v>-28.652880323061662</v>
      </c>
      <c r="AJ329"/>
      <c r="AK329"/>
      <c r="AL329">
        <v>-16.447639701417319</v>
      </c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</row>
    <row r="330" spans="1:55" x14ac:dyDescent="0.2">
      <c r="A330" s="3" t="str">
        <f t="shared" si="5"/>
        <v>GermanyAR6_UNFCCC2008</v>
      </c>
      <c r="B330" t="s">
        <v>162</v>
      </c>
      <c r="C330" t="s">
        <v>163</v>
      </c>
      <c r="D330" t="s">
        <v>285</v>
      </c>
      <c r="E330" t="s">
        <v>33</v>
      </c>
      <c r="F330">
        <v>993.95196246694604</v>
      </c>
      <c r="G330">
        <v>12.105112510912585</v>
      </c>
      <c r="H330" t="s">
        <v>182</v>
      </c>
      <c r="I330" t="s">
        <v>104</v>
      </c>
      <c r="J330">
        <v>2.0833289059229158E-2</v>
      </c>
      <c r="K330">
        <v>0.82673360330221068</v>
      </c>
      <c r="L330">
        <v>1.8279218450873776E-2</v>
      </c>
      <c r="M330">
        <v>0</v>
      </c>
      <c r="N330">
        <v>5.857176257349362E-2</v>
      </c>
      <c r="O330">
        <v>9.6415415673421878E-2</v>
      </c>
      <c r="P330"/>
      <c r="Q330">
        <v>10.018370008530768</v>
      </c>
      <c r="R330">
        <v>27.513789037365019</v>
      </c>
      <c r="S330">
        <v>18.027163971482867</v>
      </c>
      <c r="T330"/>
      <c r="U330"/>
      <c r="V330"/>
      <c r="W330"/>
      <c r="X330"/>
      <c r="Y330"/>
      <c r="Z330">
        <v>3.2378085448069505</v>
      </c>
      <c r="AA330"/>
      <c r="AB330">
        <v>15.363975157127397</v>
      </c>
      <c r="AC330">
        <v>21.671184901351019</v>
      </c>
      <c r="AD330"/>
      <c r="AE330"/>
      <c r="AF330"/>
      <c r="AG330"/>
      <c r="AH330"/>
      <c r="AI330">
        <v>-49.884869703912472</v>
      </c>
      <c r="AJ330"/>
      <c r="AK330"/>
      <c r="AL330">
        <v>-5.6745943782530848</v>
      </c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</row>
    <row r="331" spans="1:55" x14ac:dyDescent="0.2">
      <c r="A331" s="3" t="str">
        <f t="shared" si="5"/>
        <v>GermanyAR6_UNFCCC2009</v>
      </c>
      <c r="B331" t="s">
        <v>162</v>
      </c>
      <c r="C331" t="s">
        <v>163</v>
      </c>
      <c r="D331" t="s">
        <v>285</v>
      </c>
      <c r="E331" t="s">
        <v>31</v>
      </c>
      <c r="F331">
        <v>926.227536128981</v>
      </c>
      <c r="G331">
        <v>11.308930969783074</v>
      </c>
      <c r="H331" t="s">
        <v>208</v>
      </c>
      <c r="I331" t="s">
        <v>104</v>
      </c>
      <c r="J331">
        <v>1.9545352275033252E-2</v>
      </c>
      <c r="K331">
        <v>0.82456482980869261</v>
      </c>
      <c r="L331">
        <v>1.8179530851331963E-2</v>
      </c>
      <c r="M331">
        <v>0</v>
      </c>
      <c r="N331">
        <v>5.4296887769111554E-2</v>
      </c>
      <c r="O331">
        <v>0.10295875157086383</v>
      </c>
      <c r="P331"/>
      <c r="Q331">
        <v>9.9907257773136209</v>
      </c>
      <c r="R331">
        <v>27.546719891365512</v>
      </c>
      <c r="S331">
        <v>18.232379511840872</v>
      </c>
      <c r="T331"/>
      <c r="U331"/>
      <c r="V331"/>
      <c r="W331"/>
      <c r="X331"/>
      <c r="Y331"/>
      <c r="Z331">
        <v>3.3835229669254612</v>
      </c>
      <c r="AA331"/>
      <c r="AB331">
        <v>15.414947554829483</v>
      </c>
      <c r="AC331">
        <v>20.794935088122116</v>
      </c>
      <c r="AD331"/>
      <c r="AE331"/>
      <c r="AF331"/>
      <c r="AG331"/>
      <c r="AH331"/>
      <c r="AI331">
        <v>-56.045574045307148</v>
      </c>
      <c r="AJ331"/>
      <c r="AK331"/>
      <c r="AL331">
        <v>-6.4201753980989498</v>
      </c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</row>
    <row r="332" spans="1:55" x14ac:dyDescent="0.2">
      <c r="A332" s="3" t="str">
        <f t="shared" si="5"/>
        <v>GermanyAR6_UNFCCC2010</v>
      </c>
      <c r="B332" t="s">
        <v>162</v>
      </c>
      <c r="C332" t="s">
        <v>163</v>
      </c>
      <c r="D332" t="s">
        <v>285</v>
      </c>
      <c r="E332" t="s">
        <v>30</v>
      </c>
      <c r="F332">
        <v>959.35568508680615</v>
      </c>
      <c r="G332">
        <v>11.731373201302691</v>
      </c>
      <c r="H332" t="s">
        <v>232</v>
      </c>
      <c r="I332" t="s">
        <v>104</v>
      </c>
      <c r="J332">
        <v>1.9463798008174309E-2</v>
      </c>
      <c r="K332">
        <v>0.83552300861165951</v>
      </c>
      <c r="L332">
        <v>1.627443055960134E-2</v>
      </c>
      <c r="M332">
        <v>0</v>
      </c>
      <c r="N332">
        <v>5.0259472140059464E-2</v>
      </c>
      <c r="O332">
        <v>9.7943088688679653E-2</v>
      </c>
      <c r="P332"/>
      <c r="Q332">
        <v>9.5465666827981757</v>
      </c>
      <c r="R332">
        <v>27.397078532849264</v>
      </c>
      <c r="S332">
        <v>18.077815324442529</v>
      </c>
      <c r="T332"/>
      <c r="U332"/>
      <c r="V332"/>
      <c r="W332"/>
      <c r="X332"/>
      <c r="Y332"/>
      <c r="Z332">
        <v>3.6359035161418114</v>
      </c>
      <c r="AA332"/>
      <c r="AB332">
        <v>15.63919879188327</v>
      </c>
      <c r="AC332">
        <v>19.665696100331047</v>
      </c>
      <c r="AD332"/>
      <c r="AE332"/>
      <c r="AF332"/>
      <c r="AG332"/>
      <c r="AH332"/>
      <c r="AI332">
        <v>-50.664854071096386</v>
      </c>
      <c r="AJ332"/>
      <c r="AK332"/>
      <c r="AL332">
        <v>-5.0995458339373307</v>
      </c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</row>
    <row r="333" spans="1:55" x14ac:dyDescent="0.2">
      <c r="A333" s="3" t="str">
        <f t="shared" si="5"/>
        <v>GermanyAR6_UNFCCC2011</v>
      </c>
      <c r="B333" t="s">
        <v>162</v>
      </c>
      <c r="C333" t="s">
        <v>163</v>
      </c>
      <c r="D333" t="s">
        <v>285</v>
      </c>
      <c r="E333" t="s">
        <v>29</v>
      </c>
      <c r="F333">
        <v>932.88302003234128</v>
      </c>
      <c r="G333">
        <v>11.621092713683181</v>
      </c>
      <c r="H333" t="s">
        <v>182</v>
      </c>
      <c r="I333" t="s">
        <v>104</v>
      </c>
      <c r="J333">
        <v>1.8494112039021807E-2</v>
      </c>
      <c r="K333">
        <v>0.83375773798815123</v>
      </c>
      <c r="L333">
        <v>1.5816382353537186E-2</v>
      </c>
      <c r="M333">
        <v>0</v>
      </c>
      <c r="N333">
        <v>5.1448392709122416E-2</v>
      </c>
      <c r="O333">
        <v>9.8977486949189272E-2</v>
      </c>
      <c r="P333"/>
      <c r="Q333">
        <v>9.4861870506723314</v>
      </c>
      <c r="R333">
        <v>27.021870075553981</v>
      </c>
      <c r="S333">
        <v>18.331062884959909</v>
      </c>
      <c r="T333"/>
      <c r="U333"/>
      <c r="V333"/>
      <c r="W333"/>
      <c r="X333"/>
      <c r="Y333"/>
      <c r="Z333">
        <v>3.8620093043181618</v>
      </c>
      <c r="AA333"/>
      <c r="AB333">
        <v>16.016791781487022</v>
      </c>
      <c r="AC333">
        <v>17.616495843379923</v>
      </c>
      <c r="AD333"/>
      <c r="AE333"/>
      <c r="AF333"/>
      <c r="AG333"/>
      <c r="AH333"/>
      <c r="AI333">
        <v>-49.443761458459718</v>
      </c>
      <c r="AJ333"/>
      <c r="AK333"/>
      <c r="AL333">
        <v>-4.9739242932004002</v>
      </c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</row>
    <row r="334" spans="1:55" x14ac:dyDescent="0.2">
      <c r="A334" s="3" t="str">
        <f t="shared" si="5"/>
        <v>GermanyAR6_UNFCCC2012</v>
      </c>
      <c r="B334" t="s">
        <v>162</v>
      </c>
      <c r="C334" t="s">
        <v>163</v>
      </c>
      <c r="D334" t="s">
        <v>285</v>
      </c>
      <c r="E334" t="s">
        <v>28</v>
      </c>
      <c r="F334">
        <v>937.77974777834606</v>
      </c>
      <c r="G334">
        <v>11.660182175298921</v>
      </c>
      <c r="H334" t="s">
        <v>153</v>
      </c>
      <c r="I334" t="s">
        <v>105</v>
      </c>
      <c r="J334">
        <v>1.8578064453899309E-2</v>
      </c>
      <c r="K334">
        <v>0.83662390468720271</v>
      </c>
      <c r="L334">
        <v>1.4839867866770478E-2</v>
      </c>
      <c r="M334">
        <v>0</v>
      </c>
      <c r="N334">
        <v>5.0031707881279308E-2</v>
      </c>
      <c r="O334">
        <v>9.8504519564747484E-2</v>
      </c>
      <c r="P334"/>
      <c r="Q334">
        <v>9.6242111573123896</v>
      </c>
      <c r="R334">
        <v>27.02445419883621</v>
      </c>
      <c r="S334">
        <v>18.703421414623975</v>
      </c>
      <c r="T334"/>
      <c r="U334"/>
      <c r="V334"/>
      <c r="W334"/>
      <c r="X334"/>
      <c r="Y334"/>
      <c r="Z334">
        <v>4.0030485959582016</v>
      </c>
      <c r="AA334"/>
      <c r="AB334">
        <v>16.251050366000811</v>
      </c>
      <c r="AC334">
        <v>16.769357779724455</v>
      </c>
      <c r="AD334"/>
      <c r="AE334"/>
      <c r="AF334"/>
      <c r="AG334"/>
      <c r="AH334"/>
      <c r="AI334">
        <v>-59.543719738281006</v>
      </c>
      <c r="AJ334"/>
      <c r="AK334"/>
      <c r="AL334">
        <v>-3.9872342414871058</v>
      </c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</row>
    <row r="335" spans="1:55" x14ac:dyDescent="0.2">
      <c r="A335" s="3" t="str">
        <f t="shared" si="5"/>
        <v>GermanyAR6_UNFCCC2013</v>
      </c>
      <c r="B335" t="s">
        <v>162</v>
      </c>
      <c r="C335" t="s">
        <v>163</v>
      </c>
      <c r="D335" t="s">
        <v>285</v>
      </c>
      <c r="E335" t="s">
        <v>27</v>
      </c>
      <c r="F335">
        <v>959.5934034174428</v>
      </c>
      <c r="G335">
        <v>11.898892734668463</v>
      </c>
      <c r="H335" t="s">
        <v>183</v>
      </c>
      <c r="I335" t="s">
        <v>105</v>
      </c>
      <c r="J335">
        <v>1.869221915172626E-2</v>
      </c>
      <c r="K335">
        <v>0.83563085341784271</v>
      </c>
      <c r="L335">
        <v>1.3645593220435829E-2</v>
      </c>
      <c r="M335">
        <v>0</v>
      </c>
      <c r="N335">
        <v>4.8596803828468607E-2</v>
      </c>
      <c r="O335">
        <v>0.10212674953325286</v>
      </c>
      <c r="P335"/>
      <c r="Q335">
        <v>9.6411366821007523</v>
      </c>
      <c r="R335">
        <v>27.361063131834882</v>
      </c>
      <c r="S335">
        <v>18.786781185823259</v>
      </c>
      <c r="T335"/>
      <c r="U335"/>
      <c r="V335"/>
      <c r="W335"/>
      <c r="X335"/>
      <c r="Y335"/>
      <c r="Z335">
        <v>4.361305083583515</v>
      </c>
      <c r="AA335"/>
      <c r="AB335">
        <v>16.693274927082037</v>
      </c>
      <c r="AC335">
        <v>21.156594154150415</v>
      </c>
      <c r="AD335"/>
      <c r="AE335"/>
      <c r="AF335"/>
      <c r="AG335"/>
      <c r="AH335"/>
      <c r="AI335">
        <v>-63.301010606942583</v>
      </c>
      <c r="AJ335"/>
      <c r="AK335"/>
      <c r="AL335">
        <v>-2.7119025184999428</v>
      </c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</row>
    <row r="336" spans="1:55" x14ac:dyDescent="0.2">
      <c r="A336" s="3" t="str">
        <f t="shared" si="5"/>
        <v>GermanyAR6_UNFCCC2014</v>
      </c>
      <c r="B336" t="s">
        <v>162</v>
      </c>
      <c r="C336" t="s">
        <v>163</v>
      </c>
      <c r="D336" t="s">
        <v>285</v>
      </c>
      <c r="E336" t="s">
        <v>24</v>
      </c>
      <c r="F336">
        <v>919.86056088371788</v>
      </c>
      <c r="G336">
        <v>11.358757273283954</v>
      </c>
      <c r="H336" t="s">
        <v>182</v>
      </c>
      <c r="I336" t="s">
        <v>104</v>
      </c>
      <c r="J336">
        <v>1.7560703205042865E-2</v>
      </c>
      <c r="K336">
        <v>0.828075473747383</v>
      </c>
      <c r="L336">
        <v>1.3529166422367357E-2</v>
      </c>
      <c r="M336">
        <v>0</v>
      </c>
      <c r="N336">
        <v>5.0553959593409775E-2</v>
      </c>
      <c r="O336">
        <v>0.10784140023683991</v>
      </c>
      <c r="P336"/>
      <c r="Q336">
        <v>9.7913130600048124</v>
      </c>
      <c r="R336">
        <v>27.597713898274179</v>
      </c>
      <c r="S336">
        <v>19.43212504076169</v>
      </c>
      <c r="T336"/>
      <c r="U336"/>
      <c r="V336"/>
      <c r="W336"/>
      <c r="X336"/>
      <c r="Y336"/>
      <c r="Z336">
        <v>4.5795352752390261</v>
      </c>
      <c r="AA336"/>
      <c r="AB336">
        <v>16.726896203291371</v>
      </c>
      <c r="AC336">
        <v>21.071467430773982</v>
      </c>
      <c r="AD336"/>
      <c r="AE336"/>
      <c r="AF336"/>
      <c r="AG336"/>
      <c r="AH336"/>
      <c r="AI336">
        <v>-62.382001622905769</v>
      </c>
      <c r="AJ336"/>
      <c r="AK336"/>
      <c r="AL336">
        <v>-3.2888071267365655</v>
      </c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</row>
    <row r="337" spans="1:55" x14ac:dyDescent="0.2">
      <c r="A337" s="3" t="str">
        <f t="shared" si="5"/>
        <v>GermanyAR6_UNFCCC2015</v>
      </c>
      <c r="B337" t="s">
        <v>162</v>
      </c>
      <c r="C337" t="s">
        <v>163</v>
      </c>
      <c r="D337" t="s">
        <v>285</v>
      </c>
      <c r="E337" t="s">
        <v>22</v>
      </c>
      <c r="F337">
        <v>922.55114375044207</v>
      </c>
      <c r="G337">
        <v>11.293786490303068</v>
      </c>
      <c r="H337" t="s">
        <v>152</v>
      </c>
      <c r="I337" t="s">
        <v>104</v>
      </c>
      <c r="J337">
        <v>1.769010913493884E-2</v>
      </c>
      <c r="K337">
        <v>0.83135029315507103</v>
      </c>
      <c r="L337">
        <v>1.2762568640659559E-2</v>
      </c>
      <c r="M337">
        <v>0</v>
      </c>
      <c r="N337">
        <v>4.88610782393019E-2</v>
      </c>
      <c r="O337">
        <v>0.10702605996496757</v>
      </c>
      <c r="P337"/>
      <c r="Q337">
        <v>9.783087168060014</v>
      </c>
      <c r="R337">
        <v>27.584059424711189</v>
      </c>
      <c r="S337">
        <v>19.235893625992631</v>
      </c>
      <c r="T337"/>
      <c r="U337"/>
      <c r="V337"/>
      <c r="W337"/>
      <c r="X337"/>
      <c r="Y337"/>
      <c r="Z337">
        <v>4.6605289438539295</v>
      </c>
      <c r="AA337"/>
      <c r="AB337">
        <v>17.365625535533287</v>
      </c>
      <c r="AC337">
        <v>20.107819333633181</v>
      </c>
      <c r="AD337"/>
      <c r="AE337"/>
      <c r="AF337"/>
      <c r="AG337"/>
      <c r="AH337"/>
      <c r="AI337">
        <v>-61.370188076288017</v>
      </c>
      <c r="AJ337"/>
      <c r="AK337"/>
      <c r="AL337">
        <v>-2.2294628011085931</v>
      </c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</row>
    <row r="338" spans="1:55" x14ac:dyDescent="0.2">
      <c r="A338" s="3" t="str">
        <f t="shared" si="5"/>
        <v>GermanyAR6_UNFCCC2016</v>
      </c>
      <c r="B338" t="s">
        <v>162</v>
      </c>
      <c r="C338" t="s">
        <v>163</v>
      </c>
      <c r="D338" t="s">
        <v>285</v>
      </c>
      <c r="E338" t="s">
        <v>21</v>
      </c>
      <c r="F338">
        <v>926.41580929786358</v>
      </c>
      <c r="G338">
        <v>11.249918432778355</v>
      </c>
      <c r="H338" t="s">
        <v>208</v>
      </c>
      <c r="I338" t="s">
        <v>104</v>
      </c>
      <c r="J338">
        <v>1.7541066535392277E-2</v>
      </c>
      <c r="K338">
        <v>0.83061839897223622</v>
      </c>
      <c r="L338">
        <v>1.2064583248421657E-2</v>
      </c>
      <c r="M338">
        <v>0</v>
      </c>
      <c r="N338">
        <v>5.0548612827242788E-2</v>
      </c>
      <c r="O338">
        <v>0.10676840495209931</v>
      </c>
      <c r="P338"/>
      <c r="Q338">
        <v>9.8086149369388078</v>
      </c>
      <c r="R338">
        <v>27.310831784361259</v>
      </c>
      <c r="S338">
        <v>19.101245613600192</v>
      </c>
      <c r="T338"/>
      <c r="U338"/>
      <c r="V338"/>
      <c r="W338"/>
      <c r="X338"/>
      <c r="Y338"/>
      <c r="Z338">
        <v>4.642466664823127</v>
      </c>
      <c r="AA338"/>
      <c r="AB338">
        <v>17.472636200623558</v>
      </c>
      <c r="AC338">
        <v>20.576143080794175</v>
      </c>
      <c r="AD338"/>
      <c r="AE338"/>
      <c r="AF338"/>
      <c r="AG338"/>
      <c r="AH338"/>
      <c r="AI338">
        <v>-63.792104396730203</v>
      </c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</row>
    <row r="339" spans="1:55" x14ac:dyDescent="0.2">
      <c r="A339" s="3" t="str">
        <f t="shared" si="5"/>
        <v>GermanyAR6_UNFCCC2017</v>
      </c>
      <c r="B339" t="s">
        <v>162</v>
      </c>
      <c r="C339" t="s">
        <v>163</v>
      </c>
      <c r="D339" t="s">
        <v>285</v>
      </c>
      <c r="E339" t="s">
        <v>20</v>
      </c>
      <c r="F339">
        <v>910.36746865953683</v>
      </c>
      <c r="G339">
        <v>11.013797338784885</v>
      </c>
      <c r="H339" t="s">
        <v>219</v>
      </c>
      <c r="I339" t="s">
        <v>104</v>
      </c>
      <c r="J339">
        <v>1.695460069360381E-2</v>
      </c>
      <c r="K339">
        <v>0.82497030878247246</v>
      </c>
      <c r="L339">
        <v>1.1780643818232565E-2</v>
      </c>
      <c r="M339">
        <v>0</v>
      </c>
      <c r="N339">
        <v>5.5600823519475109E-2</v>
      </c>
      <c r="O339">
        <v>0.10764822387981983</v>
      </c>
      <c r="P339"/>
      <c r="Q339">
        <v>9.8452410181006034</v>
      </c>
      <c r="R339">
        <v>27.097280285779195</v>
      </c>
      <c r="S339">
        <v>18.696860009063272</v>
      </c>
      <c r="T339"/>
      <c r="U339"/>
      <c r="V339"/>
      <c r="W339"/>
      <c r="X339"/>
      <c r="Y339"/>
      <c r="Z339">
        <v>4.5655821731686093</v>
      </c>
      <c r="AA339"/>
      <c r="AB339">
        <v>17.359966800344857</v>
      </c>
      <c r="AC339">
        <v>20.434510792710135</v>
      </c>
      <c r="AD339"/>
      <c r="AE339"/>
      <c r="AF339"/>
      <c r="AG339"/>
      <c r="AH339"/>
      <c r="AI339">
        <v>-62.78155488679846</v>
      </c>
      <c r="AJ339"/>
      <c r="AK339"/>
      <c r="AL339">
        <v>-3.1379173217561269</v>
      </c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</row>
    <row r="340" spans="1:55" x14ac:dyDescent="0.2">
      <c r="A340" s="3" t="str">
        <f t="shared" si="5"/>
        <v>GermanyAR6_UNFCCC2018</v>
      </c>
      <c r="B340" t="s">
        <v>162</v>
      </c>
      <c r="C340" t="s">
        <v>163</v>
      </c>
      <c r="D340" t="s">
        <v>285</v>
      </c>
      <c r="E340" t="s">
        <v>19</v>
      </c>
      <c r="F340">
        <v>875.72103743138734</v>
      </c>
      <c r="G340">
        <v>10.562846357705032</v>
      </c>
      <c r="H340" t="s">
        <v>232</v>
      </c>
      <c r="I340" t="s">
        <v>106</v>
      </c>
      <c r="J340">
        <v>1.5981067970773005E-2</v>
      </c>
      <c r="K340">
        <v>0.823143428998797</v>
      </c>
      <c r="L340">
        <v>1.171309388857027E-2</v>
      </c>
      <c r="M340">
        <v>0</v>
      </c>
      <c r="N340">
        <v>5.5412534415048405E-2</v>
      </c>
      <c r="O340">
        <v>0.10973094269758436</v>
      </c>
      <c r="P340"/>
      <c r="Q340">
        <v>9.7295713984315011</v>
      </c>
      <c r="R340">
        <v>26.678122296038921</v>
      </c>
      <c r="S340">
        <v>17.657140315945025</v>
      </c>
      <c r="T340"/>
      <c r="U340"/>
      <c r="V340"/>
      <c r="W340"/>
      <c r="X340"/>
      <c r="Y340"/>
      <c r="Z340">
        <v>4.5226187544579304</v>
      </c>
      <c r="AA340"/>
      <c r="AB340">
        <v>17.555375750924167</v>
      </c>
      <c r="AC340">
        <v>19.95086646165516</v>
      </c>
      <c r="AD340"/>
      <c r="AE340"/>
      <c r="AF340"/>
      <c r="AG340"/>
      <c r="AH340"/>
      <c r="AI340">
        <v>-55.705947150132879</v>
      </c>
      <c r="AJ340"/>
      <c r="AK340"/>
      <c r="AL340">
        <v>-8.6512790889040421</v>
      </c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</row>
    <row r="341" spans="1:55" x14ac:dyDescent="0.2">
      <c r="A341" s="3" t="str">
        <f t="shared" si="5"/>
        <v>GermanyAR6_UNFCCC2019</v>
      </c>
      <c r="B341" t="s">
        <v>162</v>
      </c>
      <c r="C341" t="s">
        <v>163</v>
      </c>
      <c r="D341" t="s">
        <v>285</v>
      </c>
      <c r="E341" t="s">
        <v>18</v>
      </c>
      <c r="F341">
        <v>825.10463987305661</v>
      </c>
      <c r="G341">
        <v>9.9298980324357267</v>
      </c>
      <c r="H341" t="s">
        <v>213</v>
      </c>
      <c r="I341" t="s">
        <v>106</v>
      </c>
      <c r="J341">
        <v>1.4875153488138058E-2</v>
      </c>
      <c r="K341">
        <v>0.81710305259240312</v>
      </c>
      <c r="L341">
        <v>1.1960275851945611E-2</v>
      </c>
      <c r="M341">
        <v>0</v>
      </c>
      <c r="N341">
        <v>5.5845479802343681E-2</v>
      </c>
      <c r="O341">
        <v>0.11509119175330754</v>
      </c>
      <c r="P341"/>
      <c r="Q341">
        <v>9.7042019225746881</v>
      </c>
      <c r="R341">
        <v>26.370877039907732</v>
      </c>
      <c r="S341">
        <v>17.400703294840877</v>
      </c>
      <c r="T341"/>
      <c r="U341"/>
      <c r="V341"/>
      <c r="W341"/>
      <c r="X341"/>
      <c r="Y341"/>
      <c r="Z341">
        <v>4.3908243715614104</v>
      </c>
      <c r="AA341"/>
      <c r="AB341">
        <v>17.364450410790116</v>
      </c>
      <c r="AC341">
        <v>19.731219284498881</v>
      </c>
      <c r="AD341"/>
      <c r="AE341"/>
      <c r="AF341"/>
      <c r="AG341"/>
      <c r="AH341"/>
      <c r="AI341">
        <v>-52.377300554378927</v>
      </c>
      <c r="AJ341"/>
      <c r="AK341"/>
      <c r="AL341">
        <v>-6.0669361222456084</v>
      </c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</row>
    <row r="342" spans="1:55" x14ac:dyDescent="0.2">
      <c r="A342" s="3" t="str">
        <f t="shared" si="5"/>
        <v>GermanyAR6_UNFCCC2020</v>
      </c>
      <c r="B342" t="s">
        <v>162</v>
      </c>
      <c r="C342" t="s">
        <v>163</v>
      </c>
      <c r="D342" t="s">
        <v>285</v>
      </c>
      <c r="E342" t="s">
        <v>107</v>
      </c>
      <c r="F342">
        <v>760.25054102722811</v>
      </c>
      <c r="G342">
        <v>9.1419261473010316</v>
      </c>
      <c r="H342" t="s">
        <v>217</v>
      </c>
      <c r="I342" t="s">
        <v>98</v>
      </c>
      <c r="J342">
        <v>1.4405565283889331E-2</v>
      </c>
      <c r="K342">
        <v>0.800760889814079</v>
      </c>
      <c r="L342">
        <v>1.237013923142632E-2</v>
      </c>
      <c r="M342">
        <v>0</v>
      </c>
      <c r="N342">
        <v>5.694917580278213E-2</v>
      </c>
      <c r="O342">
        <v>0.12991979515171245</v>
      </c>
      <c r="P342"/>
      <c r="Q342">
        <v>9.7045754696523723</v>
      </c>
      <c r="R342">
        <v>25.967754349330328</v>
      </c>
      <c r="S342">
        <v>17.106670510296816</v>
      </c>
      <c r="T342"/>
      <c r="U342"/>
      <c r="V342"/>
      <c r="W342"/>
      <c r="X342"/>
      <c r="Y342"/>
      <c r="Z342">
        <v>4.2696227955665655</v>
      </c>
      <c r="AA342"/>
      <c r="AB342">
        <v>17.275752027772661</v>
      </c>
      <c r="AC342">
        <v>19.212395508313502</v>
      </c>
      <c r="AD342"/>
      <c r="AE342"/>
      <c r="AF342"/>
      <c r="AG342"/>
      <c r="AH342">
        <v>5.2348238933038038</v>
      </c>
      <c r="AI342">
        <v>-45.871675871688602</v>
      </c>
      <c r="AJ342"/>
      <c r="AK342"/>
      <c r="AL342">
        <v>-8.6512790889040421</v>
      </c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</row>
    <row r="343" spans="1:55" x14ac:dyDescent="0.2">
      <c r="A343" s="3" t="str">
        <f t="shared" si="5"/>
        <v>GermanySAR_UNFCCC1990</v>
      </c>
      <c r="B343" t="s">
        <v>162</v>
      </c>
      <c r="C343" t="s">
        <v>163</v>
      </c>
      <c r="D343" t="s">
        <v>23</v>
      </c>
      <c r="E343" t="s">
        <v>79</v>
      </c>
      <c r="F343">
        <v>1253.1578586399057</v>
      </c>
      <c r="G343">
        <v>15.776281912148987</v>
      </c>
      <c r="H343" t="s">
        <v>200</v>
      </c>
      <c r="I343" t="s">
        <v>97</v>
      </c>
      <c r="J343">
        <v>3.433712173674807E-2</v>
      </c>
      <c r="K343">
        <v>0.82213362424175296</v>
      </c>
      <c r="L343">
        <v>2.5666277168894396E-2</v>
      </c>
      <c r="M343">
        <v>0</v>
      </c>
      <c r="N343">
        <v>6.732762520635821E-2</v>
      </c>
      <c r="O343">
        <v>8.4872473382994487E-2</v>
      </c>
      <c r="P343"/>
      <c r="Q343">
        <v>10.357249342364936</v>
      </c>
      <c r="R343">
        <v>27.855821586879834</v>
      </c>
      <c r="S343">
        <v>23.685381516961382</v>
      </c>
      <c r="T343"/>
      <c r="U343"/>
      <c r="V343"/>
      <c r="W343"/>
      <c r="X343"/>
      <c r="Y343"/>
      <c r="Z343">
        <v>3.192390295837924</v>
      </c>
      <c r="AA343"/>
      <c r="AB343">
        <v>14.08328074883104</v>
      </c>
      <c r="AC343">
        <v>27.184483511230653</v>
      </c>
      <c r="AD343"/>
      <c r="AE343"/>
      <c r="AF343"/>
      <c r="AG343"/>
      <c r="AH343"/>
      <c r="AI343">
        <v>-19.212529000043546</v>
      </c>
      <c r="AJ343"/>
      <c r="AK343"/>
      <c r="AL343">
        <v>-1.3303504795562799</v>
      </c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</row>
    <row r="344" spans="1:55" x14ac:dyDescent="0.2">
      <c r="A344" s="3" t="str">
        <f t="shared" si="5"/>
        <v>GermanySAR_UNFCCC1991</v>
      </c>
      <c r="B344" t="s">
        <v>162</v>
      </c>
      <c r="C344" t="s">
        <v>163</v>
      </c>
      <c r="D344" t="s">
        <v>23</v>
      </c>
      <c r="E344" t="s">
        <v>78</v>
      </c>
      <c r="F344">
        <v>1209.185256061844</v>
      </c>
      <c r="G344">
        <v>15.112190713246161</v>
      </c>
      <c r="H344" t="s">
        <v>210</v>
      </c>
      <c r="I344" t="s">
        <v>99</v>
      </c>
      <c r="J344">
        <v>3.331510738740863E-2</v>
      </c>
      <c r="K344">
        <v>0.82176544087405634</v>
      </c>
      <c r="L344">
        <v>2.7557853723065663E-2</v>
      </c>
      <c r="M344">
        <v>0</v>
      </c>
      <c r="N344">
        <v>6.7182784460047315E-2</v>
      </c>
      <c r="O344">
        <v>8.3493920942830688E-2</v>
      </c>
      <c r="P344"/>
      <c r="Q344">
        <v>9.1981353596807054</v>
      </c>
      <c r="R344">
        <v>24.818923759196036</v>
      </c>
      <c r="S344">
        <v>22.184654095757828</v>
      </c>
      <c r="T344"/>
      <c r="U344"/>
      <c r="V344"/>
      <c r="W344"/>
      <c r="X344"/>
      <c r="Y344"/>
      <c r="Z344">
        <v>2.8983439649192175</v>
      </c>
      <c r="AA344"/>
      <c r="AB344">
        <v>14.382958250669313</v>
      </c>
      <c r="AC344">
        <v>27.476602744640992</v>
      </c>
      <c r="AD344"/>
      <c r="AE344"/>
      <c r="AF344"/>
      <c r="AG344"/>
      <c r="AH344"/>
      <c r="AI344">
        <v>-80.752692150771111</v>
      </c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</row>
    <row r="345" spans="1:55" x14ac:dyDescent="0.2">
      <c r="A345" s="3" t="str">
        <f t="shared" si="5"/>
        <v>GermanySAR_UNFCCC1992</v>
      </c>
      <c r="B345" t="s">
        <v>162</v>
      </c>
      <c r="C345" t="s">
        <v>163</v>
      </c>
      <c r="D345" t="s">
        <v>23</v>
      </c>
      <c r="E345" t="s">
        <v>76</v>
      </c>
      <c r="F345">
        <v>1159.751306089576</v>
      </c>
      <c r="G345">
        <v>14.384584045796743</v>
      </c>
      <c r="H345" t="s">
        <v>220</v>
      </c>
      <c r="I345" t="s">
        <v>105</v>
      </c>
      <c r="J345">
        <v>3.2001685128123361E-2</v>
      </c>
      <c r="K345">
        <v>0.81506719329943955</v>
      </c>
      <c r="L345">
        <v>2.9150539082901283E-2</v>
      </c>
      <c r="M345">
        <v>0</v>
      </c>
      <c r="N345">
        <v>6.9915639384188141E-2</v>
      </c>
      <c r="O345">
        <v>8.5866628233471062E-2</v>
      </c>
      <c r="P345"/>
      <c r="Q345">
        <v>9.1411541397306451</v>
      </c>
      <c r="R345">
        <v>24.183512913338497</v>
      </c>
      <c r="S345">
        <v>21.764534650054689</v>
      </c>
      <c r="T345"/>
      <c r="U345"/>
      <c r="V345"/>
      <c r="W345"/>
      <c r="X345"/>
      <c r="Y345"/>
      <c r="Z345">
        <v>2.69651119188411</v>
      </c>
      <c r="AA345"/>
      <c r="AB345">
        <v>14.394262540082421</v>
      </c>
      <c r="AC345">
        <v>27.40395880818577</v>
      </c>
      <c r="AD345"/>
      <c r="AE345"/>
      <c r="AF345"/>
      <c r="AG345"/>
      <c r="AH345"/>
      <c r="AI345">
        <v>-86.197516287805655</v>
      </c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</row>
    <row r="346" spans="1:55" x14ac:dyDescent="0.2">
      <c r="A346" s="3" t="str">
        <f t="shared" si="5"/>
        <v>GermanySAR_UNFCCC1993</v>
      </c>
      <c r="B346" t="s">
        <v>162</v>
      </c>
      <c r="C346" t="s">
        <v>163</v>
      </c>
      <c r="D346" t="s">
        <v>23</v>
      </c>
      <c r="E346" t="s">
        <v>73</v>
      </c>
      <c r="F346">
        <v>1147.7245258289604</v>
      </c>
      <c r="G346">
        <v>14.142138501560996</v>
      </c>
      <c r="H346" t="s">
        <v>211</v>
      </c>
      <c r="I346" t="s">
        <v>105</v>
      </c>
      <c r="J346">
        <v>3.1528125848129786E-2</v>
      </c>
      <c r="K346">
        <v>0.81560187201154244</v>
      </c>
      <c r="L346">
        <v>2.9318722045802711E-2</v>
      </c>
      <c r="M346">
        <v>0</v>
      </c>
      <c r="N346">
        <v>6.9175524191936427E-2</v>
      </c>
      <c r="O346">
        <v>8.5903881750718447E-2</v>
      </c>
      <c r="P346"/>
      <c r="Q346">
        <v>9.1055644302759067</v>
      </c>
      <c r="R346">
        <v>24.202004384378359</v>
      </c>
      <c r="S346">
        <v>21.141699095832905</v>
      </c>
      <c r="T346"/>
      <c r="U346"/>
      <c r="V346"/>
      <c r="W346"/>
      <c r="X346"/>
      <c r="Y346"/>
      <c r="Z346">
        <v>2.340386921277386</v>
      </c>
      <c r="AA346"/>
      <c r="AB346">
        <v>14.31374786734677</v>
      </c>
      <c r="AC346">
        <v>27.490589250099074</v>
      </c>
      <c r="AD346"/>
      <c r="AE346"/>
      <c r="AF346"/>
      <c r="AG346"/>
      <c r="AH346"/>
      <c r="AI346">
        <v>-85.959727984343061</v>
      </c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</row>
    <row r="347" spans="1:55" x14ac:dyDescent="0.2">
      <c r="A347" s="3" t="str">
        <f t="shared" si="5"/>
        <v>GermanySAR_UNFCCC1994</v>
      </c>
      <c r="B347" t="s">
        <v>162</v>
      </c>
      <c r="C347" t="s">
        <v>163</v>
      </c>
      <c r="D347" t="s">
        <v>23</v>
      </c>
      <c r="E347" t="s">
        <v>70</v>
      </c>
      <c r="F347">
        <v>1130.1260909917908</v>
      </c>
      <c r="G347">
        <v>13.877075342832233</v>
      </c>
      <c r="H347" t="s">
        <v>211</v>
      </c>
      <c r="I347" t="s">
        <v>105</v>
      </c>
      <c r="J347">
        <v>3.0985419452340013E-2</v>
      </c>
      <c r="K347">
        <v>0.80893011634112477</v>
      </c>
      <c r="L347">
        <v>2.9188885315018901E-2</v>
      </c>
      <c r="M347">
        <v>0</v>
      </c>
      <c r="N347">
        <v>7.5097668842764989E-2</v>
      </c>
      <c r="O347">
        <v>8.67833295010913E-2</v>
      </c>
      <c r="P347"/>
      <c r="Q347">
        <v>9.4162106866261244</v>
      </c>
      <c r="R347">
        <v>24.375104841994812</v>
      </c>
      <c r="S347">
        <v>20.406364141312611</v>
      </c>
      <c r="T347"/>
      <c r="U347"/>
      <c r="V347"/>
      <c r="W347"/>
      <c r="X347"/>
      <c r="Y347"/>
      <c r="Z347">
        <v>2.1784723265425554</v>
      </c>
      <c r="AA347"/>
      <c r="AB347">
        <v>14.294982535813602</v>
      </c>
      <c r="AC347">
        <v>27.404970400031161</v>
      </c>
      <c r="AD347"/>
      <c r="AE347"/>
      <c r="AF347"/>
      <c r="AG347"/>
      <c r="AH347"/>
      <c r="AI347">
        <v>-77.230849441321794</v>
      </c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</row>
    <row r="348" spans="1:55" x14ac:dyDescent="0.2">
      <c r="A348" s="3" t="str">
        <f t="shared" si="5"/>
        <v>GermanySAR_UNFCCC1995</v>
      </c>
      <c r="B348" t="s">
        <v>162</v>
      </c>
      <c r="C348" t="s">
        <v>163</v>
      </c>
      <c r="D348" t="s">
        <v>23</v>
      </c>
      <c r="E348" t="s">
        <v>68</v>
      </c>
      <c r="F348">
        <v>1125.984458061891</v>
      </c>
      <c r="G348">
        <v>13.785643073950077</v>
      </c>
      <c r="H348" t="s">
        <v>203</v>
      </c>
      <c r="I348" t="s">
        <v>105</v>
      </c>
      <c r="J348">
        <v>3.0143340401461129E-2</v>
      </c>
      <c r="K348">
        <v>0.81061785072671055</v>
      </c>
      <c r="L348">
        <v>2.8573606575022149E-2</v>
      </c>
      <c r="M348">
        <v>0</v>
      </c>
      <c r="N348">
        <v>7.3217911710224043E-2</v>
      </c>
      <c r="O348">
        <v>8.7590630988043122E-2</v>
      </c>
      <c r="P348"/>
      <c r="Q348">
        <v>9.3281297690164386</v>
      </c>
      <c r="R348">
        <v>24.410915441531071</v>
      </c>
      <c r="S348">
        <v>20.512239274522098</v>
      </c>
      <c r="T348"/>
      <c r="U348"/>
      <c r="V348"/>
      <c r="W348"/>
      <c r="X348"/>
      <c r="Y348"/>
      <c r="Z348">
        <v>2.1326174374777969</v>
      </c>
      <c r="AA348"/>
      <c r="AB348">
        <v>14.250340156803373</v>
      </c>
      <c r="AC348">
        <v>27.991447085020031</v>
      </c>
      <c r="AD348"/>
      <c r="AE348"/>
      <c r="AF348"/>
      <c r="AG348"/>
      <c r="AH348"/>
      <c r="AI348">
        <v>-70.626198926597056</v>
      </c>
      <c r="AJ348"/>
      <c r="AK348"/>
      <c r="AL348">
        <v>-2.7281475265483683</v>
      </c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</row>
    <row r="349" spans="1:55" x14ac:dyDescent="0.2">
      <c r="A349" s="3" t="str">
        <f t="shared" si="5"/>
        <v>GermanySAR_UNFCCC1996</v>
      </c>
      <c r="B349" t="s">
        <v>162</v>
      </c>
      <c r="C349" t="s">
        <v>163</v>
      </c>
      <c r="D349" t="s">
        <v>23</v>
      </c>
      <c r="E349" t="s">
        <v>65</v>
      </c>
      <c r="F349">
        <v>1145.4817893810082</v>
      </c>
      <c r="G349">
        <v>13.983814352018966</v>
      </c>
      <c r="H349" t="s">
        <v>200</v>
      </c>
      <c r="I349" t="s">
        <v>105</v>
      </c>
      <c r="J349">
        <v>3.0720968674746774E-2</v>
      </c>
      <c r="K349">
        <v>0.81522292485055248</v>
      </c>
      <c r="L349">
        <v>2.7029018133662992E-2</v>
      </c>
      <c r="M349">
        <v>0</v>
      </c>
      <c r="N349">
        <v>7.1199305272720032E-2</v>
      </c>
      <c r="O349">
        <v>8.6548751743064506E-2</v>
      </c>
      <c r="P349"/>
      <c r="Q349">
        <v>9.4064130091176263</v>
      </c>
      <c r="R349">
        <v>24.428141840970884</v>
      </c>
      <c r="S349">
        <v>20.829216442632749</v>
      </c>
      <c r="T349"/>
      <c r="U349"/>
      <c r="V349"/>
      <c r="W349"/>
      <c r="X349"/>
      <c r="Y349"/>
      <c r="Z349">
        <v>2.2641487559086779</v>
      </c>
      <c r="AA349"/>
      <c r="AB349">
        <v>14.178224332310258</v>
      </c>
      <c r="AC349">
        <v>28.033874634397979</v>
      </c>
      <c r="AD349"/>
      <c r="AE349"/>
      <c r="AF349"/>
      <c r="AG349"/>
      <c r="AH349"/>
      <c r="AI349">
        <v>-74.075311434441801</v>
      </c>
      <c r="AJ349"/>
      <c r="AK349"/>
      <c r="AL349">
        <v>-2.7146638663844489</v>
      </c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</row>
    <row r="350" spans="1:55" x14ac:dyDescent="0.2">
      <c r="A350" s="3" t="str">
        <f t="shared" si="5"/>
        <v>GermanySAR_UNFCCC1997</v>
      </c>
      <c r="B350" t="s">
        <v>162</v>
      </c>
      <c r="C350" t="s">
        <v>163</v>
      </c>
      <c r="D350" t="s">
        <v>23</v>
      </c>
      <c r="E350" t="s">
        <v>64</v>
      </c>
      <c r="F350">
        <v>1110.8549813931531</v>
      </c>
      <c r="G350">
        <v>13.541269974327754</v>
      </c>
      <c r="H350" t="s">
        <v>210</v>
      </c>
      <c r="I350" t="s">
        <v>105</v>
      </c>
      <c r="J350">
        <v>2.8485120526976025E-2</v>
      </c>
      <c r="K350">
        <v>0.81245398304928806</v>
      </c>
      <c r="L350">
        <v>2.5641115051550655E-2</v>
      </c>
      <c r="M350">
        <v>0</v>
      </c>
      <c r="N350">
        <v>7.3385998469496047E-2</v>
      </c>
      <c r="O350">
        <v>8.8518903429665355E-2</v>
      </c>
      <c r="P350"/>
      <c r="Q350">
        <v>9.2667506780757396</v>
      </c>
      <c r="R350">
        <v>23.726309634762632</v>
      </c>
      <c r="S350">
        <v>20.825037164273766</v>
      </c>
      <c r="T350"/>
      <c r="U350"/>
      <c r="V350"/>
      <c r="W350"/>
      <c r="X350"/>
      <c r="Y350"/>
      <c r="Z350">
        <v>2.3663438919004403</v>
      </c>
      <c r="AA350"/>
      <c r="AB350">
        <v>14.141985819782866</v>
      </c>
      <c r="AC350">
        <v>28.005237633507786</v>
      </c>
      <c r="AD350"/>
      <c r="AE350"/>
      <c r="AF350"/>
      <c r="AG350"/>
      <c r="AH350"/>
      <c r="AI350">
        <v>-72.338418734074139</v>
      </c>
      <c r="AJ350"/>
      <c r="AK350"/>
      <c r="AL350">
        <v>-3.7964035723945249</v>
      </c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</row>
    <row r="351" spans="1:55" x14ac:dyDescent="0.2">
      <c r="A351" s="3" t="str">
        <f t="shared" si="5"/>
        <v>GermanySAR_UNFCCC1998</v>
      </c>
      <c r="B351" t="s">
        <v>162</v>
      </c>
      <c r="C351" t="s">
        <v>163</v>
      </c>
      <c r="D351" t="s">
        <v>23</v>
      </c>
      <c r="E351" t="s">
        <v>62</v>
      </c>
      <c r="F351">
        <v>1085.3169178228297</v>
      </c>
      <c r="G351">
        <v>13.22795883299642</v>
      </c>
      <c r="H351" t="s">
        <v>152</v>
      </c>
      <c r="I351" t="s">
        <v>105</v>
      </c>
      <c r="J351">
        <v>2.8186819994721266E-2</v>
      </c>
      <c r="K351">
        <v>0.82301900160122121</v>
      </c>
      <c r="L351">
        <v>2.4594823179737321E-2</v>
      </c>
      <c r="M351">
        <v>0</v>
      </c>
      <c r="N351">
        <v>6.1397063349571533E-2</v>
      </c>
      <c r="O351">
        <v>9.0989111869469896E-2</v>
      </c>
      <c r="P351"/>
      <c r="Q351">
        <v>9.4749880691872246</v>
      </c>
      <c r="R351">
        <v>23.588439030941547</v>
      </c>
      <c r="S351">
        <v>21.078092303446684</v>
      </c>
      <c r="T351"/>
      <c r="U351"/>
      <c r="V351"/>
      <c r="W351"/>
      <c r="X351"/>
      <c r="Y351"/>
      <c r="Z351">
        <v>2.5052134772746242</v>
      </c>
      <c r="AA351"/>
      <c r="AB351">
        <v>14.101285326051936</v>
      </c>
      <c r="AC351">
        <v>28.004004242707708</v>
      </c>
      <c r="AD351"/>
      <c r="AE351"/>
      <c r="AF351"/>
      <c r="AG351"/>
      <c r="AH351"/>
      <c r="AI351">
        <v>-71.272344980547132</v>
      </c>
      <c r="AJ351"/>
      <c r="AK351"/>
      <c r="AL351">
        <v>-4.2001572158513971</v>
      </c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</row>
    <row r="352" spans="1:55" x14ac:dyDescent="0.2">
      <c r="A352" s="3" t="str">
        <f t="shared" si="5"/>
        <v>GermanySAR_UNFCCC1999</v>
      </c>
      <c r="B352" t="s">
        <v>162</v>
      </c>
      <c r="C352" t="s">
        <v>163</v>
      </c>
      <c r="D352" t="s">
        <v>23</v>
      </c>
      <c r="E352" t="s">
        <v>60</v>
      </c>
      <c r="F352">
        <v>1052.9865855053029</v>
      </c>
      <c r="G352">
        <v>12.825620814609561</v>
      </c>
      <c r="H352" t="s">
        <v>153</v>
      </c>
      <c r="I352" t="s">
        <v>105</v>
      </c>
      <c r="J352">
        <v>2.7071890098655495E-2</v>
      </c>
      <c r="K352">
        <v>0.82488359786290544</v>
      </c>
      <c r="L352">
        <v>2.4046672637552311E-2</v>
      </c>
      <c r="M352">
        <v>0</v>
      </c>
      <c r="N352">
        <v>5.7086941049086411E-2</v>
      </c>
      <c r="O352">
        <v>9.3982788450455823E-2</v>
      </c>
      <c r="P352"/>
      <c r="Q352">
        <v>9.4073922072014593</v>
      </c>
      <c r="R352">
        <v>23.418373839577818</v>
      </c>
      <c r="S352">
        <v>21.42140785199695</v>
      </c>
      <c r="T352"/>
      <c r="U352"/>
      <c r="V352"/>
      <c r="W352"/>
      <c r="X352"/>
      <c r="Y352"/>
      <c r="Z352">
        <v>2.6690748866888798</v>
      </c>
      <c r="AA352"/>
      <c r="AB352">
        <v>14.031991790971494</v>
      </c>
      <c r="AC352">
        <v>28.01437493027608</v>
      </c>
      <c r="AD352"/>
      <c r="AE352"/>
      <c r="AF352"/>
      <c r="AG352"/>
      <c r="AH352"/>
      <c r="AI352">
        <v>-73.365798796623722</v>
      </c>
      <c r="AJ352"/>
      <c r="AK352"/>
      <c r="AL352">
        <v>-5.4816864717605664</v>
      </c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</row>
    <row r="353" spans="1:55" x14ac:dyDescent="0.2">
      <c r="A353" s="3" t="str">
        <f t="shared" si="5"/>
        <v>GermanySAR_UNFCCC2000</v>
      </c>
      <c r="B353" t="s">
        <v>162</v>
      </c>
      <c r="C353" t="s">
        <v>163</v>
      </c>
      <c r="D353" t="s">
        <v>23</v>
      </c>
      <c r="E353" t="s">
        <v>58</v>
      </c>
      <c r="F353">
        <v>1053.0696447462797</v>
      </c>
      <c r="G353">
        <v>12.809272939577749</v>
      </c>
      <c r="H353" t="s">
        <v>219</v>
      </c>
      <c r="I353" t="s">
        <v>105</v>
      </c>
      <c r="J353">
        <v>2.6304727474962406E-2</v>
      </c>
      <c r="K353">
        <v>0.82224244116515166</v>
      </c>
      <c r="L353">
        <v>2.2803338119622346E-2</v>
      </c>
      <c r="M353">
        <v>0</v>
      </c>
      <c r="N353">
        <v>6.1497139527142183E-2</v>
      </c>
      <c r="O353">
        <v>9.3457081188083921E-2</v>
      </c>
      <c r="P353"/>
      <c r="Q353">
        <v>9.3565155826241622</v>
      </c>
      <c r="R353">
        <v>23.024687464552546</v>
      </c>
      <c r="S353">
        <v>21.326555099576179</v>
      </c>
      <c r="T353"/>
      <c r="U353"/>
      <c r="V353"/>
      <c r="W353"/>
      <c r="X353"/>
      <c r="Y353"/>
      <c r="Z353">
        <v>2.6937019671456568</v>
      </c>
      <c r="AA353"/>
      <c r="AB353">
        <v>14.020829180899453</v>
      </c>
      <c r="AC353">
        <v>27.994525990961744</v>
      </c>
      <c r="AD353"/>
      <c r="AE353"/>
      <c r="AF353"/>
      <c r="AG353"/>
      <c r="AH353"/>
      <c r="AI353">
        <v>-51.161264129081545</v>
      </c>
      <c r="AJ353"/>
      <c r="AK353"/>
      <c r="AL353">
        <v>-7.1773588542753206</v>
      </c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</row>
    <row r="354" spans="1:55" x14ac:dyDescent="0.2">
      <c r="A354" s="3" t="str">
        <f t="shared" si="5"/>
        <v>GermanySAR_UNFCCC2001</v>
      </c>
      <c r="B354" t="s">
        <v>162</v>
      </c>
      <c r="C354" t="s">
        <v>163</v>
      </c>
      <c r="D354" t="s">
        <v>23</v>
      </c>
      <c r="E354" t="s">
        <v>55</v>
      </c>
      <c r="F354">
        <v>1079.8286633449741</v>
      </c>
      <c r="G354">
        <v>13.112685449864999</v>
      </c>
      <c r="H354" t="s">
        <v>203</v>
      </c>
      <c r="I354" t="s">
        <v>99</v>
      </c>
      <c r="J354">
        <v>2.7708355233061699E-2</v>
      </c>
      <c r="K354">
        <v>0.82113038591588228</v>
      </c>
      <c r="L354">
        <v>2.0941979720708302E-2</v>
      </c>
      <c r="M354">
        <v>0</v>
      </c>
      <c r="N354">
        <v>5.6251610001988472E-2</v>
      </c>
      <c r="O354">
        <v>0.10167602436142088</v>
      </c>
      <c r="P354"/>
      <c r="Q354">
        <v>9.4867898614987993</v>
      </c>
      <c r="R354">
        <v>23.379369665872776</v>
      </c>
      <c r="S354">
        <v>21.412800207628464</v>
      </c>
      <c r="T354"/>
      <c r="U354"/>
      <c r="V354"/>
      <c r="W354"/>
      <c r="X354"/>
      <c r="Y354"/>
      <c r="Z354">
        <v>2.721328893996636</v>
      </c>
      <c r="AA354"/>
      <c r="AB354">
        <v>15.042251115722358</v>
      </c>
      <c r="AC354">
        <v>31.478203212310444</v>
      </c>
      <c r="AD354"/>
      <c r="AE354"/>
      <c r="AF354"/>
      <c r="AG354">
        <v>6.2719425233946726</v>
      </c>
      <c r="AH354"/>
      <c r="AI354">
        <v>-70.948518061798808</v>
      </c>
      <c r="AJ354"/>
      <c r="AK354"/>
      <c r="AL354">
        <v>-5.3211970473214469</v>
      </c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</row>
    <row r="355" spans="1:55" x14ac:dyDescent="0.2">
      <c r="A355" s="3" t="str">
        <f t="shared" si="5"/>
        <v>GermanySAR_UNFCCC2002</v>
      </c>
      <c r="B355" t="s">
        <v>162</v>
      </c>
      <c r="C355" t="s">
        <v>163</v>
      </c>
      <c r="D355" t="s">
        <v>23</v>
      </c>
      <c r="E355" t="s">
        <v>52</v>
      </c>
      <c r="F355">
        <v>1058.1538069302844</v>
      </c>
      <c r="G355">
        <v>12.827895659028382</v>
      </c>
      <c r="H355" t="s">
        <v>152</v>
      </c>
      <c r="I355" t="s">
        <v>104</v>
      </c>
      <c r="J355">
        <v>2.6540640057531237E-2</v>
      </c>
      <c r="K355">
        <v>0.82262918910711802</v>
      </c>
      <c r="L355">
        <v>2.0281519184633934E-2</v>
      </c>
      <c r="M355">
        <v>0</v>
      </c>
      <c r="N355">
        <v>5.5968274626187545E-2</v>
      </c>
      <c r="O355">
        <v>0.10112101708206042</v>
      </c>
      <c r="P355"/>
      <c r="Q355">
        <v>9.2577873630332999</v>
      </c>
      <c r="R355">
        <v>22.452271993666709</v>
      </c>
      <c r="S355">
        <v>20.701002836120882</v>
      </c>
      <c r="T355"/>
      <c r="U355"/>
      <c r="V355"/>
      <c r="W355"/>
      <c r="X355"/>
      <c r="Y355"/>
      <c r="Z355">
        <v>2.6307417559259005</v>
      </c>
      <c r="AA355"/>
      <c r="AB355">
        <v>15.544542830309259</v>
      </c>
      <c r="AC355">
        <v>30.315962691516493</v>
      </c>
      <c r="AD355"/>
      <c r="AE355"/>
      <c r="AF355"/>
      <c r="AG355">
        <v>6.0992797154720053</v>
      </c>
      <c r="AH355"/>
      <c r="AI355">
        <v>-34.691988804819381</v>
      </c>
      <c r="AJ355"/>
      <c r="AK355"/>
      <c r="AL355">
        <v>-7.1205905458177794</v>
      </c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</row>
    <row r="356" spans="1:55" x14ac:dyDescent="0.2">
      <c r="A356" s="3" t="str">
        <f t="shared" si="5"/>
        <v>GermanySAR_UNFCCC2003</v>
      </c>
      <c r="B356" t="s">
        <v>162</v>
      </c>
      <c r="C356" t="s">
        <v>163</v>
      </c>
      <c r="D356" t="s">
        <v>23</v>
      </c>
      <c r="E356" t="s">
        <v>50</v>
      </c>
      <c r="F356">
        <v>1049.2757618821302</v>
      </c>
      <c r="G356">
        <v>12.713227571111029</v>
      </c>
      <c r="H356" t="s">
        <v>152</v>
      </c>
      <c r="I356" t="s">
        <v>104</v>
      </c>
      <c r="J356">
        <v>2.5863194610149944E-2</v>
      </c>
      <c r="K356">
        <v>0.82523967562508216</v>
      </c>
      <c r="L356">
        <v>1.924497799685037E-2</v>
      </c>
      <c r="M356">
        <v>0</v>
      </c>
      <c r="N356">
        <v>6.0690567013577494E-2</v>
      </c>
      <c r="O356">
        <v>9.4824779364490033E-2</v>
      </c>
      <c r="P356"/>
      <c r="Q356">
        <v>9.3267121014734329</v>
      </c>
      <c r="R356">
        <v>22.170581333202755</v>
      </c>
      <c r="S356">
        <v>20.376294072824027</v>
      </c>
      <c r="T356"/>
      <c r="U356"/>
      <c r="V356"/>
      <c r="W356"/>
      <c r="X356"/>
      <c r="Y356"/>
      <c r="Z356">
        <v>2.6229687865556928</v>
      </c>
      <c r="AA356"/>
      <c r="AB356">
        <v>16.016836928480355</v>
      </c>
      <c r="AC356">
        <v>28.9839493904439</v>
      </c>
      <c r="AD356"/>
      <c r="AE356"/>
      <c r="AF356"/>
      <c r="AG356"/>
      <c r="AH356"/>
      <c r="AI356">
        <v>-35.98857745653428</v>
      </c>
      <c r="AJ356"/>
      <c r="AK356"/>
      <c r="AL356">
        <v>-8.7723254756107405</v>
      </c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</row>
    <row r="357" spans="1:55" x14ac:dyDescent="0.2">
      <c r="A357" s="3" t="str">
        <f t="shared" si="5"/>
        <v>GermanySAR_UNFCCC2004</v>
      </c>
      <c r="B357" t="s">
        <v>162</v>
      </c>
      <c r="C357" t="s">
        <v>163</v>
      </c>
      <c r="D357" t="s">
        <v>23</v>
      </c>
      <c r="E357" t="s">
        <v>46</v>
      </c>
      <c r="F357">
        <v>1031.964399423593</v>
      </c>
      <c r="G357">
        <v>12.506194529703517</v>
      </c>
      <c r="H357" t="s">
        <v>182</v>
      </c>
      <c r="I357" t="s">
        <v>104</v>
      </c>
      <c r="J357">
        <v>2.4228764840205332E-2</v>
      </c>
      <c r="K357">
        <v>0.82329402889215209</v>
      </c>
      <c r="L357">
        <v>1.8507910885567459E-2</v>
      </c>
      <c r="M357">
        <v>0</v>
      </c>
      <c r="N357">
        <v>6.3176897579776584E-2</v>
      </c>
      <c r="O357">
        <v>9.5021162642503848E-2</v>
      </c>
      <c r="P357"/>
      <c r="Q357">
        <v>9.0461453668127767</v>
      </c>
      <c r="R357">
        <v>21.554312247531112</v>
      </c>
      <c r="S357">
        <v>20.786098550246731</v>
      </c>
      <c r="T357"/>
      <c r="U357"/>
      <c r="V357"/>
      <c r="W357"/>
      <c r="X357"/>
      <c r="Y357"/>
      <c r="Z357">
        <v>2.5465107271568717</v>
      </c>
      <c r="AA357"/>
      <c r="AB357">
        <v>15.8563130670383</v>
      </c>
      <c r="AC357">
        <v>28.269077080117235</v>
      </c>
      <c r="AD357"/>
      <c r="AE357"/>
      <c r="AF357"/>
      <c r="AG357"/>
      <c r="AH357"/>
      <c r="AI357">
        <v>-35.031092140411808</v>
      </c>
      <c r="AJ357"/>
      <c r="AK357"/>
      <c r="AL357">
        <v>-12.21354133690617</v>
      </c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</row>
    <row r="358" spans="1:55" x14ac:dyDescent="0.2">
      <c r="A358" s="3" t="str">
        <f t="shared" si="5"/>
        <v>GermanySAR_UNFCCC2005</v>
      </c>
      <c r="B358" t="s">
        <v>162</v>
      </c>
      <c r="C358" t="s">
        <v>163</v>
      </c>
      <c r="D358" t="s">
        <v>23</v>
      </c>
      <c r="E358" t="s">
        <v>43</v>
      </c>
      <c r="F358">
        <v>1006.1366484258609</v>
      </c>
      <c r="G358">
        <v>12.200117619665878</v>
      </c>
      <c r="H358" t="s">
        <v>182</v>
      </c>
      <c r="I358" t="s">
        <v>104</v>
      </c>
      <c r="J358">
        <v>2.3114953018127653E-2</v>
      </c>
      <c r="K358">
        <v>0.8245422748749629</v>
      </c>
      <c r="L358">
        <v>1.7875876662060881E-2</v>
      </c>
      <c r="M358">
        <v>0</v>
      </c>
      <c r="N358">
        <v>6.1279168278137904E-2</v>
      </c>
      <c r="O358">
        <v>9.6302680184838313E-2</v>
      </c>
      <c r="P358"/>
      <c r="Q358">
        <v>8.9976095231304587</v>
      </c>
      <c r="R358">
        <v>21.412020202115311</v>
      </c>
      <c r="S358">
        <v>20.703763762497292</v>
      </c>
      <c r="T358"/>
      <c r="U358"/>
      <c r="V358"/>
      <c r="W358"/>
      <c r="X358"/>
      <c r="Y358"/>
      <c r="Z358">
        <v>2.6882322577175781</v>
      </c>
      <c r="AA358"/>
      <c r="AB358">
        <v>16.311964732479161</v>
      </c>
      <c r="AC358">
        <v>26.780065397660991</v>
      </c>
      <c r="AD358"/>
      <c r="AE358"/>
      <c r="AF358"/>
      <c r="AG358"/>
      <c r="AH358"/>
      <c r="AI358">
        <v>-34.325740738503029</v>
      </c>
      <c r="AJ358"/>
      <c r="AK358"/>
      <c r="AL358">
        <v>-15.012536985309159</v>
      </c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</row>
    <row r="359" spans="1:55" x14ac:dyDescent="0.2">
      <c r="A359" s="3" t="str">
        <f t="shared" si="5"/>
        <v>GermanySAR_UNFCCC2006</v>
      </c>
      <c r="B359" t="s">
        <v>162</v>
      </c>
      <c r="C359" t="s">
        <v>163</v>
      </c>
      <c r="D359" t="s">
        <v>23</v>
      </c>
      <c r="E359" t="s">
        <v>39</v>
      </c>
      <c r="F359">
        <v>1008.8568338830315</v>
      </c>
      <c r="G359">
        <v>12.246908207820601</v>
      </c>
      <c r="H359" t="s">
        <v>152</v>
      </c>
      <c r="I359" t="s">
        <v>104</v>
      </c>
      <c r="J359">
        <v>2.2526568990822615E-2</v>
      </c>
      <c r="K359">
        <v>0.83227287779133952</v>
      </c>
      <c r="L359">
        <v>1.6250339556971052E-2</v>
      </c>
      <c r="M359">
        <v>0</v>
      </c>
      <c r="N359">
        <v>6.1339192786213269E-2</v>
      </c>
      <c r="O359">
        <v>9.0137589865476209E-2</v>
      </c>
      <c r="P359"/>
      <c r="Q359">
        <v>8.8004031759605983</v>
      </c>
      <c r="R359">
        <v>20.97437418174168</v>
      </c>
      <c r="S359">
        <v>20.242384112150003</v>
      </c>
      <c r="T359"/>
      <c r="U359"/>
      <c r="V359"/>
      <c r="W359"/>
      <c r="X359"/>
      <c r="Y359"/>
      <c r="Z359">
        <v>2.778063879012298</v>
      </c>
      <c r="AA359"/>
      <c r="AB359">
        <v>15.336351529073793</v>
      </c>
      <c r="AC359">
        <v>22.804346647593185</v>
      </c>
      <c r="AD359"/>
      <c r="AE359"/>
      <c r="AF359"/>
      <c r="AG359"/>
      <c r="AH359"/>
      <c r="AI359">
        <v>-32.920028627470906</v>
      </c>
      <c r="AJ359"/>
      <c r="AK359"/>
      <c r="AL359">
        <v>-16.279138687849077</v>
      </c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</row>
    <row r="360" spans="1:55" x14ac:dyDescent="0.2">
      <c r="A360" s="3" t="str">
        <f t="shared" si="5"/>
        <v>GermanySAR_UNFCCC2007</v>
      </c>
      <c r="B360" t="s">
        <v>162</v>
      </c>
      <c r="C360" t="s">
        <v>163</v>
      </c>
      <c r="D360" t="s">
        <v>23</v>
      </c>
      <c r="E360" t="s">
        <v>37</v>
      </c>
      <c r="F360">
        <v>983.09361721099401</v>
      </c>
      <c r="G360">
        <v>11.950127291513402</v>
      </c>
      <c r="H360" t="s">
        <v>152</v>
      </c>
      <c r="I360" t="s">
        <v>104</v>
      </c>
      <c r="J360">
        <v>2.1444479932556378E-2</v>
      </c>
      <c r="K360">
        <v>0.82766663873967294</v>
      </c>
      <c r="L360">
        <v>1.5561003754484473E-2</v>
      </c>
      <c r="M360">
        <v>0</v>
      </c>
      <c r="N360">
        <v>6.4147762428036603E-2</v>
      </c>
      <c r="O360">
        <v>9.2624595077805974E-2</v>
      </c>
      <c r="P360"/>
      <c r="Q360">
        <v>8.8309194895426124</v>
      </c>
      <c r="R360">
        <v>21.051333652248417</v>
      </c>
      <c r="S360">
        <v>20.482713938367581</v>
      </c>
      <c r="T360"/>
      <c r="U360"/>
      <c r="V360"/>
      <c r="W360"/>
      <c r="X360"/>
      <c r="Y360"/>
      <c r="Z360">
        <v>2.9659500334229443</v>
      </c>
      <c r="AA360"/>
      <c r="AB360">
        <v>15.386430013026889</v>
      </c>
      <c r="AC360">
        <v>22.341301091135453</v>
      </c>
      <c r="AD360"/>
      <c r="AE360"/>
      <c r="AF360"/>
      <c r="AG360"/>
      <c r="AH360"/>
      <c r="AI360">
        <v>-28.613801797961404</v>
      </c>
      <c r="AJ360"/>
      <c r="AK360"/>
      <c r="AL360">
        <v>-16.447639701417319</v>
      </c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</row>
    <row r="361" spans="1:55" x14ac:dyDescent="0.2">
      <c r="A361" s="3" t="str">
        <f t="shared" si="5"/>
        <v>GermanySAR_UNFCCC2008</v>
      </c>
      <c r="B361" t="s">
        <v>162</v>
      </c>
      <c r="C361" t="s">
        <v>163</v>
      </c>
      <c r="D361" t="s">
        <v>23</v>
      </c>
      <c r="E361" t="s">
        <v>33</v>
      </c>
      <c r="F361">
        <v>983.18510258054812</v>
      </c>
      <c r="G361">
        <v>11.973985398903476</v>
      </c>
      <c r="H361" t="s">
        <v>183</v>
      </c>
      <c r="I361" t="s">
        <v>104</v>
      </c>
      <c r="J361">
        <v>2.1414151851861091E-2</v>
      </c>
      <c r="K361">
        <v>0.83324588562932744</v>
      </c>
      <c r="L361">
        <v>1.4506421096958735E-2</v>
      </c>
      <c r="M361">
        <v>0</v>
      </c>
      <c r="N361">
        <v>6.0260585766876103E-2</v>
      </c>
      <c r="O361">
        <v>9.1987107506837709E-2</v>
      </c>
      <c r="P361"/>
      <c r="Q361">
        <v>8.7793770736401342</v>
      </c>
      <c r="R361">
        <v>21.242263595024461</v>
      </c>
      <c r="S361">
        <v>20.470405974943915</v>
      </c>
      <c r="T361"/>
      <c r="U361"/>
      <c r="V361"/>
      <c r="W361"/>
      <c r="X361"/>
      <c r="Y361"/>
      <c r="Z361">
        <v>3.1293464812815746</v>
      </c>
      <c r="AA361"/>
      <c r="AB361">
        <v>15.371162824870249</v>
      </c>
      <c r="AC361">
        <v>21.44779778043781</v>
      </c>
      <c r="AD361"/>
      <c r="AE361"/>
      <c r="AF361"/>
      <c r="AG361"/>
      <c r="AH361"/>
      <c r="AI361">
        <v>-49.845841604337338</v>
      </c>
      <c r="AJ361"/>
      <c r="AK361"/>
      <c r="AL361">
        <v>-5.6745943782530848</v>
      </c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</row>
    <row r="362" spans="1:55" x14ac:dyDescent="0.2">
      <c r="A362" s="3" t="str">
        <f t="shared" si="5"/>
        <v>GermanySAR_UNFCCC2009</v>
      </c>
      <c r="B362" t="s">
        <v>162</v>
      </c>
      <c r="C362" t="s">
        <v>163</v>
      </c>
      <c r="D362" t="s">
        <v>23</v>
      </c>
      <c r="E362" t="s">
        <v>31</v>
      </c>
      <c r="F362">
        <v>916.11559181018924</v>
      </c>
      <c r="G362">
        <v>11.185467483964638</v>
      </c>
      <c r="H362" t="s">
        <v>152</v>
      </c>
      <c r="I362" t="s">
        <v>104</v>
      </c>
      <c r="J362">
        <v>2.0092050156308352E-2</v>
      </c>
      <c r="K362">
        <v>0.83126531030168627</v>
      </c>
      <c r="L362">
        <v>1.4449056869062204E-2</v>
      </c>
      <c r="M362">
        <v>0</v>
      </c>
      <c r="N362">
        <v>5.6077806829483781E-2</v>
      </c>
      <c r="O362">
        <v>9.8207825999767712E-2</v>
      </c>
      <c r="P362"/>
      <c r="Q362">
        <v>8.7600722799429835</v>
      </c>
      <c r="R362">
        <v>21.2676881514219</v>
      </c>
      <c r="S362">
        <v>20.703434610515277</v>
      </c>
      <c r="T362"/>
      <c r="U362"/>
      <c r="V362"/>
      <c r="W362"/>
      <c r="X362"/>
      <c r="Y362"/>
      <c r="Z362">
        <v>3.2449766234411652</v>
      </c>
      <c r="AA362"/>
      <c r="AB362">
        <v>15.423204402450065</v>
      </c>
      <c r="AC362">
        <v>20.570344568397882</v>
      </c>
      <c r="AD362"/>
      <c r="AE362"/>
      <c r="AF362"/>
      <c r="AG362"/>
      <c r="AH362"/>
      <c r="AI362">
        <v>-56.006556219100482</v>
      </c>
      <c r="AJ362"/>
      <c r="AK362"/>
      <c r="AL362">
        <v>-6.4201753980989498</v>
      </c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</row>
    <row r="363" spans="1:55" x14ac:dyDescent="0.2">
      <c r="A363" s="3" t="str">
        <f t="shared" si="5"/>
        <v>GermanySAR_UNFCCC2010</v>
      </c>
      <c r="B363" t="s">
        <v>162</v>
      </c>
      <c r="C363" t="s">
        <v>163</v>
      </c>
      <c r="D363" t="s">
        <v>23</v>
      </c>
      <c r="E363" t="s">
        <v>30</v>
      </c>
      <c r="F363">
        <v>948.55045514056724</v>
      </c>
      <c r="G363">
        <v>11.59924266098724</v>
      </c>
      <c r="H363" t="s">
        <v>182</v>
      </c>
      <c r="I363" t="s">
        <v>104</v>
      </c>
      <c r="J363">
        <v>1.9978071669128371E-2</v>
      </c>
      <c r="K363">
        <v>0.8426993655167917</v>
      </c>
      <c r="L363">
        <v>1.295511213691731E-2</v>
      </c>
      <c r="M363">
        <v>0</v>
      </c>
      <c r="N363">
        <v>5.090747539051476E-2</v>
      </c>
      <c r="O363">
        <v>9.3438046955776344E-2</v>
      </c>
      <c r="P363"/>
      <c r="Q363">
        <v>8.3992927929701917</v>
      </c>
      <c r="R363">
        <v>21.152156220214508</v>
      </c>
      <c r="S363">
        <v>20.527922163286387</v>
      </c>
      <c r="T363"/>
      <c r="U363"/>
      <c r="V363"/>
      <c r="W363"/>
      <c r="X363"/>
      <c r="Y363"/>
      <c r="Z363">
        <v>3.4623646316350389</v>
      </c>
      <c r="AA363"/>
      <c r="AB363">
        <v>15.649060288807592</v>
      </c>
      <c r="AC363">
        <v>19.439905870433623</v>
      </c>
      <c r="AD363"/>
      <c r="AE363"/>
      <c r="AF363"/>
      <c r="AG363"/>
      <c r="AH363"/>
      <c r="AI363">
        <v>-50.625519965644372</v>
      </c>
      <c r="AJ363"/>
      <c r="AK363"/>
      <c r="AL363">
        <v>-5.0995458339373307</v>
      </c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</row>
    <row r="364" spans="1:55" x14ac:dyDescent="0.2">
      <c r="A364" s="3" t="str">
        <f t="shared" si="5"/>
        <v>GermanySAR_UNFCCC2011</v>
      </c>
      <c r="B364" t="s">
        <v>162</v>
      </c>
      <c r="C364" t="s">
        <v>163</v>
      </c>
      <c r="D364" t="s">
        <v>23</v>
      </c>
      <c r="E364" t="s">
        <v>29</v>
      </c>
      <c r="F364">
        <v>922.35167036545033</v>
      </c>
      <c r="G364">
        <v>11.489901783790478</v>
      </c>
      <c r="H364" t="s">
        <v>153</v>
      </c>
      <c r="I364" t="s">
        <v>105</v>
      </c>
      <c r="J364">
        <v>1.8990314991826324E-2</v>
      </c>
      <c r="K364">
        <v>0.84090532998219747</v>
      </c>
      <c r="L364">
        <v>1.2615049553344254E-2</v>
      </c>
      <c r="M364">
        <v>0</v>
      </c>
      <c r="N364">
        <v>5.2062778162404851E-2</v>
      </c>
      <c r="O364">
        <v>9.4416842302053494E-2</v>
      </c>
      <c r="P364"/>
      <c r="Q364">
        <v>8.3413278877028123</v>
      </c>
      <c r="R364">
        <v>20.86247322009682</v>
      </c>
      <c r="S364">
        <v>20.815492653251177</v>
      </c>
      <c r="T364"/>
      <c r="U364"/>
      <c r="V364"/>
      <c r="W364"/>
      <c r="X364"/>
      <c r="Y364"/>
      <c r="Z364">
        <v>3.6465789089829554</v>
      </c>
      <c r="AA364"/>
      <c r="AB364">
        <v>16.028439429738928</v>
      </c>
      <c r="AC364">
        <v>17.391220108157651</v>
      </c>
      <c r="AD364"/>
      <c r="AE364"/>
      <c r="AF364"/>
      <c r="AG364"/>
      <c r="AH364"/>
      <c r="AI364">
        <v>-49.404475820199934</v>
      </c>
      <c r="AJ364"/>
      <c r="AK364"/>
      <c r="AL364">
        <v>-4.9739242932004002</v>
      </c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</row>
    <row r="365" spans="1:55" x14ac:dyDescent="0.2">
      <c r="A365" s="3" t="str">
        <f t="shared" si="5"/>
        <v>GermanySAR_UNFCCC2012</v>
      </c>
      <c r="B365" t="s">
        <v>162</v>
      </c>
      <c r="C365" t="s">
        <v>163</v>
      </c>
      <c r="D365" t="s">
        <v>23</v>
      </c>
      <c r="E365" t="s">
        <v>28</v>
      </c>
      <c r="F365">
        <v>927.13353238528805</v>
      </c>
      <c r="G365">
        <v>11.527809076759937</v>
      </c>
      <c r="H365" t="s">
        <v>183</v>
      </c>
      <c r="I365" t="s">
        <v>105</v>
      </c>
      <c r="J365">
        <v>1.9083418137825704E-2</v>
      </c>
      <c r="K365">
        <v>0.84357571360643058</v>
      </c>
      <c r="L365">
        <v>1.1852346101913432E-2</v>
      </c>
      <c r="M365">
        <v>0</v>
      </c>
      <c r="N365">
        <v>5.0598462128101547E-2</v>
      </c>
      <c r="O365">
        <v>9.3973478163554544E-2</v>
      </c>
      <c r="P365"/>
      <c r="Q365">
        <v>8.4442962183089421</v>
      </c>
      <c r="R365">
        <v>20.864468315277954</v>
      </c>
      <c r="S365">
        <v>21.238317357265316</v>
      </c>
      <c r="T365"/>
      <c r="U365"/>
      <c r="V365"/>
      <c r="W365"/>
      <c r="X365"/>
      <c r="Y365"/>
      <c r="Z365">
        <v>3.7696585899475998</v>
      </c>
      <c r="AA365"/>
      <c r="AB365">
        <v>16.265064458370826</v>
      </c>
      <c r="AC365">
        <v>16.544157821137411</v>
      </c>
      <c r="AD365"/>
      <c r="AE365"/>
      <c r="AF365"/>
      <c r="AG365"/>
      <c r="AH365"/>
      <c r="AI365">
        <v>-59.50476020462407</v>
      </c>
      <c r="AJ365"/>
      <c r="AK365"/>
      <c r="AL365">
        <v>-3.9872342414871058</v>
      </c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</row>
    <row r="366" spans="1:55" x14ac:dyDescent="0.2">
      <c r="A366" s="3" t="str">
        <f t="shared" si="5"/>
        <v>GermanySAR_UNFCCC2013</v>
      </c>
      <c r="B366" t="s">
        <v>162</v>
      </c>
      <c r="C366" t="s">
        <v>163</v>
      </c>
      <c r="D366" t="s">
        <v>23</v>
      </c>
      <c r="E366" t="s">
        <v>27</v>
      </c>
      <c r="F366">
        <v>949.12754852512046</v>
      </c>
      <c r="G366">
        <v>11.769116848030595</v>
      </c>
      <c r="H366" t="s">
        <v>211</v>
      </c>
      <c r="I366" t="s">
        <v>105</v>
      </c>
      <c r="J366">
        <v>1.9197041779703796E-2</v>
      </c>
      <c r="K366">
        <v>0.84235840955679475</v>
      </c>
      <c r="L366">
        <v>1.0907310262964098E-2</v>
      </c>
      <c r="M366">
        <v>0</v>
      </c>
      <c r="N366">
        <v>4.9131043825155395E-2</v>
      </c>
      <c r="O366">
        <v>9.7603236355085748E-2</v>
      </c>
      <c r="P366"/>
      <c r="Q366">
        <v>8.4595484081654764</v>
      </c>
      <c r="R366">
        <v>21.124350212078404</v>
      </c>
      <c r="S366">
        <v>21.332974972912861</v>
      </c>
      <c r="T366"/>
      <c r="U366"/>
      <c r="V366"/>
      <c r="W366"/>
      <c r="X366"/>
      <c r="Y366"/>
      <c r="Z366">
        <v>4.0797118231011797</v>
      </c>
      <c r="AA366"/>
      <c r="AB366">
        <v>16.710290169363322</v>
      </c>
      <c r="AC366">
        <v>20.931044864199205</v>
      </c>
      <c r="AD366"/>
      <c r="AE366"/>
      <c r="AF366"/>
      <c r="AG366"/>
      <c r="AH366"/>
      <c r="AI366">
        <v>-63.262292175493073</v>
      </c>
      <c r="AJ366"/>
      <c r="AK366"/>
      <c r="AL366">
        <v>-2.7119025184999428</v>
      </c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</row>
    <row r="367" spans="1:55" x14ac:dyDescent="0.2">
      <c r="A367" s="3" t="str">
        <f t="shared" si="5"/>
        <v>GermanySAR_UNFCCC2014</v>
      </c>
      <c r="B367" t="s">
        <v>162</v>
      </c>
      <c r="C367" t="s">
        <v>163</v>
      </c>
      <c r="D367" t="s">
        <v>23</v>
      </c>
      <c r="E367" t="s">
        <v>24</v>
      </c>
      <c r="F367">
        <v>909.74131228422198</v>
      </c>
      <c r="G367">
        <v>11.233801281563572</v>
      </c>
      <c r="H367" t="s">
        <v>183</v>
      </c>
      <c r="I367" t="s">
        <v>104</v>
      </c>
      <c r="J367">
        <v>1.8041342499109492E-2</v>
      </c>
      <c r="K367">
        <v>0.83492227550865228</v>
      </c>
      <c r="L367">
        <v>1.0839137345682372E-2</v>
      </c>
      <c r="M367">
        <v>0</v>
      </c>
      <c r="N367">
        <v>5.109600576865099E-2</v>
      </c>
      <c r="O367">
        <v>0.10314258137701439</v>
      </c>
      <c r="P367"/>
      <c r="Q367">
        <v>8.5821387213691409</v>
      </c>
      <c r="R367">
        <v>21.307058524402859</v>
      </c>
      <c r="S367">
        <v>22.065783013319134</v>
      </c>
      <c r="T367"/>
      <c r="U367"/>
      <c r="V367"/>
      <c r="W367"/>
      <c r="X367"/>
      <c r="Y367"/>
      <c r="Z367">
        <v>4.2853280391663047</v>
      </c>
      <c r="AA367"/>
      <c r="AB367">
        <v>16.74769751191128</v>
      </c>
      <c r="AC367">
        <v>20.845061524138501</v>
      </c>
      <c r="AD367"/>
      <c r="AE367"/>
      <c r="AF367"/>
      <c r="AG367"/>
      <c r="AH367"/>
      <c r="AI367">
        <v>-62.343520393545411</v>
      </c>
      <c r="AJ367"/>
      <c r="AK367"/>
      <c r="AL367">
        <v>-3.2888071267365655</v>
      </c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</row>
    <row r="368" spans="1:55" x14ac:dyDescent="0.2">
      <c r="A368" s="3" t="str">
        <f t="shared" si="5"/>
        <v>GermanySAR_UNFCCC2015</v>
      </c>
      <c r="B368" t="s">
        <v>162</v>
      </c>
      <c r="C368" t="s">
        <v>163</v>
      </c>
      <c r="D368" t="s">
        <v>23</v>
      </c>
      <c r="E368" t="s">
        <v>22</v>
      </c>
      <c r="F368">
        <v>912.4835409048311</v>
      </c>
      <c r="G368">
        <v>11.170539819614147</v>
      </c>
      <c r="H368" t="s">
        <v>183</v>
      </c>
      <c r="I368" t="s">
        <v>104</v>
      </c>
      <c r="J368">
        <v>1.8182082635576913E-2</v>
      </c>
      <c r="K368">
        <v>0.83808515527361138</v>
      </c>
      <c r="L368">
        <v>1.0242788577700815E-2</v>
      </c>
      <c r="M368">
        <v>0</v>
      </c>
      <c r="N368">
        <v>4.9383604508166777E-2</v>
      </c>
      <c r="O368">
        <v>0.102288451640521</v>
      </c>
      <c r="P368"/>
      <c r="Q368">
        <v>8.5709388307116878</v>
      </c>
      <c r="R368">
        <v>21.296516467607901</v>
      </c>
      <c r="S368">
        <v>21.842956132079543</v>
      </c>
      <c r="T368"/>
      <c r="U368"/>
      <c r="V368"/>
      <c r="W368"/>
      <c r="X368"/>
      <c r="Y368"/>
      <c r="Z368">
        <v>4.3551530381453452</v>
      </c>
      <c r="AA368"/>
      <c r="AB368">
        <v>17.390548658113204</v>
      </c>
      <c r="AC368">
        <v>19.880415419957497</v>
      </c>
      <c r="AD368"/>
      <c r="AE368"/>
      <c r="AF368"/>
      <c r="AG368"/>
      <c r="AH368"/>
      <c r="AI368">
        <v>-61.332339910969964</v>
      </c>
      <c r="AJ368"/>
      <c r="AK368"/>
      <c r="AL368">
        <v>-2.2294628011085931</v>
      </c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</row>
    <row r="369" spans="1:55" x14ac:dyDescent="0.2">
      <c r="A369" s="3" t="str">
        <f t="shared" si="5"/>
        <v>GermanySAR_UNFCCC2016</v>
      </c>
      <c r="B369" t="s">
        <v>162</v>
      </c>
      <c r="C369" t="s">
        <v>163</v>
      </c>
      <c r="D369" t="s">
        <v>23</v>
      </c>
      <c r="E369" t="s">
        <v>21</v>
      </c>
      <c r="F369">
        <v>916.64591219954525</v>
      </c>
      <c r="G369">
        <v>11.131277813361443</v>
      </c>
      <c r="H369" t="s">
        <v>153</v>
      </c>
      <c r="I369" t="s">
        <v>105</v>
      </c>
      <c r="J369">
        <v>1.8011746035945776E-2</v>
      </c>
      <c r="K369">
        <v>0.83718718158956162</v>
      </c>
      <c r="L369">
        <v>9.6971880423386125E-3</v>
      </c>
      <c r="M369">
        <v>0</v>
      </c>
      <c r="N369">
        <v>5.1062596853884396E-2</v>
      </c>
      <c r="O369">
        <v>0.10205303351421531</v>
      </c>
      <c r="P369"/>
      <c r="Q369">
        <v>8.5840054742934448</v>
      </c>
      <c r="R369">
        <v>21.08556865704362</v>
      </c>
      <c r="S369">
        <v>21.690059121670547</v>
      </c>
      <c r="T369"/>
      <c r="U369"/>
      <c r="V369"/>
      <c r="W369"/>
      <c r="X369"/>
      <c r="Y369"/>
      <c r="Z369">
        <v>4.3388559014474666</v>
      </c>
      <c r="AA369"/>
      <c r="AB369">
        <v>17.498352963978078</v>
      </c>
      <c r="AC369">
        <v>20.349653879935492</v>
      </c>
      <c r="AD369"/>
      <c r="AE369"/>
      <c r="AF369"/>
      <c r="AG369"/>
      <c r="AH369"/>
      <c r="AI369">
        <v>-63.754178646191519</v>
      </c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</row>
    <row r="370" spans="1:55" x14ac:dyDescent="0.2">
      <c r="A370" s="3" t="str">
        <f t="shared" si="5"/>
        <v>GermanySAR_UNFCCC2017</v>
      </c>
      <c r="B370" t="s">
        <v>162</v>
      </c>
      <c r="C370" t="s">
        <v>163</v>
      </c>
      <c r="D370" t="s">
        <v>23</v>
      </c>
      <c r="E370" t="s">
        <v>20</v>
      </c>
      <c r="F370">
        <v>900.67940604757496</v>
      </c>
      <c r="G370">
        <v>10.896589330055487</v>
      </c>
      <c r="H370" t="s">
        <v>153</v>
      </c>
      <c r="I370" t="s">
        <v>104</v>
      </c>
      <c r="J370">
        <v>1.7401841765343404E-2</v>
      </c>
      <c r="K370">
        <v>0.83151230438730694</v>
      </c>
      <c r="L370">
        <v>9.4856535142857704E-3</v>
      </c>
      <c r="M370">
        <v>0</v>
      </c>
      <c r="N370">
        <v>5.6167024714463221E-2</v>
      </c>
      <c r="O370">
        <v>0.10283501738394409</v>
      </c>
      <c r="P370"/>
      <c r="Q370">
        <v>8.6071856225511159</v>
      </c>
      <c r="R370">
        <v>20.920694338285408</v>
      </c>
      <c r="S370">
        <v>21.230866676958296</v>
      </c>
      <c r="T370"/>
      <c r="U370"/>
      <c r="V370"/>
      <c r="W370"/>
      <c r="X370"/>
      <c r="Y370"/>
      <c r="Z370">
        <v>4.2668504426401643</v>
      </c>
      <c r="AA370"/>
      <c r="AB370">
        <v>17.386979102265112</v>
      </c>
      <c r="AC370">
        <v>20.208806195562701</v>
      </c>
      <c r="AD370"/>
      <c r="AE370"/>
      <c r="AF370"/>
      <c r="AG370"/>
      <c r="AH370"/>
      <c r="AI370">
        <v>-62.743841590119196</v>
      </c>
      <c r="AJ370"/>
      <c r="AK370"/>
      <c r="AL370">
        <v>-3.1379173217561269</v>
      </c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</row>
    <row r="371" spans="1:55" x14ac:dyDescent="0.2">
      <c r="A371" s="3" t="str">
        <f t="shared" si="5"/>
        <v>GermanySAR_UNFCCC2018</v>
      </c>
      <c r="B371" t="s">
        <v>162</v>
      </c>
      <c r="C371" t="s">
        <v>163</v>
      </c>
      <c r="D371" t="s">
        <v>23</v>
      </c>
      <c r="E371" t="s">
        <v>19</v>
      </c>
      <c r="F371">
        <v>866.31636716789194</v>
      </c>
      <c r="G371">
        <v>10.449408307467529</v>
      </c>
      <c r="H371" t="s">
        <v>182</v>
      </c>
      <c r="I371" t="s">
        <v>104</v>
      </c>
      <c r="J371">
        <v>1.6399257688323947E-2</v>
      </c>
      <c r="K371">
        <v>0.82988896586904526</v>
      </c>
      <c r="L371">
        <v>9.4442532186563045E-3</v>
      </c>
      <c r="M371">
        <v>0</v>
      </c>
      <c r="N371">
        <v>5.59876853536449E-2</v>
      </c>
      <c r="O371">
        <v>0.10467909555865344</v>
      </c>
      <c r="P371"/>
      <c r="Q371">
        <v>8.4998157796923337</v>
      </c>
      <c r="R371">
        <v>20.597079713853578</v>
      </c>
      <c r="S371">
        <v>20.050232593197649</v>
      </c>
      <c r="T371"/>
      <c r="U371"/>
      <c r="V371"/>
      <c r="W371"/>
      <c r="X371"/>
      <c r="Y371"/>
      <c r="Z371">
        <v>4.2283471076039669</v>
      </c>
      <c r="AA371"/>
      <c r="AB371">
        <v>17.58430939872418</v>
      </c>
      <c r="AC371">
        <v>19.725429189721556</v>
      </c>
      <c r="AD371"/>
      <c r="AE371"/>
      <c r="AF371"/>
      <c r="AG371"/>
      <c r="AH371"/>
      <c r="AI371">
        <v>-55.669923846952898</v>
      </c>
      <c r="AJ371"/>
      <c r="AK371"/>
      <c r="AL371">
        <v>-8.6512790889040421</v>
      </c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</row>
    <row r="372" spans="1:55" x14ac:dyDescent="0.2">
      <c r="A372" s="3" t="str">
        <f t="shared" si="5"/>
        <v>GermanySAR_UNFCCC2019</v>
      </c>
      <c r="B372" t="s">
        <v>162</v>
      </c>
      <c r="C372" t="s">
        <v>163</v>
      </c>
      <c r="D372" t="s">
        <v>23</v>
      </c>
      <c r="E372" t="s">
        <v>18</v>
      </c>
      <c r="F372">
        <v>816.11861533099602</v>
      </c>
      <c r="G372">
        <v>9.8217538006527683</v>
      </c>
      <c r="H372" t="s">
        <v>232</v>
      </c>
      <c r="I372" t="s">
        <v>106</v>
      </c>
      <c r="J372">
        <v>1.5265883352638484E-2</v>
      </c>
      <c r="K372">
        <v>0.82415086867106846</v>
      </c>
      <c r="L372">
        <v>9.6612575403786892E-3</v>
      </c>
      <c r="M372">
        <v>0</v>
      </c>
      <c r="N372">
        <v>5.6415580966741589E-2</v>
      </c>
      <c r="O372">
        <v>0.10977229282181121</v>
      </c>
      <c r="P372"/>
      <c r="Q372">
        <v>8.4702025802411676</v>
      </c>
      <c r="R372">
        <v>20.359868302869941</v>
      </c>
      <c r="S372">
        <v>19.759040371431034</v>
      </c>
      <c r="T372"/>
      <c r="U372"/>
      <c r="V372"/>
      <c r="W372"/>
      <c r="X372"/>
      <c r="Y372"/>
      <c r="Z372">
        <v>4.0966023097291986</v>
      </c>
      <c r="AA372"/>
      <c r="AB372">
        <v>17.395754408265933</v>
      </c>
      <c r="AC372">
        <v>19.50574364690792</v>
      </c>
      <c r="AD372"/>
      <c r="AE372"/>
      <c r="AF372"/>
      <c r="AG372"/>
      <c r="AH372"/>
      <c r="AI372">
        <v>-52.341716268238123</v>
      </c>
      <c r="AJ372"/>
      <c r="AK372"/>
      <c r="AL372">
        <v>-6.0669361222456084</v>
      </c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</row>
    <row r="373" spans="1:55" x14ac:dyDescent="0.2">
      <c r="A373" s="3" t="str">
        <f t="shared" si="5"/>
        <v>GermanySAR_UNFCCC2020</v>
      </c>
      <c r="B373" t="s">
        <v>162</v>
      </c>
      <c r="C373" t="s">
        <v>163</v>
      </c>
      <c r="D373" t="s">
        <v>23</v>
      </c>
      <c r="E373" t="s">
        <v>107</v>
      </c>
      <c r="F373">
        <v>751.2381186162786</v>
      </c>
      <c r="G373">
        <v>9.0335527945141241</v>
      </c>
      <c r="H373" t="s">
        <v>169</v>
      </c>
      <c r="I373" t="s">
        <v>98</v>
      </c>
      <c r="J373">
        <v>1.4784572801423687E-2</v>
      </c>
      <c r="K373">
        <v>0.80823980336848966</v>
      </c>
      <c r="L373">
        <v>1.0020494298779156E-2</v>
      </c>
      <c r="M373">
        <v>0</v>
      </c>
      <c r="N373">
        <v>5.7574841894885979E-2</v>
      </c>
      <c r="O373">
        <v>0.12416486043784521</v>
      </c>
      <c r="P373"/>
      <c r="Q373">
        <v>8.4609550010127084</v>
      </c>
      <c r="R373">
        <v>20.048633872644739</v>
      </c>
      <c r="S373">
        <v>19.425156989714331</v>
      </c>
      <c r="T373"/>
      <c r="U373"/>
      <c r="V373"/>
      <c r="W373"/>
      <c r="X373"/>
      <c r="Y373"/>
      <c r="Z373">
        <v>3.9754007337343533</v>
      </c>
      <c r="AA373"/>
      <c r="AB373">
        <v>17.309990966929149</v>
      </c>
      <c r="AC373">
        <v>18.986711772704354</v>
      </c>
      <c r="AD373"/>
      <c r="AE373"/>
      <c r="AF373"/>
      <c r="AG373"/>
      <c r="AH373">
        <v>5.0705268168400046</v>
      </c>
      <c r="AI373">
        <v>-45.834316255255843</v>
      </c>
      <c r="AJ373"/>
      <c r="AK373"/>
      <c r="AL373">
        <v>-8.6512790889040421</v>
      </c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</row>
    <row r="374" spans="1:55" x14ac:dyDescent="0.2">
      <c r="A374" s="3" t="str">
        <f t="shared" si="5"/>
        <v>FinlandAR4_UNFCCC1990</v>
      </c>
      <c r="B374" t="s">
        <v>138</v>
      </c>
      <c r="C374" t="s">
        <v>139</v>
      </c>
      <c r="D374" t="s">
        <v>26</v>
      </c>
      <c r="E374" t="s">
        <v>79</v>
      </c>
      <c r="F374">
        <v>79.675708220848691</v>
      </c>
      <c r="G374">
        <v>15.978504108619711</v>
      </c>
      <c r="H374" t="s">
        <v>226</v>
      </c>
      <c r="I374" t="s">
        <v>123</v>
      </c>
      <c r="J374">
        <v>1.3736739725719431E-3</v>
      </c>
      <c r="K374">
        <v>0.67074579489293851</v>
      </c>
      <c r="L374">
        <v>5.8602003822411403E-2</v>
      </c>
      <c r="M374">
        <v>0</v>
      </c>
      <c r="N374">
        <v>6.7083072258925652E-2</v>
      </c>
      <c r="O374">
        <v>0.20356912902572449</v>
      </c>
      <c r="P374"/>
      <c r="Q374"/>
      <c r="R374">
        <v>2.4205856093718734</v>
      </c>
      <c r="S374">
        <v>3.7838076410896866</v>
      </c>
      <c r="T374"/>
      <c r="U374"/>
      <c r="V374"/>
      <c r="W374"/>
      <c r="X374"/>
      <c r="Y374"/>
      <c r="Z374">
        <v>1.3024693245643577</v>
      </c>
      <c r="AA374"/>
      <c r="AB374">
        <v>5.3956829000000051</v>
      </c>
      <c r="AC374">
        <v>1.0197238033333342</v>
      </c>
      <c r="AD374"/>
      <c r="AE374"/>
      <c r="AF374"/>
      <c r="AG374">
        <v>0.84668433333333404</v>
      </c>
      <c r="AH374">
        <v>1.4505609153333343</v>
      </c>
      <c r="AI374">
        <v>-19.203918580000021</v>
      </c>
      <c r="AJ374"/>
      <c r="AK374"/>
      <c r="AL374">
        <v>-2.9516039999999997</v>
      </c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</row>
    <row r="375" spans="1:55" x14ac:dyDescent="0.2">
      <c r="A375" s="3" t="str">
        <f t="shared" si="5"/>
        <v>FinlandAR4_UNFCCC1991</v>
      </c>
      <c r="B375" t="s">
        <v>138</v>
      </c>
      <c r="C375" t="s">
        <v>139</v>
      </c>
      <c r="D375" t="s">
        <v>26</v>
      </c>
      <c r="E375" t="s">
        <v>78</v>
      </c>
      <c r="F375">
        <v>77.323472775496043</v>
      </c>
      <c r="G375">
        <v>15.422314036127929</v>
      </c>
      <c r="H375" t="s">
        <v>241</v>
      </c>
      <c r="I375" t="s">
        <v>127</v>
      </c>
      <c r="J375">
        <v>1.3632091153146387E-3</v>
      </c>
      <c r="K375">
        <v>0.67399005220204522</v>
      </c>
      <c r="L375">
        <v>6.1094126678565501E-2</v>
      </c>
      <c r="M375">
        <v>0</v>
      </c>
      <c r="N375">
        <v>6.4061532714785693E-2</v>
      </c>
      <c r="O375">
        <v>0.2008542884046037</v>
      </c>
      <c r="P375"/>
      <c r="Q375"/>
      <c r="R375">
        <v>2.3327110088358953</v>
      </c>
      <c r="S375">
        <v>3.6849560262884942</v>
      </c>
      <c r="T375"/>
      <c r="U375"/>
      <c r="V375"/>
      <c r="W375"/>
      <c r="X375"/>
      <c r="Y375"/>
      <c r="Z375">
        <v>1.0782987181706087</v>
      </c>
      <c r="AA375"/>
      <c r="AB375">
        <v>5.1223011666666709</v>
      </c>
      <c r="AC375">
        <v>0.99949086733333425</v>
      </c>
      <c r="AD375"/>
      <c r="AE375"/>
      <c r="AF375"/>
      <c r="AG375">
        <v>0.88304850000000079</v>
      </c>
      <c r="AH375">
        <v>1.4299448140000013</v>
      </c>
      <c r="AI375">
        <v>-33.664450328333359</v>
      </c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</row>
    <row r="376" spans="1:55" x14ac:dyDescent="0.2">
      <c r="A376" s="3" t="str">
        <f t="shared" si="5"/>
        <v>FinlandAR4_UNFCCC1992</v>
      </c>
      <c r="B376" t="s">
        <v>138</v>
      </c>
      <c r="C376" t="s">
        <v>139</v>
      </c>
      <c r="D376" t="s">
        <v>26</v>
      </c>
      <c r="E376" t="s">
        <v>76</v>
      </c>
      <c r="F376">
        <v>76.106250193800292</v>
      </c>
      <c r="G376">
        <v>15.094480553281381</v>
      </c>
      <c r="H376" t="s">
        <v>195</v>
      </c>
      <c r="I376" t="s">
        <v>44</v>
      </c>
      <c r="J376">
        <v>1.2718848736525416E-3</v>
      </c>
      <c r="K376">
        <v>0.67679399583079081</v>
      </c>
      <c r="L376">
        <v>6.2236636687753574E-2</v>
      </c>
      <c r="M376">
        <v>0</v>
      </c>
      <c r="N376">
        <v>6.1472237251463127E-2</v>
      </c>
      <c r="O376">
        <v>0.1994971302299926</v>
      </c>
      <c r="P376"/>
      <c r="Q376"/>
      <c r="R376">
        <v>2.2522050372902092</v>
      </c>
      <c r="S376">
        <v>3.3942036787535197</v>
      </c>
      <c r="T376"/>
      <c r="U376"/>
      <c r="V376"/>
      <c r="W376"/>
      <c r="X376"/>
      <c r="Y376"/>
      <c r="Z376">
        <v>0.9161177311852412</v>
      </c>
      <c r="AA376"/>
      <c r="AB376">
        <v>5.1168923000000053</v>
      </c>
      <c r="AC376">
        <v>0.96552249166666748</v>
      </c>
      <c r="AD376"/>
      <c r="AE376"/>
      <c r="AF376"/>
      <c r="AG376">
        <v>0.92204166666666743</v>
      </c>
      <c r="AH376">
        <v>1.6159956006666683</v>
      </c>
      <c r="AI376">
        <v>-27.566780020000028</v>
      </c>
      <c r="AJ376"/>
      <c r="AK376"/>
      <c r="AL376">
        <v>-1.496065</v>
      </c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</row>
    <row r="377" spans="1:55" x14ac:dyDescent="0.2">
      <c r="A377" s="3" t="str">
        <f t="shared" si="5"/>
        <v>FinlandAR4_UNFCCC1993</v>
      </c>
      <c r="B377" t="s">
        <v>138</v>
      </c>
      <c r="C377" t="s">
        <v>139</v>
      </c>
      <c r="D377" t="s">
        <v>26</v>
      </c>
      <c r="E377" t="s">
        <v>73</v>
      </c>
      <c r="F377">
        <v>78.663673188271289</v>
      </c>
      <c r="G377">
        <v>15.526398122445825</v>
      </c>
      <c r="H377" t="s">
        <v>226</v>
      </c>
      <c r="I377" t="s">
        <v>122</v>
      </c>
      <c r="J377">
        <v>1.3042083841120239E-3</v>
      </c>
      <c r="K377">
        <v>0.67943952592669909</v>
      </c>
      <c r="L377">
        <v>6.0144404815081598E-2</v>
      </c>
      <c r="M377">
        <v>0</v>
      </c>
      <c r="N377">
        <v>5.9925153555724406E-2</v>
      </c>
      <c r="O377">
        <v>0.20049091570249478</v>
      </c>
      <c r="P377"/>
      <c r="Q377"/>
      <c r="R377">
        <v>2.2730676371182938</v>
      </c>
      <c r="S377">
        <v>3.4740120600443345</v>
      </c>
      <c r="T377"/>
      <c r="U377"/>
      <c r="V377"/>
      <c r="W377"/>
      <c r="X377"/>
      <c r="Y377"/>
      <c r="Z377">
        <v>1.1014708215423272</v>
      </c>
      <c r="AA377"/>
      <c r="AB377">
        <v>5.4197923666666723</v>
      </c>
      <c r="AC377">
        <v>0.95510693066666763</v>
      </c>
      <c r="AD377"/>
      <c r="AE377"/>
      <c r="AF377"/>
      <c r="AG377">
        <v>0.98538066666666746</v>
      </c>
      <c r="AH377">
        <v>1.5625213873333346</v>
      </c>
      <c r="AI377">
        <v>-25.567115550000029</v>
      </c>
      <c r="AJ377"/>
      <c r="AK377"/>
      <c r="AL377">
        <v>-3.846571</v>
      </c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</row>
    <row r="378" spans="1:55" x14ac:dyDescent="0.2">
      <c r="A378" s="3" t="str">
        <f t="shared" si="5"/>
        <v>FinlandAR4_UNFCCC1994</v>
      </c>
      <c r="B378" t="s">
        <v>138</v>
      </c>
      <c r="C378" t="s">
        <v>139</v>
      </c>
      <c r="D378" t="s">
        <v>26</v>
      </c>
      <c r="E378" t="s">
        <v>70</v>
      </c>
      <c r="F378">
        <v>84.633969319837959</v>
      </c>
      <c r="G378">
        <v>16.632946255647568</v>
      </c>
      <c r="H378" t="s">
        <v>147</v>
      </c>
      <c r="I378" t="s">
        <v>42</v>
      </c>
      <c r="J378">
        <v>1.4934650173810159E-3</v>
      </c>
      <c r="K378">
        <v>0.694532284244328</v>
      </c>
      <c r="L378">
        <v>5.514654837532372E-2</v>
      </c>
      <c r="M378">
        <v>0</v>
      </c>
      <c r="N378">
        <v>5.7938989668349622E-2</v>
      </c>
      <c r="O378">
        <v>0.19238217771199867</v>
      </c>
      <c r="P378"/>
      <c r="Q378"/>
      <c r="R378">
        <v>2.2786605587796567</v>
      </c>
      <c r="S378">
        <v>3.4872572947997611</v>
      </c>
      <c r="T378"/>
      <c r="U378"/>
      <c r="V378"/>
      <c r="W378"/>
      <c r="X378"/>
      <c r="Y378"/>
      <c r="Z378">
        <v>1.1229991939148156</v>
      </c>
      <c r="AA378"/>
      <c r="AB378">
        <v>5.6472970666666713</v>
      </c>
      <c r="AC378">
        <v>0.92636954200000077</v>
      </c>
      <c r="AD378"/>
      <c r="AE378"/>
      <c r="AF378"/>
      <c r="AG378">
        <v>1.0420270000000009</v>
      </c>
      <c r="AH378">
        <v>1.7774566700000016</v>
      </c>
      <c r="AI378">
        <v>-17.70293322600002</v>
      </c>
      <c r="AJ378"/>
      <c r="AK378"/>
      <c r="AL378">
        <v>-5.4296170000000004</v>
      </c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</row>
    <row r="379" spans="1:55" x14ac:dyDescent="0.2">
      <c r="A379" s="3" t="str">
        <f t="shared" si="5"/>
        <v>FinlandAR4_UNFCCC1995</v>
      </c>
      <c r="B379" t="s">
        <v>138</v>
      </c>
      <c r="C379" t="s">
        <v>139</v>
      </c>
      <c r="D379" t="s">
        <v>26</v>
      </c>
      <c r="E379" t="s">
        <v>68</v>
      </c>
      <c r="F379">
        <v>80.693774496660126</v>
      </c>
      <c r="G379">
        <v>15.798177782692736</v>
      </c>
      <c r="H379" t="s">
        <v>121</v>
      </c>
      <c r="I379" t="s">
        <v>127</v>
      </c>
      <c r="J379">
        <v>1.3391357262024365E-3</v>
      </c>
      <c r="K379">
        <v>0.68499633530306037</v>
      </c>
      <c r="L379">
        <v>5.6956287543306394E-2</v>
      </c>
      <c r="M379">
        <v>0</v>
      </c>
      <c r="N379">
        <v>6.0418077511051028E-2</v>
      </c>
      <c r="O379">
        <v>0.19762929964258227</v>
      </c>
      <c r="P379"/>
      <c r="Q379"/>
      <c r="R379">
        <v>2.1455324177628925</v>
      </c>
      <c r="S379">
        <v>3.4943410243247972</v>
      </c>
      <c r="T379"/>
      <c r="U379"/>
      <c r="V379"/>
      <c r="W379"/>
      <c r="X379"/>
      <c r="Y379"/>
      <c r="Z379">
        <v>1.0579342535370446</v>
      </c>
      <c r="AA379"/>
      <c r="AB379">
        <v>5.6459183666666712</v>
      </c>
      <c r="AC379">
        <v>0.90641514766666753</v>
      </c>
      <c r="AD379"/>
      <c r="AE379"/>
      <c r="AF379"/>
      <c r="AG379">
        <v>1.0500378333333344</v>
      </c>
      <c r="AH379">
        <v>1.6472750960000011</v>
      </c>
      <c r="AI379">
        <v>-17.539833173000019</v>
      </c>
      <c r="AJ379"/>
      <c r="AK379"/>
      <c r="AL379">
        <v>-4.9042129999999995</v>
      </c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</row>
    <row r="380" spans="1:55" x14ac:dyDescent="0.2">
      <c r="A380" s="3" t="str">
        <f t="shared" si="5"/>
        <v>FinlandAR4_UNFCCC1996</v>
      </c>
      <c r="B380" t="s">
        <v>138</v>
      </c>
      <c r="C380" t="s">
        <v>139</v>
      </c>
      <c r="D380" t="s">
        <v>26</v>
      </c>
      <c r="E380" t="s">
        <v>65</v>
      </c>
      <c r="F380">
        <v>87.606444871143864</v>
      </c>
      <c r="G380">
        <v>17.095364798422008</v>
      </c>
      <c r="H380" t="s">
        <v>167</v>
      </c>
      <c r="I380" t="s">
        <v>128</v>
      </c>
      <c r="J380">
        <v>1.512840516861123E-3</v>
      </c>
      <c r="K380">
        <v>0.6966257970705827</v>
      </c>
      <c r="L380">
        <v>5.1263111788833943E-2</v>
      </c>
      <c r="M380">
        <v>0</v>
      </c>
      <c r="N380">
        <v>5.7295483062223242E-2</v>
      </c>
      <c r="O380">
        <v>0.19481560807836013</v>
      </c>
      <c r="P380"/>
      <c r="Q380"/>
      <c r="R380">
        <v>2.1539588999986767</v>
      </c>
      <c r="S380">
        <v>3.4972673476533163</v>
      </c>
      <c r="T380"/>
      <c r="U380"/>
      <c r="V380"/>
      <c r="W380"/>
      <c r="X380"/>
      <c r="Y380"/>
      <c r="Z380">
        <v>1.1458002545032222</v>
      </c>
      <c r="AA380"/>
      <c r="AB380">
        <v>6.5716366333333394</v>
      </c>
      <c r="AC380">
        <v>0.88182025433333411</v>
      </c>
      <c r="AD380"/>
      <c r="AE380"/>
      <c r="AF380"/>
      <c r="AG380">
        <v>1.1175073333333343</v>
      </c>
      <c r="AH380">
        <v>1.6991121060000014</v>
      </c>
      <c r="AI380">
        <v>-26.459002869666691</v>
      </c>
      <c r="AJ380"/>
      <c r="AK380"/>
      <c r="AL380">
        <v>-4.1152430000000004</v>
      </c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</row>
    <row r="381" spans="1:55" x14ac:dyDescent="0.2">
      <c r="A381" s="3" t="str">
        <f t="shared" si="5"/>
        <v>FinlandAR4_UNFCCC1997</v>
      </c>
      <c r="B381" t="s">
        <v>138</v>
      </c>
      <c r="C381" t="s">
        <v>139</v>
      </c>
      <c r="D381" t="s">
        <v>26</v>
      </c>
      <c r="E381" t="s">
        <v>64</v>
      </c>
      <c r="F381">
        <v>87.101290369891132</v>
      </c>
      <c r="G381">
        <v>16.946320333219088</v>
      </c>
      <c r="H381" t="s">
        <v>149</v>
      </c>
      <c r="I381" t="s">
        <v>41</v>
      </c>
      <c r="J381">
        <v>1.3998434404627208E-3</v>
      </c>
      <c r="K381">
        <v>0.6825260142454157</v>
      </c>
      <c r="L381">
        <v>5.0104096355404582E-2</v>
      </c>
      <c r="M381">
        <v>0</v>
      </c>
      <c r="N381">
        <v>6.0022454773053922E-2</v>
      </c>
      <c r="O381">
        <v>0.20734743462612576</v>
      </c>
      <c r="P381"/>
      <c r="Q381"/>
      <c r="R381">
        <v>2.1873266561593852</v>
      </c>
      <c r="S381">
        <v>3.5218951950023478</v>
      </c>
      <c r="T381"/>
      <c r="U381"/>
      <c r="V381"/>
      <c r="W381"/>
      <c r="X381"/>
      <c r="Y381"/>
      <c r="Z381">
        <v>1.1893861836604547</v>
      </c>
      <c r="AA381"/>
      <c r="AB381">
        <v>7.2767494666666739</v>
      </c>
      <c r="AC381">
        <v>0.88802706466666748</v>
      </c>
      <c r="AD381"/>
      <c r="AE381"/>
      <c r="AF381"/>
      <c r="AG381">
        <v>1.2216361666666677</v>
      </c>
      <c r="AH381">
        <v>1.7752083780000014</v>
      </c>
      <c r="AI381">
        <v>-19.991346814666688</v>
      </c>
      <c r="AJ381"/>
      <c r="AK381"/>
      <c r="AL381">
        <v>-6.7813210000000002</v>
      </c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</row>
    <row r="382" spans="1:55" x14ac:dyDescent="0.2">
      <c r="A382" s="3" t="str">
        <f t="shared" si="5"/>
        <v>FinlandAR4_UNFCCC1998</v>
      </c>
      <c r="B382" t="s">
        <v>138</v>
      </c>
      <c r="C382" t="s">
        <v>139</v>
      </c>
      <c r="D382" t="s">
        <v>26</v>
      </c>
      <c r="E382" t="s">
        <v>62</v>
      </c>
      <c r="F382">
        <v>83.025390654210511</v>
      </c>
      <c r="G382">
        <v>16.110492456620825</v>
      </c>
      <c r="H382" t="s">
        <v>149</v>
      </c>
      <c r="I382" t="s">
        <v>44</v>
      </c>
      <c r="J382">
        <v>1.3139678828310304E-3</v>
      </c>
      <c r="K382">
        <v>0.67610154139721379</v>
      </c>
      <c r="L382">
        <v>5.0181313735325604E-2</v>
      </c>
      <c r="M382">
        <v>0</v>
      </c>
      <c r="N382">
        <v>6.2176036588112452E-2</v>
      </c>
      <c r="O382">
        <v>0.21154110827934816</v>
      </c>
      <c r="P382"/>
      <c r="Q382"/>
      <c r="R382">
        <v>2.1349009893694113</v>
      </c>
      <c r="S382">
        <v>3.4222589676699422</v>
      </c>
      <c r="T382"/>
      <c r="U382"/>
      <c r="V382"/>
      <c r="W382"/>
      <c r="X382"/>
      <c r="Y382"/>
      <c r="Z382">
        <v>1.1303265522781627</v>
      </c>
      <c r="AA382"/>
      <c r="AB382">
        <v>7.1580187000000057</v>
      </c>
      <c r="AC382">
        <v>0.8608906926666674</v>
      </c>
      <c r="AD382"/>
      <c r="AE382"/>
      <c r="AF382"/>
      <c r="AG382">
        <v>1.2748405000000012</v>
      </c>
      <c r="AH382">
        <v>1.5820467523333348</v>
      </c>
      <c r="AI382">
        <v>-18.547645070000019</v>
      </c>
      <c r="AJ382"/>
      <c r="AK382"/>
      <c r="AL382">
        <v>-6.726553</v>
      </c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</row>
    <row r="383" spans="1:55" x14ac:dyDescent="0.2">
      <c r="A383" s="3" t="str">
        <f t="shared" si="5"/>
        <v>FinlandAR4_UNFCCC1999</v>
      </c>
      <c r="B383" t="s">
        <v>138</v>
      </c>
      <c r="C383" t="s">
        <v>139</v>
      </c>
      <c r="D383" t="s">
        <v>26</v>
      </c>
      <c r="E383" t="s">
        <v>60</v>
      </c>
      <c r="F383">
        <v>82.836320191472055</v>
      </c>
      <c r="G383">
        <v>16.036538019835557</v>
      </c>
      <c r="H383" t="s">
        <v>241</v>
      </c>
      <c r="I383" t="s">
        <v>44</v>
      </c>
      <c r="J383">
        <v>1.2978812894972795E-3</v>
      </c>
      <c r="K383">
        <v>0.67016835032899269</v>
      </c>
      <c r="L383">
        <v>4.9066131738387905E-2</v>
      </c>
      <c r="M383">
        <v>0</v>
      </c>
      <c r="N383">
        <v>6.315894768957743E-2</v>
      </c>
      <c r="O383">
        <v>0.21760657024304206</v>
      </c>
      <c r="P383"/>
      <c r="Q383"/>
      <c r="R383">
        <v>2.0986924191654328</v>
      </c>
      <c r="S383">
        <v>3.4038681278545355</v>
      </c>
      <c r="T383"/>
      <c r="U383"/>
      <c r="V383"/>
      <c r="W383"/>
      <c r="X383"/>
      <c r="Y383"/>
      <c r="Z383">
        <v>1.1196277657340417</v>
      </c>
      <c r="AA383"/>
      <c r="AB383">
        <v>7.2893225333333405</v>
      </c>
      <c r="AC383">
        <v>0.84874738800000082</v>
      </c>
      <c r="AD383"/>
      <c r="AE383"/>
      <c r="AF383"/>
      <c r="AG383">
        <v>1.2754355000000013</v>
      </c>
      <c r="AH383">
        <v>1.990033794333335</v>
      </c>
      <c r="AI383">
        <v>-20.069152856000024</v>
      </c>
      <c r="AJ383"/>
      <c r="AK383"/>
      <c r="AL383">
        <v>-6.484229</v>
      </c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</row>
    <row r="384" spans="1:55" x14ac:dyDescent="0.2">
      <c r="A384" s="3" t="str">
        <f t="shared" si="5"/>
        <v>FinlandAR4_UNFCCC2000</v>
      </c>
      <c r="B384" t="s">
        <v>138</v>
      </c>
      <c r="C384" t="s">
        <v>139</v>
      </c>
      <c r="D384" t="s">
        <v>26</v>
      </c>
      <c r="E384" t="s">
        <v>58</v>
      </c>
      <c r="F384">
        <v>80.753457643827758</v>
      </c>
      <c r="G384">
        <v>15.600888148803064</v>
      </c>
      <c r="H384" t="s">
        <v>241</v>
      </c>
      <c r="I384" t="s">
        <v>134</v>
      </c>
      <c r="J384">
        <v>1.2370438881907793E-3</v>
      </c>
      <c r="K384">
        <v>0.66510686860228907</v>
      </c>
      <c r="L384">
        <v>4.7269123110233437E-2</v>
      </c>
      <c r="M384">
        <v>0</v>
      </c>
      <c r="N384">
        <v>6.4934343447329304E-2</v>
      </c>
      <c r="O384">
        <v>0.22268966484014813</v>
      </c>
      <c r="P384"/>
      <c r="Q384"/>
      <c r="R384">
        <v>2.1087912698635276</v>
      </c>
      <c r="S384">
        <v>3.4902723780543456</v>
      </c>
      <c r="T384"/>
      <c r="U384"/>
      <c r="V384"/>
      <c r="W384"/>
      <c r="X384"/>
      <c r="Y384"/>
      <c r="Z384">
        <v>1.0157897104692164</v>
      </c>
      <c r="AA384"/>
      <c r="AB384">
        <v>7.4360277666666734</v>
      </c>
      <c r="AC384">
        <v>0.83868212466666736</v>
      </c>
      <c r="AD384"/>
      <c r="AE384"/>
      <c r="AF384"/>
      <c r="AG384">
        <v>1.2973330000000012</v>
      </c>
      <c r="AH384">
        <v>1.7960641676666682</v>
      </c>
      <c r="AI384">
        <v>-19.810950557000023</v>
      </c>
      <c r="AJ384"/>
      <c r="AK384"/>
      <c r="AL384">
        <v>-6.6065559999999994</v>
      </c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</row>
    <row r="385" spans="1:55" x14ac:dyDescent="0.2">
      <c r="A385" s="3" t="str">
        <f t="shared" si="5"/>
        <v>FinlandAR4_UNFCCC2001</v>
      </c>
      <c r="B385" t="s">
        <v>138</v>
      </c>
      <c r="C385" t="s">
        <v>139</v>
      </c>
      <c r="D385" t="s">
        <v>26</v>
      </c>
      <c r="E385" t="s">
        <v>55</v>
      </c>
      <c r="F385">
        <v>86.167778479732902</v>
      </c>
      <c r="G385">
        <v>16.609029608229768</v>
      </c>
      <c r="H385" t="s">
        <v>220</v>
      </c>
      <c r="I385" t="s">
        <v>132</v>
      </c>
      <c r="J385">
        <v>1.8276111637594268E-3</v>
      </c>
      <c r="K385">
        <v>0.68649805524340746</v>
      </c>
      <c r="L385">
        <v>4.244856185456708E-2</v>
      </c>
      <c r="M385">
        <v>0</v>
      </c>
      <c r="N385">
        <v>6.0819700410694483E-2</v>
      </c>
      <c r="O385">
        <v>0.21023368249133101</v>
      </c>
      <c r="P385"/>
      <c r="Q385"/>
      <c r="R385">
        <v>2.0899675196138343</v>
      </c>
      <c r="S385">
        <v>3.4125113773682405</v>
      </c>
      <c r="T385"/>
      <c r="U385"/>
      <c r="V385"/>
      <c r="W385"/>
      <c r="X385"/>
      <c r="Y385"/>
      <c r="Z385">
        <v>1.0918708475760959</v>
      </c>
      <c r="AA385"/>
      <c r="AB385">
        <v>7.1891860333333399</v>
      </c>
      <c r="AC385">
        <v>0.85587857900000086</v>
      </c>
      <c r="AD385"/>
      <c r="AE385"/>
      <c r="AF385"/>
      <c r="AG385">
        <v>1.4678368333333347</v>
      </c>
      <c r="AH385">
        <v>2.0081181916666684</v>
      </c>
      <c r="AI385">
        <v>-23.921012030666692</v>
      </c>
      <c r="AJ385"/>
      <c r="AK385"/>
      <c r="AL385">
        <v>-4.203538</v>
      </c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</row>
    <row r="386" spans="1:55" x14ac:dyDescent="0.2">
      <c r="A386" s="3" t="str">
        <f t="shared" si="5"/>
        <v>FinlandAR4_UNFCCC2002</v>
      </c>
      <c r="B386" t="s">
        <v>138</v>
      </c>
      <c r="C386" t="s">
        <v>139</v>
      </c>
      <c r="D386" t="s">
        <v>26</v>
      </c>
      <c r="E386" t="s">
        <v>52</v>
      </c>
      <c r="F386">
        <v>88.405244318040417</v>
      </c>
      <c r="G386">
        <v>16.999053631532455</v>
      </c>
      <c r="H386" t="s">
        <v>200</v>
      </c>
      <c r="I386" t="s">
        <v>132</v>
      </c>
      <c r="J386">
        <v>1.844778663076109E-3</v>
      </c>
      <c r="K386">
        <v>0.69853189075737865</v>
      </c>
      <c r="L386">
        <v>3.8507771062609213E-2</v>
      </c>
      <c r="M386">
        <v>0</v>
      </c>
      <c r="N386">
        <v>5.8661611288426001E-2</v>
      </c>
      <c r="O386">
        <v>0.20429872689158615</v>
      </c>
      <c r="P386"/>
      <c r="Q386"/>
      <c r="R386">
        <v>2.1146110619829943</v>
      </c>
      <c r="S386">
        <v>3.3908107161859613</v>
      </c>
      <c r="T386"/>
      <c r="U386"/>
      <c r="V386"/>
      <c r="W386"/>
      <c r="X386"/>
      <c r="Y386"/>
      <c r="Z386">
        <v>1.135429397212987</v>
      </c>
      <c r="AA386"/>
      <c r="AB386">
        <v>7.1006902333333404</v>
      </c>
      <c r="AC386">
        <v>0.83540240133333421</v>
      </c>
      <c r="AD386"/>
      <c r="AE386"/>
      <c r="AF386"/>
      <c r="AG386">
        <v>1.4400463333333349</v>
      </c>
      <c r="AH386">
        <v>2.0440887213333352</v>
      </c>
      <c r="AI386">
        <v>-24.730316518000027</v>
      </c>
      <c r="AJ386"/>
      <c r="AK386"/>
      <c r="AL386">
        <v>-4.5499510000000001</v>
      </c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</row>
    <row r="387" spans="1:55" x14ac:dyDescent="0.2">
      <c r="A387" s="3" t="str">
        <f t="shared" ref="A387:A450" si="6">C387&amp;D387&amp;E387</f>
        <v>FinlandAR4_UNFCCC2003</v>
      </c>
      <c r="B387" t="s">
        <v>138</v>
      </c>
      <c r="C387" t="s">
        <v>139</v>
      </c>
      <c r="D387" t="s">
        <v>26</v>
      </c>
      <c r="E387" t="s">
        <v>50</v>
      </c>
      <c r="F387">
        <v>96.163100401395127</v>
      </c>
      <c r="G387">
        <v>18.44673741551339</v>
      </c>
      <c r="H387" t="s">
        <v>237</v>
      </c>
      <c r="I387" t="s">
        <v>117</v>
      </c>
      <c r="J387">
        <v>2.0160506472986866E-3</v>
      </c>
      <c r="K387">
        <v>0.72137387340907988</v>
      </c>
      <c r="L387">
        <v>3.3318440421740134E-2</v>
      </c>
      <c r="M387">
        <v>0</v>
      </c>
      <c r="N387">
        <v>5.6500692757756286E-2</v>
      </c>
      <c r="O387">
        <v>0.1888069934114236</v>
      </c>
      <c r="P387"/>
      <c r="Q387"/>
      <c r="R387">
        <v>2.0929721741259728</v>
      </c>
      <c r="S387">
        <v>3.4128415438917146</v>
      </c>
      <c r="T387"/>
      <c r="U387"/>
      <c r="V387"/>
      <c r="W387"/>
      <c r="X387"/>
      <c r="Y387"/>
      <c r="Z387">
        <v>1.0093497338905779</v>
      </c>
      <c r="AA387"/>
      <c r="AB387">
        <v>7.363077466666673</v>
      </c>
      <c r="AC387">
        <v>0.83083263066666735</v>
      </c>
      <c r="AD387"/>
      <c r="AE387"/>
      <c r="AF387"/>
      <c r="AG387">
        <v>1.4845635000000013</v>
      </c>
      <c r="AH387">
        <v>1.9626288146666682</v>
      </c>
      <c r="AI387">
        <v>-25.276875105000023</v>
      </c>
      <c r="AJ387"/>
      <c r="AK387"/>
      <c r="AL387">
        <v>-5.0976170000000005</v>
      </c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</row>
    <row r="388" spans="1:55" x14ac:dyDescent="0.2">
      <c r="A388" s="3" t="str">
        <f t="shared" si="6"/>
        <v>FinlandAR4_UNFCCC2004</v>
      </c>
      <c r="B388" t="s">
        <v>138</v>
      </c>
      <c r="C388" t="s">
        <v>139</v>
      </c>
      <c r="D388" t="s">
        <v>26</v>
      </c>
      <c r="E388" t="s">
        <v>46</v>
      </c>
      <c r="F388">
        <v>92.721969684256464</v>
      </c>
      <c r="G388">
        <v>17.735064891563717</v>
      </c>
      <c r="H388" t="s">
        <v>161</v>
      </c>
      <c r="I388" t="s">
        <v>117</v>
      </c>
      <c r="J388">
        <v>1.825338066902787E-3</v>
      </c>
      <c r="K388">
        <v>0.70621513598476593</v>
      </c>
      <c r="L388">
        <v>3.2891123504969873E-2</v>
      </c>
      <c r="M388">
        <v>0</v>
      </c>
      <c r="N388">
        <v>6.1324375407905383E-2</v>
      </c>
      <c r="O388">
        <v>0.19956936510235876</v>
      </c>
      <c r="P388"/>
      <c r="Q388"/>
      <c r="R388">
        <v>2.0746621182217622</v>
      </c>
      <c r="S388">
        <v>3.4359967984871478</v>
      </c>
      <c r="T388"/>
      <c r="U388"/>
      <c r="V388"/>
      <c r="W388"/>
      <c r="X388"/>
      <c r="Y388"/>
      <c r="Z388">
        <v>0.98600329321829561</v>
      </c>
      <c r="AA388"/>
      <c r="AB388">
        <v>7.6154968333333413</v>
      </c>
      <c r="AC388">
        <v>0.88310536133333417</v>
      </c>
      <c r="AD388"/>
      <c r="AE388"/>
      <c r="AF388"/>
      <c r="AG388">
        <v>1.6239365000000017</v>
      </c>
      <c r="AH388">
        <v>1.8852637163333348</v>
      </c>
      <c r="AI388">
        <v>-26.43672790733336</v>
      </c>
      <c r="AJ388"/>
      <c r="AK388"/>
      <c r="AL388">
        <v>-5.4006540000000003</v>
      </c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</row>
    <row r="389" spans="1:55" x14ac:dyDescent="0.2">
      <c r="A389" s="3" t="str">
        <f t="shared" si="6"/>
        <v>FinlandAR4_UNFCCC2005</v>
      </c>
      <c r="B389" t="s">
        <v>138</v>
      </c>
      <c r="C389" t="s">
        <v>139</v>
      </c>
      <c r="D389" t="s">
        <v>26</v>
      </c>
      <c r="E389" t="s">
        <v>43</v>
      </c>
      <c r="F389">
        <v>80.808933667841629</v>
      </c>
      <c r="G389">
        <v>15.40363227585649</v>
      </c>
      <c r="H389" t="s">
        <v>183</v>
      </c>
      <c r="I389" t="s">
        <v>40</v>
      </c>
      <c r="J389">
        <v>1.4767702320994541E-3</v>
      </c>
      <c r="K389">
        <v>0.66506444207226201</v>
      </c>
      <c r="L389">
        <v>3.4799973380083622E-2</v>
      </c>
      <c r="M389">
        <v>0</v>
      </c>
      <c r="N389">
        <v>6.9065462866936295E-2</v>
      </c>
      <c r="O389">
        <v>0.23107012168071808</v>
      </c>
      <c r="P389"/>
      <c r="Q389"/>
      <c r="R389">
        <v>2.0577107044416438</v>
      </c>
      <c r="S389">
        <v>3.4533088214595198</v>
      </c>
      <c r="T389"/>
      <c r="U389"/>
      <c r="V389"/>
      <c r="W389"/>
      <c r="X389"/>
      <c r="Y389"/>
      <c r="Z389">
        <v>1.0180319532827324</v>
      </c>
      <c r="AA389"/>
      <c r="AB389">
        <v>7.492714866666673</v>
      </c>
      <c r="AC389">
        <v>0.91126044333333422</v>
      </c>
      <c r="AD389"/>
      <c r="AE389"/>
      <c r="AF389"/>
      <c r="AG389">
        <v>1.6347331666666682</v>
      </c>
      <c r="AH389">
        <v>2.1047701796666685</v>
      </c>
      <c r="AI389">
        <v>-30.667648293666701</v>
      </c>
      <c r="AJ389"/>
      <c r="AK389"/>
      <c r="AL389">
        <v>-1.9712019999999999</v>
      </c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</row>
    <row r="390" spans="1:55" x14ac:dyDescent="0.2">
      <c r="A390" s="3" t="str">
        <f t="shared" si="6"/>
        <v>FinlandAR4_UNFCCC2006</v>
      </c>
      <c r="B390" t="s">
        <v>138</v>
      </c>
      <c r="C390" t="s">
        <v>139</v>
      </c>
      <c r="D390" t="s">
        <v>26</v>
      </c>
      <c r="E390" t="s">
        <v>39</v>
      </c>
      <c r="F390">
        <v>92.294266273813378</v>
      </c>
      <c r="G390">
        <v>17.525554391423562</v>
      </c>
      <c r="H390" t="s">
        <v>181</v>
      </c>
      <c r="I390" t="s">
        <v>34</v>
      </c>
      <c r="J390">
        <v>1.703140025803311E-3</v>
      </c>
      <c r="K390">
        <v>0.70228443887424663</v>
      </c>
      <c r="L390">
        <v>3.128363477184349E-2</v>
      </c>
      <c r="M390">
        <v>0</v>
      </c>
      <c r="N390">
        <v>6.128985032409523E-2</v>
      </c>
      <c r="O390">
        <v>0.20514207602981463</v>
      </c>
      <c r="P390"/>
      <c r="Q390"/>
      <c r="R390">
        <v>2.0635917811570037</v>
      </c>
      <c r="S390">
        <v>3.3924214046842343</v>
      </c>
      <c r="T390"/>
      <c r="U390"/>
      <c r="V390"/>
      <c r="W390"/>
      <c r="X390"/>
      <c r="Y390"/>
      <c r="Z390">
        <v>1.0455580638839965</v>
      </c>
      <c r="AA390"/>
      <c r="AB390">
        <v>7.6164635000000072</v>
      </c>
      <c r="AC390">
        <v>0.92046709600000087</v>
      </c>
      <c r="AD390"/>
      <c r="AE390"/>
      <c r="AF390"/>
      <c r="AG390">
        <v>1.5217643333333348</v>
      </c>
      <c r="AH390">
        <v>2.3731712100000024</v>
      </c>
      <c r="AI390">
        <v>-33.592690381666699</v>
      </c>
      <c r="AJ390"/>
      <c r="AK390"/>
      <c r="AL390">
        <v>-4.7629139999999994</v>
      </c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</row>
    <row r="391" spans="1:55" x14ac:dyDescent="0.2">
      <c r="A391" s="3" t="str">
        <f t="shared" si="6"/>
        <v>FinlandAR4_UNFCCC2007</v>
      </c>
      <c r="B391" t="s">
        <v>138</v>
      </c>
      <c r="C391" t="s">
        <v>139</v>
      </c>
      <c r="D391" t="s">
        <v>26</v>
      </c>
      <c r="E391" t="s">
        <v>37</v>
      </c>
      <c r="F391">
        <v>90.037296021463078</v>
      </c>
      <c r="G391">
        <v>17.024402127823571</v>
      </c>
      <c r="H391" t="s">
        <v>181</v>
      </c>
      <c r="I391" t="s">
        <v>35</v>
      </c>
      <c r="J391">
        <v>1.6262265613850688E-3</v>
      </c>
      <c r="K391">
        <v>0.69797324691555962</v>
      </c>
      <c r="L391">
        <v>3.0930444457262E-2</v>
      </c>
      <c r="M391">
        <v>0</v>
      </c>
      <c r="N391">
        <v>6.7618974902858536E-2</v>
      </c>
      <c r="O391">
        <v>0.20347733372431995</v>
      </c>
      <c r="P391"/>
      <c r="Q391"/>
      <c r="R391">
        <v>2.0452810351045732</v>
      </c>
      <c r="S391">
        <v>3.4286641115421839</v>
      </c>
      <c r="T391"/>
      <c r="U391"/>
      <c r="V391"/>
      <c r="W391"/>
      <c r="X391"/>
      <c r="Y391"/>
      <c r="Z391">
        <v>1.0066867195478593</v>
      </c>
      <c r="AA391"/>
      <c r="AB391">
        <v>7.2375771666666733</v>
      </c>
      <c r="AC391">
        <v>0.9177502410000008</v>
      </c>
      <c r="AD391"/>
      <c r="AE391"/>
      <c r="AF391"/>
      <c r="AG391">
        <v>1.622960833333335</v>
      </c>
      <c r="AH391">
        <v>2.0616288230000017</v>
      </c>
      <c r="AI391">
        <v>-23.138052092333357</v>
      </c>
      <c r="AJ391"/>
      <c r="AK391"/>
      <c r="AL391">
        <v>-5.6097359999999998</v>
      </c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</row>
    <row r="392" spans="1:55" x14ac:dyDescent="0.2">
      <c r="A392" s="3" t="str">
        <f t="shared" si="6"/>
        <v>FinlandAR4_UNFCCC2008</v>
      </c>
      <c r="B392" t="s">
        <v>138</v>
      </c>
      <c r="C392" t="s">
        <v>139</v>
      </c>
      <c r="D392" t="s">
        <v>26</v>
      </c>
      <c r="E392" t="s">
        <v>33</v>
      </c>
      <c r="F392">
        <v>82.346215227136739</v>
      </c>
      <c r="G392">
        <v>15.497841443327847</v>
      </c>
      <c r="H392" t="s">
        <v>220</v>
      </c>
      <c r="I392" t="s">
        <v>129</v>
      </c>
      <c r="J392">
        <v>1.4228824964820472E-3</v>
      </c>
      <c r="K392">
        <v>0.66186124170859517</v>
      </c>
      <c r="L392">
        <v>3.2337704287367E-2</v>
      </c>
      <c r="M392">
        <v>0</v>
      </c>
      <c r="N392">
        <v>7.6303277587122839E-2</v>
      </c>
      <c r="O392">
        <v>0.22949777641691507</v>
      </c>
      <c r="P392"/>
      <c r="Q392"/>
      <c r="R392">
        <v>2.0309412505541671</v>
      </c>
      <c r="S392">
        <v>3.537372356206685</v>
      </c>
      <c r="T392"/>
      <c r="U392"/>
      <c r="V392"/>
      <c r="W392"/>
      <c r="X392"/>
      <c r="Y392"/>
      <c r="Z392">
        <v>1.0365673208823973</v>
      </c>
      <c r="AA392"/>
      <c r="AB392">
        <v>7.5472289666666734</v>
      </c>
      <c r="AC392">
        <v>0.90758560233333407</v>
      </c>
      <c r="AD392"/>
      <c r="AE392"/>
      <c r="AF392"/>
      <c r="AG392">
        <v>1.6316913333333347</v>
      </c>
      <c r="AH392">
        <v>2.2068864610000021</v>
      </c>
      <c r="AI392">
        <v>-30.463294225666697</v>
      </c>
      <c r="AJ392"/>
      <c r="AK392"/>
      <c r="AL392">
        <v>-1.7852539999999999</v>
      </c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</row>
    <row r="393" spans="1:55" x14ac:dyDescent="0.2">
      <c r="A393" s="3" t="str">
        <f t="shared" si="6"/>
        <v>FinlandAR4_UNFCCC2009</v>
      </c>
      <c r="B393" t="s">
        <v>138</v>
      </c>
      <c r="C393" t="s">
        <v>139</v>
      </c>
      <c r="D393" t="s">
        <v>26</v>
      </c>
      <c r="E393" t="s">
        <v>31</v>
      </c>
      <c r="F393">
        <v>79.386122566648936</v>
      </c>
      <c r="G393">
        <v>14.869458836268741</v>
      </c>
      <c r="H393" t="s">
        <v>203</v>
      </c>
      <c r="I393" t="s">
        <v>41</v>
      </c>
      <c r="J393">
        <v>1.3439626099006447E-3</v>
      </c>
      <c r="K393">
        <v>0.66291619063421059</v>
      </c>
      <c r="L393">
        <v>3.22502957378571E-2</v>
      </c>
      <c r="M393">
        <v>0</v>
      </c>
      <c r="N393">
        <v>5.8314116866169448E-2</v>
      </c>
      <c r="O393">
        <v>0.24651939676176293</v>
      </c>
      <c r="P393"/>
      <c r="Q393"/>
      <c r="R393">
        <v>2.0506203491663149</v>
      </c>
      <c r="S393">
        <v>3.4396829346275006</v>
      </c>
      <c r="T393"/>
      <c r="U393"/>
      <c r="V393"/>
      <c r="W393"/>
      <c r="X393"/>
      <c r="Y393"/>
      <c r="Z393">
        <v>1.0765798599251795</v>
      </c>
      <c r="AA393"/>
      <c r="AB393">
        <v>7.4308572333333398</v>
      </c>
      <c r="AC393"/>
      <c r="AD393">
        <v>1.6456520000000001</v>
      </c>
      <c r="AE393"/>
      <c r="AF393"/>
      <c r="AG393">
        <v>1.593354666666668</v>
      </c>
      <c r="AH393">
        <v>2.3334720026666687</v>
      </c>
      <c r="AI393">
        <v>-47.161706548333377</v>
      </c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</row>
    <row r="394" spans="1:55" x14ac:dyDescent="0.2">
      <c r="A394" s="3" t="str">
        <f t="shared" si="6"/>
        <v>FinlandAR4_UNFCCC2010</v>
      </c>
      <c r="B394" t="s">
        <v>138</v>
      </c>
      <c r="C394" t="s">
        <v>139</v>
      </c>
      <c r="D394" t="s">
        <v>26</v>
      </c>
      <c r="E394" t="s">
        <v>30</v>
      </c>
      <c r="F394">
        <v>85.845943279430529</v>
      </c>
      <c r="G394">
        <v>16.006024456241271</v>
      </c>
      <c r="H394" t="s">
        <v>210</v>
      </c>
      <c r="I394" t="s">
        <v>38</v>
      </c>
      <c r="J394">
        <v>1.4736849542886623E-3</v>
      </c>
      <c r="K394">
        <v>0.7016100761611439</v>
      </c>
      <c r="L394">
        <v>2.9843551016706011E-2</v>
      </c>
      <c r="M394">
        <v>0</v>
      </c>
      <c r="N394">
        <v>5.5585802753973929E-2</v>
      </c>
      <c r="O394">
        <v>0.21296057006817604</v>
      </c>
      <c r="P394"/>
      <c r="Q394"/>
      <c r="R394">
        <v>2.094617684677289</v>
      </c>
      <c r="S394">
        <v>3.5287028725695322</v>
      </c>
      <c r="T394"/>
      <c r="U394"/>
      <c r="V394"/>
      <c r="W394"/>
      <c r="X394"/>
      <c r="Y394"/>
      <c r="Z394">
        <v>1.0274250285810009</v>
      </c>
      <c r="AA394"/>
      <c r="AB394">
        <v>7.6173421666666732</v>
      </c>
      <c r="AC394"/>
      <c r="AD394"/>
      <c r="AE394"/>
      <c r="AF394"/>
      <c r="AG394">
        <v>1.6891758333333349</v>
      </c>
      <c r="AH394">
        <v>2.3245374330000019</v>
      </c>
      <c r="AI394">
        <v>-31.969103546333365</v>
      </c>
      <c r="AJ394"/>
      <c r="AK394"/>
      <c r="AL394">
        <v>-2.1954099999999999</v>
      </c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</row>
    <row r="395" spans="1:55" x14ac:dyDescent="0.2">
      <c r="A395" s="3" t="str">
        <f t="shared" si="6"/>
        <v>FinlandAR4_UNFCCC2011</v>
      </c>
      <c r="B395" t="s">
        <v>138</v>
      </c>
      <c r="C395" t="s">
        <v>139</v>
      </c>
      <c r="D395" t="s">
        <v>26</v>
      </c>
      <c r="E395" t="s">
        <v>29</v>
      </c>
      <c r="F395">
        <v>78.001503029330323</v>
      </c>
      <c r="G395">
        <v>14.476162864333933</v>
      </c>
      <c r="H395" t="s">
        <v>259</v>
      </c>
      <c r="I395" t="s">
        <v>157</v>
      </c>
      <c r="J395">
        <v>4.0092240512355694E-4</v>
      </c>
      <c r="K395">
        <v>0.67670925785143643</v>
      </c>
      <c r="L395">
        <v>3.1733982400636532E-2</v>
      </c>
      <c r="M395">
        <v>0</v>
      </c>
      <c r="N395">
        <v>6.068695032111452E-2</v>
      </c>
      <c r="O395">
        <v>0.23086980942681262</v>
      </c>
      <c r="P395"/>
      <c r="Q395"/>
      <c r="R395">
        <v>2.0706024142563497</v>
      </c>
      <c r="S395">
        <v>3.4709767414840447</v>
      </c>
      <c r="T395"/>
      <c r="U395"/>
      <c r="V395"/>
      <c r="W395"/>
      <c r="X395"/>
      <c r="Y395"/>
      <c r="Z395">
        <v>0.93204011231269979</v>
      </c>
      <c r="AA395"/>
      <c r="AB395">
        <v>7.5224081333333404</v>
      </c>
      <c r="AC395"/>
      <c r="AD395"/>
      <c r="AE395"/>
      <c r="AF395"/>
      <c r="AG395">
        <v>1.7585475000000015</v>
      </c>
      <c r="AH395">
        <v>2.2536172380000017</v>
      </c>
      <c r="AI395">
        <v>-32.096702545333365</v>
      </c>
      <c r="AJ395"/>
      <c r="AK395"/>
      <c r="AL395">
        <v>-2.1709179999999999</v>
      </c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</row>
    <row r="396" spans="1:55" x14ac:dyDescent="0.2">
      <c r="A396" s="3" t="str">
        <f t="shared" si="6"/>
        <v>FinlandAR4_UNFCCC2012</v>
      </c>
      <c r="B396" t="s">
        <v>138</v>
      </c>
      <c r="C396" t="s">
        <v>139</v>
      </c>
      <c r="D396" t="s">
        <v>26</v>
      </c>
      <c r="E396" t="s">
        <v>28</v>
      </c>
      <c r="F396">
        <v>72.395406775022664</v>
      </c>
      <c r="G396">
        <v>13.371960576630844</v>
      </c>
      <c r="H396" t="s">
        <v>236</v>
      </c>
      <c r="I396" t="s">
        <v>170</v>
      </c>
      <c r="J396">
        <v>2.7130297452779723E-4</v>
      </c>
      <c r="K396">
        <v>0.65605564744610945</v>
      </c>
      <c r="L396">
        <v>3.3392115213448294E-2</v>
      </c>
      <c r="M396">
        <v>0</v>
      </c>
      <c r="N396">
        <v>6.2909834190755909E-2</v>
      </c>
      <c r="O396">
        <v>0.24764240314968639</v>
      </c>
      <c r="P396"/>
      <c r="Q396"/>
      <c r="R396">
        <v>2.0516022235495943</v>
      </c>
      <c r="S396">
        <v>3.4501944814587318</v>
      </c>
      <c r="T396"/>
      <c r="U396"/>
      <c r="V396"/>
      <c r="W396"/>
      <c r="X396"/>
      <c r="Y396"/>
      <c r="Z396">
        <v>0.94376827309069633</v>
      </c>
      <c r="AA396"/>
      <c r="AB396">
        <v>7.7365287000000071</v>
      </c>
      <c r="AC396"/>
      <c r="AD396"/>
      <c r="AE396"/>
      <c r="AF396"/>
      <c r="AG396">
        <v>1.6328176666666681</v>
      </c>
      <c r="AH396">
        <v>2.1132611660000018</v>
      </c>
      <c r="AI396">
        <v>-35.160859168333367</v>
      </c>
      <c r="AJ396"/>
      <c r="AK396"/>
      <c r="AL396">
        <v>-1.6748130000000001</v>
      </c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</row>
    <row r="397" spans="1:55" x14ac:dyDescent="0.2">
      <c r="A397" s="3" t="str">
        <f t="shared" si="6"/>
        <v>FinlandAR4_UNFCCC2013</v>
      </c>
      <c r="B397" t="s">
        <v>138</v>
      </c>
      <c r="C397" t="s">
        <v>139</v>
      </c>
      <c r="D397" t="s">
        <v>26</v>
      </c>
      <c r="E397" t="s">
        <v>27</v>
      </c>
      <c r="F397">
        <v>72.672574157962515</v>
      </c>
      <c r="G397">
        <v>13.361453994975983</v>
      </c>
      <c r="H397" t="s">
        <v>224</v>
      </c>
      <c r="I397" t="s">
        <v>286</v>
      </c>
      <c r="J397">
        <v>2.8447544834019723E-4</v>
      </c>
      <c r="K397">
        <v>0.66196677979454732</v>
      </c>
      <c r="L397">
        <v>3.1551017212173356E-2</v>
      </c>
      <c r="M397">
        <v>0</v>
      </c>
      <c r="N397">
        <v>6.0973829848578097E-2</v>
      </c>
      <c r="O397">
        <v>0.2455083731447012</v>
      </c>
      <c r="P397"/>
      <c r="Q397"/>
      <c r="R397">
        <v>2.0551087897240183</v>
      </c>
      <c r="S397">
        <v>3.4298528425748915</v>
      </c>
      <c r="T397"/>
      <c r="U397"/>
      <c r="V397"/>
      <c r="W397"/>
      <c r="X397"/>
      <c r="Y397"/>
      <c r="Z397">
        <v>1.0410794107934456</v>
      </c>
      <c r="AA397"/>
      <c r="AB397">
        <v>7.4414565000000064</v>
      </c>
      <c r="AC397"/>
      <c r="AD397"/>
      <c r="AE397"/>
      <c r="AF397"/>
      <c r="AG397">
        <v>1.5464558333333345</v>
      </c>
      <c r="AH397">
        <v>2.3277720773333352</v>
      </c>
      <c r="AI397">
        <v>-28.046816795000026</v>
      </c>
      <c r="AJ397"/>
      <c r="AK397"/>
      <c r="AL397">
        <v>-2.3671979999999997</v>
      </c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</row>
    <row r="398" spans="1:55" x14ac:dyDescent="0.2">
      <c r="A398" s="3" t="str">
        <f t="shared" si="6"/>
        <v>FinlandAR4_UNFCCC2014</v>
      </c>
      <c r="B398" t="s">
        <v>138</v>
      </c>
      <c r="C398" t="s">
        <v>139</v>
      </c>
      <c r="D398" t="s">
        <v>26</v>
      </c>
      <c r="E398" t="s">
        <v>24</v>
      </c>
      <c r="F398">
        <v>68.326857704313085</v>
      </c>
      <c r="G398">
        <v>12.510612025445168</v>
      </c>
      <c r="H398" t="s">
        <v>305</v>
      </c>
      <c r="I398" t="s">
        <v>247</v>
      </c>
      <c r="J398">
        <v>1.937334761150884E-4</v>
      </c>
      <c r="K398">
        <v>0.64773497608698094</v>
      </c>
      <c r="L398">
        <v>3.1599607197400917E-2</v>
      </c>
      <c r="M398">
        <v>0</v>
      </c>
      <c r="N398">
        <v>6.1729442613755167E-2</v>
      </c>
      <c r="O398">
        <v>0.25893597410186286</v>
      </c>
      <c r="P398"/>
      <c r="Q398"/>
      <c r="R398">
        <v>2.0876427987559016</v>
      </c>
      <c r="S398">
        <v>3.5116808285976293</v>
      </c>
      <c r="T398"/>
      <c r="U398"/>
      <c r="V398"/>
      <c r="W398"/>
      <c r="X398"/>
      <c r="Y398"/>
      <c r="Z398">
        <v>0.97399045296547271</v>
      </c>
      <c r="AA398"/>
      <c r="AB398">
        <v>7.4099397000000069</v>
      </c>
      <c r="AC398"/>
      <c r="AD398"/>
      <c r="AE398"/>
      <c r="AF398"/>
      <c r="AG398">
        <v>1.5025320000000013</v>
      </c>
      <c r="AH398">
        <v>2.2064956766666688</v>
      </c>
      <c r="AI398">
        <v>-29.699875434333361</v>
      </c>
      <c r="AJ398"/>
      <c r="AK398"/>
      <c r="AL398">
        <v>-3.0270010000000003</v>
      </c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</row>
    <row r="399" spans="1:55" x14ac:dyDescent="0.2">
      <c r="A399" s="3" t="str">
        <f t="shared" si="6"/>
        <v>FinlandAR4_UNFCCC2015</v>
      </c>
      <c r="B399" t="s">
        <v>138</v>
      </c>
      <c r="C399" t="s">
        <v>139</v>
      </c>
      <c r="D399" t="s">
        <v>26</v>
      </c>
      <c r="E399" t="s">
        <v>22</v>
      </c>
      <c r="F399">
        <v>64.523450581214306</v>
      </c>
      <c r="G399">
        <v>11.775360077571294</v>
      </c>
      <c r="H399" t="s">
        <v>309</v>
      </c>
      <c r="I399" t="s">
        <v>215</v>
      </c>
      <c r="J399">
        <v>1.1910399138719209E-4</v>
      </c>
      <c r="K399">
        <v>0.62925319222190534</v>
      </c>
      <c r="L399">
        <v>3.2418610851215168E-2</v>
      </c>
      <c r="M399">
        <v>0</v>
      </c>
      <c r="N399">
        <v>6.8836765470810857E-2</v>
      </c>
      <c r="O399">
        <v>0.26949143145606863</v>
      </c>
      <c r="P399"/>
      <c r="Q399"/>
      <c r="R399">
        <v>2.1150997358012873</v>
      </c>
      <c r="S399">
        <v>3.5175373537507366</v>
      </c>
      <c r="T399"/>
      <c r="U399"/>
      <c r="V399"/>
      <c r="W399"/>
      <c r="X399"/>
      <c r="Y399"/>
      <c r="Z399">
        <v>0.94108786673097788</v>
      </c>
      <c r="AA399"/>
      <c r="AB399">
        <v>7.3775213333333403</v>
      </c>
      <c r="AC399"/>
      <c r="AD399"/>
      <c r="AE399"/>
      <c r="AF399"/>
      <c r="AG399">
        <v>1.2920168333333344</v>
      </c>
      <c r="AH399">
        <v>2.1452539366666685</v>
      </c>
      <c r="AI399">
        <v>-27.428626844666695</v>
      </c>
      <c r="AJ399"/>
      <c r="AK399"/>
      <c r="AL399">
        <v>-2.9091060000000004</v>
      </c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</row>
    <row r="400" spans="1:55" x14ac:dyDescent="0.2">
      <c r="A400" s="3" t="str">
        <f t="shared" si="6"/>
        <v>FinlandAR4_UNFCCC2016</v>
      </c>
      <c r="B400" t="s">
        <v>138</v>
      </c>
      <c r="C400" t="s">
        <v>139</v>
      </c>
      <c r="D400" t="s">
        <v>26</v>
      </c>
      <c r="E400" t="s">
        <v>21</v>
      </c>
      <c r="F400">
        <v>67.809274408348173</v>
      </c>
      <c r="G400">
        <v>12.339496913700332</v>
      </c>
      <c r="H400" t="s">
        <v>181</v>
      </c>
      <c r="I400" t="s">
        <v>214</v>
      </c>
      <c r="J400">
        <v>1.4903629254361299E-3</v>
      </c>
      <c r="K400">
        <v>0.63923320354312319</v>
      </c>
      <c r="L400">
        <v>2.8833424524128133E-2</v>
      </c>
      <c r="M400">
        <v>0</v>
      </c>
      <c r="N400">
        <v>6.9309543849106162E-2</v>
      </c>
      <c r="O400">
        <v>0.26262382808364254</v>
      </c>
      <c r="P400"/>
      <c r="Q400"/>
      <c r="R400">
        <v>2.1042686495698222</v>
      </c>
      <c r="S400">
        <v>3.5245570112213072</v>
      </c>
      <c r="T400"/>
      <c r="U400"/>
      <c r="V400"/>
      <c r="W400"/>
      <c r="X400"/>
      <c r="Y400"/>
      <c r="Z400">
        <v>1.0265793695701007</v>
      </c>
      <c r="AA400"/>
      <c r="AB400">
        <v>7.8911090333333407</v>
      </c>
      <c r="AC400"/>
      <c r="AD400"/>
      <c r="AE400"/>
      <c r="AF400"/>
      <c r="AG400">
        <v>1.1001850000000009</v>
      </c>
      <c r="AH400">
        <v>2.1616321610000018</v>
      </c>
      <c r="AI400">
        <v>-25.758498656666692</v>
      </c>
      <c r="AJ400"/>
      <c r="AK400"/>
      <c r="AL400">
        <v>-3.8181340000000001</v>
      </c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</row>
    <row r="401" spans="1:55" x14ac:dyDescent="0.2">
      <c r="A401" s="3" t="str">
        <f t="shared" si="6"/>
        <v>FinlandAR4_UNFCCC2017</v>
      </c>
      <c r="B401" t="s">
        <v>138</v>
      </c>
      <c r="C401" t="s">
        <v>139</v>
      </c>
      <c r="D401" t="s">
        <v>26</v>
      </c>
      <c r="E401" t="s">
        <v>20</v>
      </c>
      <c r="F401">
        <v>64.681359966762329</v>
      </c>
      <c r="G401">
        <v>11.742710062964571</v>
      </c>
      <c r="H401" t="s">
        <v>181</v>
      </c>
      <c r="I401" t="s">
        <v>40</v>
      </c>
      <c r="J401">
        <v>1.4141848194145056E-3</v>
      </c>
      <c r="K401">
        <v>0.6324899369866277</v>
      </c>
      <c r="L401">
        <v>2.872476512518822E-2</v>
      </c>
      <c r="M401">
        <v>0</v>
      </c>
      <c r="N401">
        <v>7.1121266693236249E-2</v>
      </c>
      <c r="O401">
        <v>0.26766403119494786</v>
      </c>
      <c r="P401"/>
      <c r="Q401"/>
      <c r="R401">
        <v>2.0956197463383512</v>
      </c>
      <c r="S401">
        <v>3.5132151402461838</v>
      </c>
      <c r="T401"/>
      <c r="U401"/>
      <c r="V401"/>
      <c r="W401"/>
      <c r="X401"/>
      <c r="Y401"/>
      <c r="Z401">
        <v>0.94211953095724466</v>
      </c>
      <c r="AA401"/>
      <c r="AB401">
        <v>7.6189204000000066</v>
      </c>
      <c r="AC401"/>
      <c r="AD401"/>
      <c r="AE401"/>
      <c r="AF401"/>
      <c r="AG401">
        <v>0.9811805000000009</v>
      </c>
      <c r="AH401">
        <v>2.1618182343333352</v>
      </c>
      <c r="AI401">
        <v>-23.310142810333357</v>
      </c>
      <c r="AJ401"/>
      <c r="AK401"/>
      <c r="AL401">
        <v>-4.4977280000000004</v>
      </c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</row>
    <row r="402" spans="1:55" x14ac:dyDescent="0.2">
      <c r="A402" s="3" t="str">
        <f t="shared" si="6"/>
        <v>FinlandAR4_UNFCCC2018</v>
      </c>
      <c r="B402" t="s">
        <v>138</v>
      </c>
      <c r="C402" t="s">
        <v>139</v>
      </c>
      <c r="D402" t="s">
        <v>26</v>
      </c>
      <c r="E402" t="s">
        <v>19</v>
      </c>
      <c r="F402">
        <v>66.011028688181781</v>
      </c>
      <c r="G402">
        <v>11.968222188854512</v>
      </c>
      <c r="H402" t="s">
        <v>181</v>
      </c>
      <c r="I402" t="s">
        <v>38</v>
      </c>
      <c r="J402">
        <v>1.4147444553343255E-3</v>
      </c>
      <c r="K402">
        <v>0.63734111457540743</v>
      </c>
      <c r="L402">
        <v>2.7569947484590972E-2</v>
      </c>
      <c r="M402">
        <v>0</v>
      </c>
      <c r="N402">
        <v>7.0438208615979492E-2</v>
      </c>
      <c r="O402">
        <v>0.264650729324022</v>
      </c>
      <c r="P402"/>
      <c r="Q402"/>
      <c r="R402">
        <v>2.0782068036664105</v>
      </c>
      <c r="S402">
        <v>3.4692083652138019</v>
      </c>
      <c r="T402"/>
      <c r="U402"/>
      <c r="V402"/>
      <c r="W402"/>
      <c r="X402"/>
      <c r="Y402"/>
      <c r="Z402">
        <v>0.94967324154269739</v>
      </c>
      <c r="AA402"/>
      <c r="AB402">
        <v>7.8137078666666735</v>
      </c>
      <c r="AC402"/>
      <c r="AD402"/>
      <c r="AE402"/>
      <c r="AF402"/>
      <c r="AG402">
        <v>0.86708833333333413</v>
      </c>
      <c r="AH402">
        <v>2.2919822753333352</v>
      </c>
      <c r="AI402">
        <v>-14.555156157000013</v>
      </c>
      <c r="AJ402"/>
      <c r="AK402"/>
      <c r="AL402">
        <v>-4.5815130000000002</v>
      </c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</row>
    <row r="403" spans="1:55" x14ac:dyDescent="0.2">
      <c r="A403" s="3" t="str">
        <f t="shared" si="6"/>
        <v>FinlandAR4_UNFCCC2019</v>
      </c>
      <c r="B403" t="s">
        <v>138</v>
      </c>
      <c r="C403" t="s">
        <v>139</v>
      </c>
      <c r="D403" t="s">
        <v>26</v>
      </c>
      <c r="E403" t="s">
        <v>18</v>
      </c>
      <c r="F403">
        <v>61.811799419870539</v>
      </c>
      <c r="G403">
        <v>11.194532789893112</v>
      </c>
      <c r="H403" t="s">
        <v>181</v>
      </c>
      <c r="I403" t="s">
        <v>40</v>
      </c>
      <c r="J403">
        <v>1.3443802499776463E-3</v>
      </c>
      <c r="K403">
        <v>0.62968922711428388</v>
      </c>
      <c r="L403">
        <v>2.901350170094686E-2</v>
      </c>
      <c r="M403">
        <v>0</v>
      </c>
      <c r="N403">
        <v>7.0587819124066087E-2</v>
      </c>
      <c r="O403">
        <v>0.27070945206070318</v>
      </c>
      <c r="P403"/>
      <c r="Q403"/>
      <c r="R403">
        <v>2.0703321880450591</v>
      </c>
      <c r="S403">
        <v>3.6192219563602461</v>
      </c>
      <c r="T403"/>
      <c r="U403"/>
      <c r="V403"/>
      <c r="W403"/>
      <c r="X403"/>
      <c r="Y403"/>
      <c r="Z403">
        <v>0.93489472943393048</v>
      </c>
      <c r="AA403"/>
      <c r="AB403">
        <v>7.910353766666673</v>
      </c>
      <c r="AC403"/>
      <c r="AD403"/>
      <c r="AE403"/>
      <c r="AF403"/>
      <c r="AG403"/>
      <c r="AH403">
        <v>2.1982357113333353</v>
      </c>
      <c r="AI403">
        <v>-21.886716689666688</v>
      </c>
      <c r="AJ403"/>
      <c r="AK403"/>
      <c r="AL403">
        <v>-3.3806400000000001</v>
      </c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</row>
    <row r="404" spans="1:55" x14ac:dyDescent="0.2">
      <c r="A404" s="3" t="str">
        <f t="shared" si="6"/>
        <v>FinlandAR4_UNFCCC2020</v>
      </c>
      <c r="B404" t="s">
        <v>138</v>
      </c>
      <c r="C404" t="s">
        <v>139</v>
      </c>
      <c r="D404" t="s">
        <v>26</v>
      </c>
      <c r="E404" t="s">
        <v>107</v>
      </c>
      <c r="F404">
        <v>56.973763700529247</v>
      </c>
      <c r="G404">
        <v>10.303521231416275</v>
      </c>
      <c r="H404" t="s">
        <v>164</v>
      </c>
      <c r="I404" t="s">
        <v>42</v>
      </c>
      <c r="J404">
        <v>1.310501035790744E-3</v>
      </c>
      <c r="K404">
        <v>0.60184724195272843</v>
      </c>
      <c r="L404">
        <v>3.0476588273703645E-2</v>
      </c>
      <c r="M404">
        <v>0</v>
      </c>
      <c r="N404">
        <v>7.2450128331672997E-2</v>
      </c>
      <c r="O404">
        <v>0.29522604144189502</v>
      </c>
      <c r="P404"/>
      <c r="Q404"/>
      <c r="R404">
        <v>2.07847545947409</v>
      </c>
      <c r="S404">
        <v>3.5668339040165851</v>
      </c>
      <c r="T404"/>
      <c r="U404"/>
      <c r="V404"/>
      <c r="W404"/>
      <c r="X404"/>
      <c r="Y404"/>
      <c r="Z404">
        <v>0.92064168019583315</v>
      </c>
      <c r="AA404"/>
      <c r="AB404">
        <v>8.0495572666666746</v>
      </c>
      <c r="AC404"/>
      <c r="AD404"/>
      <c r="AE404"/>
      <c r="AF404"/>
      <c r="AG404"/>
      <c r="AH404">
        <v>2.2046304130000016</v>
      </c>
      <c r="AI404">
        <v>-27.763016729666692</v>
      </c>
      <c r="AJ404"/>
      <c r="AK404"/>
      <c r="AL404">
        <v>-1.2967420000000001</v>
      </c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</row>
    <row r="405" spans="1:55" x14ac:dyDescent="0.2">
      <c r="A405" s="3" t="str">
        <f t="shared" si="6"/>
        <v>FinlandAR5_UNFCCC1990</v>
      </c>
      <c r="B405" t="s">
        <v>138</v>
      </c>
      <c r="C405" t="s">
        <v>139</v>
      </c>
      <c r="D405" t="s">
        <v>25</v>
      </c>
      <c r="E405" t="s">
        <v>79</v>
      </c>
      <c r="F405">
        <v>79.889394901490533</v>
      </c>
      <c r="G405">
        <v>16.021357740935457</v>
      </c>
      <c r="H405" t="s">
        <v>226</v>
      </c>
      <c r="I405" t="s">
        <v>123</v>
      </c>
      <c r="J405">
        <v>1.3568045895474188E-3</v>
      </c>
      <c r="K405">
        <v>0.66867630295308833</v>
      </c>
      <c r="L405">
        <v>6.5185229488693805E-2</v>
      </c>
      <c r="M405">
        <v>0</v>
      </c>
      <c r="N405">
        <v>6.4613033135426476E-2</v>
      </c>
      <c r="O405">
        <v>0.20152543442279147</v>
      </c>
      <c r="P405"/>
      <c r="Q405"/>
      <c r="R405">
        <v>2.7110558824964981</v>
      </c>
      <c r="S405">
        <v>3.364795385532775</v>
      </c>
      <c r="T405"/>
      <c r="U405"/>
      <c r="V405"/>
      <c r="W405"/>
      <c r="X405"/>
      <c r="Y405"/>
      <c r="Z405">
        <v>1.3155385972675409</v>
      </c>
      <c r="AA405"/>
      <c r="AB405">
        <v>5.3949470000000046</v>
      </c>
      <c r="AC405">
        <v>1.0196676853333342</v>
      </c>
      <c r="AD405"/>
      <c r="AE405"/>
      <c r="AF405"/>
      <c r="AG405">
        <v>0.84536433333333416</v>
      </c>
      <c r="AH405">
        <v>1.4483761293333346</v>
      </c>
      <c r="AI405">
        <v>-19.251715024000021</v>
      </c>
      <c r="AJ405"/>
      <c r="AK405"/>
      <c r="AL405">
        <v>-2.9516039999999997</v>
      </c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</row>
    <row r="406" spans="1:55" x14ac:dyDescent="0.2">
      <c r="A406" s="3" t="str">
        <f t="shared" si="6"/>
        <v>FinlandAR5_UNFCCC1991</v>
      </c>
      <c r="B406" t="s">
        <v>138</v>
      </c>
      <c r="C406" t="s">
        <v>139</v>
      </c>
      <c r="D406" t="s">
        <v>25</v>
      </c>
      <c r="E406" t="s">
        <v>78</v>
      </c>
      <c r="F406">
        <v>77.571723608951757</v>
      </c>
      <c r="G406">
        <v>15.471828138066943</v>
      </c>
      <c r="H406" t="s">
        <v>241</v>
      </c>
      <c r="I406" t="s">
        <v>127</v>
      </c>
      <c r="J406">
        <v>1.3479936441025151E-3</v>
      </c>
      <c r="K406">
        <v>0.67160148637153638</v>
      </c>
      <c r="L406">
        <v>6.7923947475620999E-2</v>
      </c>
      <c r="M406">
        <v>0</v>
      </c>
      <c r="N406">
        <v>6.1796493133435652E-2</v>
      </c>
      <c r="O406">
        <v>0.19867807301940696</v>
      </c>
      <c r="P406"/>
      <c r="Q406"/>
      <c r="R406">
        <v>2.612636329896203</v>
      </c>
      <c r="S406">
        <v>3.2768904260619163</v>
      </c>
      <c r="T406"/>
      <c r="U406"/>
      <c r="V406"/>
      <c r="W406"/>
      <c r="X406"/>
      <c r="Y406"/>
      <c r="Z406">
        <v>1.0916896664624454</v>
      </c>
      <c r="AA406"/>
      <c r="AB406">
        <v>5.1216081666666708</v>
      </c>
      <c r="AC406">
        <v>0.99943475833333428</v>
      </c>
      <c r="AD406"/>
      <c r="AE406"/>
      <c r="AF406"/>
      <c r="AG406">
        <v>0.8817285000000008</v>
      </c>
      <c r="AH406">
        <v>1.4278127200000013</v>
      </c>
      <c r="AI406">
        <v>-33.714233249333368</v>
      </c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</row>
    <row r="407" spans="1:55" x14ac:dyDescent="0.2">
      <c r="A407" s="3" t="str">
        <f t="shared" si="6"/>
        <v>FinlandAR5_UNFCCC1992</v>
      </c>
      <c r="B407" t="s">
        <v>138</v>
      </c>
      <c r="C407" t="s">
        <v>139</v>
      </c>
      <c r="D407" t="s">
        <v>25</v>
      </c>
      <c r="E407" t="s">
        <v>76</v>
      </c>
      <c r="F407">
        <v>76.396197934140872</v>
      </c>
      <c r="G407">
        <v>15.151987138047993</v>
      </c>
      <c r="H407" t="s">
        <v>195</v>
      </c>
      <c r="I407" t="s">
        <v>44</v>
      </c>
      <c r="J407">
        <v>1.2587776111662981E-3</v>
      </c>
      <c r="K407">
        <v>0.67401724137224972</v>
      </c>
      <c r="L407">
        <v>6.9157339319118966E-2</v>
      </c>
      <c r="M407">
        <v>0</v>
      </c>
      <c r="N407">
        <v>5.9335692502257967E-2</v>
      </c>
      <c r="O407">
        <v>0.19748972680637333</v>
      </c>
      <c r="P407"/>
      <c r="Q407"/>
      <c r="R407">
        <v>2.5224696417650341</v>
      </c>
      <c r="S407">
        <v>3.018335486139875</v>
      </c>
      <c r="T407"/>
      <c r="U407"/>
      <c r="V407"/>
      <c r="W407"/>
      <c r="X407"/>
      <c r="Y407"/>
      <c r="Z407">
        <v>0.93037535915418523</v>
      </c>
      <c r="AA407"/>
      <c r="AB407">
        <v>5.116229000000005</v>
      </c>
      <c r="AC407">
        <v>0.96546309166666755</v>
      </c>
      <c r="AD407"/>
      <c r="AE407"/>
      <c r="AF407"/>
      <c r="AG407">
        <v>0.92072166666666744</v>
      </c>
      <c r="AH407">
        <v>1.6138700136666682</v>
      </c>
      <c r="AI407">
        <v>-27.617978611000026</v>
      </c>
      <c r="AJ407"/>
      <c r="AK407"/>
      <c r="AL407">
        <v>-1.496065</v>
      </c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</row>
    <row r="408" spans="1:55" x14ac:dyDescent="0.2">
      <c r="A408" s="3" t="str">
        <f t="shared" si="6"/>
        <v>FinlandAR5_UNFCCC1993</v>
      </c>
      <c r="B408" t="s">
        <v>138</v>
      </c>
      <c r="C408" t="s">
        <v>139</v>
      </c>
      <c r="D408" t="s">
        <v>25</v>
      </c>
      <c r="E408" t="s">
        <v>73</v>
      </c>
      <c r="F408">
        <v>78.940072080459331</v>
      </c>
      <c r="G408">
        <v>15.58095290061444</v>
      </c>
      <c r="H408" t="s">
        <v>226</v>
      </c>
      <c r="I408" t="s">
        <v>44</v>
      </c>
      <c r="J408">
        <v>1.2900043936919701E-3</v>
      </c>
      <c r="K408">
        <v>0.67683898901050943</v>
      </c>
      <c r="L408">
        <v>6.6850552113817768E-2</v>
      </c>
      <c r="M408">
        <v>0</v>
      </c>
      <c r="N408">
        <v>5.7795919051984355E-2</v>
      </c>
      <c r="O408">
        <v>0.19851453982368839</v>
      </c>
      <c r="P408"/>
      <c r="Q408"/>
      <c r="R408">
        <v>2.5458357535724896</v>
      </c>
      <c r="S408">
        <v>3.0893060265494925</v>
      </c>
      <c r="T408"/>
      <c r="U408"/>
      <c r="V408"/>
      <c r="W408"/>
      <c r="X408"/>
      <c r="Y408"/>
      <c r="Z408">
        <v>1.1169686372458536</v>
      </c>
      <c r="AA408"/>
      <c r="AB408">
        <v>5.4191521666666711</v>
      </c>
      <c r="AC408">
        <v>0.95504752466666754</v>
      </c>
      <c r="AD408"/>
      <c r="AE408"/>
      <c r="AF408"/>
      <c r="AG408">
        <v>0.98402766666666752</v>
      </c>
      <c r="AH408">
        <v>1.5604143073333345</v>
      </c>
      <c r="AI408">
        <v>-25.620334632000027</v>
      </c>
      <c r="AJ408"/>
      <c r="AK408"/>
      <c r="AL408">
        <v>-3.846571</v>
      </c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</row>
    <row r="409" spans="1:55" x14ac:dyDescent="0.2">
      <c r="A409" s="3" t="str">
        <f t="shared" si="6"/>
        <v>FinlandAR5_UNFCCC1994</v>
      </c>
      <c r="B409" t="s">
        <v>138</v>
      </c>
      <c r="C409" t="s">
        <v>139</v>
      </c>
      <c r="D409" t="s">
        <v>25</v>
      </c>
      <c r="E409" t="s">
        <v>70</v>
      </c>
      <c r="F409">
        <v>84.894597375584596</v>
      </c>
      <c r="G409">
        <v>16.684166970908667</v>
      </c>
      <c r="H409" t="s">
        <v>147</v>
      </c>
      <c r="I409" t="s">
        <v>129</v>
      </c>
      <c r="J409">
        <v>1.475450956112621E-3</v>
      </c>
      <c r="K409">
        <v>0.69217714173723399</v>
      </c>
      <c r="L409">
        <v>6.131961537763319E-2</v>
      </c>
      <c r="M409">
        <v>0</v>
      </c>
      <c r="N409">
        <v>5.5882498302861135E-2</v>
      </c>
      <c r="O409">
        <v>0.19062074458227179</v>
      </c>
      <c r="P409"/>
      <c r="Q409"/>
      <c r="R409">
        <v>2.5520998258332157</v>
      </c>
      <c r="S409">
        <v>3.1010845071205932</v>
      </c>
      <c r="T409"/>
      <c r="U409"/>
      <c r="V409"/>
      <c r="W409"/>
      <c r="X409"/>
      <c r="Y409"/>
      <c r="Z409">
        <v>1.1404697851256285</v>
      </c>
      <c r="AA409"/>
      <c r="AB409">
        <v>5.6466766666666715</v>
      </c>
      <c r="AC409">
        <v>0.92630683900000088</v>
      </c>
      <c r="AD409"/>
      <c r="AE409"/>
      <c r="AF409"/>
      <c r="AG409">
        <v>1.040674000000001</v>
      </c>
      <c r="AH409">
        <v>1.7753597390000015</v>
      </c>
      <c r="AI409">
        <v>-17.759175771000017</v>
      </c>
      <c r="AJ409"/>
      <c r="AK409"/>
      <c r="AL409">
        <v>-5.4296170000000004</v>
      </c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</row>
    <row r="410" spans="1:55" x14ac:dyDescent="0.2">
      <c r="A410" s="3" t="str">
        <f t="shared" si="6"/>
        <v>FinlandAR5_UNFCCC1995</v>
      </c>
      <c r="B410" t="s">
        <v>138</v>
      </c>
      <c r="C410" t="s">
        <v>139</v>
      </c>
      <c r="D410" t="s">
        <v>25</v>
      </c>
      <c r="E410" t="s">
        <v>68</v>
      </c>
      <c r="F410">
        <v>80.926962685590183</v>
      </c>
      <c r="G410">
        <v>15.843831223599677</v>
      </c>
      <c r="H410" t="s">
        <v>121</v>
      </c>
      <c r="I410" t="s">
        <v>127</v>
      </c>
      <c r="J410">
        <v>1.3232221695569624E-3</v>
      </c>
      <c r="K410">
        <v>0.68279497977382619</v>
      </c>
      <c r="L410">
        <v>6.3323677478555676E-2</v>
      </c>
      <c r="M410">
        <v>0</v>
      </c>
      <c r="N410">
        <v>5.8236561048715323E-2</v>
      </c>
      <c r="O410">
        <v>0.19564478169890273</v>
      </c>
      <c r="P410"/>
      <c r="Q410"/>
      <c r="R410">
        <v>2.4029963078944396</v>
      </c>
      <c r="S410">
        <v>3.1073837967988966</v>
      </c>
      <c r="T410"/>
      <c r="U410"/>
      <c r="V410"/>
      <c r="W410"/>
      <c r="X410"/>
      <c r="Y410"/>
      <c r="Z410">
        <v>1.0771247708175282</v>
      </c>
      <c r="AA410"/>
      <c r="AB410">
        <v>5.645311166666672</v>
      </c>
      <c r="AC410">
        <v>0.90635243866666759</v>
      </c>
      <c r="AD410"/>
      <c r="AE410"/>
      <c r="AF410"/>
      <c r="AG410">
        <v>1.0486518333333346</v>
      </c>
      <c r="AH410">
        <v>1.6451176340000013</v>
      </c>
      <c r="AI410">
        <v>-17.598004616000019</v>
      </c>
      <c r="AJ410"/>
      <c r="AK410"/>
      <c r="AL410">
        <v>-4.9042129999999995</v>
      </c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</row>
    <row r="411" spans="1:55" x14ac:dyDescent="0.2">
      <c r="A411" s="3" t="str">
        <f t="shared" si="6"/>
        <v>FinlandAR5_UNFCCC1996</v>
      </c>
      <c r="B411" t="s">
        <v>138</v>
      </c>
      <c r="C411" t="s">
        <v>139</v>
      </c>
      <c r="D411" t="s">
        <v>25</v>
      </c>
      <c r="E411" t="s">
        <v>65</v>
      </c>
      <c r="F411">
        <v>87.825618627148202</v>
      </c>
      <c r="G411">
        <v>17.138133972752108</v>
      </c>
      <c r="H411" t="s">
        <v>167</v>
      </c>
      <c r="I411" t="s">
        <v>128</v>
      </c>
      <c r="J411">
        <v>1.493794598397043E-3</v>
      </c>
      <c r="K411">
        <v>0.69464805231411375</v>
      </c>
      <c r="L411">
        <v>5.7003947962647822E-2</v>
      </c>
      <c r="M411">
        <v>0</v>
      </c>
      <c r="N411">
        <v>5.5302210167499803E-2</v>
      </c>
      <c r="O411">
        <v>0.19304578955573864</v>
      </c>
      <c r="P411"/>
      <c r="Q411"/>
      <c r="R411">
        <v>2.4124339679985183</v>
      </c>
      <c r="S411">
        <v>3.1099860641883517</v>
      </c>
      <c r="T411"/>
      <c r="U411"/>
      <c r="V411"/>
      <c r="W411"/>
      <c r="X411"/>
      <c r="Y411"/>
      <c r="Z411">
        <v>1.1661016739121348</v>
      </c>
      <c r="AA411"/>
      <c r="AB411">
        <v>6.5710393333333394</v>
      </c>
      <c r="AC411">
        <v>0.88175758433333418</v>
      </c>
      <c r="AD411"/>
      <c r="AE411"/>
      <c r="AF411"/>
      <c r="AG411">
        <v>1.1160883333333342</v>
      </c>
      <c r="AH411">
        <v>1.6969589340000013</v>
      </c>
      <c r="AI411">
        <v>-26.519626278666692</v>
      </c>
      <c r="AJ411"/>
      <c r="AK411"/>
      <c r="AL411">
        <v>-4.1152430000000004</v>
      </c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</row>
    <row r="412" spans="1:55" x14ac:dyDescent="0.2">
      <c r="A412" s="3" t="str">
        <f t="shared" si="6"/>
        <v>FinlandAR5_UNFCCC1997</v>
      </c>
      <c r="B412" t="s">
        <v>138</v>
      </c>
      <c r="C412" t="s">
        <v>139</v>
      </c>
      <c r="D412" t="s">
        <v>25</v>
      </c>
      <c r="E412" t="s">
        <v>64</v>
      </c>
      <c r="F412">
        <v>87.308479002300814</v>
      </c>
      <c r="G412">
        <v>16.986630699682152</v>
      </c>
      <c r="H412" t="s">
        <v>230</v>
      </c>
      <c r="I412" t="s">
        <v>123</v>
      </c>
      <c r="J412">
        <v>1.3816738474993634E-3</v>
      </c>
      <c r="K412">
        <v>0.68063398324829816</v>
      </c>
      <c r="L412">
        <v>5.5720874229035211E-2</v>
      </c>
      <c r="M412">
        <v>0</v>
      </c>
      <c r="N412">
        <v>5.8046394112339861E-2</v>
      </c>
      <c r="O412">
        <v>0.2055987484103268</v>
      </c>
      <c r="P412"/>
      <c r="Q412"/>
      <c r="R412">
        <v>2.4498058548985115</v>
      </c>
      <c r="S412">
        <v>3.1318866666967189</v>
      </c>
      <c r="T412"/>
      <c r="U412"/>
      <c r="V412"/>
      <c r="W412"/>
      <c r="X412"/>
      <c r="Y412"/>
      <c r="Z412">
        <v>1.2114600298871037</v>
      </c>
      <c r="AA412"/>
      <c r="AB412">
        <v>7.276152166666674</v>
      </c>
      <c r="AC412">
        <v>0.88796430466666754</v>
      </c>
      <c r="AD412"/>
      <c r="AE412"/>
      <c r="AF412"/>
      <c r="AG412">
        <v>1.2201841666666677</v>
      </c>
      <c r="AH412">
        <v>1.7730608190000015</v>
      </c>
      <c r="AI412">
        <v>-20.054661004666688</v>
      </c>
      <c r="AJ412"/>
      <c r="AK412"/>
      <c r="AL412">
        <v>-6.7813210000000002</v>
      </c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</row>
    <row r="413" spans="1:55" x14ac:dyDescent="0.2">
      <c r="A413" s="3" t="str">
        <f t="shared" si="6"/>
        <v>FinlandAR5_UNFCCC1998</v>
      </c>
      <c r="B413" t="s">
        <v>138</v>
      </c>
      <c r="C413" t="s">
        <v>139</v>
      </c>
      <c r="D413" t="s">
        <v>25</v>
      </c>
      <c r="E413" t="s">
        <v>62</v>
      </c>
      <c r="F413">
        <v>83.22037224678472</v>
      </c>
      <c r="G413">
        <v>16.148327261752058</v>
      </c>
      <c r="H413" t="s">
        <v>149</v>
      </c>
      <c r="I413" t="s">
        <v>44</v>
      </c>
      <c r="J413">
        <v>1.2973108797164599E-3</v>
      </c>
      <c r="K413">
        <v>0.67424645192293575</v>
      </c>
      <c r="L413">
        <v>5.5790349751490775E-2</v>
      </c>
      <c r="M413">
        <v>0</v>
      </c>
      <c r="N413">
        <v>6.0188020106339016E-2</v>
      </c>
      <c r="O413">
        <v>0.20977517821923447</v>
      </c>
      <c r="P413"/>
      <c r="Q413"/>
      <c r="R413">
        <v>2.3910891080937406</v>
      </c>
      <c r="S413">
        <v>3.0432839813172303</v>
      </c>
      <c r="T413"/>
      <c r="U413"/>
      <c r="V413"/>
      <c r="W413"/>
      <c r="X413"/>
      <c r="Y413"/>
      <c r="Z413">
        <v>1.15164753712932</v>
      </c>
      <c r="AA413"/>
      <c r="AB413">
        <v>7.1574115000000065</v>
      </c>
      <c r="AC413">
        <v>0.86082798066666744</v>
      </c>
      <c r="AD413"/>
      <c r="AE413"/>
      <c r="AF413"/>
      <c r="AG413">
        <v>1.273355500000001</v>
      </c>
      <c r="AH413">
        <v>1.5799528123333346</v>
      </c>
      <c r="AI413">
        <v>-18.613415015000019</v>
      </c>
      <c r="AJ413"/>
      <c r="AK413"/>
      <c r="AL413">
        <v>-6.726553</v>
      </c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</row>
    <row r="414" spans="1:55" x14ac:dyDescent="0.2">
      <c r="A414" s="3" t="str">
        <f t="shared" si="6"/>
        <v>FinlandAR5_UNFCCC1999</v>
      </c>
      <c r="B414" t="s">
        <v>138</v>
      </c>
      <c r="C414" t="s">
        <v>139</v>
      </c>
      <c r="D414" t="s">
        <v>25</v>
      </c>
      <c r="E414" t="s">
        <v>60</v>
      </c>
      <c r="F414">
        <v>83.017324360649454</v>
      </c>
      <c r="G414">
        <v>16.071579173692378</v>
      </c>
      <c r="H414" t="s">
        <v>241</v>
      </c>
      <c r="I414" t="s">
        <v>44</v>
      </c>
      <c r="J414">
        <v>1.2808754570096325E-3</v>
      </c>
      <c r="K414">
        <v>0.66840818746454667</v>
      </c>
      <c r="L414">
        <v>5.4547258756987009E-2</v>
      </c>
      <c r="M414">
        <v>0</v>
      </c>
      <c r="N414">
        <v>6.1215139238959472E-2</v>
      </c>
      <c r="O414">
        <v>0.21582941453950699</v>
      </c>
      <c r="P414"/>
      <c r="Q414"/>
      <c r="R414">
        <v>2.3505355094652849</v>
      </c>
      <c r="S414">
        <v>3.0269297110115834</v>
      </c>
      <c r="T414"/>
      <c r="U414"/>
      <c r="V414"/>
      <c r="W414"/>
      <c r="X414"/>
      <c r="Y414"/>
      <c r="Z414">
        <v>1.140935065251776</v>
      </c>
      <c r="AA414"/>
      <c r="AB414">
        <v>7.2886988333333402</v>
      </c>
      <c r="AC414">
        <v>0.84868136700000085</v>
      </c>
      <c r="AD414"/>
      <c r="AE414"/>
      <c r="AF414"/>
      <c r="AG414">
        <v>1.2739175000000011</v>
      </c>
      <c r="AH414">
        <v>1.9878825273333349</v>
      </c>
      <c r="AI414">
        <v>-20.137883486000021</v>
      </c>
      <c r="AJ414"/>
      <c r="AK414"/>
      <c r="AL414">
        <v>-6.484229</v>
      </c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</row>
    <row r="415" spans="1:55" x14ac:dyDescent="0.2">
      <c r="A415" s="3" t="str">
        <f t="shared" si="6"/>
        <v>FinlandAR5_UNFCCC2000</v>
      </c>
      <c r="B415" t="s">
        <v>138</v>
      </c>
      <c r="C415" t="s">
        <v>139</v>
      </c>
      <c r="D415" t="s">
        <v>25</v>
      </c>
      <c r="E415" t="s">
        <v>58</v>
      </c>
      <c r="F415">
        <v>80.893708283008067</v>
      </c>
      <c r="G415">
        <v>15.627983391514535</v>
      </c>
      <c r="H415" t="s">
        <v>121</v>
      </c>
      <c r="I415" t="s">
        <v>134</v>
      </c>
      <c r="J415">
        <v>1.2198537099563902E-3</v>
      </c>
      <c r="K415">
        <v>0.66363326769998354</v>
      </c>
      <c r="L415">
        <v>5.2546526866576876E-2</v>
      </c>
      <c r="M415">
        <v>0</v>
      </c>
      <c r="N415">
        <v>6.2954928163116236E-2</v>
      </c>
      <c r="O415">
        <v>0.22086527727032332</v>
      </c>
      <c r="P415"/>
      <c r="Q415"/>
      <c r="R415">
        <v>2.3618462222471512</v>
      </c>
      <c r="S415">
        <v>3.1037657053167842</v>
      </c>
      <c r="T415"/>
      <c r="U415"/>
      <c r="V415"/>
      <c r="W415"/>
      <c r="X415"/>
      <c r="Y415"/>
      <c r="Z415">
        <v>1.0372971237872775</v>
      </c>
      <c r="AA415"/>
      <c r="AB415">
        <v>7.4353776666666738</v>
      </c>
      <c r="AC415">
        <v>0.83860952466666738</v>
      </c>
      <c r="AD415"/>
      <c r="AE415"/>
      <c r="AF415"/>
      <c r="AG415">
        <v>1.2957490000000011</v>
      </c>
      <c r="AH415">
        <v>1.7939660666666681</v>
      </c>
      <c r="AI415">
        <v>-19.882993481000025</v>
      </c>
      <c r="AJ415"/>
      <c r="AK415"/>
      <c r="AL415">
        <v>-6.6065559999999994</v>
      </c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</row>
    <row r="416" spans="1:55" x14ac:dyDescent="0.2">
      <c r="A416" s="3" t="str">
        <f t="shared" si="6"/>
        <v>FinlandAR5_UNFCCC2001</v>
      </c>
      <c r="B416" t="s">
        <v>138</v>
      </c>
      <c r="C416" t="s">
        <v>139</v>
      </c>
      <c r="D416" t="s">
        <v>25</v>
      </c>
      <c r="E416" t="s">
        <v>55</v>
      </c>
      <c r="F416">
        <v>86.304152595072296</v>
      </c>
      <c r="G416">
        <v>16.635316020151144</v>
      </c>
      <c r="H416" t="s">
        <v>220</v>
      </c>
      <c r="I416" t="s">
        <v>132</v>
      </c>
      <c r="J416">
        <v>1.8010800497284885E-3</v>
      </c>
      <c r="K416">
        <v>0.68510907910348207</v>
      </c>
      <c r="L416">
        <v>4.7181038979826916E-2</v>
      </c>
      <c r="M416">
        <v>0</v>
      </c>
      <c r="N416">
        <v>5.9067753987015317E-2</v>
      </c>
      <c r="O416">
        <v>0.20864212792967571</v>
      </c>
      <c r="P416"/>
      <c r="Q416"/>
      <c r="R416">
        <v>2.3407636219674948</v>
      </c>
      <c r="S416">
        <v>3.0346158221563213</v>
      </c>
      <c r="T416"/>
      <c r="U416"/>
      <c r="V416"/>
      <c r="W416"/>
      <c r="X416"/>
      <c r="Y416"/>
      <c r="Z416">
        <v>1.1148116121461675</v>
      </c>
      <c r="AA416"/>
      <c r="AB416">
        <v>7.1884963333333403</v>
      </c>
      <c r="AC416">
        <v>0.85580266100000091</v>
      </c>
      <c r="AD416"/>
      <c r="AE416"/>
      <c r="AF416"/>
      <c r="AG416">
        <v>1.4661868333333345</v>
      </c>
      <c r="AH416">
        <v>2.0060051626666682</v>
      </c>
      <c r="AI416">
        <v>-23.996327006666693</v>
      </c>
      <c r="AJ416"/>
      <c r="AK416"/>
      <c r="AL416">
        <v>-4.203538</v>
      </c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</row>
    <row r="417" spans="1:55" x14ac:dyDescent="0.2">
      <c r="A417" s="3" t="str">
        <f t="shared" si="6"/>
        <v>FinlandAR5_UNFCCC2002</v>
      </c>
      <c r="B417" t="s">
        <v>138</v>
      </c>
      <c r="C417" t="s">
        <v>139</v>
      </c>
      <c r="D417" t="s">
        <v>25</v>
      </c>
      <c r="E417" t="s">
        <v>52</v>
      </c>
      <c r="F417">
        <v>88.51052664300181</v>
      </c>
      <c r="G417">
        <v>17.019297904395188</v>
      </c>
      <c r="H417" t="s">
        <v>210</v>
      </c>
      <c r="I417" t="s">
        <v>34</v>
      </c>
      <c r="J417">
        <v>1.8170556962848515E-3</v>
      </c>
      <c r="K417">
        <v>0.69736203806118757</v>
      </c>
      <c r="L417">
        <v>4.2799667638598202E-2</v>
      </c>
      <c r="M417">
        <v>0</v>
      </c>
      <c r="N417">
        <v>5.6932474935143279E-2</v>
      </c>
      <c r="O417">
        <v>0.20290581936507088</v>
      </c>
      <c r="P417"/>
      <c r="Q417"/>
      <c r="R417">
        <v>2.3683643894209534</v>
      </c>
      <c r="S417">
        <v>3.0153182543264418</v>
      </c>
      <c r="T417"/>
      <c r="U417"/>
      <c r="V417"/>
      <c r="W417"/>
      <c r="X417"/>
      <c r="Y417"/>
      <c r="Z417">
        <v>1.1599737518514788</v>
      </c>
      <c r="AA417"/>
      <c r="AB417">
        <v>7.0999543333333399</v>
      </c>
      <c r="AC417">
        <v>0.83532320133333415</v>
      </c>
      <c r="AD417"/>
      <c r="AE417"/>
      <c r="AF417"/>
      <c r="AG417">
        <v>1.4383633333333348</v>
      </c>
      <c r="AH417">
        <v>2.042003667333335</v>
      </c>
      <c r="AI417">
        <v>-24.808380121000027</v>
      </c>
      <c r="AJ417"/>
      <c r="AK417"/>
      <c r="AL417">
        <v>-4.5499510000000001</v>
      </c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</row>
    <row r="418" spans="1:55" x14ac:dyDescent="0.2">
      <c r="A418" s="3" t="str">
        <f t="shared" si="6"/>
        <v>FinlandAR5_UNFCCC2003</v>
      </c>
      <c r="B418" t="s">
        <v>138</v>
      </c>
      <c r="C418" t="s">
        <v>139</v>
      </c>
      <c r="D418" t="s">
        <v>25</v>
      </c>
      <c r="E418" t="s">
        <v>50</v>
      </c>
      <c r="F418">
        <v>96.229740585504999</v>
      </c>
      <c r="G418">
        <v>18.459520842550013</v>
      </c>
      <c r="H418" t="s">
        <v>161</v>
      </c>
      <c r="I418" t="s">
        <v>117</v>
      </c>
      <c r="J418">
        <v>1.985111100310306E-3</v>
      </c>
      <c r="K418">
        <v>0.72053884812967961</v>
      </c>
      <c r="L418">
        <v>3.7022306669098344E-2</v>
      </c>
      <c r="M418">
        <v>0</v>
      </c>
      <c r="N418">
        <v>5.4857196587524151E-2</v>
      </c>
      <c r="O418">
        <v>0.18758164861369794</v>
      </c>
      <c r="P418"/>
      <c r="Q418"/>
      <c r="R418">
        <v>2.3441288350210892</v>
      </c>
      <c r="S418">
        <v>3.0349094266151155</v>
      </c>
      <c r="T418"/>
      <c r="U418"/>
      <c r="V418"/>
      <c r="W418"/>
      <c r="X418"/>
      <c r="Y418"/>
      <c r="Z418">
        <v>1.035443299061291</v>
      </c>
      <c r="AA418"/>
      <c r="AB418">
        <v>7.362298666666673</v>
      </c>
      <c r="AC418">
        <v>0.83075009766666741</v>
      </c>
      <c r="AD418"/>
      <c r="AE418"/>
      <c r="AF418"/>
      <c r="AG418">
        <v>1.4828145000000013</v>
      </c>
      <c r="AH418">
        <v>1.9605885596666683</v>
      </c>
      <c r="AI418">
        <v>-25.357732128000023</v>
      </c>
      <c r="AJ418"/>
      <c r="AK418"/>
      <c r="AL418">
        <v>-5.0976170000000005</v>
      </c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</row>
    <row r="419" spans="1:55" x14ac:dyDescent="0.2">
      <c r="A419" s="3" t="str">
        <f t="shared" si="6"/>
        <v>FinlandAR5_UNFCCC2004</v>
      </c>
      <c r="B419" t="s">
        <v>138</v>
      </c>
      <c r="C419" t="s">
        <v>139</v>
      </c>
      <c r="D419" t="s">
        <v>25</v>
      </c>
      <c r="E419" t="s">
        <v>46</v>
      </c>
      <c r="F419">
        <v>92.756665336952423</v>
      </c>
      <c r="G419">
        <v>17.741701179102837</v>
      </c>
      <c r="H419" t="s">
        <v>164</v>
      </c>
      <c r="I419" t="s">
        <v>34</v>
      </c>
      <c r="J419">
        <v>1.7966889325640482E-3</v>
      </c>
      <c r="K419">
        <v>0.70561310474925398</v>
      </c>
      <c r="L419">
        <v>3.6533026670405831E-2</v>
      </c>
      <c r="M419">
        <v>0</v>
      </c>
      <c r="N419">
        <v>5.9535578258083109E-2</v>
      </c>
      <c r="O419">
        <v>0.19831829032225701</v>
      </c>
      <c r="P419"/>
      <c r="Q419"/>
      <c r="R419">
        <v>2.3236215724083742</v>
      </c>
      <c r="S419">
        <v>3.0555005087217926</v>
      </c>
      <c r="T419"/>
      <c r="U419"/>
      <c r="V419"/>
      <c r="W419"/>
      <c r="X419"/>
      <c r="Y419"/>
      <c r="Z419">
        <v>1.0130455884879854</v>
      </c>
      <c r="AA419"/>
      <c r="AB419">
        <v>7.6146883333333406</v>
      </c>
      <c r="AC419">
        <v>0.88302282533333409</v>
      </c>
      <c r="AD419"/>
      <c r="AE419"/>
      <c r="AF419"/>
      <c r="AG419">
        <v>1.6220885000000014</v>
      </c>
      <c r="AH419">
        <v>1.8833759573333348</v>
      </c>
      <c r="AI419">
        <v>-26.520423629333358</v>
      </c>
      <c r="AJ419"/>
      <c r="AK419"/>
      <c r="AL419">
        <v>-5.4006540000000003</v>
      </c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</row>
    <row r="420" spans="1:55" x14ac:dyDescent="0.2">
      <c r="A420" s="3" t="str">
        <f t="shared" si="6"/>
        <v>FinlandAR5_UNFCCC2005</v>
      </c>
      <c r="B420" t="s">
        <v>138</v>
      </c>
      <c r="C420" t="s">
        <v>139</v>
      </c>
      <c r="D420" t="s">
        <v>25</v>
      </c>
      <c r="E420" t="s">
        <v>43</v>
      </c>
      <c r="F420">
        <v>80.805868861497245</v>
      </c>
      <c r="G420">
        <v>15.403048068791962</v>
      </c>
      <c r="H420" t="s">
        <v>183</v>
      </c>
      <c r="I420" t="s">
        <v>40</v>
      </c>
      <c r="J420">
        <v>1.4527793515407277E-3</v>
      </c>
      <c r="K420">
        <v>0.66481238061511183</v>
      </c>
      <c r="L420">
        <v>3.8624018558788789E-2</v>
      </c>
      <c r="M420">
        <v>0</v>
      </c>
      <c r="N420">
        <v>6.6863728579216977E-2</v>
      </c>
      <c r="O420">
        <v>0.22969987224688251</v>
      </c>
      <c r="P420"/>
      <c r="Q420"/>
      <c r="R420">
        <v>2.3046359889746415</v>
      </c>
      <c r="S420">
        <v>3.070895428479103</v>
      </c>
      <c r="T420"/>
      <c r="U420"/>
      <c r="V420"/>
      <c r="W420"/>
      <c r="X420"/>
      <c r="Y420"/>
      <c r="Z420">
        <v>1.0468080784971701</v>
      </c>
      <c r="AA420"/>
      <c r="AB420">
        <v>7.4918931666666735</v>
      </c>
      <c r="AC420">
        <v>0.91117463433333423</v>
      </c>
      <c r="AD420"/>
      <c r="AE420"/>
      <c r="AF420"/>
      <c r="AG420">
        <v>1.632819166666668</v>
      </c>
      <c r="AH420">
        <v>2.1028712906666689</v>
      </c>
      <c r="AI420">
        <v>-30.7539119826667</v>
      </c>
      <c r="AJ420"/>
      <c r="AK420"/>
      <c r="AL420">
        <v>-1.9712019999999999</v>
      </c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</row>
    <row r="421" spans="1:55" x14ac:dyDescent="0.2">
      <c r="A421" s="3" t="str">
        <f t="shared" si="6"/>
        <v>FinlandAR5_UNFCCC2006</v>
      </c>
      <c r="B421" t="s">
        <v>138</v>
      </c>
      <c r="C421" t="s">
        <v>139</v>
      </c>
      <c r="D421" t="s">
        <v>25</v>
      </c>
      <c r="E421" t="s">
        <v>39</v>
      </c>
      <c r="F421">
        <v>92.318729430371775</v>
      </c>
      <c r="G421">
        <v>17.530199646195708</v>
      </c>
      <c r="H421" t="s">
        <v>181</v>
      </c>
      <c r="I421" t="s">
        <v>34</v>
      </c>
      <c r="J421">
        <v>1.676458115746981E-3</v>
      </c>
      <c r="K421">
        <v>0.70176611264616739</v>
      </c>
      <c r="L421">
        <v>3.4715885592697643E-2</v>
      </c>
      <c r="M421">
        <v>0</v>
      </c>
      <c r="N421">
        <v>5.9565798612894814E-2</v>
      </c>
      <c r="O421">
        <v>0.20395220314824014</v>
      </c>
      <c r="P421"/>
      <c r="Q421"/>
      <c r="R421">
        <v>2.3112227948958441</v>
      </c>
      <c r="S421">
        <v>3.0167505779910138</v>
      </c>
      <c r="T421"/>
      <c r="U421"/>
      <c r="V421"/>
      <c r="W421"/>
      <c r="X421"/>
      <c r="Y421"/>
      <c r="Z421">
        <v>1.0736132189503971</v>
      </c>
      <c r="AA421"/>
      <c r="AB421">
        <v>7.6156385000000073</v>
      </c>
      <c r="AC421">
        <v>0.92037796900000091</v>
      </c>
      <c r="AD421"/>
      <c r="AE421"/>
      <c r="AF421"/>
      <c r="AG421">
        <v>1.5197513333333348</v>
      </c>
      <c r="AH421">
        <v>2.3712538650000021</v>
      </c>
      <c r="AI421">
        <v>-33.682315747666699</v>
      </c>
      <c r="AJ421"/>
      <c r="AK421"/>
      <c r="AL421">
        <v>-4.7629139999999994</v>
      </c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</row>
    <row r="422" spans="1:55" x14ac:dyDescent="0.2">
      <c r="A422" s="3" t="str">
        <f t="shared" si="6"/>
        <v>FinlandAR5_UNFCCC2007</v>
      </c>
      <c r="B422" t="s">
        <v>138</v>
      </c>
      <c r="C422" t="s">
        <v>139</v>
      </c>
      <c r="D422" t="s">
        <v>25</v>
      </c>
      <c r="E422" t="s">
        <v>37</v>
      </c>
      <c r="F422">
        <v>90.038842800653555</v>
      </c>
      <c r="G422">
        <v>17.024694595413173</v>
      </c>
      <c r="H422" t="s">
        <v>228</v>
      </c>
      <c r="I422" t="s">
        <v>36</v>
      </c>
      <c r="J422">
        <v>1.600909681385556E-3</v>
      </c>
      <c r="K422">
        <v>0.69763025321544936</v>
      </c>
      <c r="L422">
        <v>3.4305171219238206E-2</v>
      </c>
      <c r="M422">
        <v>0</v>
      </c>
      <c r="N422">
        <v>6.5824391671737675E-2</v>
      </c>
      <c r="O422">
        <v>0.20224018389357482</v>
      </c>
      <c r="P422"/>
      <c r="Q422"/>
      <c r="R422">
        <v>2.2907147593171215</v>
      </c>
      <c r="S422">
        <v>3.048979830733821</v>
      </c>
      <c r="T422"/>
      <c r="U422"/>
      <c r="V422"/>
      <c r="W422"/>
      <c r="X422"/>
      <c r="Y422"/>
      <c r="Z422">
        <v>1.0348110685178962</v>
      </c>
      <c r="AA422"/>
      <c r="AB422">
        <v>7.2367686666666735</v>
      </c>
      <c r="AC422">
        <v>0.91765452300000083</v>
      </c>
      <c r="AD422"/>
      <c r="AE422"/>
      <c r="AF422"/>
      <c r="AG422">
        <v>1.6208818333333348</v>
      </c>
      <c r="AH422">
        <v>2.0596614440000018</v>
      </c>
      <c r="AI422">
        <v>-23.230376948333355</v>
      </c>
      <c r="AJ422"/>
      <c r="AK422"/>
      <c r="AL422">
        <v>-5.6097359999999998</v>
      </c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</row>
    <row r="423" spans="1:55" x14ac:dyDescent="0.2">
      <c r="A423" s="3" t="str">
        <f t="shared" si="6"/>
        <v>FinlandAR5_UNFCCC2008</v>
      </c>
      <c r="B423" t="s">
        <v>138</v>
      </c>
      <c r="C423" t="s">
        <v>139</v>
      </c>
      <c r="D423" t="s">
        <v>25</v>
      </c>
      <c r="E423" t="s">
        <v>33</v>
      </c>
      <c r="F423">
        <v>82.310399590254406</v>
      </c>
      <c r="G423">
        <v>15.491100817057859</v>
      </c>
      <c r="H423" t="s">
        <v>203</v>
      </c>
      <c r="I423" t="s">
        <v>41</v>
      </c>
      <c r="J423">
        <v>1.3995672962788517E-3</v>
      </c>
      <c r="K423">
        <v>0.66182618905035473</v>
      </c>
      <c r="L423">
        <v>3.5870608271049063E-2</v>
      </c>
      <c r="M423">
        <v>0</v>
      </c>
      <c r="N423">
        <v>7.4246435681921658E-2</v>
      </c>
      <c r="O423">
        <v>0.22805676699667457</v>
      </c>
      <c r="P423"/>
      <c r="Q423"/>
      <c r="R423">
        <v>2.2746542006206671</v>
      </c>
      <c r="S423">
        <v>3.1456499140764138</v>
      </c>
      <c r="T423"/>
      <c r="U423"/>
      <c r="V423"/>
      <c r="W423"/>
      <c r="X423"/>
      <c r="Y423"/>
      <c r="Z423">
        <v>1.0627666557274054</v>
      </c>
      <c r="AA423"/>
      <c r="AB423">
        <v>7.5464336666666734</v>
      </c>
      <c r="AC423">
        <v>0.90748989933333413</v>
      </c>
      <c r="AD423"/>
      <c r="AE423"/>
      <c r="AF423"/>
      <c r="AG423">
        <v>1.6295463333333349</v>
      </c>
      <c r="AH423">
        <v>2.204902951000002</v>
      </c>
      <c r="AI423">
        <v>-30.563071087666696</v>
      </c>
      <c r="AJ423"/>
      <c r="AK423"/>
      <c r="AL423">
        <v>-1.7852539999999999</v>
      </c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</row>
    <row r="424" spans="1:55" x14ac:dyDescent="0.2">
      <c r="A424" s="3" t="str">
        <f t="shared" si="6"/>
        <v>FinlandAR5_UNFCCC2009</v>
      </c>
      <c r="B424" t="s">
        <v>138</v>
      </c>
      <c r="C424" t="s">
        <v>139</v>
      </c>
      <c r="D424" t="s">
        <v>25</v>
      </c>
      <c r="E424" t="s">
        <v>31</v>
      </c>
      <c r="F424">
        <v>79.440718381582244</v>
      </c>
      <c r="G424">
        <v>14.879684933683965</v>
      </c>
      <c r="H424" t="s">
        <v>183</v>
      </c>
      <c r="I424" t="s">
        <v>41</v>
      </c>
      <c r="J424">
        <v>1.3238342256315003E-3</v>
      </c>
      <c r="K424">
        <v>0.66217874543837574</v>
      </c>
      <c r="L424">
        <v>3.5732051141049569E-2</v>
      </c>
      <c r="M424">
        <v>0</v>
      </c>
      <c r="N424">
        <v>5.7173586796951233E-2</v>
      </c>
      <c r="O424">
        <v>0.24491561662362338</v>
      </c>
      <c r="P424"/>
      <c r="Q424"/>
      <c r="R424">
        <v>2.2966947910662729</v>
      </c>
      <c r="S424">
        <v>3.0587784485781468</v>
      </c>
      <c r="T424"/>
      <c r="U424"/>
      <c r="V424"/>
      <c r="W424"/>
      <c r="X424"/>
      <c r="Y424"/>
      <c r="Z424">
        <v>1.1025233021377345</v>
      </c>
      <c r="AA424"/>
      <c r="AB424">
        <v>7.4300553333333399</v>
      </c>
      <c r="AC424"/>
      <c r="AD424">
        <v>1.6456520000000001</v>
      </c>
      <c r="AE424"/>
      <c r="AF424"/>
      <c r="AG424">
        <v>1.5911436666666683</v>
      </c>
      <c r="AH424">
        <v>2.3314249856666684</v>
      </c>
      <c r="AI424">
        <v>-47.266441456333375</v>
      </c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</row>
    <row r="425" spans="1:55" x14ac:dyDescent="0.2">
      <c r="A425" s="3" t="str">
        <f t="shared" si="6"/>
        <v>FinlandAR5_UNFCCC2010</v>
      </c>
      <c r="B425" t="s">
        <v>138</v>
      </c>
      <c r="C425" t="s">
        <v>139</v>
      </c>
      <c r="D425" t="s">
        <v>25</v>
      </c>
      <c r="E425" t="s">
        <v>30</v>
      </c>
      <c r="F425">
        <v>85.952922995889111</v>
      </c>
      <c r="G425">
        <v>16.025970884605208</v>
      </c>
      <c r="H425" t="s">
        <v>210</v>
      </c>
      <c r="I425" t="s">
        <v>38</v>
      </c>
      <c r="J425">
        <v>1.4537227150199525E-3</v>
      </c>
      <c r="K425">
        <v>0.70039203442835463</v>
      </c>
      <c r="L425">
        <v>3.3029407920521912E-2</v>
      </c>
      <c r="M425">
        <v>0</v>
      </c>
      <c r="N425">
        <v>5.5271607834134498E-2</v>
      </c>
      <c r="O425">
        <v>0.211306949816989</v>
      </c>
      <c r="P425"/>
      <c r="Q425"/>
      <c r="R425">
        <v>2.345971806838564</v>
      </c>
      <c r="S425">
        <v>3.1379404739292824</v>
      </c>
      <c r="T425"/>
      <c r="U425"/>
      <c r="V425"/>
      <c r="W425"/>
      <c r="X425"/>
      <c r="Y425"/>
      <c r="Z425">
        <v>1.0527195583480025</v>
      </c>
      <c r="AA425"/>
      <c r="AB425">
        <v>7.6165006666666732</v>
      </c>
      <c r="AC425"/>
      <c r="AD425"/>
      <c r="AE425"/>
      <c r="AF425"/>
      <c r="AG425">
        <v>1.686898833333335</v>
      </c>
      <c r="AH425">
        <v>2.3224186470000019</v>
      </c>
      <c r="AI425">
        <v>-32.079504737333366</v>
      </c>
      <c r="AJ425"/>
      <c r="AK425"/>
      <c r="AL425">
        <v>-2.1954099999999999</v>
      </c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</row>
    <row r="426" spans="1:55" x14ac:dyDescent="0.2">
      <c r="A426" s="3" t="str">
        <f t="shared" si="6"/>
        <v>FinlandAR5_UNFCCC2011</v>
      </c>
      <c r="B426" t="s">
        <v>138</v>
      </c>
      <c r="C426" t="s">
        <v>139</v>
      </c>
      <c r="D426" t="s">
        <v>25</v>
      </c>
      <c r="E426" t="s">
        <v>29</v>
      </c>
      <c r="F426">
        <v>78.102413573464148</v>
      </c>
      <c r="G426">
        <v>14.494890676169307</v>
      </c>
      <c r="H426" t="s">
        <v>158</v>
      </c>
      <c r="I426" t="s">
        <v>157</v>
      </c>
      <c r="J426">
        <v>3.9591229393019849E-4</v>
      </c>
      <c r="K426">
        <v>0.67545484665857958</v>
      </c>
      <c r="L426">
        <v>3.5102797844243624E-2</v>
      </c>
      <c r="M426">
        <v>0</v>
      </c>
      <c r="N426">
        <v>6.0381754443037318E-2</v>
      </c>
      <c r="O426">
        <v>0.22906060105413947</v>
      </c>
      <c r="P426"/>
      <c r="Q426"/>
      <c r="R426">
        <v>2.3190747039671114</v>
      </c>
      <c r="S426">
        <v>3.0866068338700399</v>
      </c>
      <c r="T426"/>
      <c r="U426"/>
      <c r="V426"/>
      <c r="W426"/>
      <c r="X426"/>
      <c r="Y426"/>
      <c r="Z426">
        <v>0.95532844174618181</v>
      </c>
      <c r="AA426"/>
      <c r="AB426">
        <v>7.5215303333333408</v>
      </c>
      <c r="AC426"/>
      <c r="AD426"/>
      <c r="AE426"/>
      <c r="AF426"/>
      <c r="AG426">
        <v>1.7562045000000017</v>
      </c>
      <c r="AH426">
        <v>2.2514409840000016</v>
      </c>
      <c r="AI426">
        <v>-32.212784632333367</v>
      </c>
      <c r="AJ426"/>
      <c r="AK426"/>
      <c r="AL426">
        <v>-2.1709179999999999</v>
      </c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</row>
    <row r="427" spans="1:55" x14ac:dyDescent="0.2">
      <c r="A427" s="3" t="str">
        <f t="shared" si="6"/>
        <v>FinlandAR5_UNFCCC2012</v>
      </c>
      <c r="B427" t="s">
        <v>138</v>
      </c>
      <c r="C427" t="s">
        <v>139</v>
      </c>
      <c r="D427" t="s">
        <v>25</v>
      </c>
      <c r="E427" t="s">
        <v>28</v>
      </c>
      <c r="F427">
        <v>72.491039070866535</v>
      </c>
      <c r="G427">
        <v>13.389624560395047</v>
      </c>
      <c r="H427" t="s">
        <v>227</v>
      </c>
      <c r="I427" t="s">
        <v>168</v>
      </c>
      <c r="J427">
        <v>2.6806293265546518E-4</v>
      </c>
      <c r="K427">
        <v>0.65484202141761483</v>
      </c>
      <c r="L427">
        <v>3.6941119495584714E-2</v>
      </c>
      <c r="M427">
        <v>0</v>
      </c>
      <c r="N427">
        <v>6.2537172627080417E-2</v>
      </c>
      <c r="O427">
        <v>0.24567968645972008</v>
      </c>
      <c r="P427"/>
      <c r="Q427"/>
      <c r="R427">
        <v>2.2977944903755456</v>
      </c>
      <c r="S427">
        <v>3.0681259650555841</v>
      </c>
      <c r="T427"/>
      <c r="U427"/>
      <c r="V427"/>
      <c r="W427"/>
      <c r="X427"/>
      <c r="Y427"/>
      <c r="Z427">
        <v>0.96659957697200383</v>
      </c>
      <c r="AA427"/>
      <c r="AB427">
        <v>7.7356245000000072</v>
      </c>
      <c r="AC427"/>
      <c r="AD427"/>
      <c r="AE427"/>
      <c r="AF427"/>
      <c r="AG427">
        <v>1.6304086666666682</v>
      </c>
      <c r="AH427">
        <v>2.1110225510000018</v>
      </c>
      <c r="AI427">
        <v>-35.278098307333373</v>
      </c>
      <c r="AJ427"/>
      <c r="AK427"/>
      <c r="AL427">
        <v>-1.6748130000000001</v>
      </c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</row>
    <row r="428" spans="1:55" x14ac:dyDescent="0.2">
      <c r="A428" s="3" t="str">
        <f t="shared" si="6"/>
        <v>FinlandAR5_UNFCCC2013</v>
      </c>
      <c r="B428" t="s">
        <v>138</v>
      </c>
      <c r="C428" t="s">
        <v>139</v>
      </c>
      <c r="D428" t="s">
        <v>25</v>
      </c>
      <c r="E428" t="s">
        <v>27</v>
      </c>
      <c r="F428">
        <v>72.749833265335354</v>
      </c>
      <c r="G428">
        <v>13.375658721047902</v>
      </c>
      <c r="H428" t="s">
        <v>243</v>
      </c>
      <c r="I428" t="s">
        <v>286</v>
      </c>
      <c r="J428">
        <v>2.8051951023856458E-4</v>
      </c>
      <c r="K428">
        <v>0.66089361647070188</v>
      </c>
      <c r="L428">
        <v>3.4902178587421707E-2</v>
      </c>
      <c r="M428">
        <v>0</v>
      </c>
      <c r="N428">
        <v>6.054733954373389E-2</v>
      </c>
      <c r="O428">
        <v>0.24365686539814263</v>
      </c>
      <c r="P428"/>
      <c r="Q428"/>
      <c r="R428">
        <v>2.3017218444909004</v>
      </c>
      <c r="S428">
        <v>3.0500369237662626</v>
      </c>
      <c r="T428"/>
      <c r="U428"/>
      <c r="V428"/>
      <c r="W428"/>
      <c r="X428"/>
      <c r="Y428"/>
      <c r="Z428">
        <v>1.0641997437452968</v>
      </c>
      <c r="AA428"/>
      <c r="AB428">
        <v>7.4405325000000069</v>
      </c>
      <c r="AC428"/>
      <c r="AD428"/>
      <c r="AE428"/>
      <c r="AF428"/>
      <c r="AG428">
        <v>1.5440138333333346</v>
      </c>
      <c r="AH428">
        <v>2.3254914863333358</v>
      </c>
      <c r="AI428">
        <v>-28.16583801500003</v>
      </c>
      <c r="AJ428"/>
      <c r="AK428"/>
      <c r="AL428">
        <v>-2.3671979999999997</v>
      </c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</row>
    <row r="429" spans="1:55" x14ac:dyDescent="0.2">
      <c r="A429" s="3" t="str">
        <f t="shared" si="6"/>
        <v>FinlandAR5_UNFCCC2014</v>
      </c>
      <c r="B429" t="s">
        <v>138</v>
      </c>
      <c r="C429" t="s">
        <v>139</v>
      </c>
      <c r="D429" t="s">
        <v>25</v>
      </c>
      <c r="E429" t="s">
        <v>24</v>
      </c>
      <c r="F429">
        <v>68.386149807819393</v>
      </c>
      <c r="G429">
        <v>12.521468378686963</v>
      </c>
      <c r="H429" t="s">
        <v>305</v>
      </c>
      <c r="I429" t="s">
        <v>240</v>
      </c>
      <c r="J429">
        <v>1.9047872410323869E-4</v>
      </c>
      <c r="K429">
        <v>0.64680936221671081</v>
      </c>
      <c r="L429">
        <v>3.4939447995941932E-2</v>
      </c>
      <c r="M429">
        <v>0</v>
      </c>
      <c r="N429">
        <v>6.1301297740227148E-2</v>
      </c>
      <c r="O429">
        <v>0.25694989204712015</v>
      </c>
      <c r="P429"/>
      <c r="Q429"/>
      <c r="R429">
        <v>2.33815993460661</v>
      </c>
      <c r="S429">
        <v>3.122803421403932</v>
      </c>
      <c r="T429"/>
      <c r="U429"/>
      <c r="V429"/>
      <c r="W429"/>
      <c r="X429"/>
      <c r="Y429"/>
      <c r="Z429">
        <v>0.99761098696016204</v>
      </c>
      <c r="AA429"/>
      <c r="AB429">
        <v>7.4090025000000068</v>
      </c>
      <c r="AC429"/>
      <c r="AD429"/>
      <c r="AE429"/>
      <c r="AF429"/>
      <c r="AG429">
        <v>1.5000570000000013</v>
      </c>
      <c r="AH429">
        <v>2.2041799676666689</v>
      </c>
      <c r="AI429">
        <v>-29.820591840333361</v>
      </c>
      <c r="AJ429"/>
      <c r="AK429"/>
      <c r="AL429">
        <v>-3.0270010000000003</v>
      </c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</row>
    <row r="430" spans="1:55" x14ac:dyDescent="0.2">
      <c r="A430" s="3" t="str">
        <f t="shared" si="6"/>
        <v>FinlandAR5_UNFCCC2015</v>
      </c>
      <c r="B430" t="s">
        <v>138</v>
      </c>
      <c r="C430" t="s">
        <v>139</v>
      </c>
      <c r="D430" t="s">
        <v>25</v>
      </c>
      <c r="E430" t="s">
        <v>22</v>
      </c>
      <c r="F430">
        <v>64.574367783610569</v>
      </c>
      <c r="G430">
        <v>11.78465233313044</v>
      </c>
      <c r="H430" t="s">
        <v>313</v>
      </c>
      <c r="I430" t="s">
        <v>215</v>
      </c>
      <c r="J430">
        <v>1.1674794382754933E-4</v>
      </c>
      <c r="K430">
        <v>0.62838448542269987</v>
      </c>
      <c r="L430">
        <v>3.5855040175409088E-2</v>
      </c>
      <c r="M430">
        <v>0</v>
      </c>
      <c r="N430">
        <v>6.8299697797549672E-2</v>
      </c>
      <c r="O430">
        <v>0.26746077660434137</v>
      </c>
      <c r="P430"/>
      <c r="Q430"/>
      <c r="R430">
        <v>2.3689117040974415</v>
      </c>
      <c r="S430">
        <v>3.1280114051810242</v>
      </c>
      <c r="T430"/>
      <c r="U430"/>
      <c r="V430"/>
      <c r="W430"/>
      <c r="X430"/>
      <c r="Y430"/>
      <c r="Z430">
        <v>0.96503813952703876</v>
      </c>
      <c r="AA430"/>
      <c r="AB430">
        <v>7.3765808333333398</v>
      </c>
      <c r="AC430"/>
      <c r="AD430"/>
      <c r="AE430"/>
      <c r="AF430"/>
      <c r="AG430">
        <v>1.2895088333333347</v>
      </c>
      <c r="AH430">
        <v>2.1430596406666687</v>
      </c>
      <c r="AI430">
        <v>-27.550938218666694</v>
      </c>
      <c r="AJ430"/>
      <c r="AK430"/>
      <c r="AL430">
        <v>-2.9091060000000004</v>
      </c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</row>
    <row r="431" spans="1:55" x14ac:dyDescent="0.2">
      <c r="A431" s="3" t="str">
        <f t="shared" si="6"/>
        <v>FinlandAR5_UNFCCC2016</v>
      </c>
      <c r="B431" t="s">
        <v>138</v>
      </c>
      <c r="C431" t="s">
        <v>139</v>
      </c>
      <c r="D431" t="s">
        <v>25</v>
      </c>
      <c r="E431" t="s">
        <v>21</v>
      </c>
      <c r="F431">
        <v>67.845483618054985</v>
      </c>
      <c r="G431">
        <v>12.346086033482591</v>
      </c>
      <c r="H431" t="s">
        <v>181</v>
      </c>
      <c r="I431" t="s">
        <v>214</v>
      </c>
      <c r="J431">
        <v>1.4688377056028643E-3</v>
      </c>
      <c r="K431">
        <v>0.63850995411230183</v>
      </c>
      <c r="L431">
        <v>3.1886266006471417E-2</v>
      </c>
      <c r="M431">
        <v>0</v>
      </c>
      <c r="N431">
        <v>6.8876848813300015E-2</v>
      </c>
      <c r="O431">
        <v>0.26072693106792671</v>
      </c>
      <c r="P431"/>
      <c r="Q431"/>
      <c r="R431">
        <v>2.3567808875182008</v>
      </c>
      <c r="S431">
        <v>3.1342537180323702</v>
      </c>
      <c r="T431"/>
      <c r="U431"/>
      <c r="V431"/>
      <c r="W431"/>
      <c r="X431"/>
      <c r="Y431"/>
      <c r="Z431">
        <v>1.0508642896708602</v>
      </c>
      <c r="AA431"/>
      <c r="AB431">
        <v>7.8901718333333397</v>
      </c>
      <c r="AC431"/>
      <c r="AD431"/>
      <c r="AE431"/>
      <c r="AF431"/>
      <c r="AG431">
        <v>1.0977100000000009</v>
      </c>
      <c r="AH431">
        <v>2.1593640020000016</v>
      </c>
      <c r="AI431">
        <v>-25.882970186666689</v>
      </c>
      <c r="AJ431"/>
      <c r="AK431"/>
      <c r="AL431">
        <v>-3.8181340000000001</v>
      </c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</row>
    <row r="432" spans="1:55" x14ac:dyDescent="0.2">
      <c r="A432" s="3" t="str">
        <f t="shared" si="6"/>
        <v>FinlandAR5_UNFCCC2017</v>
      </c>
      <c r="B432" t="s">
        <v>138</v>
      </c>
      <c r="C432" t="s">
        <v>139</v>
      </c>
      <c r="D432" t="s">
        <v>25</v>
      </c>
      <c r="E432" t="s">
        <v>20</v>
      </c>
      <c r="F432">
        <v>64.705196593019679</v>
      </c>
      <c r="G432">
        <v>11.747037532132861</v>
      </c>
      <c r="H432" t="s">
        <v>228</v>
      </c>
      <c r="I432" t="s">
        <v>40</v>
      </c>
      <c r="J432">
        <v>1.3934863547263841E-3</v>
      </c>
      <c r="K432">
        <v>0.6318681049512338</v>
      </c>
      <c r="L432">
        <v>3.1751126440200533E-2</v>
      </c>
      <c r="M432">
        <v>0</v>
      </c>
      <c r="N432">
        <v>7.0661636771780251E-2</v>
      </c>
      <c r="O432">
        <v>0.26571913183678542</v>
      </c>
      <c r="P432"/>
      <c r="Q432"/>
      <c r="R432">
        <v>2.3470941158989533</v>
      </c>
      <c r="S432">
        <v>3.1241678260578478</v>
      </c>
      <c r="T432"/>
      <c r="U432"/>
      <c r="V432"/>
      <c r="W432"/>
      <c r="X432"/>
      <c r="Y432"/>
      <c r="Z432">
        <v>0.9658532447355701</v>
      </c>
      <c r="AA432"/>
      <c r="AB432">
        <v>7.618003000000007</v>
      </c>
      <c r="AC432"/>
      <c r="AD432"/>
      <c r="AE432"/>
      <c r="AF432"/>
      <c r="AG432">
        <v>0.97873850000000084</v>
      </c>
      <c r="AH432">
        <v>2.1595519773333347</v>
      </c>
      <c r="AI432">
        <v>-23.435910181333359</v>
      </c>
      <c r="AJ432"/>
      <c r="AK432"/>
      <c r="AL432">
        <v>-4.4977280000000004</v>
      </c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</row>
    <row r="433" spans="1:55" x14ac:dyDescent="0.2">
      <c r="A433" s="3" t="str">
        <f t="shared" si="6"/>
        <v>FinlandAR5_UNFCCC2018</v>
      </c>
      <c r="B433" t="s">
        <v>138</v>
      </c>
      <c r="C433" t="s">
        <v>139</v>
      </c>
      <c r="D433" t="s">
        <v>25</v>
      </c>
      <c r="E433" t="s">
        <v>19</v>
      </c>
      <c r="F433">
        <v>66.03054877660675</v>
      </c>
      <c r="G433">
        <v>11.971761305878724</v>
      </c>
      <c r="H433" t="s">
        <v>181</v>
      </c>
      <c r="I433" t="s">
        <v>38</v>
      </c>
      <c r="J433">
        <v>1.3935015102255774E-3</v>
      </c>
      <c r="K433">
        <v>0.63670899706241724</v>
      </c>
      <c r="L433">
        <v>3.046001676817138E-2</v>
      </c>
      <c r="M433">
        <v>0</v>
      </c>
      <c r="N433">
        <v>7.0027627613817742E-2</v>
      </c>
      <c r="O433">
        <v>0.2628033585555935</v>
      </c>
      <c r="P433"/>
      <c r="Q433"/>
      <c r="R433">
        <v>2.3275916201063795</v>
      </c>
      <c r="S433">
        <v>3.085034284502207</v>
      </c>
      <c r="T433"/>
      <c r="U433"/>
      <c r="V433"/>
      <c r="W433"/>
      <c r="X433"/>
      <c r="Y433"/>
      <c r="Z433">
        <v>0.97316119581926119</v>
      </c>
      <c r="AA433"/>
      <c r="AB433">
        <v>7.8128201666666737</v>
      </c>
      <c r="AC433"/>
      <c r="AD433"/>
      <c r="AE433"/>
      <c r="AF433"/>
      <c r="AG433">
        <v>0.86471233333333419</v>
      </c>
      <c r="AH433">
        <v>2.2897303853333351</v>
      </c>
      <c r="AI433">
        <v>-14.681262261000015</v>
      </c>
      <c r="AJ433"/>
      <c r="AK433"/>
      <c r="AL433">
        <v>-4.5815130000000002</v>
      </c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</row>
    <row r="434" spans="1:55" x14ac:dyDescent="0.2">
      <c r="A434" s="3" t="str">
        <f t="shared" si="6"/>
        <v>FinlandAR5_UNFCCC2019</v>
      </c>
      <c r="B434" t="s">
        <v>138</v>
      </c>
      <c r="C434" t="s">
        <v>139</v>
      </c>
      <c r="D434" t="s">
        <v>25</v>
      </c>
      <c r="E434" t="s">
        <v>18</v>
      </c>
      <c r="F434">
        <v>61.813173476792663</v>
      </c>
      <c r="G434">
        <v>11.194781640847367</v>
      </c>
      <c r="H434" t="s">
        <v>228</v>
      </c>
      <c r="I434" t="s">
        <v>40</v>
      </c>
      <c r="J434">
        <v>1.3232572564162678E-3</v>
      </c>
      <c r="K434">
        <v>0.62920843072260202</v>
      </c>
      <c r="L434">
        <v>3.2031931702590485E-2</v>
      </c>
      <c r="M434">
        <v>0</v>
      </c>
      <c r="N434">
        <v>7.0187228756529843E-2</v>
      </c>
      <c r="O434">
        <v>0.26857240881827765</v>
      </c>
      <c r="P434"/>
      <c r="Q434"/>
      <c r="R434">
        <v>2.3187720506104661</v>
      </c>
      <c r="S434">
        <v>3.2184356323337759</v>
      </c>
      <c r="T434"/>
      <c r="U434"/>
      <c r="V434"/>
      <c r="W434"/>
      <c r="X434"/>
      <c r="Y434"/>
      <c r="Z434">
        <v>0.95856766942002536</v>
      </c>
      <c r="AA434"/>
      <c r="AB434">
        <v>7.9095056666666732</v>
      </c>
      <c r="AC434"/>
      <c r="AD434"/>
      <c r="AE434"/>
      <c r="AF434"/>
      <c r="AG434"/>
      <c r="AH434">
        <v>2.196031878333335</v>
      </c>
      <c r="AI434">
        <v>-22.01301219566669</v>
      </c>
      <c r="AJ434"/>
      <c r="AK434"/>
      <c r="AL434">
        <v>-3.3806400000000001</v>
      </c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</row>
    <row r="435" spans="1:55" x14ac:dyDescent="0.2">
      <c r="A435" s="3" t="str">
        <f t="shared" si="6"/>
        <v>FinlandAR5_UNFCCC2020</v>
      </c>
      <c r="B435" t="s">
        <v>138</v>
      </c>
      <c r="C435" t="s">
        <v>139</v>
      </c>
      <c r="D435" t="s">
        <v>25</v>
      </c>
      <c r="E435" t="s">
        <v>107</v>
      </c>
      <c r="F435">
        <v>56.976027377522037</v>
      </c>
      <c r="G435">
        <v>10.303930610092378</v>
      </c>
      <c r="H435" t="s">
        <v>181</v>
      </c>
      <c r="I435" t="s">
        <v>42</v>
      </c>
      <c r="J435">
        <v>1.2895938737285462E-3</v>
      </c>
      <c r="K435">
        <v>0.60134738640897356</v>
      </c>
      <c r="L435">
        <v>3.365398025099646E-2</v>
      </c>
      <c r="M435">
        <v>0</v>
      </c>
      <c r="N435">
        <v>7.1977495776217787E-2</v>
      </c>
      <c r="O435">
        <v>0.29302113756381226</v>
      </c>
      <c r="P435"/>
      <c r="Q435"/>
      <c r="R435">
        <v>2.3278925146109808</v>
      </c>
      <c r="S435">
        <v>3.171848941491259</v>
      </c>
      <c r="T435"/>
      <c r="U435"/>
      <c r="V435"/>
      <c r="W435"/>
      <c r="X435"/>
      <c r="Y435"/>
      <c r="Z435">
        <v>0.94433279925950353</v>
      </c>
      <c r="AA435"/>
      <c r="AB435">
        <v>8.0487586666666733</v>
      </c>
      <c r="AC435"/>
      <c r="AD435"/>
      <c r="AE435"/>
      <c r="AF435"/>
      <c r="AG435"/>
      <c r="AH435">
        <v>2.2023474340000018</v>
      </c>
      <c r="AI435">
        <v>-27.889495466666691</v>
      </c>
      <c r="AJ435"/>
      <c r="AK435"/>
      <c r="AL435">
        <v>-1.2967420000000001</v>
      </c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</row>
    <row r="436" spans="1:55" x14ac:dyDescent="0.2">
      <c r="A436" s="3" t="str">
        <f t="shared" si="6"/>
        <v>FinlandAR6_UNFCCC1990</v>
      </c>
      <c r="B436" t="s">
        <v>138</v>
      </c>
      <c r="C436" t="s">
        <v>139</v>
      </c>
      <c r="D436" t="s">
        <v>285</v>
      </c>
      <c r="E436" t="s">
        <v>79</v>
      </c>
      <c r="F436">
        <v>79.815095023274409</v>
      </c>
      <c r="G436">
        <v>16.006457328553108</v>
      </c>
      <c r="H436" t="s">
        <v>226</v>
      </c>
      <c r="I436" t="s">
        <v>123</v>
      </c>
      <c r="J436">
        <v>1.3609195971142852E-3</v>
      </c>
      <c r="K436">
        <v>0.66935407496461641</v>
      </c>
      <c r="L436">
        <v>6.3443726549142501E-2</v>
      </c>
      <c r="M436">
        <v>0</v>
      </c>
      <c r="N436">
        <v>6.5228818880796346E-2</v>
      </c>
      <c r="O436">
        <v>0.2019733796054447</v>
      </c>
      <c r="P436"/>
      <c r="Q436"/>
      <c r="R436">
        <v>2.6335971429965985</v>
      </c>
      <c r="S436">
        <v>3.4663741141526323</v>
      </c>
      <c r="T436"/>
      <c r="U436"/>
      <c r="V436"/>
      <c r="W436"/>
      <c r="X436"/>
      <c r="Y436"/>
      <c r="Z436">
        <v>1.3112909274312028</v>
      </c>
      <c r="AA436"/>
      <c r="AB436">
        <v>5.3951254000000057</v>
      </c>
      <c r="AC436">
        <v>1.0196810957333342</v>
      </c>
      <c r="AD436"/>
      <c r="AE436"/>
      <c r="AF436"/>
      <c r="AG436">
        <v>0.84568433333333404</v>
      </c>
      <c r="AH436">
        <v>1.4487714717333344</v>
      </c>
      <c r="AI436">
        <v>-19.244449657600022</v>
      </c>
      <c r="AJ436"/>
      <c r="AK436"/>
      <c r="AL436">
        <v>-2.9516039999999997</v>
      </c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</row>
    <row r="437" spans="1:55" x14ac:dyDescent="0.2">
      <c r="A437" s="3" t="str">
        <f t="shared" si="6"/>
        <v>FinlandAR6_UNFCCC1991</v>
      </c>
      <c r="B437" t="s">
        <v>138</v>
      </c>
      <c r="C437" t="s">
        <v>139</v>
      </c>
      <c r="D437" t="s">
        <v>285</v>
      </c>
      <c r="E437" t="s">
        <v>78</v>
      </c>
      <c r="F437">
        <v>77.489094001849551</v>
      </c>
      <c r="G437">
        <v>15.455347505425003</v>
      </c>
      <c r="H437" t="s">
        <v>241</v>
      </c>
      <c r="I437" t="s">
        <v>127</v>
      </c>
      <c r="J437">
        <v>1.3517186275870913E-3</v>
      </c>
      <c r="K437">
        <v>0.67236083757637477</v>
      </c>
      <c r="L437">
        <v>6.6117665784121343E-2</v>
      </c>
      <c r="M437">
        <v>0</v>
      </c>
      <c r="N437">
        <v>6.2362140412560732E-2</v>
      </c>
      <c r="O437">
        <v>0.19915935622694322</v>
      </c>
      <c r="P437"/>
      <c r="Q437"/>
      <c r="R437">
        <v>2.537989577613454</v>
      </c>
      <c r="S437">
        <v>3.375815420056238</v>
      </c>
      <c r="T437"/>
      <c r="U437"/>
      <c r="V437"/>
      <c r="W437"/>
      <c r="X437"/>
      <c r="Y437"/>
      <c r="Z437">
        <v>1.0874078957477431</v>
      </c>
      <c r="AA437"/>
      <c r="AB437">
        <v>5.1217761666666712</v>
      </c>
      <c r="AC437">
        <v>0.99944817193333424</v>
      </c>
      <c r="AD437"/>
      <c r="AE437"/>
      <c r="AF437"/>
      <c r="AG437">
        <v>0.88204850000000079</v>
      </c>
      <c r="AH437">
        <v>1.4281923440000013</v>
      </c>
      <c r="AI437">
        <v>-33.70643233173336</v>
      </c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</row>
    <row r="438" spans="1:55" x14ac:dyDescent="0.2">
      <c r="A438" s="3" t="str">
        <f t="shared" si="6"/>
        <v>FinlandAR6_UNFCCC1992</v>
      </c>
      <c r="B438" t="s">
        <v>138</v>
      </c>
      <c r="C438" t="s">
        <v>139</v>
      </c>
      <c r="D438" t="s">
        <v>285</v>
      </c>
      <c r="E438" t="s">
        <v>76</v>
      </c>
      <c r="F438">
        <v>76.303599476197135</v>
      </c>
      <c r="G438">
        <v>15.133621686864464</v>
      </c>
      <c r="H438" t="s">
        <v>195</v>
      </c>
      <c r="I438" t="s">
        <v>44</v>
      </c>
      <c r="J438">
        <v>1.2619440292715863E-3</v>
      </c>
      <c r="K438">
        <v>0.67487190396987085</v>
      </c>
      <c r="L438">
        <v>6.7327141654577594E-2</v>
      </c>
      <c r="M438">
        <v>0</v>
      </c>
      <c r="N438">
        <v>5.9869466296763846E-2</v>
      </c>
      <c r="O438">
        <v>0.19793148807878777</v>
      </c>
      <c r="P438"/>
      <c r="Q438"/>
      <c r="R438">
        <v>2.450399080571747</v>
      </c>
      <c r="S438">
        <v>3.1094550479856071</v>
      </c>
      <c r="T438"/>
      <c r="U438"/>
      <c r="V438"/>
      <c r="W438"/>
      <c r="X438"/>
      <c r="Y438"/>
      <c r="Z438">
        <v>0.92587827513414922</v>
      </c>
      <c r="AA438"/>
      <c r="AB438">
        <v>5.1163898000000048</v>
      </c>
      <c r="AC438">
        <v>0.96547730926666753</v>
      </c>
      <c r="AD438"/>
      <c r="AE438"/>
      <c r="AF438"/>
      <c r="AG438">
        <v>0.92104166666666742</v>
      </c>
      <c r="AH438">
        <v>1.6142438104666681</v>
      </c>
      <c r="AI438">
        <v>-27.609787641400029</v>
      </c>
      <c r="AJ438"/>
      <c r="AK438"/>
      <c r="AL438">
        <v>-1.496065</v>
      </c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</row>
    <row r="439" spans="1:55" x14ac:dyDescent="0.2">
      <c r="A439" s="3" t="str">
        <f t="shared" si="6"/>
        <v>FinlandAR6_UNFCCC1993</v>
      </c>
      <c r="B439" t="s">
        <v>138</v>
      </c>
      <c r="C439" t="s">
        <v>139</v>
      </c>
      <c r="D439" t="s">
        <v>285</v>
      </c>
      <c r="E439" t="s">
        <v>73</v>
      </c>
      <c r="F439">
        <v>78.850636707351953</v>
      </c>
      <c r="G439">
        <v>15.563300416909909</v>
      </c>
      <c r="H439" t="s">
        <v>226</v>
      </c>
      <c r="I439" t="s">
        <v>44</v>
      </c>
      <c r="J439">
        <v>1.2934574473363819E-3</v>
      </c>
      <c r="K439">
        <v>0.67764656559449721</v>
      </c>
      <c r="L439">
        <v>6.5076614760842533E-2</v>
      </c>
      <c r="M439">
        <v>0</v>
      </c>
      <c r="N439">
        <v>5.8327135432994781E-2</v>
      </c>
      <c r="O439">
        <v>0.19894968421166562</v>
      </c>
      <c r="P439"/>
      <c r="Q439"/>
      <c r="R439">
        <v>2.4730975891847038</v>
      </c>
      <c r="S439">
        <v>3.1825680952755149</v>
      </c>
      <c r="T439"/>
      <c r="U439"/>
      <c r="V439"/>
      <c r="W439"/>
      <c r="X439"/>
      <c r="Y439"/>
      <c r="Z439">
        <v>1.1121389286228793</v>
      </c>
      <c r="AA439"/>
      <c r="AB439">
        <v>5.4193073666666711</v>
      </c>
      <c r="AC439">
        <v>0.95506174946666755</v>
      </c>
      <c r="AD439"/>
      <c r="AE439"/>
      <c r="AF439"/>
      <c r="AG439">
        <v>0.98435566666666752</v>
      </c>
      <c r="AH439">
        <v>1.5607798769333348</v>
      </c>
      <c r="AI439">
        <v>-25.611599356800028</v>
      </c>
      <c r="AJ439"/>
      <c r="AK439"/>
      <c r="AL439">
        <v>-3.846571</v>
      </c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</row>
    <row r="440" spans="1:55" x14ac:dyDescent="0.2">
      <c r="A440" s="3" t="str">
        <f t="shared" si="6"/>
        <v>FinlandAR6_UNFCCC1994</v>
      </c>
      <c r="B440" t="s">
        <v>138</v>
      </c>
      <c r="C440" t="s">
        <v>139</v>
      </c>
      <c r="D440" t="s">
        <v>285</v>
      </c>
      <c r="E440" t="s">
        <v>70</v>
      </c>
      <c r="F440">
        <v>84.809067480709643</v>
      </c>
      <c r="G440">
        <v>16.667357950179291</v>
      </c>
      <c r="H440" t="s">
        <v>147</v>
      </c>
      <c r="I440" t="s">
        <v>42</v>
      </c>
      <c r="J440">
        <v>1.4799410091878061E-3</v>
      </c>
      <c r="K440">
        <v>0.69291606155233842</v>
      </c>
      <c r="L440">
        <v>5.9685483686108168E-2</v>
      </c>
      <c r="M440">
        <v>0</v>
      </c>
      <c r="N440">
        <v>5.6394571030697678E-2</v>
      </c>
      <c r="O440">
        <v>0.19100388373085578</v>
      </c>
      <c r="P440"/>
      <c r="Q440"/>
      <c r="R440">
        <v>2.4791826879522665</v>
      </c>
      <c r="S440">
        <v>3.1947021526185733</v>
      </c>
      <c r="T440"/>
      <c r="U440"/>
      <c r="V440"/>
      <c r="W440"/>
      <c r="X440"/>
      <c r="Y440"/>
      <c r="Z440">
        <v>1.1351069783702499</v>
      </c>
      <c r="AA440"/>
      <c r="AB440">
        <v>5.6468270666666722</v>
      </c>
      <c r="AC440">
        <v>0.92632187020000079</v>
      </c>
      <c r="AD440"/>
      <c r="AE440"/>
      <c r="AF440"/>
      <c r="AG440">
        <v>1.0410020000000009</v>
      </c>
      <c r="AH440">
        <v>1.7757185086000016</v>
      </c>
      <c r="AI440">
        <v>-17.749659689400019</v>
      </c>
      <c r="AJ440"/>
      <c r="AK440"/>
      <c r="AL440">
        <v>-5.4296170000000004</v>
      </c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</row>
    <row r="441" spans="1:55" x14ac:dyDescent="0.2">
      <c r="A441" s="3" t="str">
        <f t="shared" si="6"/>
        <v>FinlandAR6_UNFCCC1995</v>
      </c>
      <c r="B441" t="s">
        <v>138</v>
      </c>
      <c r="C441" t="s">
        <v>139</v>
      </c>
      <c r="D441" t="s">
        <v>285</v>
      </c>
      <c r="E441" t="s">
        <v>68</v>
      </c>
      <c r="F441">
        <v>80.848676291959734</v>
      </c>
      <c r="G441">
        <v>15.828504361369541</v>
      </c>
      <c r="H441" t="s">
        <v>121</v>
      </c>
      <c r="I441" t="s">
        <v>127</v>
      </c>
      <c r="J441">
        <v>1.32714329346319E-3</v>
      </c>
      <c r="K441">
        <v>0.68349751209971321</v>
      </c>
      <c r="L441">
        <v>6.1638270180922342E-2</v>
      </c>
      <c r="M441">
        <v>0</v>
      </c>
      <c r="N441">
        <v>5.8779897058483584E-2</v>
      </c>
      <c r="O441">
        <v>0.19608432066088083</v>
      </c>
      <c r="P441"/>
      <c r="Q441"/>
      <c r="R441">
        <v>2.3343392705260273</v>
      </c>
      <c r="S441">
        <v>3.2011916095324482</v>
      </c>
      <c r="T441"/>
      <c r="U441"/>
      <c r="V441"/>
      <c r="W441"/>
      <c r="X441"/>
      <c r="Y441"/>
      <c r="Z441">
        <v>1.0713263343152386</v>
      </c>
      <c r="AA441"/>
      <c r="AB441">
        <v>5.6454583666666709</v>
      </c>
      <c r="AC441">
        <v>0.90636747706666754</v>
      </c>
      <c r="AD441"/>
      <c r="AE441"/>
      <c r="AF441"/>
      <c r="AG441">
        <v>1.0489878333333342</v>
      </c>
      <c r="AH441">
        <v>1.6454868756000012</v>
      </c>
      <c r="AI441">
        <v>-17.587968810400021</v>
      </c>
      <c r="AJ441"/>
      <c r="AK441"/>
      <c r="AL441">
        <v>-4.9042129999999995</v>
      </c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</row>
    <row r="442" spans="1:55" x14ac:dyDescent="0.2">
      <c r="A442" s="3" t="str">
        <f t="shared" si="6"/>
        <v>FinlandAR6_UNFCCC1996</v>
      </c>
      <c r="B442" t="s">
        <v>138</v>
      </c>
      <c r="C442" t="s">
        <v>139</v>
      </c>
      <c r="D442" t="s">
        <v>285</v>
      </c>
      <c r="E442" t="s">
        <v>65</v>
      </c>
      <c r="F442">
        <v>87.750937242757018</v>
      </c>
      <c r="G442">
        <v>17.123560781114254</v>
      </c>
      <c r="H442" t="s">
        <v>167</v>
      </c>
      <c r="I442" t="s">
        <v>128</v>
      </c>
      <c r="J442">
        <v>1.4985778866673572E-3</v>
      </c>
      <c r="K442">
        <v>0.69528415552811174</v>
      </c>
      <c r="L442">
        <v>5.5483011163186303E-2</v>
      </c>
      <c r="M442">
        <v>0</v>
      </c>
      <c r="N442">
        <v>5.5798052595113237E-2</v>
      </c>
      <c r="O442">
        <v>0.19343478071358874</v>
      </c>
      <c r="P442"/>
      <c r="Q442"/>
      <c r="R442">
        <v>2.3435072831985604</v>
      </c>
      <c r="S442">
        <v>3.2038724359374342</v>
      </c>
      <c r="T442"/>
      <c r="U442"/>
      <c r="V442"/>
      <c r="W442"/>
      <c r="X442"/>
      <c r="Y442"/>
      <c r="Z442">
        <v>1.1599915748285885</v>
      </c>
      <c r="AA442"/>
      <c r="AB442">
        <v>6.5711841333333396</v>
      </c>
      <c r="AC442">
        <v>0.88177260673333424</v>
      </c>
      <c r="AD442"/>
      <c r="AE442"/>
      <c r="AF442"/>
      <c r="AG442">
        <v>1.1164323333333344</v>
      </c>
      <c r="AH442">
        <v>1.6973229356000012</v>
      </c>
      <c r="AI442">
        <v>-26.508943607466691</v>
      </c>
      <c r="AJ442"/>
      <c r="AK442"/>
      <c r="AL442">
        <v>-4.1152430000000004</v>
      </c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</row>
    <row r="443" spans="1:55" x14ac:dyDescent="0.2">
      <c r="A443" s="3" t="str">
        <f t="shared" si="6"/>
        <v>FinlandAR6_UNFCCC1997</v>
      </c>
      <c r="B443" t="s">
        <v>138</v>
      </c>
      <c r="C443" t="s">
        <v>139</v>
      </c>
      <c r="D443" t="s">
        <v>285</v>
      </c>
      <c r="E443" t="s">
        <v>64</v>
      </c>
      <c r="F443">
        <v>87.236933082261231</v>
      </c>
      <c r="G443">
        <v>16.972710813141127</v>
      </c>
      <c r="H443" t="s">
        <v>230</v>
      </c>
      <c r="I443" t="s">
        <v>123</v>
      </c>
      <c r="J443">
        <v>1.386208605939651E-3</v>
      </c>
      <c r="K443">
        <v>0.68124551178969017</v>
      </c>
      <c r="L443">
        <v>5.4232747073082004E-2</v>
      </c>
      <c r="M443">
        <v>0</v>
      </c>
      <c r="N443">
        <v>5.8538642605494601E-2</v>
      </c>
      <c r="O443">
        <v>0.20598309853173322</v>
      </c>
      <c r="P443"/>
      <c r="Q443"/>
      <c r="R443">
        <v>2.3798114019014109</v>
      </c>
      <c r="S443">
        <v>3.2264341887102046</v>
      </c>
      <c r="T443"/>
      <c r="U443"/>
      <c r="V443"/>
      <c r="W443"/>
      <c r="X443"/>
      <c r="Y443"/>
      <c r="Z443">
        <v>1.2048565374780047</v>
      </c>
      <c r="AA443"/>
      <c r="AB443">
        <v>7.2762969666666741</v>
      </c>
      <c r="AC443">
        <v>0.88797926866666754</v>
      </c>
      <c r="AD443"/>
      <c r="AE443"/>
      <c r="AF443"/>
      <c r="AG443">
        <v>1.2205361666666676</v>
      </c>
      <c r="AH443">
        <v>1.7734192526000014</v>
      </c>
      <c r="AI443">
        <v>-20.043275599866686</v>
      </c>
      <c r="AJ443"/>
      <c r="AK443"/>
      <c r="AL443">
        <v>-6.7813210000000002</v>
      </c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</row>
    <row r="444" spans="1:55" x14ac:dyDescent="0.2">
      <c r="A444" s="3" t="str">
        <f t="shared" si="6"/>
        <v>FinlandAR6_UNFCCC1998</v>
      </c>
      <c r="B444" t="s">
        <v>138</v>
      </c>
      <c r="C444" t="s">
        <v>139</v>
      </c>
      <c r="D444" t="s">
        <v>285</v>
      </c>
      <c r="E444" t="s">
        <v>62</v>
      </c>
      <c r="F444">
        <v>83.152557846923457</v>
      </c>
      <c r="G444">
        <v>16.135168354954917</v>
      </c>
      <c r="H444" t="s">
        <v>149</v>
      </c>
      <c r="I444" t="s">
        <v>44</v>
      </c>
      <c r="J444">
        <v>1.3014429190024348E-3</v>
      </c>
      <c r="K444">
        <v>0.67484863052844202</v>
      </c>
      <c r="L444">
        <v>5.430423561197964E-2</v>
      </c>
      <c r="M444">
        <v>0</v>
      </c>
      <c r="N444">
        <v>6.0683974401239876E-2</v>
      </c>
      <c r="O444">
        <v>0.21016315945833852</v>
      </c>
      <c r="P444"/>
      <c r="Q444"/>
      <c r="R444">
        <v>2.3227722764339198</v>
      </c>
      <c r="S444">
        <v>3.1351567052815246</v>
      </c>
      <c r="T444"/>
      <c r="U444"/>
      <c r="V444"/>
      <c r="W444"/>
      <c r="X444"/>
      <c r="Y444"/>
      <c r="Z444">
        <v>1.1452635178362394</v>
      </c>
      <c r="AA444"/>
      <c r="AB444">
        <v>7.1575587000000063</v>
      </c>
      <c r="AC444">
        <v>0.86084310066666736</v>
      </c>
      <c r="AD444"/>
      <c r="AE444"/>
      <c r="AF444"/>
      <c r="AG444">
        <v>1.2737155000000011</v>
      </c>
      <c r="AH444">
        <v>1.5802944739333347</v>
      </c>
      <c r="AI444">
        <v>-18.60137939100002</v>
      </c>
      <c r="AJ444"/>
      <c r="AK444"/>
      <c r="AL444">
        <v>-6.726553</v>
      </c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</row>
    <row r="445" spans="1:55" x14ac:dyDescent="0.2">
      <c r="A445" s="3" t="str">
        <f t="shared" si="6"/>
        <v>FinlandAR6_UNFCCC1999</v>
      </c>
      <c r="B445" t="s">
        <v>138</v>
      </c>
      <c r="C445" t="s">
        <v>139</v>
      </c>
      <c r="D445" t="s">
        <v>285</v>
      </c>
      <c r="E445" t="s">
        <v>60</v>
      </c>
      <c r="F445">
        <v>82.953393903046205</v>
      </c>
      <c r="G445">
        <v>16.059202679763022</v>
      </c>
      <c r="H445" t="s">
        <v>241</v>
      </c>
      <c r="I445" t="s">
        <v>44</v>
      </c>
      <c r="J445">
        <v>1.285092213013743E-3</v>
      </c>
      <c r="K445">
        <v>0.66898335444459489</v>
      </c>
      <c r="L445">
        <v>5.3094645324285761E-2</v>
      </c>
      <c r="M445">
        <v>0</v>
      </c>
      <c r="N445">
        <v>6.1700292193884197E-2</v>
      </c>
      <c r="O445">
        <v>0.21622170803723517</v>
      </c>
      <c r="P445"/>
      <c r="Q445"/>
      <c r="R445">
        <v>2.2833773520519913</v>
      </c>
      <c r="S445">
        <v>3.1183087211553291</v>
      </c>
      <c r="T445"/>
      <c r="U445"/>
      <c r="V445"/>
      <c r="W445"/>
      <c r="X445"/>
      <c r="Y445"/>
      <c r="Z445">
        <v>1.1345711467282247</v>
      </c>
      <c r="AA445"/>
      <c r="AB445">
        <v>7.2888500333333406</v>
      </c>
      <c r="AC445">
        <v>0.84869715100000076</v>
      </c>
      <c r="AD445"/>
      <c r="AE445"/>
      <c r="AF445"/>
      <c r="AG445">
        <v>1.2742855000000011</v>
      </c>
      <c r="AH445">
        <v>1.988234612933335</v>
      </c>
      <c r="AI445">
        <v>-20.12504970040002</v>
      </c>
      <c r="AJ445"/>
      <c r="AK445"/>
      <c r="AL445">
        <v>-6.484229</v>
      </c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</row>
    <row r="446" spans="1:55" x14ac:dyDescent="0.2">
      <c r="A446" s="3" t="str">
        <f t="shared" si="6"/>
        <v>FinlandAR6_UNFCCC2000</v>
      </c>
      <c r="B446" t="s">
        <v>138</v>
      </c>
      <c r="C446" t="s">
        <v>139</v>
      </c>
      <c r="D446" t="s">
        <v>285</v>
      </c>
      <c r="E446" t="s">
        <v>58</v>
      </c>
      <c r="F446">
        <v>80.840433800688302</v>
      </c>
      <c r="G446">
        <v>15.617691210051275</v>
      </c>
      <c r="H446" t="s">
        <v>121</v>
      </c>
      <c r="I446" t="s">
        <v>134</v>
      </c>
      <c r="J446">
        <v>1.224105869877761E-3</v>
      </c>
      <c r="K446">
        <v>0.66413641321444694</v>
      </c>
      <c r="L446">
        <v>5.1147522841651166E-2</v>
      </c>
      <c r="M446">
        <v>0</v>
      </c>
      <c r="N446">
        <v>6.3449184651481999E-2</v>
      </c>
      <c r="O446">
        <v>0.22126687929241984</v>
      </c>
      <c r="P446"/>
      <c r="Q446"/>
      <c r="R446">
        <v>2.2943649016115182</v>
      </c>
      <c r="S446">
        <v>3.1974642926471017</v>
      </c>
      <c r="T446"/>
      <c r="U446"/>
      <c r="V446"/>
      <c r="W446"/>
      <c r="X446"/>
      <c r="Y446"/>
      <c r="Z446">
        <v>1.0308836882651249</v>
      </c>
      <c r="AA446"/>
      <c r="AB446">
        <v>7.4355352666666734</v>
      </c>
      <c r="AC446">
        <v>0.8386270878666674</v>
      </c>
      <c r="AD446"/>
      <c r="AE446"/>
      <c r="AF446"/>
      <c r="AG446">
        <v>1.2961330000000011</v>
      </c>
      <c r="AH446">
        <v>1.7943022706666683</v>
      </c>
      <c r="AI446">
        <v>-19.869270907400022</v>
      </c>
      <c r="AJ446"/>
      <c r="AK446"/>
      <c r="AL446">
        <v>-6.6065559999999994</v>
      </c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</row>
    <row r="447" spans="1:55" x14ac:dyDescent="0.2">
      <c r="A447" s="3" t="str">
        <f t="shared" si="6"/>
        <v>FinlandAR6_UNFCCC2001</v>
      </c>
      <c r="B447" t="s">
        <v>138</v>
      </c>
      <c r="C447" t="s">
        <v>139</v>
      </c>
      <c r="D447" t="s">
        <v>285</v>
      </c>
      <c r="E447" t="s">
        <v>55</v>
      </c>
      <c r="F447">
        <v>86.252200718271169</v>
      </c>
      <c r="G447">
        <v>16.62530218115916</v>
      </c>
      <c r="H447" t="s">
        <v>220</v>
      </c>
      <c r="I447" t="s">
        <v>132</v>
      </c>
      <c r="J447">
        <v>1.8079142850528096E-3</v>
      </c>
      <c r="K447">
        <v>0.68558312099394325</v>
      </c>
      <c r="L447">
        <v>4.5925473584168076E-2</v>
      </c>
      <c r="M447">
        <v>0</v>
      </c>
      <c r="N447">
        <v>5.9504880004639105E-2</v>
      </c>
      <c r="O447">
        <v>0.20898652541724969</v>
      </c>
      <c r="P447"/>
      <c r="Q447"/>
      <c r="R447">
        <v>2.273884661339852</v>
      </c>
      <c r="S447">
        <v>3.1262268658440595</v>
      </c>
      <c r="T447"/>
      <c r="U447"/>
      <c r="V447"/>
      <c r="W447"/>
      <c r="X447"/>
      <c r="Y447"/>
      <c r="Z447">
        <v>1.1080227369854427</v>
      </c>
      <c r="AA447"/>
      <c r="AB447">
        <v>7.1886635333333411</v>
      </c>
      <c r="AC447">
        <v>0.85582102980000085</v>
      </c>
      <c r="AD447"/>
      <c r="AE447"/>
      <c r="AF447"/>
      <c r="AG447">
        <v>1.4665868333333347</v>
      </c>
      <c r="AH447">
        <v>2.0063420770666682</v>
      </c>
      <c r="AI447">
        <v>-23.981730798666693</v>
      </c>
      <c r="AJ447"/>
      <c r="AK447"/>
      <c r="AL447">
        <v>-4.203538</v>
      </c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</row>
    <row r="448" spans="1:55" x14ac:dyDescent="0.2">
      <c r="A448" s="3" t="str">
        <f t="shared" si="6"/>
        <v>FinlandAR6_UNFCCC2002</v>
      </c>
      <c r="B448" t="s">
        <v>138</v>
      </c>
      <c r="C448" t="s">
        <v>139</v>
      </c>
      <c r="D448" t="s">
        <v>285</v>
      </c>
      <c r="E448" t="s">
        <v>52</v>
      </c>
      <c r="F448">
        <v>88.466766524693369</v>
      </c>
      <c r="G448">
        <v>17.010883464688746</v>
      </c>
      <c r="H448" t="s">
        <v>201</v>
      </c>
      <c r="I448" t="s">
        <v>132</v>
      </c>
      <c r="J448">
        <v>1.8242135025494958E-3</v>
      </c>
      <c r="K448">
        <v>0.69777752270111404</v>
      </c>
      <c r="L448">
        <v>4.1660313077171281E-2</v>
      </c>
      <c r="M448">
        <v>0</v>
      </c>
      <c r="N448">
        <v>5.7362962886352099E-2</v>
      </c>
      <c r="O448">
        <v>0.20319920133536254</v>
      </c>
      <c r="P448"/>
      <c r="Q448"/>
      <c r="R448">
        <v>2.3006968354374981</v>
      </c>
      <c r="S448">
        <v>3.1063467299287493</v>
      </c>
      <c r="T448"/>
      <c r="U448"/>
      <c r="V448"/>
      <c r="W448"/>
      <c r="X448"/>
      <c r="Y448"/>
      <c r="Z448">
        <v>1.1527533010400897</v>
      </c>
      <c r="AA448"/>
      <c r="AB448">
        <v>7.1001327333333402</v>
      </c>
      <c r="AC448">
        <v>0.83534233253333412</v>
      </c>
      <c r="AD448"/>
      <c r="AE448"/>
      <c r="AF448"/>
      <c r="AG448">
        <v>1.4387713333333347</v>
      </c>
      <c r="AH448">
        <v>2.0423330369333352</v>
      </c>
      <c r="AI448">
        <v>-24.793033527400027</v>
      </c>
      <c r="AJ448"/>
      <c r="AK448"/>
      <c r="AL448">
        <v>-4.5499510000000001</v>
      </c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</row>
    <row r="449" spans="1:55" x14ac:dyDescent="0.2">
      <c r="A449" s="3" t="str">
        <f t="shared" si="6"/>
        <v>FinlandAR6_UNFCCC2003</v>
      </c>
      <c r="B449" t="s">
        <v>138</v>
      </c>
      <c r="C449" t="s">
        <v>139</v>
      </c>
      <c r="D449" t="s">
        <v>285</v>
      </c>
      <c r="E449" t="s">
        <v>50</v>
      </c>
      <c r="F449">
        <v>96.195939959782095</v>
      </c>
      <c r="G449">
        <v>18.453036949408173</v>
      </c>
      <c r="H449" t="s">
        <v>161</v>
      </c>
      <c r="I449" t="s">
        <v>117</v>
      </c>
      <c r="J449">
        <v>1.9931506580446847E-3</v>
      </c>
      <c r="K449">
        <v>0.72086235424112532</v>
      </c>
      <c r="L449">
        <v>3.6037990454539356E-2</v>
      </c>
      <c r="M449">
        <v>0</v>
      </c>
      <c r="N449">
        <v>5.5265457469106084E-2</v>
      </c>
      <c r="O449">
        <v>0.18783419783522931</v>
      </c>
      <c r="P449"/>
      <c r="Q449"/>
      <c r="R449">
        <v>2.2771537254490579</v>
      </c>
      <c r="S449">
        <v>3.1265293338336853</v>
      </c>
      <c r="T449"/>
      <c r="U449"/>
      <c r="V449"/>
      <c r="W449"/>
      <c r="X449"/>
      <c r="Y449"/>
      <c r="Z449">
        <v>1.0278023540687966</v>
      </c>
      <c r="AA449"/>
      <c r="AB449">
        <v>7.3624874666666731</v>
      </c>
      <c r="AC449">
        <v>0.83076993046666736</v>
      </c>
      <c r="AD449"/>
      <c r="AE449"/>
      <c r="AF449"/>
      <c r="AG449">
        <v>1.4832385000000012</v>
      </c>
      <c r="AH449">
        <v>1.9609059068666683</v>
      </c>
      <c r="AI449">
        <v>-25.341621887200024</v>
      </c>
      <c r="AJ449"/>
      <c r="AK449"/>
      <c r="AL449">
        <v>-5.0976170000000005</v>
      </c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</row>
    <row r="450" spans="1:55" x14ac:dyDescent="0.2">
      <c r="A450" s="3" t="str">
        <f t="shared" si="6"/>
        <v>FinlandAR6_UNFCCC2004</v>
      </c>
      <c r="B450" t="s">
        <v>138</v>
      </c>
      <c r="C450" t="s">
        <v>139</v>
      </c>
      <c r="D450" t="s">
        <v>285</v>
      </c>
      <c r="E450" t="s">
        <v>46</v>
      </c>
      <c r="F450">
        <v>92.731137471359901</v>
      </c>
      <c r="G450">
        <v>17.736818427427391</v>
      </c>
      <c r="H450" t="s">
        <v>164</v>
      </c>
      <c r="I450" t="s">
        <v>132</v>
      </c>
      <c r="J450">
        <v>1.8041011125587648E-3</v>
      </c>
      <c r="K450">
        <v>0.70587817131995101</v>
      </c>
      <c r="L450">
        <v>3.5564971037470708E-2</v>
      </c>
      <c r="M450">
        <v>0</v>
      </c>
      <c r="N450">
        <v>5.9980089261467452E-2</v>
      </c>
      <c r="O450">
        <v>0.19857676838111091</v>
      </c>
      <c r="P450"/>
      <c r="Q450"/>
      <c r="R450">
        <v>2.2572323846252775</v>
      </c>
      <c r="S450">
        <v>3.1477420335133939</v>
      </c>
      <c r="T450"/>
      <c r="U450"/>
      <c r="V450"/>
      <c r="W450"/>
      <c r="X450"/>
      <c r="Y450"/>
      <c r="Z450">
        <v>1.0051590876285068</v>
      </c>
      <c r="AA450"/>
      <c r="AB450">
        <v>7.6148843333333405</v>
      </c>
      <c r="AC450">
        <v>0.88304270533333407</v>
      </c>
      <c r="AD450"/>
      <c r="AE450"/>
      <c r="AF450"/>
      <c r="AG450">
        <v>1.6225365000000016</v>
      </c>
      <c r="AH450">
        <v>1.8836525629333347</v>
      </c>
      <c r="AI450">
        <v>-26.50353781973336</v>
      </c>
      <c r="AJ450"/>
      <c r="AK450"/>
      <c r="AL450">
        <v>-5.4006540000000003</v>
      </c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</row>
    <row r="451" spans="1:55" x14ac:dyDescent="0.2">
      <c r="A451" s="3" t="str">
        <f t="shared" ref="A451:A514" si="7">C451&amp;D451&amp;E451</f>
        <v>FinlandAR6_UNFCCC2005</v>
      </c>
      <c r="B451" t="s">
        <v>138</v>
      </c>
      <c r="C451" t="s">
        <v>139</v>
      </c>
      <c r="D451" t="s">
        <v>285</v>
      </c>
      <c r="E451" t="s">
        <v>43</v>
      </c>
      <c r="F451">
        <v>80.790186846884154</v>
      </c>
      <c r="G451">
        <v>15.400058795508919</v>
      </c>
      <c r="H451" t="s">
        <v>183</v>
      </c>
      <c r="I451" t="s">
        <v>40</v>
      </c>
      <c r="J451">
        <v>1.4589032890702722E-3</v>
      </c>
      <c r="K451">
        <v>0.66499566630696239</v>
      </c>
      <c r="L451">
        <v>3.760781166586246E-2</v>
      </c>
      <c r="M451">
        <v>0</v>
      </c>
      <c r="N451">
        <v>6.7411110075760852E-2</v>
      </c>
      <c r="O451">
        <v>0.22998541195141425</v>
      </c>
      <c r="P451"/>
      <c r="Q451"/>
      <c r="R451">
        <v>2.2387892464325088</v>
      </c>
      <c r="S451">
        <v>3.1636017055652648</v>
      </c>
      <c r="T451"/>
      <c r="U451"/>
      <c r="V451"/>
      <c r="W451"/>
      <c r="X451"/>
      <c r="Y451"/>
      <c r="Z451">
        <v>1.0384541916812635</v>
      </c>
      <c r="AA451"/>
      <c r="AB451">
        <v>7.4920923666666734</v>
      </c>
      <c r="AC451">
        <v>0.91119531033333423</v>
      </c>
      <c r="AD451"/>
      <c r="AE451"/>
      <c r="AF451"/>
      <c r="AG451">
        <v>1.6332831666666683</v>
      </c>
      <c r="AH451">
        <v>2.1031484162666683</v>
      </c>
      <c r="AI451">
        <v>-30.7363206330667</v>
      </c>
      <c r="AJ451"/>
      <c r="AK451"/>
      <c r="AL451">
        <v>-1.9712019999999999</v>
      </c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</row>
    <row r="452" spans="1:55" x14ac:dyDescent="0.2">
      <c r="A452" s="3" t="str">
        <f t="shared" si="7"/>
        <v>FinlandAR6_UNFCCC2006</v>
      </c>
      <c r="B452" t="s">
        <v>138</v>
      </c>
      <c r="C452" t="s">
        <v>139</v>
      </c>
      <c r="D452" t="s">
        <v>285</v>
      </c>
      <c r="E452" t="s">
        <v>39</v>
      </c>
      <c r="F452">
        <v>92.296199863457758</v>
      </c>
      <c r="G452">
        <v>17.525921556490811</v>
      </c>
      <c r="H452" t="s">
        <v>181</v>
      </c>
      <c r="I452" t="s">
        <v>34</v>
      </c>
      <c r="J452">
        <v>1.6833483375566023E-3</v>
      </c>
      <c r="K452">
        <v>0.70200709410163098</v>
      </c>
      <c r="L452">
        <v>3.3803021597716039E-2</v>
      </c>
      <c r="M452">
        <v>0</v>
      </c>
      <c r="N452">
        <v>5.999438099828306E-2</v>
      </c>
      <c r="O452">
        <v>0.20419550330236994</v>
      </c>
      <c r="P452"/>
      <c r="Q452"/>
      <c r="R452">
        <v>2.2451878578988205</v>
      </c>
      <c r="S452">
        <v>3.1078222935530069</v>
      </c>
      <c r="T452"/>
      <c r="U452"/>
      <c r="V452"/>
      <c r="W452"/>
      <c r="X452"/>
      <c r="Y452"/>
      <c r="Z452">
        <v>1.0654480772297137</v>
      </c>
      <c r="AA452"/>
      <c r="AB452">
        <v>7.6158385000000068</v>
      </c>
      <c r="AC452">
        <v>0.9203994810000008</v>
      </c>
      <c r="AD452"/>
      <c r="AE452"/>
      <c r="AF452"/>
      <c r="AG452">
        <v>1.5202393333333348</v>
      </c>
      <c r="AH452">
        <v>2.3715334410000022</v>
      </c>
      <c r="AI452">
        <v>-33.663826366066701</v>
      </c>
      <c r="AJ452"/>
      <c r="AK452"/>
      <c r="AL452">
        <v>-4.7629139999999994</v>
      </c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</row>
    <row r="453" spans="1:55" x14ac:dyDescent="0.2">
      <c r="A453" s="3" t="str">
        <f t="shared" si="7"/>
        <v>FinlandAR6_UNFCCC2007</v>
      </c>
      <c r="B453" t="s">
        <v>138</v>
      </c>
      <c r="C453" t="s">
        <v>139</v>
      </c>
      <c r="D453" t="s">
        <v>285</v>
      </c>
      <c r="E453" t="s">
        <v>37</v>
      </c>
      <c r="F453">
        <v>90.02222824377516</v>
      </c>
      <c r="G453">
        <v>17.021553087282964</v>
      </c>
      <c r="H453" t="s">
        <v>228</v>
      </c>
      <c r="I453" t="s">
        <v>36</v>
      </c>
      <c r="J453">
        <v>1.6074364717527003E-3</v>
      </c>
      <c r="K453">
        <v>0.69782820134884027</v>
      </c>
      <c r="L453">
        <v>3.3407353825858542E-2</v>
      </c>
      <c r="M453">
        <v>0</v>
      </c>
      <c r="N453">
        <v>6.627125770226186E-2</v>
      </c>
      <c r="O453">
        <v>0.20249318712303943</v>
      </c>
      <c r="P453"/>
      <c r="Q453"/>
      <c r="R453">
        <v>2.2252657661937754</v>
      </c>
      <c r="S453">
        <v>3.1410245048691818</v>
      </c>
      <c r="T453"/>
      <c r="U453"/>
      <c r="V453"/>
      <c r="W453"/>
      <c r="X453"/>
      <c r="Y453"/>
      <c r="Z453">
        <v>1.0266200413367614</v>
      </c>
      <c r="AA453"/>
      <c r="AB453">
        <v>7.2369646666666734</v>
      </c>
      <c r="AC453">
        <v>0.91767763900000077</v>
      </c>
      <c r="AD453"/>
      <c r="AE453"/>
      <c r="AF453"/>
      <c r="AG453">
        <v>1.6213858333333349</v>
      </c>
      <c r="AH453">
        <v>2.0599494576000015</v>
      </c>
      <c r="AI453">
        <v>-23.211145880333355</v>
      </c>
      <c r="AJ453"/>
      <c r="AK453"/>
      <c r="AL453">
        <v>-5.6097359999999998</v>
      </c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</row>
    <row r="454" spans="1:55" x14ac:dyDescent="0.2">
      <c r="A454" s="3" t="str">
        <f t="shared" si="7"/>
        <v>FinlandAR6_UNFCCC2008</v>
      </c>
      <c r="B454" t="s">
        <v>138</v>
      </c>
      <c r="C454" t="s">
        <v>139</v>
      </c>
      <c r="D454" t="s">
        <v>285</v>
      </c>
      <c r="E454" t="s">
        <v>33</v>
      </c>
      <c r="F454">
        <v>82.30331546273591</v>
      </c>
      <c r="G454">
        <v>15.489767559849339</v>
      </c>
      <c r="H454" t="s">
        <v>220</v>
      </c>
      <c r="I454" t="s">
        <v>41</v>
      </c>
      <c r="J454">
        <v>1.4055171677277145E-3</v>
      </c>
      <c r="K454">
        <v>0.66194974315058441</v>
      </c>
      <c r="L454">
        <v>3.493103139371051E-2</v>
      </c>
      <c r="M454">
        <v>0</v>
      </c>
      <c r="N454">
        <v>7.4759456567335653E-2</v>
      </c>
      <c r="O454">
        <v>0.22835976888836948</v>
      </c>
      <c r="P454"/>
      <c r="Q454"/>
      <c r="R454">
        <v>2.2096640806029342</v>
      </c>
      <c r="S454">
        <v>3.240612930350419</v>
      </c>
      <c r="T454"/>
      <c r="U454"/>
      <c r="V454"/>
      <c r="W454"/>
      <c r="X454"/>
      <c r="Y454"/>
      <c r="Z454">
        <v>1.0550936997302389</v>
      </c>
      <c r="AA454"/>
      <c r="AB454">
        <v>7.546626466666674</v>
      </c>
      <c r="AC454">
        <v>0.90751302573333403</v>
      </c>
      <c r="AD454"/>
      <c r="AE454"/>
      <c r="AF454"/>
      <c r="AG454">
        <v>1.6300663333333347</v>
      </c>
      <c r="AH454">
        <v>2.2051895614000019</v>
      </c>
      <c r="AI454">
        <v>-30.541861818066696</v>
      </c>
      <c r="AJ454"/>
      <c r="AK454"/>
      <c r="AL454">
        <v>-1.7852539999999999</v>
      </c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</row>
    <row r="455" spans="1:55" x14ac:dyDescent="0.2">
      <c r="A455" s="3" t="str">
        <f t="shared" si="7"/>
        <v>FinlandAR6_UNFCCC2009</v>
      </c>
      <c r="B455" t="s">
        <v>138</v>
      </c>
      <c r="C455" t="s">
        <v>139</v>
      </c>
      <c r="D455" t="s">
        <v>285</v>
      </c>
      <c r="E455" t="s">
        <v>31</v>
      </c>
      <c r="F455">
        <v>79.411903875676359</v>
      </c>
      <c r="G455">
        <v>14.874287817719582</v>
      </c>
      <c r="H455" t="s">
        <v>183</v>
      </c>
      <c r="I455" t="s">
        <v>41</v>
      </c>
      <c r="J455">
        <v>1.3289897106325201E-3</v>
      </c>
      <c r="K455">
        <v>0.66247517875075213</v>
      </c>
      <c r="L455">
        <v>3.4806068670876156E-2</v>
      </c>
      <c r="M455">
        <v>0</v>
      </c>
      <c r="N455">
        <v>5.7461112289016278E-2</v>
      </c>
      <c r="O455">
        <v>0.24525764028935548</v>
      </c>
      <c r="P455"/>
      <c r="Q455"/>
      <c r="R455">
        <v>2.2310749398929506</v>
      </c>
      <c r="S455">
        <v>3.1511189300446567</v>
      </c>
      <c r="T455"/>
      <c r="U455"/>
      <c r="V455"/>
      <c r="W455"/>
      <c r="X455"/>
      <c r="Y455"/>
      <c r="Z455">
        <v>1.0948781142292228</v>
      </c>
      <c r="AA455"/>
      <c r="AB455">
        <v>7.4302497333333397</v>
      </c>
      <c r="AC455"/>
      <c r="AD455">
        <v>1.6456520000000001</v>
      </c>
      <c r="AE455"/>
      <c r="AF455"/>
      <c r="AG455">
        <v>1.5916796666666679</v>
      </c>
      <c r="AH455">
        <v>2.3317227712666684</v>
      </c>
      <c r="AI455">
        <v>-47.243858023533377</v>
      </c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</row>
    <row r="456" spans="1:55" x14ac:dyDescent="0.2">
      <c r="A456" s="3" t="str">
        <f t="shared" si="7"/>
        <v>FinlandAR6_UNFCCC2010</v>
      </c>
      <c r="B456" t="s">
        <v>138</v>
      </c>
      <c r="C456" t="s">
        <v>139</v>
      </c>
      <c r="D456" t="s">
        <v>285</v>
      </c>
      <c r="E456" t="s">
        <v>30</v>
      </c>
      <c r="F456">
        <v>85.911222470217993</v>
      </c>
      <c r="G456">
        <v>16.018195798116174</v>
      </c>
      <c r="H456" t="s">
        <v>210</v>
      </c>
      <c r="I456" t="s">
        <v>38</v>
      </c>
      <c r="J456">
        <v>1.4588973190828791E-3</v>
      </c>
      <c r="K456">
        <v>0.70080364252019445</v>
      </c>
      <c r="L456">
        <v>3.2181437981102644E-2</v>
      </c>
      <c r="M456">
        <v>0</v>
      </c>
      <c r="N456">
        <v>5.5357776257819E-2</v>
      </c>
      <c r="O456">
        <v>0.2116571432408838</v>
      </c>
      <c r="P456"/>
      <c r="Q456"/>
      <c r="R456">
        <v>2.278944040928891</v>
      </c>
      <c r="S456">
        <v>3.2326707523875249</v>
      </c>
      <c r="T456"/>
      <c r="U456"/>
      <c r="V456"/>
      <c r="W456"/>
      <c r="X456"/>
      <c r="Y456"/>
      <c r="Z456">
        <v>1.045223707261939</v>
      </c>
      <c r="AA456"/>
      <c r="AB456">
        <v>7.6167046666666742</v>
      </c>
      <c r="AC456"/>
      <c r="AD456"/>
      <c r="AE456"/>
      <c r="AF456"/>
      <c r="AG456">
        <v>1.6874508333333349</v>
      </c>
      <c r="AH456">
        <v>2.3227299198000018</v>
      </c>
      <c r="AI456">
        <v>-32.055375254933367</v>
      </c>
      <c r="AJ456"/>
      <c r="AK456"/>
      <c r="AL456">
        <v>-2.1954099999999999</v>
      </c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</row>
    <row r="457" spans="1:55" x14ac:dyDescent="0.2">
      <c r="A457" s="3" t="str">
        <f t="shared" si="7"/>
        <v>FinlandAR6_UNFCCC2011</v>
      </c>
      <c r="B457" t="s">
        <v>138</v>
      </c>
      <c r="C457" t="s">
        <v>139</v>
      </c>
      <c r="D457" t="s">
        <v>285</v>
      </c>
      <c r="E457" t="s">
        <v>29</v>
      </c>
      <c r="F457">
        <v>78.062682342348083</v>
      </c>
      <c r="G457">
        <v>14.487517026302326</v>
      </c>
      <c r="H457" t="s">
        <v>158</v>
      </c>
      <c r="I457" t="s">
        <v>157</v>
      </c>
      <c r="J457">
        <v>3.9696801419582267E-4</v>
      </c>
      <c r="K457">
        <v>0.67587915203984994</v>
      </c>
      <c r="L457">
        <v>3.420633800681086E-2</v>
      </c>
      <c r="M457">
        <v>0</v>
      </c>
      <c r="N457">
        <v>6.0467445880818475E-2</v>
      </c>
      <c r="O457">
        <v>0.22944706407252063</v>
      </c>
      <c r="P457"/>
      <c r="Q457"/>
      <c r="R457">
        <v>2.2528154267109084</v>
      </c>
      <c r="S457">
        <v>3.1797874175340413</v>
      </c>
      <c r="T457"/>
      <c r="U457"/>
      <c r="V457"/>
      <c r="W457"/>
      <c r="X457"/>
      <c r="Y457"/>
      <c r="Z457">
        <v>0.94837008589927163</v>
      </c>
      <c r="AA457"/>
      <c r="AB457">
        <v>7.5217431333333407</v>
      </c>
      <c r="AC457"/>
      <c r="AD457"/>
      <c r="AE457"/>
      <c r="AF457"/>
      <c r="AG457">
        <v>1.7567725000000016</v>
      </c>
      <c r="AH457">
        <v>2.2517647136000019</v>
      </c>
      <c r="AI457">
        <v>-32.187109233933363</v>
      </c>
      <c r="AJ457"/>
      <c r="AK457"/>
      <c r="AL457">
        <v>-2.1709179999999999</v>
      </c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</row>
    <row r="458" spans="1:55" x14ac:dyDescent="0.2">
      <c r="A458" s="3" t="str">
        <f t="shared" si="7"/>
        <v>FinlandAR6_UNFCCC2012</v>
      </c>
      <c r="B458" t="s">
        <v>138</v>
      </c>
      <c r="C458" t="s">
        <v>139</v>
      </c>
      <c r="D458" t="s">
        <v>285</v>
      </c>
      <c r="E458" t="s">
        <v>28</v>
      </c>
      <c r="F458">
        <v>72.452738096774823</v>
      </c>
      <c r="G458">
        <v>13.382550090640461</v>
      </c>
      <c r="H458" t="s">
        <v>222</v>
      </c>
      <c r="I458" t="s">
        <v>168</v>
      </c>
      <c r="J458">
        <v>2.6863093150573752E-4</v>
      </c>
      <c r="K458">
        <v>0.65525939609716843</v>
      </c>
      <c r="L458">
        <v>3.5997235274045088E-2</v>
      </c>
      <c r="M458">
        <v>0</v>
      </c>
      <c r="N458">
        <v>6.2640436517983969E-2</v>
      </c>
      <c r="O458">
        <v>0.2461029321108025</v>
      </c>
      <c r="P458"/>
      <c r="Q458"/>
      <c r="R458">
        <v>2.2321432192219586</v>
      </c>
      <c r="S458">
        <v>3.1607486356987708</v>
      </c>
      <c r="T458"/>
      <c r="U458"/>
      <c r="V458"/>
      <c r="W458"/>
      <c r="X458"/>
      <c r="Y458"/>
      <c r="Z458">
        <v>0.95974304208492012</v>
      </c>
      <c r="AA458"/>
      <c r="AB458">
        <v>7.7358437000000064</v>
      </c>
      <c r="AC458"/>
      <c r="AD458"/>
      <c r="AE458"/>
      <c r="AF458"/>
      <c r="AG458">
        <v>1.6309926666666681</v>
      </c>
      <c r="AH458">
        <v>2.1113600214000017</v>
      </c>
      <c r="AI458">
        <v>-35.252050240933364</v>
      </c>
      <c r="AJ458"/>
      <c r="AK458"/>
      <c r="AL458">
        <v>-1.6748130000000001</v>
      </c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</row>
    <row r="459" spans="1:55" x14ac:dyDescent="0.2">
      <c r="A459" s="3" t="str">
        <f t="shared" si="7"/>
        <v>FinlandAR6_UNFCCC2013</v>
      </c>
      <c r="B459" t="s">
        <v>138</v>
      </c>
      <c r="C459" t="s">
        <v>139</v>
      </c>
      <c r="D459" t="s">
        <v>285</v>
      </c>
      <c r="E459" t="s">
        <v>27</v>
      </c>
      <c r="F459">
        <v>72.716374764626465</v>
      </c>
      <c r="G459">
        <v>13.36950709888311</v>
      </c>
      <c r="H459" t="s">
        <v>243</v>
      </c>
      <c r="I459" t="s">
        <v>286</v>
      </c>
      <c r="J459">
        <v>2.8127630441741023E-4</v>
      </c>
      <c r="K459">
        <v>0.66127490222576801</v>
      </c>
      <c r="L459">
        <v>3.401061832328358E-2</v>
      </c>
      <c r="M459">
        <v>0</v>
      </c>
      <c r="N459">
        <v>6.0662870336621696E-2</v>
      </c>
      <c r="O459">
        <v>0.24405160911432672</v>
      </c>
      <c r="P459"/>
      <c r="Q459"/>
      <c r="R459">
        <v>2.2359583632197313</v>
      </c>
      <c r="S459">
        <v>3.142113510144112</v>
      </c>
      <c r="T459"/>
      <c r="U459"/>
      <c r="V459"/>
      <c r="W459"/>
      <c r="X459"/>
      <c r="Y459"/>
      <c r="Z459">
        <v>1.0572761420369921</v>
      </c>
      <c r="AA459"/>
      <c r="AB459">
        <v>7.4407565000000071</v>
      </c>
      <c r="AC459"/>
      <c r="AD459"/>
      <c r="AE459"/>
      <c r="AF459"/>
      <c r="AG459">
        <v>1.5446058333333346</v>
      </c>
      <c r="AH459">
        <v>2.3258379215333354</v>
      </c>
      <c r="AI459">
        <v>-28.139269491000029</v>
      </c>
      <c r="AJ459"/>
      <c r="AK459"/>
      <c r="AL459">
        <v>-2.3671979999999997</v>
      </c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</row>
    <row r="460" spans="1:55" x14ac:dyDescent="0.2">
      <c r="A460" s="3" t="str">
        <f t="shared" si="7"/>
        <v>FinlandAR6_UNFCCC2014</v>
      </c>
      <c r="B460" t="s">
        <v>138</v>
      </c>
      <c r="C460" t="s">
        <v>139</v>
      </c>
      <c r="D460" t="s">
        <v>285</v>
      </c>
      <c r="E460" t="s">
        <v>24</v>
      </c>
      <c r="F460">
        <v>68.357328652086281</v>
      </c>
      <c r="G460">
        <v>12.516191240097299</v>
      </c>
      <c r="H460" t="s">
        <v>305</v>
      </c>
      <c r="I460" t="s">
        <v>240</v>
      </c>
      <c r="J460">
        <v>1.9103375875000527E-4</v>
      </c>
      <c r="K460">
        <v>0.64715718745755291</v>
      </c>
      <c r="L460">
        <v>3.4050965314853049E-2</v>
      </c>
      <c r="M460">
        <v>0</v>
      </c>
      <c r="N460">
        <v>6.1417946145239773E-2</v>
      </c>
      <c r="O460">
        <v>0.25737390108235425</v>
      </c>
      <c r="P460"/>
      <c r="Q460"/>
      <c r="R460">
        <v>2.2713553650464213</v>
      </c>
      <c r="S460">
        <v>3.2170767322387679</v>
      </c>
      <c r="T460"/>
      <c r="U460"/>
      <c r="V460"/>
      <c r="W460"/>
      <c r="X460"/>
      <c r="Y460"/>
      <c r="Z460">
        <v>0.99053977140416594</v>
      </c>
      <c r="AA460"/>
      <c r="AB460">
        <v>7.4092297000000071</v>
      </c>
      <c r="AC460"/>
      <c r="AD460"/>
      <c r="AE460"/>
      <c r="AF460"/>
      <c r="AG460">
        <v>1.5006570000000012</v>
      </c>
      <c r="AH460">
        <v>2.2045337740666686</v>
      </c>
      <c r="AI460">
        <v>-29.793523609133359</v>
      </c>
      <c r="AJ460"/>
      <c r="AK460"/>
      <c r="AL460">
        <v>-3.0270010000000003</v>
      </c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</row>
    <row r="461" spans="1:55" x14ac:dyDescent="0.2">
      <c r="A461" s="3" t="str">
        <f t="shared" si="7"/>
        <v>FinlandAR6_UNFCCC2015</v>
      </c>
      <c r="B461" t="s">
        <v>138</v>
      </c>
      <c r="C461" t="s">
        <v>139</v>
      </c>
      <c r="D461" t="s">
        <v>285</v>
      </c>
      <c r="E461" t="s">
        <v>22</v>
      </c>
      <c r="F461">
        <v>64.547684554874905</v>
      </c>
      <c r="G461">
        <v>11.779782714045218</v>
      </c>
      <c r="H461" t="s">
        <v>310</v>
      </c>
      <c r="I461" t="s">
        <v>215</v>
      </c>
      <c r="J461">
        <v>1.1705414682559436E-4</v>
      </c>
      <c r="K461">
        <v>0.62872112138283121</v>
      </c>
      <c r="L461">
        <v>3.4941334018523888E-2</v>
      </c>
      <c r="M461">
        <v>0</v>
      </c>
      <c r="N461">
        <v>6.8444934663499976E-2</v>
      </c>
      <c r="O461">
        <v>0.26789260993514497</v>
      </c>
      <c r="P461"/>
      <c r="Q461"/>
      <c r="R461">
        <v>2.3012285125518006</v>
      </c>
      <c r="S461">
        <v>3.2224419381676213</v>
      </c>
      <c r="T461"/>
      <c r="U461"/>
      <c r="V461"/>
      <c r="W461"/>
      <c r="X461"/>
      <c r="Y461"/>
      <c r="Z461">
        <v>0.95787004902311823</v>
      </c>
      <c r="AA461"/>
      <c r="AB461">
        <v>7.3768088333333397</v>
      </c>
      <c r="AC461"/>
      <c r="AD461"/>
      <c r="AE461"/>
      <c r="AF461"/>
      <c r="AG461">
        <v>1.2901168333333346</v>
      </c>
      <c r="AH461">
        <v>2.1433815142666686</v>
      </c>
      <c r="AI461">
        <v>-27.523392463466696</v>
      </c>
      <c r="AJ461"/>
      <c r="AK461"/>
      <c r="AL461">
        <v>-2.9091060000000004</v>
      </c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</row>
    <row r="462" spans="1:55" x14ac:dyDescent="0.2">
      <c r="A462" s="3" t="str">
        <f t="shared" si="7"/>
        <v>FinlandAR6_UNFCCC2016</v>
      </c>
      <c r="B462" t="s">
        <v>138</v>
      </c>
      <c r="C462" t="s">
        <v>139</v>
      </c>
      <c r="D462" t="s">
        <v>285</v>
      </c>
      <c r="E462" t="s">
        <v>21</v>
      </c>
      <c r="F462">
        <v>67.822740109247036</v>
      </c>
      <c r="G462">
        <v>12.34194731559789</v>
      </c>
      <c r="H462" t="s">
        <v>181</v>
      </c>
      <c r="I462" t="s">
        <v>214</v>
      </c>
      <c r="J462">
        <v>1.4744448325411314E-3</v>
      </c>
      <c r="K462">
        <v>0.63880328317951307</v>
      </c>
      <c r="L462">
        <v>3.1073951372584816E-2</v>
      </c>
      <c r="M462">
        <v>0</v>
      </c>
      <c r="N462">
        <v>6.8995853635787571E-2</v>
      </c>
      <c r="O462">
        <v>0.26112691181211445</v>
      </c>
      <c r="P462"/>
      <c r="Q462"/>
      <c r="R462">
        <v>2.2894442907319665</v>
      </c>
      <c r="S462">
        <v>3.2288726981993854</v>
      </c>
      <c r="T462"/>
      <c r="U462"/>
      <c r="V462"/>
      <c r="W462"/>
      <c r="X462"/>
      <c r="Y462"/>
      <c r="Z462">
        <v>1.0436122742986143</v>
      </c>
      <c r="AA462"/>
      <c r="AB462">
        <v>7.89039903333334</v>
      </c>
      <c r="AC462"/>
      <c r="AD462"/>
      <c r="AE462"/>
      <c r="AF462"/>
      <c r="AG462">
        <v>1.0983100000000008</v>
      </c>
      <c r="AH462">
        <v>2.1597043788000021</v>
      </c>
      <c r="AI462">
        <v>-25.85481147466669</v>
      </c>
      <c r="AJ462"/>
      <c r="AK462"/>
      <c r="AL462">
        <v>-3.8181340000000001</v>
      </c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</row>
    <row r="463" spans="1:55" x14ac:dyDescent="0.2">
      <c r="A463" s="3" t="str">
        <f t="shared" si="7"/>
        <v>FinlandAR6_UNFCCC2017</v>
      </c>
      <c r="B463" t="s">
        <v>138</v>
      </c>
      <c r="C463" t="s">
        <v>139</v>
      </c>
      <c r="D463" t="s">
        <v>285</v>
      </c>
      <c r="E463" t="s">
        <v>20</v>
      </c>
      <c r="F463">
        <v>64.685795057115186</v>
      </c>
      <c r="G463">
        <v>11.743515240532627</v>
      </c>
      <c r="H463" t="s">
        <v>228</v>
      </c>
      <c r="I463" t="s">
        <v>40</v>
      </c>
      <c r="J463">
        <v>1.3988661991078334E-3</v>
      </c>
      <c r="K463">
        <v>0.63213804039685018</v>
      </c>
      <c r="L463">
        <v>3.09457980975688E-2</v>
      </c>
      <c r="M463">
        <v>0</v>
      </c>
      <c r="N463">
        <v>7.0787764127839437E-2</v>
      </c>
      <c r="O463">
        <v>0.26612839737774158</v>
      </c>
      <c r="P463"/>
      <c r="Q463"/>
      <c r="R463">
        <v>2.2800342840161263</v>
      </c>
      <c r="S463">
        <v>3.2184823264671412</v>
      </c>
      <c r="T463"/>
      <c r="U463"/>
      <c r="V463"/>
      <c r="W463"/>
      <c r="X463"/>
      <c r="Y463"/>
      <c r="Z463">
        <v>0.95876215823849076</v>
      </c>
      <c r="AA463"/>
      <c r="AB463">
        <v>7.6182254000000063</v>
      </c>
      <c r="AC463"/>
      <c r="AD463"/>
      <c r="AE463"/>
      <c r="AF463"/>
      <c r="AG463">
        <v>0.97933050000000077</v>
      </c>
      <c r="AH463">
        <v>2.159892302933335</v>
      </c>
      <c r="AI463">
        <v>-23.40743691653336</v>
      </c>
      <c r="AJ463"/>
      <c r="AK463"/>
      <c r="AL463">
        <v>-4.4977280000000004</v>
      </c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</row>
    <row r="464" spans="1:55" x14ac:dyDescent="0.2">
      <c r="A464" s="3" t="str">
        <f t="shared" si="7"/>
        <v>FinlandAR6_UNFCCC2018</v>
      </c>
      <c r="B464" t="s">
        <v>138</v>
      </c>
      <c r="C464" t="s">
        <v>139</v>
      </c>
      <c r="D464" t="s">
        <v>285</v>
      </c>
      <c r="E464" t="s">
        <v>19</v>
      </c>
      <c r="F464">
        <v>66.012388316371812</v>
      </c>
      <c r="G464">
        <v>11.968468698151456</v>
      </c>
      <c r="H464" t="s">
        <v>181</v>
      </c>
      <c r="I464" t="s">
        <v>38</v>
      </c>
      <c r="J464">
        <v>1.3990236842007576E-3</v>
      </c>
      <c r="K464">
        <v>0.63697833981369223</v>
      </c>
      <c r="L464">
        <v>2.9690563185239452E-2</v>
      </c>
      <c r="M464">
        <v>0</v>
      </c>
      <c r="N464">
        <v>7.014129344314024E-2</v>
      </c>
      <c r="O464">
        <v>0.26318980355792804</v>
      </c>
      <c r="P464"/>
      <c r="Q464"/>
      <c r="R464">
        <v>2.2610890023890544</v>
      </c>
      <c r="S464">
        <v>3.1781673949777449</v>
      </c>
      <c r="T464"/>
      <c r="U464"/>
      <c r="V464"/>
      <c r="W464"/>
      <c r="X464"/>
      <c r="Y464"/>
      <c r="Z464">
        <v>0.96614076987542052</v>
      </c>
      <c r="AA464"/>
      <c r="AB464">
        <v>7.8130353666666741</v>
      </c>
      <c r="AC464"/>
      <c r="AD464"/>
      <c r="AE464"/>
      <c r="AF464"/>
      <c r="AG464">
        <v>0.8652883333333341</v>
      </c>
      <c r="AH464">
        <v>2.2900666461333348</v>
      </c>
      <c r="AI464">
        <v>-14.652707879400014</v>
      </c>
      <c r="AJ464"/>
      <c r="AK464"/>
      <c r="AL464">
        <v>-4.5815130000000002</v>
      </c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</row>
    <row r="465" spans="1:55" x14ac:dyDescent="0.2">
      <c r="A465" s="3" t="str">
        <f t="shared" si="7"/>
        <v>FinlandAR6_UNFCCC2019</v>
      </c>
      <c r="B465" t="s">
        <v>138</v>
      </c>
      <c r="C465" t="s">
        <v>139</v>
      </c>
      <c r="D465" t="s">
        <v>285</v>
      </c>
      <c r="E465" t="s">
        <v>18</v>
      </c>
      <c r="F465">
        <v>61.799559499494002</v>
      </c>
      <c r="G465">
        <v>11.192316057953791</v>
      </c>
      <c r="H465" t="s">
        <v>228</v>
      </c>
      <c r="I465" t="s">
        <v>40</v>
      </c>
      <c r="J465">
        <v>1.3287285540327497E-3</v>
      </c>
      <c r="K465">
        <v>0.62944626344532073</v>
      </c>
      <c r="L465">
        <v>3.1228342241475061E-2</v>
      </c>
      <c r="M465">
        <v>0</v>
      </c>
      <c r="N465">
        <v>7.02993930958314E-2</v>
      </c>
      <c r="O465">
        <v>0.26902600121737286</v>
      </c>
      <c r="P465"/>
      <c r="Q465"/>
      <c r="R465">
        <v>2.2525214205930242</v>
      </c>
      <c r="S465">
        <v>3.3155959533098898</v>
      </c>
      <c r="T465"/>
      <c r="U465"/>
      <c r="V465"/>
      <c r="W465"/>
      <c r="X465"/>
      <c r="Y465"/>
      <c r="Z465">
        <v>0.95150453024105786</v>
      </c>
      <c r="AA465"/>
      <c r="AB465">
        <v>7.9097112666666733</v>
      </c>
      <c r="AC465"/>
      <c r="AD465"/>
      <c r="AE465"/>
      <c r="AF465"/>
      <c r="AG465"/>
      <c r="AH465">
        <v>2.1963551983333351</v>
      </c>
      <c r="AI465">
        <v>-21.984409953266688</v>
      </c>
      <c r="AJ465"/>
      <c r="AK465"/>
      <c r="AL465">
        <v>-3.3806400000000001</v>
      </c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</row>
    <row r="466" spans="1:55" x14ac:dyDescent="0.2">
      <c r="A466" s="3" t="str">
        <f t="shared" si="7"/>
        <v>FinlandAR6_UNFCCC2020</v>
      </c>
      <c r="B466" t="s">
        <v>138</v>
      </c>
      <c r="C466" t="s">
        <v>139</v>
      </c>
      <c r="D466" t="s">
        <v>285</v>
      </c>
      <c r="E466" t="s">
        <v>107</v>
      </c>
      <c r="F466">
        <v>56.962464797456327</v>
      </c>
      <c r="G466">
        <v>10.301477861272861</v>
      </c>
      <c r="H466" t="s">
        <v>164</v>
      </c>
      <c r="I466" t="s">
        <v>42</v>
      </c>
      <c r="J466">
        <v>1.2950060864396246E-3</v>
      </c>
      <c r="K466">
        <v>0.60159286843679649</v>
      </c>
      <c r="L466">
        <v>3.2808596072739574E-2</v>
      </c>
      <c r="M466">
        <v>0</v>
      </c>
      <c r="N466">
        <v>7.2108476191725127E-2</v>
      </c>
      <c r="O466">
        <v>0.29349005929873884</v>
      </c>
      <c r="P466"/>
      <c r="Q466"/>
      <c r="R466">
        <v>2.2613812999078098</v>
      </c>
      <c r="S466">
        <v>3.2676028718004284</v>
      </c>
      <c r="T466"/>
      <c r="U466"/>
      <c r="V466"/>
      <c r="W466"/>
      <c r="X466"/>
      <c r="Y466"/>
      <c r="Z466">
        <v>0.93728818923286661</v>
      </c>
      <c r="AA466"/>
      <c r="AB466">
        <v>8.0489522666666744</v>
      </c>
      <c r="AC466"/>
      <c r="AD466"/>
      <c r="AE466"/>
      <c r="AF466"/>
      <c r="AG466"/>
      <c r="AH466">
        <v>2.2026925436000018</v>
      </c>
      <c r="AI466">
        <v>-27.86085295866669</v>
      </c>
      <c r="AJ466"/>
      <c r="AK466"/>
      <c r="AL466">
        <v>-1.2967420000000001</v>
      </c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</row>
    <row r="467" spans="1:55" x14ac:dyDescent="0.2">
      <c r="A467" s="3" t="str">
        <f t="shared" si="7"/>
        <v>FinlandSAR_UNFCCC1990</v>
      </c>
      <c r="B467" t="s">
        <v>138</v>
      </c>
      <c r="C467" t="s">
        <v>139</v>
      </c>
      <c r="D467" t="s">
        <v>23</v>
      </c>
      <c r="E467" t="s">
        <v>79</v>
      </c>
      <c r="F467">
        <v>78.698122111526843</v>
      </c>
      <c r="G467">
        <v>15.782454848272611</v>
      </c>
      <c r="H467" t="s">
        <v>226</v>
      </c>
      <c r="I467" t="s">
        <v>41</v>
      </c>
      <c r="J467">
        <v>1.3837663860555714E-3</v>
      </c>
      <c r="K467">
        <v>0.67871197910314041</v>
      </c>
      <c r="L467">
        <v>5.007810268877156E-2</v>
      </c>
      <c r="M467">
        <v>0</v>
      </c>
      <c r="N467">
        <v>6.8754711043340772E-2</v>
      </c>
      <c r="O467">
        <v>0.20245520716474719</v>
      </c>
      <c r="P467"/>
      <c r="Q467"/>
      <c r="R467">
        <v>2.0332919118723738</v>
      </c>
      <c r="S467">
        <v>3.9361757340194727</v>
      </c>
      <c r="T467"/>
      <c r="U467"/>
      <c r="V467"/>
      <c r="W467"/>
      <c r="X467"/>
      <c r="Y467"/>
      <c r="Z467">
        <v>1.2545424096738849</v>
      </c>
      <c r="AA467"/>
      <c r="AB467">
        <v>5.3959505000000041</v>
      </c>
      <c r="AC467">
        <v>1.0197364513333342</v>
      </c>
      <c r="AD467"/>
      <c r="AE467"/>
      <c r="AF467"/>
      <c r="AG467">
        <v>0.84716433333333407</v>
      </c>
      <c r="AH467">
        <v>1.4459832753333344</v>
      </c>
      <c r="AI467">
        <v>-19.359404068000018</v>
      </c>
      <c r="AJ467"/>
      <c r="AK467"/>
      <c r="AL467">
        <v>-2.9516039999999997</v>
      </c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</row>
    <row r="468" spans="1:55" x14ac:dyDescent="0.2">
      <c r="A468" s="3" t="str">
        <f t="shared" si="7"/>
        <v>FinlandSAR_UNFCCC1991</v>
      </c>
      <c r="B468" t="s">
        <v>138</v>
      </c>
      <c r="C468" t="s">
        <v>139</v>
      </c>
      <c r="D468" t="s">
        <v>23</v>
      </c>
      <c r="E468" t="s">
        <v>78</v>
      </c>
      <c r="F468">
        <v>76.335296270327817</v>
      </c>
      <c r="G468">
        <v>15.225220348547753</v>
      </c>
      <c r="H468" t="s">
        <v>241</v>
      </c>
      <c r="I468" t="s">
        <v>123</v>
      </c>
      <c r="J468">
        <v>1.3728834175464344E-3</v>
      </c>
      <c r="K468">
        <v>0.68227224822638832</v>
      </c>
      <c r="L468">
        <v>5.2232563854598422E-2</v>
      </c>
      <c r="M468">
        <v>0</v>
      </c>
      <c r="N468">
        <v>6.5644696629680283E-2</v>
      </c>
      <c r="O468">
        <v>0.19985049128933302</v>
      </c>
      <c r="P468"/>
      <c r="Q468"/>
      <c r="R468">
        <v>1.959477247422152</v>
      </c>
      <c r="S468">
        <v>3.8333435172799772</v>
      </c>
      <c r="T468"/>
      <c r="U468"/>
      <c r="V468"/>
      <c r="W468"/>
      <c r="X468"/>
      <c r="Y468"/>
      <c r="Z468">
        <v>1.0320100736396678</v>
      </c>
      <c r="AA468"/>
      <c r="AB468">
        <v>5.1225531666666715</v>
      </c>
      <c r="AC468">
        <v>0.99950372733333426</v>
      </c>
      <c r="AD468"/>
      <c r="AE468"/>
      <c r="AF468"/>
      <c r="AG468">
        <v>0.88352850000000083</v>
      </c>
      <c r="AH468">
        <v>1.4252302300000013</v>
      </c>
      <c r="AI468">
        <v>-33.817054220333361</v>
      </c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</row>
    <row r="469" spans="1:55" x14ac:dyDescent="0.2">
      <c r="A469" s="3" t="str">
        <f t="shared" si="7"/>
        <v>FinlandSAR_UNFCCC1992</v>
      </c>
      <c r="B469" t="s">
        <v>138</v>
      </c>
      <c r="C469" t="s">
        <v>139</v>
      </c>
      <c r="D469" t="s">
        <v>23</v>
      </c>
      <c r="E469" t="s">
        <v>76</v>
      </c>
      <c r="F469">
        <v>75.108490785896223</v>
      </c>
      <c r="G469">
        <v>14.896590630428651</v>
      </c>
      <c r="H469" t="s">
        <v>195</v>
      </c>
      <c r="I469" t="s">
        <v>127</v>
      </c>
      <c r="J469">
        <v>1.2784345353193782E-3</v>
      </c>
      <c r="K469">
        <v>0.68530070009098532</v>
      </c>
      <c r="L469">
        <v>5.3223223394119078E-2</v>
      </c>
      <c r="M469">
        <v>0</v>
      </c>
      <c r="N469">
        <v>6.2985316221174245E-2</v>
      </c>
      <c r="O469">
        <v>0.19849076029372145</v>
      </c>
      <c r="P469"/>
      <c r="Q469"/>
      <c r="R469">
        <v>1.8918522313237756</v>
      </c>
      <c r="S469">
        <v>3.5308830215221181</v>
      </c>
      <c r="T469"/>
      <c r="U469"/>
      <c r="V469"/>
      <c r="W469"/>
      <c r="X469"/>
      <c r="Y469"/>
      <c r="Z469">
        <v>0.86930556476061205</v>
      </c>
      <c r="AA469"/>
      <c r="AB469">
        <v>5.1171335000000049</v>
      </c>
      <c r="AC469">
        <v>0.96553679566666739</v>
      </c>
      <c r="AD469"/>
      <c r="AE469"/>
      <c r="AF469"/>
      <c r="AG469">
        <v>0.92252166666666746</v>
      </c>
      <c r="AH469">
        <v>1.611108660666668</v>
      </c>
      <c r="AI469">
        <v>-27.716994752000026</v>
      </c>
      <c r="AJ469"/>
      <c r="AK469"/>
      <c r="AL469">
        <v>-1.496065</v>
      </c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</row>
    <row r="470" spans="1:55" x14ac:dyDescent="0.2">
      <c r="A470" s="3" t="str">
        <f t="shared" si="7"/>
        <v>FinlandSAR_UNFCCC1993</v>
      </c>
      <c r="B470" t="s">
        <v>138</v>
      </c>
      <c r="C470" t="s">
        <v>139</v>
      </c>
      <c r="D470" t="s">
        <v>23</v>
      </c>
      <c r="E470" t="s">
        <v>73</v>
      </c>
      <c r="F470">
        <v>77.665981257731403</v>
      </c>
      <c r="G470">
        <v>15.32947670383829</v>
      </c>
      <c r="H470" t="s">
        <v>226</v>
      </c>
      <c r="I470" t="s">
        <v>44</v>
      </c>
      <c r="J470">
        <v>1.3122205617427107E-3</v>
      </c>
      <c r="K470">
        <v>0.68768525077286746</v>
      </c>
      <c r="L470">
        <v>5.1413178604964249E-2</v>
      </c>
      <c r="M470">
        <v>0</v>
      </c>
      <c r="N470">
        <v>6.1397130257854246E-2</v>
      </c>
      <c r="O470">
        <v>0.19950444036431411</v>
      </c>
      <c r="P470"/>
      <c r="Q470"/>
      <c r="R470">
        <v>1.9093768151793671</v>
      </c>
      <c r="S470">
        <v>3.6139051631333681</v>
      </c>
      <c r="T470"/>
      <c r="U470"/>
      <c r="V470"/>
      <c r="W470"/>
      <c r="X470"/>
      <c r="Y470"/>
      <c r="Z470">
        <v>1.052928756522937</v>
      </c>
      <c r="AA470"/>
      <c r="AB470">
        <v>5.4200251666666714</v>
      </c>
      <c r="AC470">
        <v>0.95512146666666753</v>
      </c>
      <c r="AD470"/>
      <c r="AE470"/>
      <c r="AF470"/>
      <c r="AG470">
        <v>0.98587266666666751</v>
      </c>
      <c r="AH470">
        <v>1.5574780913333346</v>
      </c>
      <c r="AI470">
        <v>-25.714415974000026</v>
      </c>
      <c r="AJ470"/>
      <c r="AK470"/>
      <c r="AL470">
        <v>-3.846571</v>
      </c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</row>
    <row r="471" spans="1:55" x14ac:dyDescent="0.2">
      <c r="A471" s="3" t="str">
        <f t="shared" si="7"/>
        <v>FinlandSAR_UNFCCC1994</v>
      </c>
      <c r="B471" t="s">
        <v>138</v>
      </c>
      <c r="C471" t="s">
        <v>139</v>
      </c>
      <c r="D471" t="s">
        <v>23</v>
      </c>
      <c r="E471" t="s">
        <v>70</v>
      </c>
      <c r="F471">
        <v>83.645302045141818</v>
      </c>
      <c r="G471">
        <v>16.438645435576213</v>
      </c>
      <c r="H471" t="s">
        <v>169</v>
      </c>
      <c r="I471" t="s">
        <v>42</v>
      </c>
      <c r="J471">
        <v>1.5082087583850859E-3</v>
      </c>
      <c r="K471">
        <v>0.70228699658934712</v>
      </c>
      <c r="L471">
        <v>4.7095173922554787E-2</v>
      </c>
      <c r="M471">
        <v>0</v>
      </c>
      <c r="N471">
        <v>5.9310399867568434E-2</v>
      </c>
      <c r="O471">
        <v>0.19130742962052957</v>
      </c>
      <c r="P471"/>
      <c r="Q471"/>
      <c r="R471">
        <v>1.9140748693749117</v>
      </c>
      <c r="S471">
        <v>3.6276837630467313</v>
      </c>
      <c r="T471"/>
      <c r="U471"/>
      <c r="V471"/>
      <c r="W471"/>
      <c r="X471"/>
      <c r="Y471"/>
      <c r="Z471">
        <v>1.0715457750005888</v>
      </c>
      <c r="AA471"/>
      <c r="AB471">
        <v>5.6475226666666725</v>
      </c>
      <c r="AC471">
        <v>0.92638556200000088</v>
      </c>
      <c r="AD471"/>
      <c r="AE471"/>
      <c r="AF471"/>
      <c r="AG471">
        <v>1.0425190000000009</v>
      </c>
      <c r="AH471">
        <v>1.7722360980000014</v>
      </c>
      <c r="AI471">
        <v>-17.847220382000017</v>
      </c>
      <c r="AJ471"/>
      <c r="AK471"/>
      <c r="AL471">
        <v>-5.4296170000000004</v>
      </c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</row>
    <row r="472" spans="1:55" x14ac:dyDescent="0.2">
      <c r="A472" s="3" t="str">
        <f t="shared" si="7"/>
        <v>FinlandSAR_UNFCCC1995</v>
      </c>
      <c r="B472" t="s">
        <v>138</v>
      </c>
      <c r="C472" t="s">
        <v>139</v>
      </c>
      <c r="D472" t="s">
        <v>23</v>
      </c>
      <c r="E472" t="s">
        <v>68</v>
      </c>
      <c r="F472">
        <v>79.73874184812253</v>
      </c>
      <c r="G472">
        <v>15.611202075285501</v>
      </c>
      <c r="H472" t="s">
        <v>149</v>
      </c>
      <c r="I472" t="s">
        <v>123</v>
      </c>
      <c r="J472">
        <v>1.3502209461414298E-3</v>
      </c>
      <c r="K472">
        <v>0.692723089207261</v>
      </c>
      <c r="L472">
        <v>4.8666077702395748E-2</v>
      </c>
      <c r="M472">
        <v>0</v>
      </c>
      <c r="N472">
        <v>6.1875485297226557E-2</v>
      </c>
      <c r="O472">
        <v>0.19673534779311672</v>
      </c>
      <c r="P472"/>
      <c r="Q472"/>
      <c r="R472">
        <v>1.8022472309208299</v>
      </c>
      <c r="S472">
        <v>3.6350527434251245</v>
      </c>
      <c r="T472"/>
      <c r="U472"/>
      <c r="V472"/>
      <c r="W472"/>
      <c r="X472"/>
      <c r="Y472"/>
      <c r="Z472">
        <v>1.0051082880633073</v>
      </c>
      <c r="AA472"/>
      <c r="AB472">
        <v>5.6461391666666714</v>
      </c>
      <c r="AC472">
        <v>0.90643139966666753</v>
      </c>
      <c r="AD472"/>
      <c r="AE472"/>
      <c r="AF472"/>
      <c r="AG472">
        <v>1.0505418333333343</v>
      </c>
      <c r="AH472">
        <v>1.6419084480000012</v>
      </c>
      <c r="AI472">
        <v>-17.68133441700002</v>
      </c>
      <c r="AJ472"/>
      <c r="AK472"/>
      <c r="AL472">
        <v>-4.9042129999999995</v>
      </c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</row>
    <row r="473" spans="1:55" x14ac:dyDescent="0.2">
      <c r="A473" s="3" t="str">
        <f t="shared" si="7"/>
        <v>FinlandSAR_UNFCCC1996</v>
      </c>
      <c r="B473" t="s">
        <v>138</v>
      </c>
      <c r="C473" t="s">
        <v>139</v>
      </c>
      <c r="D473" t="s">
        <v>23</v>
      </c>
      <c r="E473" t="s">
        <v>65</v>
      </c>
      <c r="F473">
        <v>86.66481121820388</v>
      </c>
      <c r="G473">
        <v>16.911616093322092</v>
      </c>
      <c r="H473" t="s">
        <v>167</v>
      </c>
      <c r="I473" t="s">
        <v>40</v>
      </c>
      <c r="J473">
        <v>1.5298536956253146E-3</v>
      </c>
      <c r="K473">
        <v>0.70375078069828712</v>
      </c>
      <c r="L473">
        <v>4.3764128501915654E-2</v>
      </c>
      <c r="M473">
        <v>0</v>
      </c>
      <c r="N473">
        <v>5.8593387284601756E-2</v>
      </c>
      <c r="O473">
        <v>0.19389170351519558</v>
      </c>
      <c r="P473"/>
      <c r="Q473"/>
      <c r="R473">
        <v>1.8093254759988886</v>
      </c>
      <c r="S473">
        <v>3.6380969052769396</v>
      </c>
      <c r="T473"/>
      <c r="U473"/>
      <c r="V473"/>
      <c r="W473"/>
      <c r="X473"/>
      <c r="Y473"/>
      <c r="Z473">
        <v>1.090876205644544</v>
      </c>
      <c r="AA473"/>
      <c r="AB473">
        <v>6.5718538333333392</v>
      </c>
      <c r="AC473">
        <v>0.88183623033333414</v>
      </c>
      <c r="AD473"/>
      <c r="AE473"/>
      <c r="AF473"/>
      <c r="AG473">
        <v>1.1180233333333343</v>
      </c>
      <c r="AH473">
        <v>1.6935758980000015</v>
      </c>
      <c r="AI473">
        <v>-26.597514505666691</v>
      </c>
      <c r="AJ473"/>
      <c r="AK473"/>
      <c r="AL473">
        <v>-4.1152430000000004</v>
      </c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</row>
    <row r="474" spans="1:55" x14ac:dyDescent="0.2">
      <c r="A474" s="3" t="str">
        <f t="shared" si="7"/>
        <v>FinlandSAR_UNFCCC1997</v>
      </c>
      <c r="B474" t="s">
        <v>138</v>
      </c>
      <c r="C474" t="s">
        <v>139</v>
      </c>
      <c r="D474" t="s">
        <v>23</v>
      </c>
      <c r="E474" t="s">
        <v>64</v>
      </c>
      <c r="F474">
        <v>86.173214137464683</v>
      </c>
      <c r="G474">
        <v>16.765754958566699</v>
      </c>
      <c r="H474" t="s">
        <v>230</v>
      </c>
      <c r="I474" t="s">
        <v>129</v>
      </c>
      <c r="J474">
        <v>1.4149097148169797E-3</v>
      </c>
      <c r="K474">
        <v>0.68946033926591099</v>
      </c>
      <c r="L474">
        <v>4.2771595595820541E-2</v>
      </c>
      <c r="M474">
        <v>0</v>
      </c>
      <c r="N474">
        <v>6.1334863878097945E-2</v>
      </c>
      <c r="O474">
        <v>0.20643320126017062</v>
      </c>
      <c r="P474"/>
      <c r="Q474"/>
      <c r="R474">
        <v>1.8373543911738834</v>
      </c>
      <c r="S474">
        <v>3.6637164780225766</v>
      </c>
      <c r="T474"/>
      <c r="U474"/>
      <c r="V474"/>
      <c r="W474"/>
      <c r="X474"/>
      <c r="Y474"/>
      <c r="Z474">
        <v>1.131269052078558</v>
      </c>
      <c r="AA474"/>
      <c r="AB474">
        <v>7.2769666666666737</v>
      </c>
      <c r="AC474">
        <v>0.88803986466666751</v>
      </c>
      <c r="AD474"/>
      <c r="AE474"/>
      <c r="AF474"/>
      <c r="AG474">
        <v>1.2221641666666678</v>
      </c>
      <c r="AH474">
        <v>1.7695018380000016</v>
      </c>
      <c r="AI474">
        <v>-20.12686306266669</v>
      </c>
      <c r="AJ474"/>
      <c r="AK474"/>
      <c r="AL474">
        <v>-6.7813210000000002</v>
      </c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</row>
    <row r="475" spans="1:55" x14ac:dyDescent="0.2">
      <c r="A475" s="3" t="str">
        <f t="shared" si="7"/>
        <v>FinlandSAR_UNFCCC1998</v>
      </c>
      <c r="B475" t="s">
        <v>138</v>
      </c>
      <c r="C475" t="s">
        <v>139</v>
      </c>
      <c r="D475" t="s">
        <v>23</v>
      </c>
      <c r="E475" t="s">
        <v>62</v>
      </c>
      <c r="F475">
        <v>82.132642857119436</v>
      </c>
      <c r="G475">
        <v>15.937261032626663</v>
      </c>
      <c r="H475" t="s">
        <v>121</v>
      </c>
      <c r="I475" t="s">
        <v>123</v>
      </c>
      <c r="J475">
        <v>1.3266853628334887E-3</v>
      </c>
      <c r="K475">
        <v>0.68300559516909465</v>
      </c>
      <c r="L475">
        <v>4.285764008171155E-2</v>
      </c>
      <c r="M475">
        <v>0</v>
      </c>
      <c r="N475">
        <v>6.3525662036418823E-2</v>
      </c>
      <c r="O475">
        <v>0.21061110271277486</v>
      </c>
      <c r="P475"/>
      <c r="Q475"/>
      <c r="R475">
        <v>1.7933168310703058</v>
      </c>
      <c r="S475">
        <v>3.5600680536163831</v>
      </c>
      <c r="T475"/>
      <c r="U475"/>
      <c r="V475"/>
      <c r="W475"/>
      <c r="X475"/>
      <c r="Y475"/>
      <c r="Z475">
        <v>1.0739616391657385</v>
      </c>
      <c r="AA475"/>
      <c r="AB475">
        <v>7.1582395000000059</v>
      </c>
      <c r="AC475">
        <v>0.86091018066666747</v>
      </c>
      <c r="AD475"/>
      <c r="AE475"/>
      <c r="AF475"/>
      <c r="AG475">
        <v>1.2753805000000011</v>
      </c>
      <c r="AH475">
        <v>1.5761697763333347</v>
      </c>
      <c r="AI475">
        <v>-18.680072930000019</v>
      </c>
      <c r="AJ475"/>
      <c r="AK475"/>
      <c r="AL475">
        <v>-6.726553</v>
      </c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</row>
    <row r="476" spans="1:55" x14ac:dyDescent="0.2">
      <c r="A476" s="3" t="str">
        <f t="shared" si="7"/>
        <v>FinlandSAR_UNFCCC1999</v>
      </c>
      <c r="B476" t="s">
        <v>138</v>
      </c>
      <c r="C476" t="s">
        <v>139</v>
      </c>
      <c r="D476" t="s">
        <v>23</v>
      </c>
      <c r="E476" t="s">
        <v>60</v>
      </c>
      <c r="F476">
        <v>81.968474132997599</v>
      </c>
      <c r="G476">
        <v>15.868529031991566</v>
      </c>
      <c r="H476" t="s">
        <v>241</v>
      </c>
      <c r="I476" t="s">
        <v>127</v>
      </c>
      <c r="J476">
        <v>1.310763821754038E-3</v>
      </c>
      <c r="K476">
        <v>0.67686798871948306</v>
      </c>
      <c r="L476">
        <v>4.1904203291979095E-2</v>
      </c>
      <c r="M476">
        <v>0</v>
      </c>
      <c r="N476">
        <v>6.4484532865060049E-2</v>
      </c>
      <c r="O476">
        <v>0.21674327512347782</v>
      </c>
      <c r="P476"/>
      <c r="Q476"/>
      <c r="R476">
        <v>1.7629016320989637</v>
      </c>
      <c r="S476">
        <v>3.5409366430701543</v>
      </c>
      <c r="T476"/>
      <c r="U476"/>
      <c r="V476"/>
      <c r="W476"/>
      <c r="X476"/>
      <c r="Y476"/>
      <c r="Z476">
        <v>1.0639391536241771</v>
      </c>
      <c r="AA476"/>
      <c r="AB476">
        <v>7.2895493333333405</v>
      </c>
      <c r="AC476">
        <v>0.84876255200000084</v>
      </c>
      <c r="AD476"/>
      <c r="AE476"/>
      <c r="AF476"/>
      <c r="AG476">
        <v>1.2759875000000012</v>
      </c>
      <c r="AH476">
        <v>1.984038726333335</v>
      </c>
      <c r="AI476">
        <v>-20.197287312000022</v>
      </c>
      <c r="AJ476"/>
      <c r="AK476"/>
      <c r="AL476">
        <v>-6.484229</v>
      </c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</row>
    <row r="477" spans="1:55" x14ac:dyDescent="0.2">
      <c r="A477" s="3" t="str">
        <f t="shared" si="7"/>
        <v>FinlandSAR_UNFCCC2000</v>
      </c>
      <c r="B477" t="s">
        <v>138</v>
      </c>
      <c r="C477" t="s">
        <v>139</v>
      </c>
      <c r="D477" t="s">
        <v>23</v>
      </c>
      <c r="E477" t="s">
        <v>58</v>
      </c>
      <c r="F477">
        <v>79.931484316720059</v>
      </c>
      <c r="G477">
        <v>15.44208982224637</v>
      </c>
      <c r="H477" t="s">
        <v>226</v>
      </c>
      <c r="I477" t="s">
        <v>44</v>
      </c>
      <c r="J477">
        <v>1.2495918771673702E-3</v>
      </c>
      <c r="K477">
        <v>0.67158166255998042</v>
      </c>
      <c r="L477">
        <v>4.038062386884049E-2</v>
      </c>
      <c r="M477">
        <v>0</v>
      </c>
      <c r="N477">
        <v>6.6285252754611571E-2</v>
      </c>
      <c r="O477">
        <v>0.22175246081656752</v>
      </c>
      <c r="P477"/>
      <c r="Q477"/>
      <c r="R477">
        <v>1.7713846666853632</v>
      </c>
      <c r="S477">
        <v>3.6308202590498229</v>
      </c>
      <c r="T477"/>
      <c r="U477"/>
      <c r="V477"/>
      <c r="W477"/>
      <c r="X477"/>
      <c r="Y477"/>
      <c r="Z477">
        <v>0.95998814721835124</v>
      </c>
      <c r="AA477"/>
      <c r="AB477">
        <v>7.4362641666666729</v>
      </c>
      <c r="AC477">
        <v>0.83870705266666745</v>
      </c>
      <c r="AD477"/>
      <c r="AE477"/>
      <c r="AF477"/>
      <c r="AG477">
        <v>1.2979090000000013</v>
      </c>
      <c r="AH477">
        <v>1.7899300516666683</v>
      </c>
      <c r="AI477">
        <v>-19.934448237000023</v>
      </c>
      <c r="AJ477"/>
      <c r="AK477"/>
      <c r="AL477">
        <v>-6.6065559999999994</v>
      </c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</row>
    <row r="478" spans="1:55" x14ac:dyDescent="0.2">
      <c r="A478" s="3" t="str">
        <f t="shared" si="7"/>
        <v>FinlandSAR_UNFCCC2001</v>
      </c>
      <c r="B478" t="s">
        <v>138</v>
      </c>
      <c r="C478" t="s">
        <v>139</v>
      </c>
      <c r="D478" t="s">
        <v>23</v>
      </c>
      <c r="E478" t="s">
        <v>55</v>
      </c>
      <c r="F478">
        <v>85.362528484188744</v>
      </c>
      <c r="G478">
        <v>16.453815893149883</v>
      </c>
      <c r="H478" t="s">
        <v>210</v>
      </c>
      <c r="I478" t="s">
        <v>132</v>
      </c>
      <c r="J478">
        <v>1.8582258044279995E-3</v>
      </c>
      <c r="K478">
        <v>0.69258438893679208</v>
      </c>
      <c r="L478">
        <v>3.6244322141876811E-2</v>
      </c>
      <c r="M478">
        <v>0</v>
      </c>
      <c r="N478">
        <v>6.1997753254364338E-2</v>
      </c>
      <c r="O478">
        <v>0.20917353566696667</v>
      </c>
      <c r="P478"/>
      <c r="Q478"/>
      <c r="R478">
        <v>1.7555727164756207</v>
      </c>
      <c r="S478">
        <v>3.5499279428998474</v>
      </c>
      <c r="T478"/>
      <c r="U478"/>
      <c r="V478"/>
      <c r="W478"/>
      <c r="X478"/>
      <c r="Y478"/>
      <c r="Z478">
        <v>1.0344296438011025</v>
      </c>
      <c r="AA478"/>
      <c r="AB478">
        <v>7.1894368333333407</v>
      </c>
      <c r="AC478">
        <v>0.85590476300000085</v>
      </c>
      <c r="AD478"/>
      <c r="AE478"/>
      <c r="AF478"/>
      <c r="AG478">
        <v>1.4684368333333346</v>
      </c>
      <c r="AH478">
        <v>2.0018731636666685</v>
      </c>
      <c r="AI478">
        <v>-24.040103486666691</v>
      </c>
      <c r="AJ478"/>
      <c r="AK478"/>
      <c r="AL478">
        <v>-4.203538</v>
      </c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</row>
    <row r="479" spans="1:55" x14ac:dyDescent="0.2">
      <c r="A479" s="3" t="str">
        <f t="shared" si="7"/>
        <v>FinlandSAR_UNFCCC2002</v>
      </c>
      <c r="B479" t="s">
        <v>138</v>
      </c>
      <c r="C479" t="s">
        <v>139</v>
      </c>
      <c r="D479" t="s">
        <v>23</v>
      </c>
      <c r="E479" t="s">
        <v>52</v>
      </c>
      <c r="F479">
        <v>87.637474618675952</v>
      </c>
      <c r="G479">
        <v>16.851422589993682</v>
      </c>
      <c r="H479" t="s">
        <v>161</v>
      </c>
      <c r="I479" t="s">
        <v>132</v>
      </c>
      <c r="J479">
        <v>1.8774189680942639E-3</v>
      </c>
      <c r="K479">
        <v>0.70430450983126824</v>
      </c>
      <c r="L479">
        <v>3.2873367831330998E-2</v>
      </c>
      <c r="M479">
        <v>0</v>
      </c>
      <c r="N479">
        <v>5.9779229733938267E-2</v>
      </c>
      <c r="O479">
        <v>0.20304289260346248</v>
      </c>
      <c r="P479"/>
      <c r="Q479"/>
      <c r="R479">
        <v>1.7762732920657154</v>
      </c>
      <c r="S479">
        <v>3.5273534295894224</v>
      </c>
      <c r="T479"/>
      <c r="U479"/>
      <c r="V479"/>
      <c r="W479"/>
      <c r="X479"/>
      <c r="Y479"/>
      <c r="Z479">
        <v>1.0756920080500121</v>
      </c>
      <c r="AA479"/>
      <c r="AB479">
        <v>7.1009578333333394</v>
      </c>
      <c r="AC479">
        <v>0.83542844933333416</v>
      </c>
      <c r="AD479"/>
      <c r="AE479"/>
      <c r="AF479"/>
      <c r="AG479">
        <v>1.4406583333333347</v>
      </c>
      <c r="AH479">
        <v>2.037803001333335</v>
      </c>
      <c r="AI479">
        <v>-24.84504640200003</v>
      </c>
      <c r="AJ479"/>
      <c r="AK479"/>
      <c r="AL479">
        <v>-4.5499510000000001</v>
      </c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</row>
    <row r="480" spans="1:55" x14ac:dyDescent="0.2">
      <c r="A480" s="3" t="str">
        <f t="shared" si="7"/>
        <v>FinlandSAR_UNFCCC2003</v>
      </c>
      <c r="B480" t="s">
        <v>138</v>
      </c>
      <c r="C480" t="s">
        <v>139</v>
      </c>
      <c r="D480" t="s">
        <v>23</v>
      </c>
      <c r="E480" t="s">
        <v>50</v>
      </c>
      <c r="F480">
        <v>95.433050424170844</v>
      </c>
      <c r="G480">
        <v>18.306693675514943</v>
      </c>
      <c r="H480" t="s">
        <v>233</v>
      </c>
      <c r="I480" t="s">
        <v>115</v>
      </c>
      <c r="J480">
        <v>2.0545050773280757E-3</v>
      </c>
      <c r="K480">
        <v>0.72657076067499171</v>
      </c>
      <c r="L480">
        <v>2.8436583446091394E-2</v>
      </c>
      <c r="M480">
        <v>0</v>
      </c>
      <c r="N480">
        <v>5.7517604507844898E-2</v>
      </c>
      <c r="O480">
        <v>0.18747505137107187</v>
      </c>
      <c r="P480"/>
      <c r="Q480"/>
      <c r="R480">
        <v>1.7580966262658171</v>
      </c>
      <c r="S480">
        <v>3.5502714047195689</v>
      </c>
      <c r="T480"/>
      <c r="U480"/>
      <c r="V480"/>
      <c r="W480"/>
      <c r="X480"/>
      <c r="Y480"/>
      <c r="Z480">
        <v>0.94725187578412506</v>
      </c>
      <c r="AA480"/>
      <c r="AB480">
        <v>7.3633606666666731</v>
      </c>
      <c r="AC480">
        <v>0.83085563466666734</v>
      </c>
      <c r="AD480"/>
      <c r="AE480"/>
      <c r="AF480"/>
      <c r="AG480">
        <v>1.4851995000000013</v>
      </c>
      <c r="AH480">
        <v>1.9562803226666683</v>
      </c>
      <c r="AI480">
        <v>-25.387131021000023</v>
      </c>
      <c r="AJ480"/>
      <c r="AK480"/>
      <c r="AL480">
        <v>-5.0976170000000005</v>
      </c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</row>
    <row r="481" spans="1:55" x14ac:dyDescent="0.2">
      <c r="A481" s="3" t="str">
        <f t="shared" si="7"/>
        <v>FinlandSAR_UNFCCC2004</v>
      </c>
      <c r="B481" t="s">
        <v>138</v>
      </c>
      <c r="C481" t="s">
        <v>139</v>
      </c>
      <c r="D481" t="s">
        <v>23</v>
      </c>
      <c r="E481" t="s">
        <v>46</v>
      </c>
      <c r="F481">
        <v>92.024681152384986</v>
      </c>
      <c r="G481">
        <v>17.60169350824437</v>
      </c>
      <c r="H481" t="s">
        <v>199</v>
      </c>
      <c r="I481" t="s">
        <v>117</v>
      </c>
      <c r="J481">
        <v>1.8595413104383269E-3</v>
      </c>
      <c r="K481">
        <v>0.71124222106927903</v>
      </c>
      <c r="L481">
        <v>2.8092692709007525E-2</v>
      </c>
      <c r="M481">
        <v>0</v>
      </c>
      <c r="N481">
        <v>6.2432922130182179E-2</v>
      </c>
      <c r="O481">
        <v>0.19823216409153133</v>
      </c>
      <c r="P481"/>
      <c r="Q481"/>
      <c r="R481">
        <v>1.7427161793062802</v>
      </c>
      <c r="S481">
        <v>3.5743590856745495</v>
      </c>
      <c r="T481"/>
      <c r="U481"/>
      <c r="V481"/>
      <c r="W481"/>
      <c r="X481"/>
      <c r="Y481"/>
      <c r="Z481">
        <v>0.92293801468959114</v>
      </c>
      <c r="AA481"/>
      <c r="AB481">
        <v>7.6157908333333406</v>
      </c>
      <c r="AC481">
        <v>0.88313022533333407</v>
      </c>
      <c r="AD481"/>
      <c r="AE481"/>
      <c r="AF481"/>
      <c r="AG481">
        <v>1.6246085000000015</v>
      </c>
      <c r="AH481">
        <v>1.8787088563333347</v>
      </c>
      <c r="AI481">
        <v>-26.542455595333362</v>
      </c>
      <c r="AJ481"/>
      <c r="AK481"/>
      <c r="AL481">
        <v>-5.4006540000000003</v>
      </c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</row>
    <row r="482" spans="1:55" x14ac:dyDescent="0.2">
      <c r="A482" s="3" t="str">
        <f t="shared" si="7"/>
        <v>FinlandSAR_UNFCCC2005</v>
      </c>
      <c r="B482" t="s">
        <v>138</v>
      </c>
      <c r="C482" t="s">
        <v>139</v>
      </c>
      <c r="D482" t="s">
        <v>23</v>
      </c>
      <c r="E482" t="s">
        <v>43</v>
      </c>
      <c r="F482">
        <v>80.153048224103415</v>
      </c>
      <c r="G482">
        <v>15.278608745265702</v>
      </c>
      <c r="H482" t="s">
        <v>183</v>
      </c>
      <c r="I482" t="s">
        <v>38</v>
      </c>
      <c r="J482">
        <v>1.5018956195416429E-3</v>
      </c>
      <c r="K482">
        <v>0.67008438554288441</v>
      </c>
      <c r="L482">
        <v>2.9780437069173347E-2</v>
      </c>
      <c r="M482">
        <v>0</v>
      </c>
      <c r="N482">
        <v>7.0435110348806534E-2</v>
      </c>
      <c r="O482">
        <v>0.22970006703913576</v>
      </c>
      <c r="P482"/>
      <c r="Q482"/>
      <c r="R482">
        <v>1.7284769917309808</v>
      </c>
      <c r="S482">
        <v>3.5923682370887624</v>
      </c>
      <c r="T482"/>
      <c r="U482"/>
      <c r="V482"/>
      <c r="W482"/>
      <c r="X482"/>
      <c r="Y482"/>
      <c r="Z482">
        <v>0.95245364931454823</v>
      </c>
      <c r="AA482"/>
      <c r="AB482">
        <v>7.4930136666666733</v>
      </c>
      <c r="AC482">
        <v>0.91128659933333422</v>
      </c>
      <c r="AD482"/>
      <c r="AE482"/>
      <c r="AF482"/>
      <c r="AG482">
        <v>1.635429166666668</v>
      </c>
      <c r="AH482">
        <v>2.0981322396666688</v>
      </c>
      <c r="AI482">
        <v>-30.769122073666701</v>
      </c>
      <c r="AJ482"/>
      <c r="AK482"/>
      <c r="AL482">
        <v>-1.9712019999999999</v>
      </c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</row>
    <row r="483" spans="1:55" x14ac:dyDescent="0.2">
      <c r="A483" s="3" t="str">
        <f t="shared" si="7"/>
        <v>FinlandSAR_UNFCCC2006</v>
      </c>
      <c r="B483" t="s">
        <v>138</v>
      </c>
      <c r="C483" t="s">
        <v>139</v>
      </c>
      <c r="D483" t="s">
        <v>23</v>
      </c>
      <c r="E483" t="s">
        <v>39</v>
      </c>
      <c r="F483">
        <v>91.621406391797805</v>
      </c>
      <c r="G483">
        <v>17.397786514434472</v>
      </c>
      <c r="H483" t="s">
        <v>164</v>
      </c>
      <c r="I483" t="s">
        <v>132</v>
      </c>
      <c r="J483">
        <v>1.7343514897338046E-3</v>
      </c>
      <c r="K483">
        <v>0.70712525775739798</v>
      </c>
      <c r="L483">
        <v>2.6744536849708369E-2</v>
      </c>
      <c r="M483">
        <v>0</v>
      </c>
      <c r="N483">
        <v>6.2362746392029364E-2</v>
      </c>
      <c r="O483">
        <v>0.20376745900086421</v>
      </c>
      <c r="P483"/>
      <c r="Q483"/>
      <c r="R483">
        <v>1.7334170961718833</v>
      </c>
      <c r="S483">
        <v>3.5290289780272239</v>
      </c>
      <c r="T483"/>
      <c r="U483"/>
      <c r="V483"/>
      <c r="W483"/>
      <c r="X483"/>
      <c r="Y483"/>
      <c r="Z483">
        <v>0.9808005090097236</v>
      </c>
      <c r="AA483"/>
      <c r="AB483">
        <v>7.6167635000000073</v>
      </c>
      <c r="AC483">
        <v>0.9204957240000009</v>
      </c>
      <c r="AD483"/>
      <c r="AE483"/>
      <c r="AF483"/>
      <c r="AG483">
        <v>1.5224963333333348</v>
      </c>
      <c r="AH483">
        <v>2.3664590300000024</v>
      </c>
      <c r="AI483">
        <v>-33.689618533666696</v>
      </c>
      <c r="AJ483"/>
      <c r="AK483"/>
      <c r="AL483">
        <v>-4.7629139999999994</v>
      </c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</row>
    <row r="484" spans="1:55" x14ac:dyDescent="0.2">
      <c r="A484" s="3" t="str">
        <f t="shared" si="7"/>
        <v>FinlandSAR_UNFCCC2007</v>
      </c>
      <c r="B484" t="s">
        <v>138</v>
      </c>
      <c r="C484" t="s">
        <v>139</v>
      </c>
      <c r="D484" t="s">
        <v>23</v>
      </c>
      <c r="E484" t="s">
        <v>37</v>
      </c>
      <c r="F484">
        <v>89.387150352104896</v>
      </c>
      <c r="G484">
        <v>16.901471500118156</v>
      </c>
      <c r="H484" t="s">
        <v>164</v>
      </c>
      <c r="I484" t="s">
        <v>34</v>
      </c>
      <c r="J484">
        <v>1.6552511649425888E-3</v>
      </c>
      <c r="K484">
        <v>0.70272536366926264</v>
      </c>
      <c r="L484">
        <v>2.6464592876622717E-2</v>
      </c>
      <c r="M484">
        <v>0</v>
      </c>
      <c r="N484">
        <v>6.8762396190342023E-2</v>
      </c>
      <c r="O484">
        <v>0.20204764726377256</v>
      </c>
      <c r="P484"/>
      <c r="Q484"/>
      <c r="R484">
        <v>1.7180360694878414</v>
      </c>
      <c r="S484">
        <v>3.5667311227452245</v>
      </c>
      <c r="T484"/>
      <c r="U484"/>
      <c r="V484"/>
      <c r="W484"/>
      <c r="X484"/>
      <c r="Y484"/>
      <c r="Z484">
        <v>0.94153955602281725</v>
      </c>
      <c r="AA484"/>
      <c r="AB484">
        <v>7.2378711666666735</v>
      </c>
      <c r="AC484">
        <v>0.91778151300000077</v>
      </c>
      <c r="AD484"/>
      <c r="AE484"/>
      <c r="AF484"/>
      <c r="AG484">
        <v>1.6237168333333347</v>
      </c>
      <c r="AH484">
        <v>2.0547871630000016</v>
      </c>
      <c r="AI484">
        <v>-23.230508028333354</v>
      </c>
      <c r="AJ484"/>
      <c r="AK484"/>
      <c r="AL484">
        <v>-5.6097359999999998</v>
      </c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</row>
    <row r="485" spans="1:55" x14ac:dyDescent="0.2">
      <c r="A485" s="3" t="str">
        <f t="shared" si="7"/>
        <v>FinlandSAR_UNFCCC2008</v>
      </c>
      <c r="B485" t="s">
        <v>138</v>
      </c>
      <c r="C485" t="s">
        <v>139</v>
      </c>
      <c r="D485" t="s">
        <v>23</v>
      </c>
      <c r="E485" t="s">
        <v>33</v>
      </c>
      <c r="F485">
        <v>81.728570848828085</v>
      </c>
      <c r="G485">
        <v>15.381598643133723</v>
      </c>
      <c r="H485" t="s">
        <v>220</v>
      </c>
      <c r="I485" t="s">
        <v>42</v>
      </c>
      <c r="J485">
        <v>1.4471113808342995E-3</v>
      </c>
      <c r="K485">
        <v>0.66650879512528571</v>
      </c>
      <c r="L485">
        <v>2.7686594446659697E-2</v>
      </c>
      <c r="M485">
        <v>0</v>
      </c>
      <c r="N485">
        <v>7.7641697618479263E-2</v>
      </c>
      <c r="O485">
        <v>0.22816291280957537</v>
      </c>
      <c r="P485"/>
      <c r="Q485"/>
      <c r="R485">
        <v>1.7059906504655005</v>
      </c>
      <c r="S485">
        <v>3.6798168806176923</v>
      </c>
      <c r="T485"/>
      <c r="U485"/>
      <c r="V485"/>
      <c r="W485"/>
      <c r="X485"/>
      <c r="Y485"/>
      <c r="Z485">
        <v>0.97417620621582601</v>
      </c>
      <c r="AA485"/>
      <c r="AB485">
        <v>7.5475181666666735</v>
      </c>
      <c r="AC485">
        <v>0.9076174303333342</v>
      </c>
      <c r="AD485"/>
      <c r="AE485"/>
      <c r="AF485"/>
      <c r="AG485">
        <v>1.6324713333333349</v>
      </c>
      <c r="AH485">
        <v>2.1998381170000014</v>
      </c>
      <c r="AI485">
        <v>-30.546174153666694</v>
      </c>
      <c r="AJ485"/>
      <c r="AK485"/>
      <c r="AL485">
        <v>-1.7852539999999999</v>
      </c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</row>
    <row r="486" spans="1:55" x14ac:dyDescent="0.2">
      <c r="A486" s="3" t="str">
        <f t="shared" si="7"/>
        <v>FinlandSAR_UNFCCC2009</v>
      </c>
      <c r="B486" t="s">
        <v>138</v>
      </c>
      <c r="C486" t="s">
        <v>139</v>
      </c>
      <c r="D486" t="s">
        <v>23</v>
      </c>
      <c r="E486" t="s">
        <v>31</v>
      </c>
      <c r="F486">
        <v>78.743103269791476</v>
      </c>
      <c r="G486">
        <v>14.749017773568882</v>
      </c>
      <c r="H486" t="s">
        <v>203</v>
      </c>
      <c r="I486" t="s">
        <v>42</v>
      </c>
      <c r="J486">
        <v>1.3656832741731147E-3</v>
      </c>
      <c r="K486">
        <v>0.66794122757273866</v>
      </c>
      <c r="L486">
        <v>2.7629723866936098E-2</v>
      </c>
      <c r="M486">
        <v>0</v>
      </c>
      <c r="N486">
        <v>5.9190259123758839E-2</v>
      </c>
      <c r="O486">
        <v>0.24523878943656649</v>
      </c>
      <c r="P486"/>
      <c r="Q486"/>
      <c r="R486">
        <v>1.7225210932997048</v>
      </c>
      <c r="S486">
        <v>3.5781936568272656</v>
      </c>
      <c r="T486"/>
      <c r="U486"/>
      <c r="V486"/>
      <c r="W486"/>
      <c r="X486"/>
      <c r="Y486"/>
      <c r="Z486">
        <v>1.012911137568554</v>
      </c>
      <c r="AA486"/>
      <c r="AB486">
        <v>7.4311488333333404</v>
      </c>
      <c r="AC486"/>
      <c r="AD486">
        <v>1.6456520000000001</v>
      </c>
      <c r="AE486"/>
      <c r="AF486"/>
      <c r="AG486">
        <v>1.5941586666666681</v>
      </c>
      <c r="AH486">
        <v>2.3262779346666687</v>
      </c>
      <c r="AI486">
        <v>-47.235895044333382</v>
      </c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</row>
    <row r="487" spans="1:55" x14ac:dyDescent="0.2">
      <c r="A487" s="3" t="str">
        <f t="shared" si="7"/>
        <v>FinlandSAR_UNFCCC2010</v>
      </c>
      <c r="B487" t="s">
        <v>138</v>
      </c>
      <c r="C487" t="s">
        <v>139</v>
      </c>
      <c r="D487" t="s">
        <v>23</v>
      </c>
      <c r="E487" t="s">
        <v>30</v>
      </c>
      <c r="F487">
        <v>85.176399606199027</v>
      </c>
      <c r="G487">
        <v>15.881187661410072</v>
      </c>
      <c r="H487" t="s">
        <v>210</v>
      </c>
      <c r="I487" t="s">
        <v>36</v>
      </c>
      <c r="J487">
        <v>1.4976726649522411E-3</v>
      </c>
      <c r="K487">
        <v>0.70676826067466902</v>
      </c>
      <c r="L487">
        <v>2.5575489441175034E-2</v>
      </c>
      <c r="M487">
        <v>0</v>
      </c>
      <c r="N487">
        <v>5.6109207503202092E-2</v>
      </c>
      <c r="O487">
        <v>0.21154704238095376</v>
      </c>
      <c r="P487"/>
      <c r="Q487"/>
      <c r="R487">
        <v>1.7594788551289229</v>
      </c>
      <c r="S487">
        <v>3.6707982902568959</v>
      </c>
      <c r="T487"/>
      <c r="U487"/>
      <c r="V487"/>
      <c r="W487"/>
      <c r="X487"/>
      <c r="Y487"/>
      <c r="Z487">
        <v>0.96367326296381206</v>
      </c>
      <c r="AA487"/>
      <c r="AB487">
        <v>7.6176481666666733</v>
      </c>
      <c r="AC487"/>
      <c r="AD487"/>
      <c r="AE487"/>
      <c r="AF487"/>
      <c r="AG487">
        <v>1.6900038333333349</v>
      </c>
      <c r="AH487">
        <v>2.3172130090000018</v>
      </c>
      <c r="AI487">
        <v>-32.034335366333366</v>
      </c>
      <c r="AJ487"/>
      <c r="AK487"/>
      <c r="AL487">
        <v>-2.1954099999999999</v>
      </c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</row>
    <row r="488" spans="1:55" x14ac:dyDescent="0.2">
      <c r="A488" s="3" t="str">
        <f t="shared" si="7"/>
        <v>FinlandSAR_UNFCCC2011</v>
      </c>
      <c r="B488" t="s">
        <v>138</v>
      </c>
      <c r="C488" t="s">
        <v>139</v>
      </c>
      <c r="D488" t="s">
        <v>23</v>
      </c>
      <c r="E488" t="s">
        <v>29</v>
      </c>
      <c r="F488">
        <v>77.354085529936526</v>
      </c>
      <c r="G488">
        <v>14.356009780118102</v>
      </c>
      <c r="H488" t="s">
        <v>289</v>
      </c>
      <c r="I488" t="s">
        <v>157</v>
      </c>
      <c r="J488">
        <v>3.9686391387763086E-4</v>
      </c>
      <c r="K488">
        <v>0.68204161783060235</v>
      </c>
      <c r="L488">
        <v>2.7224349755420218E-2</v>
      </c>
      <c r="M488">
        <v>0</v>
      </c>
      <c r="N488">
        <v>6.1276225570213172E-2</v>
      </c>
      <c r="O488">
        <v>0.22945780684376418</v>
      </c>
      <c r="P488"/>
      <c r="Q488"/>
      <c r="R488">
        <v>1.7393060279753338</v>
      </c>
      <c r="S488">
        <v>3.6107476169800465</v>
      </c>
      <c r="T488"/>
      <c r="U488"/>
      <c r="V488"/>
      <c r="W488"/>
      <c r="X488"/>
      <c r="Y488"/>
      <c r="Z488">
        <v>0.87106361981546199</v>
      </c>
      <c r="AA488"/>
      <c r="AB488">
        <v>7.5227273333333402</v>
      </c>
      <c r="AC488"/>
      <c r="AD488"/>
      <c r="AE488"/>
      <c r="AF488"/>
      <c r="AG488">
        <v>1.7593995000000016</v>
      </c>
      <c r="AH488">
        <v>2.2462547180000021</v>
      </c>
      <c r="AI488">
        <v>-32.153119421333365</v>
      </c>
      <c r="AJ488"/>
      <c r="AK488"/>
      <c r="AL488">
        <v>-2.1709179999999999</v>
      </c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</row>
    <row r="489" spans="1:55" x14ac:dyDescent="0.2">
      <c r="A489" s="3" t="str">
        <f t="shared" si="7"/>
        <v>FinlandSAR_UNFCCC2012</v>
      </c>
      <c r="B489" t="s">
        <v>138</v>
      </c>
      <c r="C489" t="s">
        <v>139</v>
      </c>
      <c r="D489" t="s">
        <v>23</v>
      </c>
      <c r="E489" t="s">
        <v>28</v>
      </c>
      <c r="F489">
        <v>71.755935905896777</v>
      </c>
      <c r="G489">
        <v>13.253845634913224</v>
      </c>
      <c r="H489" t="s">
        <v>222</v>
      </c>
      <c r="I489" t="s">
        <v>250</v>
      </c>
      <c r="J489">
        <v>2.6391338853043141E-4</v>
      </c>
      <c r="K489">
        <v>0.66149544938046689</v>
      </c>
      <c r="L489">
        <v>2.865771958436308E-2</v>
      </c>
      <c r="M489">
        <v>0</v>
      </c>
      <c r="N489">
        <v>6.3574650372470898E-2</v>
      </c>
      <c r="O489">
        <v>0.24627218066269912</v>
      </c>
      <c r="P489"/>
      <c r="Q489"/>
      <c r="R489">
        <v>1.7233458677816591</v>
      </c>
      <c r="S489">
        <v>3.5891284874235128</v>
      </c>
      <c r="T489"/>
      <c r="U489"/>
      <c r="V489"/>
      <c r="W489"/>
      <c r="X489"/>
      <c r="Y489"/>
      <c r="Z489">
        <v>0.88259904716622273</v>
      </c>
      <c r="AA489"/>
      <c r="AB489">
        <v>7.7368575000000064</v>
      </c>
      <c r="AC489"/>
      <c r="AD489"/>
      <c r="AE489"/>
      <c r="AF489"/>
      <c r="AG489">
        <v>1.6336936666666682</v>
      </c>
      <c r="AH489">
        <v>2.1058662420000021</v>
      </c>
      <c r="AI489">
        <v>-35.213168476333365</v>
      </c>
      <c r="AJ489"/>
      <c r="AK489"/>
      <c r="AL489">
        <v>-1.6748130000000001</v>
      </c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</row>
    <row r="490" spans="1:55" x14ac:dyDescent="0.2">
      <c r="A490" s="3" t="str">
        <f t="shared" si="7"/>
        <v>FinlandSAR_UNFCCC2013</v>
      </c>
      <c r="B490" t="s">
        <v>138</v>
      </c>
      <c r="C490" t="s">
        <v>139</v>
      </c>
      <c r="D490" t="s">
        <v>23</v>
      </c>
      <c r="E490" t="s">
        <v>27</v>
      </c>
      <c r="F490">
        <v>72.055319131753492</v>
      </c>
      <c r="G490">
        <v>13.247966551722181</v>
      </c>
      <c r="H490" t="s">
        <v>224</v>
      </c>
      <c r="I490" t="s">
        <v>286</v>
      </c>
      <c r="J490">
        <v>2.7807850579669274E-4</v>
      </c>
      <c r="K490">
        <v>0.66726533026245372</v>
      </c>
      <c r="L490">
        <v>2.7078164267559778E-2</v>
      </c>
      <c r="M490">
        <v>0</v>
      </c>
      <c r="N490">
        <v>6.1626436118642117E-2</v>
      </c>
      <c r="O490">
        <v>0.24403006935134428</v>
      </c>
      <c r="P490"/>
      <c r="Q490"/>
      <c r="R490">
        <v>1.726291383368175</v>
      </c>
      <c r="S490">
        <v>3.5679677221416655</v>
      </c>
      <c r="T490"/>
      <c r="U490"/>
      <c r="V490"/>
      <c r="W490"/>
      <c r="X490"/>
      <c r="Y490"/>
      <c r="Z490">
        <v>0.97992511667853177</v>
      </c>
      <c r="AA490"/>
      <c r="AB490">
        <v>7.4417925000000071</v>
      </c>
      <c r="AC490"/>
      <c r="AD490"/>
      <c r="AE490"/>
      <c r="AF490"/>
      <c r="AG490">
        <v>1.5473438333333347</v>
      </c>
      <c r="AH490">
        <v>2.3203439693333352</v>
      </c>
      <c r="AI490">
        <v>-28.094940555000029</v>
      </c>
      <c r="AJ490"/>
      <c r="AK490"/>
      <c r="AL490">
        <v>-2.3671979999999997</v>
      </c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</row>
    <row r="491" spans="1:55" x14ac:dyDescent="0.2">
      <c r="A491" s="3" t="str">
        <f t="shared" si="7"/>
        <v>FinlandSAR_UNFCCC2014</v>
      </c>
      <c r="B491" t="s">
        <v>138</v>
      </c>
      <c r="C491" t="s">
        <v>139</v>
      </c>
      <c r="D491" t="s">
        <v>23</v>
      </c>
      <c r="E491" t="s">
        <v>24</v>
      </c>
      <c r="F491">
        <v>67.727404441047085</v>
      </c>
      <c r="G491">
        <v>12.400852445448638</v>
      </c>
      <c r="H491" t="s">
        <v>305</v>
      </c>
      <c r="I491" t="s">
        <v>239</v>
      </c>
      <c r="J491">
        <v>1.856644623127973E-4</v>
      </c>
      <c r="K491">
        <v>0.65307005460373735</v>
      </c>
      <c r="L491">
        <v>2.7147940978034236E-2</v>
      </c>
      <c r="M491">
        <v>0</v>
      </c>
      <c r="N491">
        <v>6.2411178142822148E-2</v>
      </c>
      <c r="O491">
        <v>0.25737082627540636</v>
      </c>
      <c r="P491"/>
      <c r="Q491"/>
      <c r="R491">
        <v>1.7536199509549577</v>
      </c>
      <c r="S491">
        <v>3.6530907948498825</v>
      </c>
      <c r="T491"/>
      <c r="U491"/>
      <c r="V491"/>
      <c r="W491"/>
      <c r="X491"/>
      <c r="Y491"/>
      <c r="Z491">
        <v>0.91160014800939548</v>
      </c>
      <c r="AA491"/>
      <c r="AB491">
        <v>7.4102805000000069</v>
      </c>
      <c r="AC491"/>
      <c r="AD491"/>
      <c r="AE491"/>
      <c r="AF491"/>
      <c r="AG491">
        <v>1.5034320000000014</v>
      </c>
      <c r="AH491">
        <v>2.1990346486666685</v>
      </c>
      <c r="AI491">
        <v>-29.743832642333359</v>
      </c>
      <c r="AJ491"/>
      <c r="AK491"/>
      <c r="AL491">
        <v>-3.0270010000000003</v>
      </c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</row>
    <row r="492" spans="1:55" x14ac:dyDescent="0.2">
      <c r="A492" s="3" t="str">
        <f t="shared" si="7"/>
        <v>FinlandSAR_UNFCCC2015</v>
      </c>
      <c r="B492" t="s">
        <v>138</v>
      </c>
      <c r="C492" t="s">
        <v>139</v>
      </c>
      <c r="D492" t="s">
        <v>23</v>
      </c>
      <c r="E492" t="s">
        <v>22</v>
      </c>
      <c r="F492">
        <v>63.93134865415287</v>
      </c>
      <c r="G492">
        <v>11.667303032714454</v>
      </c>
      <c r="H492" t="s">
        <v>314</v>
      </c>
      <c r="I492" t="s">
        <v>215</v>
      </c>
      <c r="J492">
        <v>1.0929408461425548E-4</v>
      </c>
      <c r="K492">
        <v>0.63467346900386856</v>
      </c>
      <c r="L492">
        <v>2.7856579820333804E-2</v>
      </c>
      <c r="M492">
        <v>0</v>
      </c>
      <c r="N492">
        <v>6.9648164695638851E-2</v>
      </c>
      <c r="O492">
        <v>0.2678217864801587</v>
      </c>
      <c r="P492"/>
      <c r="Q492"/>
      <c r="R492">
        <v>1.7766837780730813</v>
      </c>
      <c r="S492">
        <v>3.6591831532306323</v>
      </c>
      <c r="T492"/>
      <c r="U492"/>
      <c r="V492"/>
      <c r="W492"/>
      <c r="X492"/>
      <c r="Y492"/>
      <c r="Z492">
        <v>0.87790012600405554</v>
      </c>
      <c r="AA492"/>
      <c r="AB492">
        <v>7.3778633333333401</v>
      </c>
      <c r="AC492"/>
      <c r="AD492"/>
      <c r="AE492"/>
      <c r="AF492"/>
      <c r="AG492">
        <v>1.2929288333333344</v>
      </c>
      <c r="AH492">
        <v>2.1376487846666685</v>
      </c>
      <c r="AI492">
        <v>-27.468369460666693</v>
      </c>
      <c r="AJ492"/>
      <c r="AK492"/>
      <c r="AL492">
        <v>-2.9091060000000004</v>
      </c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</row>
    <row r="493" spans="1:55" x14ac:dyDescent="0.2">
      <c r="A493" s="3" t="str">
        <f t="shared" si="7"/>
        <v>FinlandSAR_UNFCCC2016</v>
      </c>
      <c r="B493" t="s">
        <v>138</v>
      </c>
      <c r="C493" t="s">
        <v>139</v>
      </c>
      <c r="D493" t="s">
        <v>23</v>
      </c>
      <c r="E493" t="s">
        <v>21</v>
      </c>
      <c r="F493">
        <v>67.237486679960298</v>
      </c>
      <c r="G493">
        <v>12.235446649613369</v>
      </c>
      <c r="H493" t="s">
        <v>161</v>
      </c>
      <c r="I493" t="s">
        <v>132</v>
      </c>
      <c r="J493">
        <v>1.5172877013558252E-3</v>
      </c>
      <c r="K493">
        <v>0.64426691257088931</v>
      </c>
      <c r="L493">
        <v>2.4767546762233965E-2</v>
      </c>
      <c r="M493">
        <v>0</v>
      </c>
      <c r="N493">
        <v>7.0042020103062055E-2</v>
      </c>
      <c r="O493">
        <v>0.26092352056381479</v>
      </c>
      <c r="P493"/>
      <c r="Q493"/>
      <c r="R493">
        <v>1.7675856656386508</v>
      </c>
      <c r="S493">
        <v>3.6664854814718297</v>
      </c>
      <c r="T493"/>
      <c r="U493"/>
      <c r="V493"/>
      <c r="W493"/>
      <c r="X493"/>
      <c r="Y493"/>
      <c r="Z493">
        <v>0.9631580089540196</v>
      </c>
      <c r="AA493"/>
      <c r="AB493">
        <v>7.8914498333333407</v>
      </c>
      <c r="AC493"/>
      <c r="AD493"/>
      <c r="AE493"/>
      <c r="AF493"/>
      <c r="AG493">
        <v>1.101085000000001</v>
      </c>
      <c r="AH493">
        <v>2.154077749000002</v>
      </c>
      <c r="AI493">
        <v>-25.793884456666692</v>
      </c>
      <c r="AJ493"/>
      <c r="AK493"/>
      <c r="AL493">
        <v>-3.8181340000000001</v>
      </c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</row>
    <row r="494" spans="1:55" x14ac:dyDescent="0.2">
      <c r="A494" s="3" t="str">
        <f t="shared" si="7"/>
        <v>FinlandSAR_UNFCCC2017</v>
      </c>
      <c r="B494" t="s">
        <v>138</v>
      </c>
      <c r="C494" t="s">
        <v>139</v>
      </c>
      <c r="D494" t="s">
        <v>23</v>
      </c>
      <c r="E494" t="s">
        <v>20</v>
      </c>
      <c r="F494">
        <v>64.127773708984236</v>
      </c>
      <c r="G494">
        <v>11.642208111192527</v>
      </c>
      <c r="H494" t="s">
        <v>161</v>
      </c>
      <c r="I494" t="s">
        <v>40</v>
      </c>
      <c r="J494">
        <v>1.4395553699798121E-3</v>
      </c>
      <c r="K494">
        <v>0.63753281185132582</v>
      </c>
      <c r="L494">
        <v>2.4695071128738311E-2</v>
      </c>
      <c r="M494">
        <v>0</v>
      </c>
      <c r="N494">
        <v>7.188731779862724E-2</v>
      </c>
      <c r="O494">
        <v>0.2658847992213087</v>
      </c>
      <c r="P494"/>
      <c r="Q494"/>
      <c r="R494">
        <v>1.7603205869242151</v>
      </c>
      <c r="S494">
        <v>3.6546868908601238</v>
      </c>
      <c r="T494"/>
      <c r="U494"/>
      <c r="V494"/>
      <c r="W494"/>
      <c r="X494"/>
      <c r="Y494"/>
      <c r="Z494">
        <v>0.87999073300510977</v>
      </c>
      <c r="AA494"/>
      <c r="AB494">
        <v>7.6192540000000069</v>
      </c>
      <c r="AC494"/>
      <c r="AD494"/>
      <c r="AE494"/>
      <c r="AF494"/>
      <c r="AG494">
        <v>0.98206850000000079</v>
      </c>
      <c r="AH494">
        <v>2.154279526333335</v>
      </c>
      <c r="AI494">
        <v>-23.345041014333358</v>
      </c>
      <c r="AJ494"/>
      <c r="AK494"/>
      <c r="AL494">
        <v>-4.4977280000000004</v>
      </c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</row>
    <row r="495" spans="1:55" x14ac:dyDescent="0.2">
      <c r="A495" s="3" t="str">
        <f t="shared" si="7"/>
        <v>FinlandSAR_UNFCCC2018</v>
      </c>
      <c r="B495" t="s">
        <v>138</v>
      </c>
      <c r="C495" t="s">
        <v>139</v>
      </c>
      <c r="D495" t="s">
        <v>23</v>
      </c>
      <c r="E495" t="s">
        <v>19</v>
      </c>
      <c r="F495">
        <v>65.46679777075056</v>
      </c>
      <c r="G495">
        <v>11.869549638656439</v>
      </c>
      <c r="H495" t="s">
        <v>161</v>
      </c>
      <c r="I495" t="s">
        <v>34</v>
      </c>
      <c r="J495">
        <v>1.4408249241667835E-3</v>
      </c>
      <c r="K495">
        <v>0.64226105728992344</v>
      </c>
      <c r="L495">
        <v>2.3709495229694729E-2</v>
      </c>
      <c r="M495">
        <v>0</v>
      </c>
      <c r="N495">
        <v>7.116220011672203E-2</v>
      </c>
      <c r="O495">
        <v>0.26286724736365974</v>
      </c>
      <c r="P495"/>
      <c r="Q495"/>
      <c r="R495">
        <v>1.7456937150797847</v>
      </c>
      <c r="S495">
        <v>3.6089080309271098</v>
      </c>
      <c r="T495"/>
      <c r="U495"/>
      <c r="V495"/>
      <c r="W495"/>
      <c r="X495"/>
      <c r="Y495"/>
      <c r="Z495">
        <v>0.88807711037033854</v>
      </c>
      <c r="AA495"/>
      <c r="AB495">
        <v>7.8140306666666737</v>
      </c>
      <c r="AC495"/>
      <c r="AD495"/>
      <c r="AE495"/>
      <c r="AF495"/>
      <c r="AG495">
        <v>0.86795233333333421</v>
      </c>
      <c r="AH495">
        <v>2.284415067333335</v>
      </c>
      <c r="AI495">
        <v>-14.589971197000013</v>
      </c>
      <c r="AJ495"/>
      <c r="AK495"/>
      <c r="AL495">
        <v>-4.5815130000000002</v>
      </c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</row>
    <row r="496" spans="1:55" x14ac:dyDescent="0.2">
      <c r="A496" s="3" t="str">
        <f t="shared" si="7"/>
        <v>FinlandSAR_UNFCCC2019</v>
      </c>
      <c r="B496" t="s">
        <v>138</v>
      </c>
      <c r="C496" t="s">
        <v>139</v>
      </c>
      <c r="D496" t="s">
        <v>23</v>
      </c>
      <c r="E496" t="s">
        <v>18</v>
      </c>
      <c r="F496">
        <v>62.067328192530788</v>
      </c>
      <c r="G496">
        <v>11.240810770006188</v>
      </c>
      <c r="H496" t="s">
        <v>164</v>
      </c>
      <c r="I496" t="s">
        <v>38</v>
      </c>
      <c r="J496">
        <v>1.3695353848155161E-3</v>
      </c>
      <c r="K496">
        <v>0.626709662871479</v>
      </c>
      <c r="L496">
        <v>2.4670759267631421E-2</v>
      </c>
      <c r="M496">
        <v>0</v>
      </c>
      <c r="N496">
        <v>7.0439680577364466E-2</v>
      </c>
      <c r="O496">
        <v>0.27817989728352516</v>
      </c>
      <c r="P496"/>
      <c r="Q496"/>
      <c r="R496">
        <v>1.7390790379578498</v>
      </c>
      <c r="S496">
        <v>3.7649624378244169</v>
      </c>
      <c r="T496"/>
      <c r="U496"/>
      <c r="V496"/>
      <c r="W496"/>
      <c r="X496"/>
      <c r="Y496"/>
      <c r="Z496">
        <v>0.87331660214545181</v>
      </c>
      <c r="AA496"/>
      <c r="AB496">
        <v>7.9106621666666737</v>
      </c>
      <c r="AC496"/>
      <c r="AD496"/>
      <c r="AE496"/>
      <c r="AF496"/>
      <c r="AG496">
        <v>0.78726333333333409</v>
      </c>
      <c r="AH496">
        <v>2.1905994033333349</v>
      </c>
      <c r="AI496">
        <v>-21.921385049666689</v>
      </c>
      <c r="AJ496"/>
      <c r="AK496"/>
      <c r="AL496">
        <v>-3.3806400000000001</v>
      </c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</row>
    <row r="497" spans="1:55" x14ac:dyDescent="0.2">
      <c r="A497" s="3" t="str">
        <f t="shared" si="7"/>
        <v>FinlandSAR_UNFCCC2020</v>
      </c>
      <c r="B497" t="s">
        <v>138</v>
      </c>
      <c r="C497" t="s">
        <v>139</v>
      </c>
      <c r="D497" t="s">
        <v>23</v>
      </c>
      <c r="E497" t="s">
        <v>107</v>
      </c>
      <c r="F497">
        <v>56.452388149833631</v>
      </c>
      <c r="G497">
        <v>10.209232146279291</v>
      </c>
      <c r="H497" t="s">
        <v>161</v>
      </c>
      <c r="I497" t="s">
        <v>42</v>
      </c>
      <c r="J497">
        <v>1.3353052107201928E-3</v>
      </c>
      <c r="K497">
        <v>0.60705145612740552</v>
      </c>
      <c r="L497">
        <v>2.6255884688102575E-2</v>
      </c>
      <c r="M497">
        <v>0</v>
      </c>
      <c r="N497">
        <v>7.3289071163825631E-2</v>
      </c>
      <c r="O497">
        <v>0.29340358802066635</v>
      </c>
      <c r="P497"/>
      <c r="Q497"/>
      <c r="R497">
        <v>1.7459193859582356</v>
      </c>
      <c r="S497">
        <v>3.7104647994803406</v>
      </c>
      <c r="T497"/>
      <c r="U497"/>
      <c r="V497"/>
      <c r="W497"/>
      <c r="X497"/>
      <c r="Y497"/>
      <c r="Z497">
        <v>0.85997439039128221</v>
      </c>
      <c r="AA497"/>
      <c r="AB497">
        <v>8.0498476666666754</v>
      </c>
      <c r="AC497"/>
      <c r="AD497"/>
      <c r="AE497"/>
      <c r="AF497"/>
      <c r="AG497"/>
      <c r="AH497">
        <v>2.1971269930000017</v>
      </c>
      <c r="AI497">
        <v>-27.79778462166669</v>
      </c>
      <c r="AJ497"/>
      <c r="AK497"/>
      <c r="AL497">
        <v>-1.2967420000000001</v>
      </c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</row>
    <row r="498" spans="1:55" x14ac:dyDescent="0.2">
      <c r="A498" s="3" t="str">
        <f t="shared" si="7"/>
        <v>United KingdomAR4_UNFCCC1990</v>
      </c>
      <c r="B498" t="s">
        <v>172</v>
      </c>
      <c r="C498" t="s">
        <v>301</v>
      </c>
      <c r="D498" t="s">
        <v>26</v>
      </c>
      <c r="E498" t="s">
        <v>79</v>
      </c>
      <c r="F498">
        <v>802.61164148368334</v>
      </c>
      <c r="G498">
        <v>14.020008485312959</v>
      </c>
      <c r="H498" t="s">
        <v>152</v>
      </c>
      <c r="I498" t="s">
        <v>106</v>
      </c>
      <c r="J498">
        <v>2.2992414785510656E-2</v>
      </c>
      <c r="K498">
        <v>0.74501336044398758</v>
      </c>
      <c r="L498">
        <v>8.1167061112421501E-2</v>
      </c>
      <c r="M498">
        <v>0</v>
      </c>
      <c r="N498">
        <v>8.4470426510505695E-2</v>
      </c>
      <c r="O498">
        <v>8.934915193308518E-2</v>
      </c>
      <c r="P498"/>
      <c r="Q498">
        <v>7.5925671551112774</v>
      </c>
      <c r="R498">
        <v>24.683012603356008</v>
      </c>
      <c r="S498">
        <v>14.552304434814721</v>
      </c>
      <c r="T498"/>
      <c r="U498"/>
      <c r="V498"/>
      <c r="W498"/>
      <c r="X498"/>
      <c r="Y498"/>
      <c r="Z498">
        <v>2.0388231925008657</v>
      </c>
      <c r="AA498"/>
      <c r="AB498">
        <v>16.974003631125676</v>
      </c>
      <c r="AC498"/>
      <c r="AD498"/>
      <c r="AE498"/>
      <c r="AF498"/>
      <c r="AG498">
        <v>5.8719584812799699</v>
      </c>
      <c r="AH498"/>
      <c r="AI498">
        <v>-13.152054616787701</v>
      </c>
      <c r="AJ498"/>
      <c r="AK498"/>
      <c r="AL498">
        <v>-2.0877176401835014</v>
      </c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</row>
    <row r="499" spans="1:55" x14ac:dyDescent="0.2">
      <c r="A499" s="3" t="str">
        <f t="shared" si="7"/>
        <v>United KingdomAR4_UNFCCC1991</v>
      </c>
      <c r="B499" t="s">
        <v>172</v>
      </c>
      <c r="C499" t="s">
        <v>301</v>
      </c>
      <c r="D499" t="s">
        <v>26</v>
      </c>
      <c r="E499" t="s">
        <v>78</v>
      </c>
      <c r="F499">
        <v>810.93267487341336</v>
      </c>
      <c r="G499">
        <v>14.121621757082357</v>
      </c>
      <c r="H499" t="s">
        <v>203</v>
      </c>
      <c r="I499" t="s">
        <v>104</v>
      </c>
      <c r="J499">
        <v>2.31273965642943E-2</v>
      </c>
      <c r="K499">
        <v>0.75018217619615524</v>
      </c>
      <c r="L499">
        <v>8.1080260004096433E-2</v>
      </c>
      <c r="M499">
        <v>0</v>
      </c>
      <c r="N499">
        <v>8.0815766311332735E-2</v>
      </c>
      <c r="O499">
        <v>8.7921797488415679E-2</v>
      </c>
      <c r="P499"/>
      <c r="Q499">
        <v>7.5332010930316775</v>
      </c>
      <c r="R499">
        <v>24.36729960434101</v>
      </c>
      <c r="S499">
        <v>14.659300865051691</v>
      </c>
      <c r="T499"/>
      <c r="U499"/>
      <c r="V499"/>
      <c r="W499"/>
      <c r="X499"/>
      <c r="Y499"/>
      <c r="Z499">
        <v>2.0131319221859498</v>
      </c>
      <c r="AA499"/>
      <c r="AB499">
        <v>16.965451356879122</v>
      </c>
      <c r="AC499"/>
      <c r="AD499"/>
      <c r="AE499"/>
      <c r="AF499"/>
      <c r="AG499">
        <v>5.7602735754700332</v>
      </c>
      <c r="AH499"/>
      <c r="AI499">
        <v>-13.687192712133562</v>
      </c>
      <c r="AJ499"/>
      <c r="AK499"/>
      <c r="AL499">
        <v>-1.8890037321418272</v>
      </c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</row>
    <row r="500" spans="1:55" x14ac:dyDescent="0.2">
      <c r="A500" s="3" t="str">
        <f t="shared" si="7"/>
        <v>United KingdomAR4_UNFCCC1992</v>
      </c>
      <c r="B500" t="s">
        <v>172</v>
      </c>
      <c r="C500" t="s">
        <v>301</v>
      </c>
      <c r="D500" t="s">
        <v>26</v>
      </c>
      <c r="E500" t="s">
        <v>76</v>
      </c>
      <c r="F500">
        <v>790.13612537043718</v>
      </c>
      <c r="G500">
        <v>13.722309986137944</v>
      </c>
      <c r="H500" t="s">
        <v>220</v>
      </c>
      <c r="I500" t="s">
        <v>104</v>
      </c>
      <c r="J500">
        <v>2.2649678365741981E-2</v>
      </c>
      <c r="K500">
        <v>0.75069624338356367</v>
      </c>
      <c r="L500">
        <v>8.3494549479754709E-2</v>
      </c>
      <c r="M500">
        <v>0</v>
      </c>
      <c r="N500">
        <v>7.6395217635114712E-2</v>
      </c>
      <c r="O500">
        <v>8.9413989501566843E-2</v>
      </c>
      <c r="P500"/>
      <c r="Q500">
        <v>7.5646642909702093</v>
      </c>
      <c r="R500">
        <v>24.55041136640677</v>
      </c>
      <c r="S500">
        <v>14.098207509779121</v>
      </c>
      <c r="T500"/>
      <c r="U500"/>
      <c r="V500"/>
      <c r="W500"/>
      <c r="X500"/>
      <c r="Y500"/>
      <c r="Z500">
        <v>1.8520736584762065</v>
      </c>
      <c r="AA500"/>
      <c r="AB500">
        <v>16.93250832360841</v>
      </c>
      <c r="AC500"/>
      <c r="AD500"/>
      <c r="AE500"/>
      <c r="AF500"/>
      <c r="AG500">
        <v>5.6513580694402537</v>
      </c>
      <c r="AH500"/>
      <c r="AI500">
        <v>-14.172065495056676</v>
      </c>
      <c r="AJ500"/>
      <c r="AK500"/>
      <c r="AL500">
        <v>-1.9263375159478289</v>
      </c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</row>
    <row r="501" spans="1:55" x14ac:dyDescent="0.2">
      <c r="A501" s="3" t="str">
        <f t="shared" si="7"/>
        <v>United KingdomAR4_UNFCCC1993</v>
      </c>
      <c r="B501" t="s">
        <v>172</v>
      </c>
      <c r="C501" t="s">
        <v>301</v>
      </c>
      <c r="D501" t="s">
        <v>26</v>
      </c>
      <c r="E501" t="s">
        <v>73</v>
      </c>
      <c r="F501">
        <v>770.26323763297967</v>
      </c>
      <c r="G501">
        <v>13.345144386748089</v>
      </c>
      <c r="H501" t="s">
        <v>183</v>
      </c>
      <c r="I501" t="s">
        <v>104</v>
      </c>
      <c r="J501">
        <v>2.1958185850197175E-2</v>
      </c>
      <c r="K501">
        <v>0.75016655852572756</v>
      </c>
      <c r="L501">
        <v>8.6324791327269598E-2</v>
      </c>
      <c r="M501">
        <v>0</v>
      </c>
      <c r="N501">
        <v>7.2922036677171009E-2</v>
      </c>
      <c r="O501">
        <v>9.0586613469831725E-2</v>
      </c>
      <c r="P501"/>
      <c r="Q501">
        <v>7.6240761326853299</v>
      </c>
      <c r="R501">
        <v>24.573450859617957</v>
      </c>
      <c r="S501">
        <v>13.681493519387768</v>
      </c>
      <c r="T501"/>
      <c r="U501"/>
      <c r="V501"/>
      <c r="W501"/>
      <c r="X501"/>
      <c r="Y501"/>
      <c r="Z501">
        <v>1.2741159085852294</v>
      </c>
      <c r="AA501"/>
      <c r="AB501">
        <v>17.073422345240246</v>
      </c>
      <c r="AC501"/>
      <c r="AD501"/>
      <c r="AE501"/>
      <c r="AF501"/>
      <c r="AG501">
        <v>5.5489794119633435</v>
      </c>
      <c r="AH501"/>
      <c r="AI501">
        <v>-14.566752170458871</v>
      </c>
      <c r="AJ501"/>
      <c r="AK501"/>
      <c r="AL501">
        <v>-1.9733322986213413</v>
      </c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</row>
    <row r="502" spans="1:55" x14ac:dyDescent="0.2">
      <c r="A502" s="3" t="str">
        <f t="shared" si="7"/>
        <v>United KingdomAR4_UNFCCC1994</v>
      </c>
      <c r="B502" t="s">
        <v>172</v>
      </c>
      <c r="C502" t="s">
        <v>301</v>
      </c>
      <c r="D502" t="s">
        <v>26</v>
      </c>
      <c r="E502" t="s">
        <v>70</v>
      </c>
      <c r="F502">
        <v>758.33392693096914</v>
      </c>
      <c r="G502">
        <v>13.105057697450697</v>
      </c>
      <c r="H502" t="s">
        <v>203</v>
      </c>
      <c r="I502" t="s">
        <v>104</v>
      </c>
      <c r="J502">
        <v>2.1671547076536086E-2</v>
      </c>
      <c r="K502">
        <v>0.74161903300076437</v>
      </c>
      <c r="L502">
        <v>8.8112078722362291E-2</v>
      </c>
      <c r="M502">
        <v>0</v>
      </c>
      <c r="N502">
        <v>7.6955305628630621E-2</v>
      </c>
      <c r="O502">
        <v>9.3313582648242729E-2</v>
      </c>
      <c r="P502"/>
      <c r="Q502">
        <v>7.72038426950113</v>
      </c>
      <c r="R502">
        <v>24.64156056567084</v>
      </c>
      <c r="S502">
        <v>14.222985838710882</v>
      </c>
      <c r="T502"/>
      <c r="U502"/>
      <c r="V502"/>
      <c r="W502"/>
      <c r="X502"/>
      <c r="Y502"/>
      <c r="Z502">
        <v>1.6787401557836816</v>
      </c>
      <c r="AA502"/>
      <c r="AB502">
        <v>17.044181370067552</v>
      </c>
      <c r="AC502"/>
      <c r="AD502"/>
      <c r="AE502"/>
      <c r="AF502"/>
      <c r="AG502">
        <v>5.4550033659053598</v>
      </c>
      <c r="AH502"/>
      <c r="AI502">
        <v>-14.549127989654796</v>
      </c>
      <c r="AJ502"/>
      <c r="AK502"/>
      <c r="AL502">
        <v>-2.2159458784386858</v>
      </c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</row>
    <row r="503" spans="1:55" x14ac:dyDescent="0.2">
      <c r="A503" s="3" t="str">
        <f t="shared" si="7"/>
        <v>United KingdomAR4_UNFCCC1995</v>
      </c>
      <c r="B503" t="s">
        <v>172</v>
      </c>
      <c r="C503" t="s">
        <v>301</v>
      </c>
      <c r="D503" t="s">
        <v>26</v>
      </c>
      <c r="E503" t="s">
        <v>68</v>
      </c>
      <c r="F503">
        <v>750.88482801123178</v>
      </c>
      <c r="G503">
        <v>12.942043808923241</v>
      </c>
      <c r="H503" t="s">
        <v>153</v>
      </c>
      <c r="I503" t="s">
        <v>104</v>
      </c>
      <c r="J503">
        <v>2.090355195478634E-2</v>
      </c>
      <c r="K503">
        <v>0.73904292351439682</v>
      </c>
      <c r="L503">
        <v>9.0349005928333961E-2</v>
      </c>
      <c r="M503">
        <v>0</v>
      </c>
      <c r="N503">
        <v>7.6470640764046638E-2</v>
      </c>
      <c r="O503">
        <v>9.4137429793222621E-2</v>
      </c>
      <c r="P503"/>
      <c r="Q503">
        <v>7.6742380991424985</v>
      </c>
      <c r="R503">
        <v>24.479586551996388</v>
      </c>
      <c r="S503">
        <v>14.268771221369981</v>
      </c>
      <c r="T503"/>
      <c r="U503"/>
      <c r="V503"/>
      <c r="W503"/>
      <c r="X503"/>
      <c r="Y503"/>
      <c r="Z503">
        <v>1.6722584347784351</v>
      </c>
      <c r="AA503"/>
      <c r="AB503">
        <v>17.225987678663973</v>
      </c>
      <c r="AC503"/>
      <c r="AD503"/>
      <c r="AE503"/>
      <c r="AF503"/>
      <c r="AG503">
        <v>5.3655257937520995</v>
      </c>
      <c r="AH503"/>
      <c r="AI503">
        <v>-14.619945910709829</v>
      </c>
      <c r="AJ503"/>
      <c r="AK503"/>
      <c r="AL503">
        <v>-2.2766860231799315</v>
      </c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</row>
    <row r="504" spans="1:55" x14ac:dyDescent="0.2">
      <c r="A504" s="3" t="str">
        <f t="shared" si="7"/>
        <v>United KingdomAR4_UNFCCC1996</v>
      </c>
      <c r="B504" t="s">
        <v>172</v>
      </c>
      <c r="C504" t="s">
        <v>301</v>
      </c>
      <c r="D504" t="s">
        <v>26</v>
      </c>
      <c r="E504" t="s">
        <v>65</v>
      </c>
      <c r="F504">
        <v>770.50952964242913</v>
      </c>
      <c r="G504">
        <v>13.246517646918553</v>
      </c>
      <c r="H504" t="s">
        <v>220</v>
      </c>
      <c r="I504" t="s">
        <v>104</v>
      </c>
      <c r="J504">
        <v>2.1284741490333277E-2</v>
      </c>
      <c r="K504">
        <v>0.74250724527536294</v>
      </c>
      <c r="L504">
        <v>8.8408651174207542E-2</v>
      </c>
      <c r="M504">
        <v>0</v>
      </c>
      <c r="N504">
        <v>7.6582931139152224E-2</v>
      </c>
      <c r="O504">
        <v>9.2501172411277394E-2</v>
      </c>
      <c r="P504"/>
      <c r="Q504">
        <v>7.9251230952880265</v>
      </c>
      <c r="R504">
        <v>24.911571621047909</v>
      </c>
      <c r="S504">
        <v>14.427847493808175</v>
      </c>
      <c r="T504"/>
      <c r="U504"/>
      <c r="V504"/>
      <c r="W504"/>
      <c r="X504"/>
      <c r="Y504"/>
      <c r="Z504">
        <v>1.7058065680439414</v>
      </c>
      <c r="AA504"/>
      <c r="AB504">
        <v>17.085692446582222</v>
      </c>
      <c r="AC504"/>
      <c r="AD504"/>
      <c r="AE504"/>
      <c r="AF504"/>
      <c r="AG504">
        <v>5.2169936212163073</v>
      </c>
      <c r="AH504"/>
      <c r="AI504">
        <v>-15.10190584363407</v>
      </c>
      <c r="AJ504"/>
      <c r="AK504"/>
      <c r="AL504">
        <v>-2.2175334848385471</v>
      </c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</row>
    <row r="505" spans="1:55" x14ac:dyDescent="0.2">
      <c r="A505" s="3" t="str">
        <f t="shared" si="7"/>
        <v>United KingdomAR4_UNFCCC1997</v>
      </c>
      <c r="B505" t="s">
        <v>172</v>
      </c>
      <c r="C505" t="s">
        <v>301</v>
      </c>
      <c r="D505" t="s">
        <v>26</v>
      </c>
      <c r="E505" t="s">
        <v>64</v>
      </c>
      <c r="F505">
        <v>744.31249229609512</v>
      </c>
      <c r="G505">
        <v>12.763226493209764</v>
      </c>
      <c r="H505" t="s">
        <v>220</v>
      </c>
      <c r="I505" t="s">
        <v>104</v>
      </c>
      <c r="J505">
        <v>1.9829034541565461E-2</v>
      </c>
      <c r="K505">
        <v>0.73649380670869546</v>
      </c>
      <c r="L505">
        <v>9.0940820906818778E-2</v>
      </c>
      <c r="M505">
        <v>0</v>
      </c>
      <c r="N505">
        <v>7.7759622835500405E-2</v>
      </c>
      <c r="O505">
        <v>9.4805749548985407E-2</v>
      </c>
      <c r="P505"/>
      <c r="Q505">
        <v>7.9760468717249475</v>
      </c>
      <c r="R505">
        <v>24.696832585794116</v>
      </c>
      <c r="S505">
        <v>14.64944934722454</v>
      </c>
      <c r="T505"/>
      <c r="U505"/>
      <c r="V505"/>
      <c r="W505"/>
      <c r="X505"/>
      <c r="Y505"/>
      <c r="Z505">
        <v>1.0070781548945003</v>
      </c>
      <c r="AA505"/>
      <c r="AB505">
        <v>17.036664685504498</v>
      </c>
      <c r="AC505"/>
      <c r="AD505"/>
      <c r="AE505"/>
      <c r="AF505"/>
      <c r="AG505">
        <v>5.199032085662127</v>
      </c>
      <c r="AH505"/>
      <c r="AI505">
        <v>-15.210683685880387</v>
      </c>
      <c r="AJ505"/>
      <c r="AK505"/>
      <c r="AL505">
        <v>-2.395277199298385</v>
      </c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</row>
    <row r="506" spans="1:55" x14ac:dyDescent="0.2">
      <c r="A506" s="3" t="str">
        <f t="shared" si="7"/>
        <v>United KingdomAR4_UNFCCC1998</v>
      </c>
      <c r="B506" t="s">
        <v>172</v>
      </c>
      <c r="C506" t="s">
        <v>301</v>
      </c>
      <c r="D506" t="s">
        <v>26</v>
      </c>
      <c r="E506" t="s">
        <v>62</v>
      </c>
      <c r="F506">
        <v>746.58887023661225</v>
      </c>
      <c r="G506">
        <v>12.76500881170807</v>
      </c>
      <c r="H506" t="s">
        <v>183</v>
      </c>
      <c r="I506" t="s">
        <v>106</v>
      </c>
      <c r="J506">
        <v>2.0130375969675811E-2</v>
      </c>
      <c r="K506">
        <v>0.74156877923915165</v>
      </c>
      <c r="L506">
        <v>8.9262421027818839E-2</v>
      </c>
      <c r="M506">
        <v>0</v>
      </c>
      <c r="N506">
        <v>7.4622561124928252E-2</v>
      </c>
      <c r="O506">
        <v>9.4546238608101213E-2</v>
      </c>
      <c r="P506"/>
      <c r="Q506">
        <v>7.9271784641761451</v>
      </c>
      <c r="R506">
        <v>24.786827924047188</v>
      </c>
      <c r="S506">
        <v>14.389618130076052</v>
      </c>
      <c r="T506"/>
      <c r="U506"/>
      <c r="V506"/>
      <c r="W506"/>
      <c r="X506"/>
      <c r="Y506"/>
      <c r="Z506">
        <v>1.4533832993526965</v>
      </c>
      <c r="AA506"/>
      <c r="AB506">
        <v>16.965566828520174</v>
      </c>
      <c r="AC506"/>
      <c r="AD506"/>
      <c r="AE506"/>
      <c r="AF506"/>
      <c r="AG506">
        <v>5.0645948213711929</v>
      </c>
      <c r="AH506"/>
      <c r="AI506">
        <v>-15.669892919398549</v>
      </c>
      <c r="AJ506"/>
      <c r="AK506"/>
      <c r="AL506">
        <v>-2.2880013146622926</v>
      </c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</row>
    <row r="507" spans="1:55" x14ac:dyDescent="0.2">
      <c r="A507" s="3" t="str">
        <f t="shared" si="7"/>
        <v>United KingdomAR4_UNFCCC1999</v>
      </c>
      <c r="B507" t="s">
        <v>172</v>
      </c>
      <c r="C507" t="s">
        <v>301</v>
      </c>
      <c r="D507" t="s">
        <v>26</v>
      </c>
      <c r="E507" t="s">
        <v>60</v>
      </c>
      <c r="F507">
        <v>724.47630314433968</v>
      </c>
      <c r="G507">
        <v>12.345703112482349</v>
      </c>
      <c r="H507" t="s">
        <v>203</v>
      </c>
      <c r="I507" t="s">
        <v>106</v>
      </c>
      <c r="J507">
        <v>1.9690371075607182E-2</v>
      </c>
      <c r="K507">
        <v>0.74941049608761945</v>
      </c>
      <c r="L507">
        <v>8.8174229494787287E-2</v>
      </c>
      <c r="M507">
        <v>0</v>
      </c>
      <c r="N507">
        <v>6.5195019736182219E-2</v>
      </c>
      <c r="O507">
        <v>9.7220254681411017E-2</v>
      </c>
      <c r="P507"/>
      <c r="Q507">
        <v>7.7494971263234236</v>
      </c>
      <c r="R507">
        <v>24.714779645552817</v>
      </c>
      <c r="S507">
        <v>14.543475812280871</v>
      </c>
      <c r="T507"/>
      <c r="U507"/>
      <c r="V507"/>
      <c r="W507"/>
      <c r="X507"/>
      <c r="Y507"/>
      <c r="Z507">
        <v>1.5778956105764597</v>
      </c>
      <c r="AA507"/>
      <c r="AB507">
        <v>16.883007646172512</v>
      </c>
      <c r="AC507"/>
      <c r="AD507"/>
      <c r="AE507"/>
      <c r="AF507"/>
      <c r="AG507">
        <v>4.9651148614337552</v>
      </c>
      <c r="AH507"/>
      <c r="AI507">
        <v>-15.793031866317085</v>
      </c>
      <c r="AJ507"/>
      <c r="AK507"/>
      <c r="AL507">
        <v>-2.5221936857061986</v>
      </c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</row>
    <row r="508" spans="1:55" x14ac:dyDescent="0.2">
      <c r="A508" s="3" t="str">
        <f t="shared" si="7"/>
        <v>United KingdomAR4_UNFCCC2000</v>
      </c>
      <c r="B508" t="s">
        <v>172</v>
      </c>
      <c r="C508" t="s">
        <v>301</v>
      </c>
      <c r="D508" t="s">
        <v>26</v>
      </c>
      <c r="E508" t="s">
        <v>58</v>
      </c>
      <c r="F508">
        <v>725.56560708843949</v>
      </c>
      <c r="G508">
        <v>12.320166992505014</v>
      </c>
      <c r="H508" t="s">
        <v>183</v>
      </c>
      <c r="I508" t="s">
        <v>106</v>
      </c>
      <c r="J508">
        <v>1.9384995485361135E-2</v>
      </c>
      <c r="K508">
        <v>0.7601662783379004</v>
      </c>
      <c r="L508">
        <v>8.4709889844638855E-2</v>
      </c>
      <c r="M508">
        <v>0</v>
      </c>
      <c r="N508">
        <v>6.1535525398745933E-2</v>
      </c>
      <c r="O508">
        <v>9.3588306418714851E-2</v>
      </c>
      <c r="P508"/>
      <c r="Q508">
        <v>7.4767655899611523</v>
      </c>
      <c r="R508">
        <v>24.001397040834366</v>
      </c>
      <c r="S508">
        <v>13.790951077124966</v>
      </c>
      <c r="T508"/>
      <c r="U508"/>
      <c r="V508"/>
      <c r="W508"/>
      <c r="X508"/>
      <c r="Y508"/>
      <c r="Z508">
        <v>1.2010198363996121</v>
      </c>
      <c r="AA508"/>
      <c r="AB508">
        <v>16.727335571512622</v>
      </c>
      <c r="AC508"/>
      <c r="AD508"/>
      <c r="AE508"/>
      <c r="AF508"/>
      <c r="AG508">
        <v>4.7069872472410124</v>
      </c>
      <c r="AH508"/>
      <c r="AI508">
        <v>-15.988880648622979</v>
      </c>
      <c r="AJ508"/>
      <c r="AK508"/>
      <c r="AL508">
        <v>-2.776411812866836</v>
      </c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</row>
    <row r="509" spans="1:55" x14ac:dyDescent="0.2">
      <c r="A509" s="3" t="str">
        <f t="shared" si="7"/>
        <v>United KingdomAR4_UNFCCC2001</v>
      </c>
      <c r="B509" t="s">
        <v>172</v>
      </c>
      <c r="C509" t="s">
        <v>301</v>
      </c>
      <c r="D509" t="s">
        <v>26</v>
      </c>
      <c r="E509" t="s">
        <v>55</v>
      </c>
      <c r="F509">
        <v>727.98024161034266</v>
      </c>
      <c r="G509">
        <v>12.313671653940688</v>
      </c>
      <c r="H509" t="s">
        <v>203</v>
      </c>
      <c r="I509" t="s">
        <v>106</v>
      </c>
      <c r="J509">
        <v>1.9610968864896654E-2</v>
      </c>
      <c r="K509">
        <v>0.77252833915384156</v>
      </c>
      <c r="L509">
        <v>8.1493976753828232E-2</v>
      </c>
      <c r="M509">
        <v>0</v>
      </c>
      <c r="N509">
        <v>5.6348941933086295E-2</v>
      </c>
      <c r="O509">
        <v>8.9628742159243865E-2</v>
      </c>
      <c r="P509"/>
      <c r="Q509">
        <v>7.2358937997629313</v>
      </c>
      <c r="R509">
        <v>22.725142545557414</v>
      </c>
      <c r="S509">
        <v>13.225185421486966</v>
      </c>
      <c r="T509"/>
      <c r="U509"/>
      <c r="V509"/>
      <c r="W509"/>
      <c r="X509"/>
      <c r="Y509"/>
      <c r="Z509">
        <v>0.99527194966651</v>
      </c>
      <c r="AA509"/>
      <c r="AB509">
        <v>16.54808751618059</v>
      </c>
      <c r="AC509"/>
      <c r="AD509"/>
      <c r="AE509"/>
      <c r="AF509"/>
      <c r="AG509">
        <v>4.5183721396630423</v>
      </c>
      <c r="AH509"/>
      <c r="AI509">
        <v>-16.470393371283439</v>
      </c>
      <c r="AJ509"/>
      <c r="AK509"/>
      <c r="AL509">
        <v>-2.6224428152693373</v>
      </c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</row>
    <row r="510" spans="1:55" x14ac:dyDescent="0.2">
      <c r="A510" s="3" t="str">
        <f t="shared" si="7"/>
        <v>United KingdomAR4_UNFCCC2002</v>
      </c>
      <c r="B510" t="s">
        <v>172</v>
      </c>
      <c r="C510" t="s">
        <v>301</v>
      </c>
      <c r="D510" t="s">
        <v>26</v>
      </c>
      <c r="E510" t="s">
        <v>52</v>
      </c>
      <c r="F510">
        <v>705.98237049508498</v>
      </c>
      <c r="G510">
        <v>11.891134826368589</v>
      </c>
      <c r="H510" t="s">
        <v>153</v>
      </c>
      <c r="I510" t="s">
        <v>106</v>
      </c>
      <c r="J510">
        <v>1.8605974327427974E-2</v>
      </c>
      <c r="K510">
        <v>0.77414073568705777</v>
      </c>
      <c r="L510">
        <v>8.2484565068950508E-2</v>
      </c>
      <c r="M510">
        <v>0</v>
      </c>
      <c r="N510">
        <v>5.1648246221486838E-2</v>
      </c>
      <c r="O510">
        <v>9.1726453022504789E-2</v>
      </c>
      <c r="P510"/>
      <c r="Q510">
        <v>7.0893745438255698</v>
      </c>
      <c r="R510">
        <v>22.363313351655627</v>
      </c>
      <c r="S510">
        <v>13.27918238947561</v>
      </c>
      <c r="T510"/>
      <c r="U510"/>
      <c r="V510"/>
      <c r="W510"/>
      <c r="X510"/>
      <c r="Y510"/>
      <c r="Z510">
        <v>1.1545870264144713</v>
      </c>
      <c r="AA510"/>
      <c r="AB510">
        <v>16.437574198236891</v>
      </c>
      <c r="AC510"/>
      <c r="AD510"/>
      <c r="AE510"/>
      <c r="AF510"/>
      <c r="AG510">
        <v>4.4332272323258231</v>
      </c>
      <c r="AH510"/>
      <c r="AI510">
        <v>-16.767963566726767</v>
      </c>
      <c r="AJ510"/>
      <c r="AK510"/>
      <c r="AL510">
        <v>-2.5809738709808365</v>
      </c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</row>
    <row r="511" spans="1:55" x14ac:dyDescent="0.2">
      <c r="A511" s="3" t="str">
        <f t="shared" si="7"/>
        <v>United KingdomAR4_UNFCCC2003</v>
      </c>
      <c r="B511" t="s">
        <v>172</v>
      </c>
      <c r="C511" t="s">
        <v>301</v>
      </c>
      <c r="D511" t="s">
        <v>26</v>
      </c>
      <c r="E511" t="s">
        <v>50</v>
      </c>
      <c r="F511">
        <v>711.85578550214734</v>
      </c>
      <c r="G511">
        <v>11.934362153590033</v>
      </c>
      <c r="H511" t="s">
        <v>153</v>
      </c>
      <c r="I511" t="s">
        <v>106</v>
      </c>
      <c r="J511">
        <v>1.8317939730317926E-2</v>
      </c>
      <c r="K511">
        <v>0.77603955049789508</v>
      </c>
      <c r="L511">
        <v>7.6778810107708997E-2</v>
      </c>
      <c r="M511">
        <v>0</v>
      </c>
      <c r="N511">
        <v>5.5177320074295537E-2</v>
      </c>
      <c r="O511">
        <v>9.2004319320100336E-2</v>
      </c>
      <c r="P511"/>
      <c r="Q511">
        <v>7.1009210813759056</v>
      </c>
      <c r="R511">
        <v>22.602705750730916</v>
      </c>
      <c r="S511">
        <v>13.1430518364722</v>
      </c>
      <c r="T511"/>
      <c r="U511"/>
      <c r="V511"/>
      <c r="W511"/>
      <c r="X511"/>
      <c r="Y511"/>
      <c r="Z511">
        <v>1.8858719533093176</v>
      </c>
      <c r="AA511"/>
      <c r="AB511">
        <v>16.292100600218024</v>
      </c>
      <c r="AC511"/>
      <c r="AD511"/>
      <c r="AE511"/>
      <c r="AF511"/>
      <c r="AG511">
        <v>4.46915577709406</v>
      </c>
      <c r="AH511"/>
      <c r="AI511">
        <v>-16.94350805912568</v>
      </c>
      <c r="AJ511"/>
      <c r="AK511"/>
      <c r="AL511">
        <v>-2.7072788073984229</v>
      </c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</row>
    <row r="512" spans="1:55" x14ac:dyDescent="0.2">
      <c r="A512" s="3" t="str">
        <f t="shared" si="7"/>
        <v>United KingdomAR4_UNFCCC2004</v>
      </c>
      <c r="B512" t="s">
        <v>172</v>
      </c>
      <c r="C512" t="s">
        <v>301</v>
      </c>
      <c r="D512" t="s">
        <v>26</v>
      </c>
      <c r="E512" t="s">
        <v>46</v>
      </c>
      <c r="F512">
        <v>709.71201109700485</v>
      </c>
      <c r="G512">
        <v>11.830918434257786</v>
      </c>
      <c r="H512" t="s">
        <v>182</v>
      </c>
      <c r="I512" t="s">
        <v>106</v>
      </c>
      <c r="J512">
        <v>1.7367988165599996E-2</v>
      </c>
      <c r="K512">
        <v>0.77805289622058127</v>
      </c>
      <c r="L512">
        <v>7.0928531628920627E-2</v>
      </c>
      <c r="M512">
        <v>0</v>
      </c>
      <c r="N512">
        <v>5.8656182725641576E-2</v>
      </c>
      <c r="O512">
        <v>9.2362389424856528E-2</v>
      </c>
      <c r="P512"/>
      <c r="Q512">
        <v>7.208707725216291</v>
      </c>
      <c r="R512">
        <v>22.771380388408783</v>
      </c>
      <c r="S512">
        <v>12.875633582738192</v>
      </c>
      <c r="T512"/>
      <c r="U512"/>
      <c r="V512"/>
      <c r="W512"/>
      <c r="X512"/>
      <c r="Y512"/>
      <c r="Z512">
        <v>2.0236025000397357</v>
      </c>
      <c r="AA512"/>
      <c r="AB512">
        <v>16.138638146928958</v>
      </c>
      <c r="AC512"/>
      <c r="AD512"/>
      <c r="AE512"/>
      <c r="AF512"/>
      <c r="AG512">
        <v>4.5327348051077108</v>
      </c>
      <c r="AH512"/>
      <c r="AI512">
        <v>-17.36146224740715</v>
      </c>
      <c r="AJ512"/>
      <c r="AK512"/>
      <c r="AL512">
        <v>-2.5024651600694114</v>
      </c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</row>
    <row r="513" spans="1:55" x14ac:dyDescent="0.2">
      <c r="A513" s="3" t="str">
        <f t="shared" si="7"/>
        <v>United KingdomAR4_UNFCCC2005</v>
      </c>
      <c r="B513" t="s">
        <v>172</v>
      </c>
      <c r="C513" t="s">
        <v>301</v>
      </c>
      <c r="D513" t="s">
        <v>26</v>
      </c>
      <c r="E513" t="s">
        <v>43</v>
      </c>
      <c r="F513">
        <v>701.07662207826775</v>
      </c>
      <c r="G513">
        <v>11.606997086751344</v>
      </c>
      <c r="H513" t="s">
        <v>152</v>
      </c>
      <c r="I513" t="s">
        <v>106</v>
      </c>
      <c r="J513">
        <v>1.6798073264212055E-2</v>
      </c>
      <c r="K513">
        <v>0.78203824720147663</v>
      </c>
      <c r="L513">
        <v>6.8069602774802007E-2</v>
      </c>
      <c r="M513">
        <v>0</v>
      </c>
      <c r="N513">
        <v>5.7039065389146902E-2</v>
      </c>
      <c r="O513">
        <v>9.2853084634574506E-2</v>
      </c>
      <c r="P513"/>
      <c r="Q513">
        <v>7.1524730364401545</v>
      </c>
      <c r="R513">
        <v>22.830879407153198</v>
      </c>
      <c r="S513">
        <v>12.690798594352957</v>
      </c>
      <c r="T513"/>
      <c r="U513"/>
      <c r="V513"/>
      <c r="W513"/>
      <c r="X513"/>
      <c r="Y513"/>
      <c r="Z513">
        <v>1.9892293896173578</v>
      </c>
      <c r="AA513"/>
      <c r="AB513">
        <v>15.940895250188211</v>
      </c>
      <c r="AC513"/>
      <c r="AD513"/>
      <c r="AE513"/>
      <c r="AF513"/>
      <c r="AG513">
        <v>4.4928512474031264</v>
      </c>
      <c r="AH513"/>
      <c r="AI513">
        <v>-17.632437197943077</v>
      </c>
      <c r="AJ513"/>
      <c r="AK513"/>
      <c r="AL513">
        <v>-2.408541074134527</v>
      </c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</row>
    <row r="514" spans="1:55" x14ac:dyDescent="0.2">
      <c r="A514" s="3" t="str">
        <f t="shared" si="7"/>
        <v>United KingdomAR4_UNFCCC2006</v>
      </c>
      <c r="B514" t="s">
        <v>172</v>
      </c>
      <c r="C514" t="s">
        <v>301</v>
      </c>
      <c r="D514" t="s">
        <v>26</v>
      </c>
      <c r="E514" t="s">
        <v>39</v>
      </c>
      <c r="F514">
        <v>692.94026399568236</v>
      </c>
      <c r="G514">
        <v>11.388274095436415</v>
      </c>
      <c r="H514" t="s">
        <v>182</v>
      </c>
      <c r="I514" t="s">
        <v>106</v>
      </c>
      <c r="J514">
        <v>1.6108037427551739E-2</v>
      </c>
      <c r="K514">
        <v>0.78611571301631145</v>
      </c>
      <c r="L514">
        <v>6.4550487001522244E-2</v>
      </c>
      <c r="M514">
        <v>0</v>
      </c>
      <c r="N514">
        <v>5.742175303261654E-2</v>
      </c>
      <c r="O514">
        <v>9.1912046949549797E-2</v>
      </c>
      <c r="P514"/>
      <c r="Q514">
        <v>7.0561100068887042</v>
      </c>
      <c r="R514">
        <v>22.330282502472279</v>
      </c>
      <c r="S514">
        <v>12.210366334954449</v>
      </c>
      <c r="T514"/>
      <c r="U514"/>
      <c r="V514"/>
      <c r="W514"/>
      <c r="X514"/>
      <c r="Y514"/>
      <c r="Z514">
        <v>1.9533528918720238</v>
      </c>
      <c r="AA514"/>
      <c r="AB514">
        <v>15.895386787995509</v>
      </c>
      <c r="AC514"/>
      <c r="AD514"/>
      <c r="AE514"/>
      <c r="AF514"/>
      <c r="AG514">
        <v>4.2440595534216232</v>
      </c>
      <c r="AH514"/>
      <c r="AI514">
        <v>-17.936817166454336</v>
      </c>
      <c r="AJ514"/>
      <c r="AK514"/>
      <c r="AL514">
        <v>-2.150571022424165</v>
      </c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</row>
    <row r="515" spans="1:55" x14ac:dyDescent="0.2">
      <c r="A515" s="3" t="str">
        <f t="shared" ref="A515:A578" si="8">C515&amp;D515&amp;E515</f>
        <v>United KingdomAR4_UNFCCC2007</v>
      </c>
      <c r="B515" t="s">
        <v>172</v>
      </c>
      <c r="C515" t="s">
        <v>301</v>
      </c>
      <c r="D515" t="s">
        <v>26</v>
      </c>
      <c r="E515" t="s">
        <v>37</v>
      </c>
      <c r="F515">
        <v>680.90263344922107</v>
      </c>
      <c r="G515">
        <v>11.103641310839407</v>
      </c>
      <c r="H515" t="s">
        <v>218</v>
      </c>
      <c r="I515" t="s">
        <v>98</v>
      </c>
      <c r="J515">
        <v>1.545833832090519E-2</v>
      </c>
      <c r="K515">
        <v>0.78497937139491636</v>
      </c>
      <c r="L515">
        <v>6.1273990434614838E-2</v>
      </c>
      <c r="M515">
        <v>0</v>
      </c>
      <c r="N515">
        <v>6.1080444841464084E-2</v>
      </c>
      <c r="O515">
        <v>9.2666193329004803E-2</v>
      </c>
      <c r="P515"/>
      <c r="Q515">
        <v>6.9946020946159573</v>
      </c>
      <c r="R515">
        <v>22.153865556134971</v>
      </c>
      <c r="S515">
        <v>11.96155444331807</v>
      </c>
      <c r="T515"/>
      <c r="U515"/>
      <c r="V515"/>
      <c r="W515"/>
      <c r="X515"/>
      <c r="Y515"/>
      <c r="Z515">
        <v>1.933679827953702</v>
      </c>
      <c r="AA515"/>
      <c r="AB515">
        <v>15.679245579752914</v>
      </c>
      <c r="AC515"/>
      <c r="AD515"/>
      <c r="AE515"/>
      <c r="AF515"/>
      <c r="AG515">
        <v>4.3737075676583963</v>
      </c>
      <c r="AH515"/>
      <c r="AI515">
        <v>-18.029454687904032</v>
      </c>
      <c r="AJ515"/>
      <c r="AK515"/>
      <c r="AL515">
        <v>-2.2706444932617664</v>
      </c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</row>
    <row r="516" spans="1:55" x14ac:dyDescent="0.2">
      <c r="A516" s="3" t="str">
        <f t="shared" si="8"/>
        <v>United KingdomAR4_UNFCCC2008</v>
      </c>
      <c r="B516" t="s">
        <v>172</v>
      </c>
      <c r="C516" t="s">
        <v>301</v>
      </c>
      <c r="D516" t="s">
        <v>26</v>
      </c>
      <c r="E516" t="s">
        <v>33</v>
      </c>
      <c r="F516">
        <v>659.22880819448585</v>
      </c>
      <c r="G516">
        <v>10.665925567073531</v>
      </c>
      <c r="H516" t="s">
        <v>213</v>
      </c>
      <c r="I516" t="s">
        <v>98</v>
      </c>
      <c r="J516">
        <v>1.4891259268788511E-2</v>
      </c>
      <c r="K516">
        <v>0.79180649600601083</v>
      </c>
      <c r="L516">
        <v>5.6420727869470361E-2</v>
      </c>
      <c r="M516">
        <v>0</v>
      </c>
      <c r="N516">
        <v>5.8336630852570848E-2</v>
      </c>
      <c r="O516">
        <v>9.3436145271948046E-2</v>
      </c>
      <c r="P516"/>
      <c r="Q516">
        <v>6.7929712372876256</v>
      </c>
      <c r="R516">
        <v>21.410149136680072</v>
      </c>
      <c r="S516">
        <v>11.75127201717283</v>
      </c>
      <c r="T516"/>
      <c r="U516"/>
      <c r="V516"/>
      <c r="W516"/>
      <c r="X516"/>
      <c r="Y516"/>
      <c r="Z516">
        <v>1.9430892496940564</v>
      </c>
      <c r="AA516"/>
      <c r="AB516">
        <v>15.482206801091476</v>
      </c>
      <c r="AC516"/>
      <c r="AD516"/>
      <c r="AE516"/>
      <c r="AF516"/>
      <c r="AG516">
        <v>4.2161102479870918</v>
      </c>
      <c r="AH516"/>
      <c r="AI516">
        <v>-18.644943579309803</v>
      </c>
      <c r="AJ516"/>
      <c r="AK516"/>
      <c r="AL516">
        <v>-1.969481991376645</v>
      </c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</row>
    <row r="517" spans="1:55" x14ac:dyDescent="0.2">
      <c r="A517" s="3" t="str">
        <f t="shared" si="8"/>
        <v>United KingdomAR4_UNFCCC2009</v>
      </c>
      <c r="B517" t="s">
        <v>172</v>
      </c>
      <c r="C517" t="s">
        <v>301</v>
      </c>
      <c r="D517" t="s">
        <v>26</v>
      </c>
      <c r="E517" t="s">
        <v>31</v>
      </c>
      <c r="F517">
        <v>602.64190035284685</v>
      </c>
      <c r="G517">
        <v>9.6769106491581276</v>
      </c>
      <c r="H517" t="s">
        <v>147</v>
      </c>
      <c r="I517" t="s">
        <v>96</v>
      </c>
      <c r="J517">
        <v>1.358247065908747E-2</v>
      </c>
      <c r="K517">
        <v>0.79557943991842539</v>
      </c>
      <c r="L517">
        <v>5.5302877527676701E-2</v>
      </c>
      <c r="M517">
        <v>0</v>
      </c>
      <c r="N517">
        <v>4.7275373051851054E-2</v>
      </c>
      <c r="O517">
        <v>0.10184230950204688</v>
      </c>
      <c r="P517"/>
      <c r="Q517">
        <v>6.7533810311513642</v>
      </c>
      <c r="R517">
        <v>21.155199712801391</v>
      </c>
      <c r="S517">
        <v>11.853130660982911</v>
      </c>
      <c r="T517"/>
      <c r="U517"/>
      <c r="V517"/>
      <c r="W517"/>
      <c r="X517"/>
      <c r="Y517"/>
      <c r="Z517">
        <v>1.8255114548436089</v>
      </c>
      <c r="AA517"/>
      <c r="AB517">
        <v>15.692539155277379</v>
      </c>
      <c r="AC517"/>
      <c r="AD517"/>
      <c r="AE517"/>
      <c r="AF517"/>
      <c r="AG517">
        <v>4.0946809195796723</v>
      </c>
      <c r="AH517"/>
      <c r="AI517">
        <v>-18.851058693887897</v>
      </c>
      <c r="AJ517"/>
      <c r="AK517"/>
      <c r="AL517">
        <v>-1.8916992125307683</v>
      </c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</row>
    <row r="518" spans="1:55" x14ac:dyDescent="0.2">
      <c r="A518" s="3" t="str">
        <f t="shared" si="8"/>
        <v>United KingdomAR4_UNFCCC2010</v>
      </c>
      <c r="B518" t="s">
        <v>172</v>
      </c>
      <c r="C518" t="s">
        <v>301</v>
      </c>
      <c r="D518" t="s">
        <v>26</v>
      </c>
      <c r="E518" t="s">
        <v>30</v>
      </c>
      <c r="F518">
        <v>616.21599018084157</v>
      </c>
      <c r="G518">
        <v>9.8176147396912601</v>
      </c>
      <c r="H518" t="s">
        <v>169</v>
      </c>
      <c r="I518" t="s">
        <v>96</v>
      </c>
      <c r="J518">
        <v>1.3310121223791984E-2</v>
      </c>
      <c r="K518">
        <v>0.80664312069676702</v>
      </c>
      <c r="L518">
        <v>4.6624949142466968E-2</v>
      </c>
      <c r="M518">
        <v>0</v>
      </c>
      <c r="N518">
        <v>4.6603327080062332E-2</v>
      </c>
      <c r="O518">
        <v>0.10012860308070365</v>
      </c>
      <c r="P518"/>
      <c r="Q518">
        <v>6.8215365391687914</v>
      </c>
      <c r="R518">
        <v>21.290639563894828</v>
      </c>
      <c r="S518">
        <v>11.997985453030033</v>
      </c>
      <c r="T518"/>
      <c r="U518"/>
      <c r="V518"/>
      <c r="W518"/>
      <c r="X518"/>
      <c r="Y518"/>
      <c r="Z518">
        <v>1.7658104278852516</v>
      </c>
      <c r="AA518"/>
      <c r="AB518">
        <v>15.608443025877754</v>
      </c>
      <c r="AC518"/>
      <c r="AD518"/>
      <c r="AE518"/>
      <c r="AF518"/>
      <c r="AG518">
        <v>4.2164312829436073</v>
      </c>
      <c r="AH518"/>
      <c r="AI518">
        <v>-18.725995416064208</v>
      </c>
      <c r="AJ518"/>
      <c r="AK518"/>
      <c r="AL518">
        <v>-2.0950459342573566</v>
      </c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</row>
    <row r="519" spans="1:55" x14ac:dyDescent="0.2">
      <c r="A519" s="3" t="str">
        <f t="shared" si="8"/>
        <v>United KingdomAR4_UNFCCC2011</v>
      </c>
      <c r="B519" t="s">
        <v>172</v>
      </c>
      <c r="C519" t="s">
        <v>301</v>
      </c>
      <c r="D519" t="s">
        <v>26</v>
      </c>
      <c r="E519" t="s">
        <v>29</v>
      </c>
      <c r="F519">
        <v>570.22093243249731</v>
      </c>
      <c r="G519">
        <v>9.0140951502644029</v>
      </c>
      <c r="H519" t="s">
        <v>149</v>
      </c>
      <c r="I519" t="s">
        <v>109</v>
      </c>
      <c r="J519">
        <v>1.2366478778452566E-2</v>
      </c>
      <c r="K519">
        <v>0.80003277271146866</v>
      </c>
      <c r="L519">
        <v>4.675398504827457E-2</v>
      </c>
      <c r="M519">
        <v>0</v>
      </c>
      <c r="N519">
        <v>4.5403917037294579E-2</v>
      </c>
      <c r="O519">
        <v>0.10780932520296223</v>
      </c>
      <c r="P519"/>
      <c r="Q519">
        <v>6.7386471664322274</v>
      </c>
      <c r="R519">
        <v>21.160536385488186</v>
      </c>
      <c r="S519">
        <v>12.066953021728191</v>
      </c>
      <c r="T519"/>
      <c r="U519"/>
      <c r="V519"/>
      <c r="W519"/>
      <c r="X519"/>
      <c r="Y519"/>
      <c r="Z519">
        <v>1.8767519838034659</v>
      </c>
      <c r="AA519"/>
      <c r="AB519">
        <v>15.52413525693955</v>
      </c>
      <c r="AC519"/>
      <c r="AD519"/>
      <c r="AE519"/>
      <c r="AF519"/>
      <c r="AG519">
        <v>4.1081101277598329</v>
      </c>
      <c r="AH519"/>
      <c r="AI519">
        <v>-18.487203759681758</v>
      </c>
      <c r="AJ519"/>
      <c r="AK519"/>
      <c r="AL519">
        <v>-2.316173980206004</v>
      </c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</row>
    <row r="520" spans="1:55" x14ac:dyDescent="0.2">
      <c r="A520" s="3" t="str">
        <f t="shared" si="8"/>
        <v>United KingdomAR4_UNFCCC2012</v>
      </c>
      <c r="B520" t="s">
        <v>172</v>
      </c>
      <c r="C520" t="s">
        <v>301</v>
      </c>
      <c r="D520" t="s">
        <v>26</v>
      </c>
      <c r="E520" t="s">
        <v>28</v>
      </c>
      <c r="F520">
        <v>585.95682444796262</v>
      </c>
      <c r="G520">
        <v>9.1986632140560687</v>
      </c>
      <c r="H520" t="s">
        <v>144</v>
      </c>
      <c r="I520" t="s">
        <v>109</v>
      </c>
      <c r="J520">
        <v>1.2663999719619757E-2</v>
      </c>
      <c r="K520">
        <v>0.80665284399360992</v>
      </c>
      <c r="L520">
        <v>4.2996005709567811E-2</v>
      </c>
      <c r="M520">
        <v>0</v>
      </c>
      <c r="N520">
        <v>4.6325750972029248E-2</v>
      </c>
      <c r="O520">
        <v>0.10402539932479299</v>
      </c>
      <c r="P520"/>
      <c r="Q520">
        <v>6.6800214325614524</v>
      </c>
      <c r="R520">
        <v>21.104605531994736</v>
      </c>
      <c r="S520">
        <v>11.920645074152885</v>
      </c>
      <c r="T520"/>
      <c r="U520"/>
      <c r="V520"/>
      <c r="W520"/>
      <c r="X520"/>
      <c r="Y520"/>
      <c r="Z520">
        <v>1.6843047535448943</v>
      </c>
      <c r="AA520"/>
      <c r="AB520">
        <v>15.525929455187196</v>
      </c>
      <c r="AC520"/>
      <c r="AD520"/>
      <c r="AE520"/>
      <c r="AF520"/>
      <c r="AG520">
        <v>4.0388864028457654</v>
      </c>
      <c r="AH520"/>
      <c r="AI520">
        <v>-17.561176226490524</v>
      </c>
      <c r="AJ520"/>
      <c r="AK520"/>
      <c r="AL520">
        <v>-2.9207852567621218</v>
      </c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</row>
    <row r="521" spans="1:55" x14ac:dyDescent="0.2">
      <c r="A521" s="3" t="str">
        <f t="shared" si="8"/>
        <v>United KingdomAR4_UNFCCC2013</v>
      </c>
      <c r="B521" t="s">
        <v>172</v>
      </c>
      <c r="C521" t="s">
        <v>301</v>
      </c>
      <c r="D521" t="s">
        <v>26</v>
      </c>
      <c r="E521" t="s">
        <v>27</v>
      </c>
      <c r="F521">
        <v>571.77192677044286</v>
      </c>
      <c r="G521">
        <v>8.9160661908117014</v>
      </c>
      <c r="H521" t="s">
        <v>144</v>
      </c>
      <c r="I521" t="s">
        <v>109</v>
      </c>
      <c r="J521">
        <v>1.2105737624815503E-2</v>
      </c>
      <c r="K521">
        <v>0.80030798470054476</v>
      </c>
      <c r="L521">
        <v>3.9053128345554175E-2</v>
      </c>
      <c r="M521">
        <v>0</v>
      </c>
      <c r="N521">
        <v>5.4786886429067559E-2</v>
      </c>
      <c r="O521">
        <v>0.10585200052483362</v>
      </c>
      <c r="P521"/>
      <c r="Q521">
        <v>6.7001192502437572</v>
      </c>
      <c r="R521">
        <v>20.947846186389906</v>
      </c>
      <c r="S521">
        <v>12.079956032975145</v>
      </c>
      <c r="T521"/>
      <c r="U521"/>
      <c r="V521"/>
      <c r="W521"/>
      <c r="X521"/>
      <c r="Y521"/>
      <c r="Z521">
        <v>1.4800921728589962</v>
      </c>
      <c r="AA521"/>
      <c r="AB521">
        <v>15.354173909177717</v>
      </c>
      <c r="AC521"/>
      <c r="AD521"/>
      <c r="AE521"/>
      <c r="AF521"/>
      <c r="AG521">
        <v>3.9610147409445258</v>
      </c>
      <c r="AH521"/>
      <c r="AI521">
        <v>-17.715385100174199</v>
      </c>
      <c r="AJ521"/>
      <c r="AK521"/>
      <c r="AL521">
        <v>-2.5696909038450984</v>
      </c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</row>
    <row r="522" spans="1:55" x14ac:dyDescent="0.2">
      <c r="A522" s="3" t="str">
        <f t="shared" si="8"/>
        <v>United KingdomAR4_UNFCCC2014</v>
      </c>
      <c r="B522" t="s">
        <v>172</v>
      </c>
      <c r="C522" t="s">
        <v>301</v>
      </c>
      <c r="D522" t="s">
        <v>26</v>
      </c>
      <c r="E522" t="s">
        <v>24</v>
      </c>
      <c r="F522">
        <v>531.34439416840769</v>
      </c>
      <c r="G522">
        <v>8.2248528398851644</v>
      </c>
      <c r="H522" t="s">
        <v>217</v>
      </c>
      <c r="I522" t="s">
        <v>235</v>
      </c>
      <c r="J522">
        <v>1.1082252993192697E-2</v>
      </c>
      <c r="K522">
        <v>0.78685607442218952</v>
      </c>
      <c r="L522">
        <v>3.8018474281408858E-2</v>
      </c>
      <c r="M522">
        <v>0</v>
      </c>
      <c r="N522">
        <v>5.8730587328869689E-2</v>
      </c>
      <c r="O522">
        <v>0.11639486396753189</v>
      </c>
      <c r="P522"/>
      <c r="Q522">
        <v>6.8139644677951674</v>
      </c>
      <c r="R522">
        <v>21.503589326931259</v>
      </c>
      <c r="S522">
        <v>12.596328097089952</v>
      </c>
      <c r="T522"/>
      <c r="U522"/>
      <c r="V522"/>
      <c r="W522"/>
      <c r="X522"/>
      <c r="Y522"/>
      <c r="Z522">
        <v>1.8174589882296048</v>
      </c>
      <c r="AA522"/>
      <c r="AB522">
        <v>15.267660474318893</v>
      </c>
      <c r="AC522"/>
      <c r="AD522"/>
      <c r="AE522"/>
      <c r="AF522"/>
      <c r="AG522">
        <v>3.8467571247775743</v>
      </c>
      <c r="AH522"/>
      <c r="AI522">
        <v>-17.90671654846879</v>
      </c>
      <c r="AJ522"/>
      <c r="AK522"/>
      <c r="AL522">
        <v>-2.4809343851874708</v>
      </c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</row>
    <row r="523" spans="1:55" x14ac:dyDescent="0.2">
      <c r="A523" s="3" t="str">
        <f t="shared" si="8"/>
        <v>United KingdomAR4_UNFCCC2015</v>
      </c>
      <c r="B523" t="s">
        <v>172</v>
      </c>
      <c r="C523" t="s">
        <v>301</v>
      </c>
      <c r="D523" t="s">
        <v>26</v>
      </c>
      <c r="E523" t="s">
        <v>22</v>
      </c>
      <c r="F523">
        <v>513.55187861674335</v>
      </c>
      <c r="G523">
        <v>7.8866968399492503</v>
      </c>
      <c r="H523" t="s">
        <v>226</v>
      </c>
      <c r="I523" t="s">
        <v>235</v>
      </c>
      <c r="J523">
        <v>1.0773693398481832E-2</v>
      </c>
      <c r="K523">
        <v>0.7858410042026458</v>
      </c>
      <c r="L523">
        <v>3.8069143250569933E-2</v>
      </c>
      <c r="M523">
        <v>0</v>
      </c>
      <c r="N523">
        <v>5.6772555927292238E-2</v>
      </c>
      <c r="O523">
        <v>0.11931729661949203</v>
      </c>
      <c r="P523"/>
      <c r="Q523">
        <v>6.810329976540455</v>
      </c>
      <c r="R523">
        <v>21.611161937746051</v>
      </c>
      <c r="S523">
        <v>12.265948212593972</v>
      </c>
      <c r="T523"/>
      <c r="U523"/>
      <c r="V523"/>
      <c r="W523"/>
      <c r="X523"/>
      <c r="Y523"/>
      <c r="Z523">
        <v>1.5738264295402311</v>
      </c>
      <c r="AA523"/>
      <c r="AB523">
        <v>15.148467371545275</v>
      </c>
      <c r="AC523"/>
      <c r="AD523"/>
      <c r="AE523"/>
      <c r="AF523"/>
      <c r="AG523">
        <v>3.8658879024453396</v>
      </c>
      <c r="AH523"/>
      <c r="AI523">
        <v>-17.355255634617805</v>
      </c>
      <c r="AJ523"/>
      <c r="AK523"/>
      <c r="AL523">
        <v>-2.9066345907764384</v>
      </c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</row>
    <row r="524" spans="1:55" x14ac:dyDescent="0.2">
      <c r="A524" s="3" t="str">
        <f t="shared" si="8"/>
        <v>United KingdomAR4_UNFCCC2016</v>
      </c>
      <c r="B524" t="s">
        <v>172</v>
      </c>
      <c r="C524" t="s">
        <v>301</v>
      </c>
      <c r="D524" t="s">
        <v>26</v>
      </c>
      <c r="E524" t="s">
        <v>21</v>
      </c>
      <c r="F524">
        <v>488.92388165603597</v>
      </c>
      <c r="G524">
        <v>7.4517910524750706</v>
      </c>
      <c r="H524" t="s">
        <v>120</v>
      </c>
      <c r="I524" t="s">
        <v>245</v>
      </c>
      <c r="J524">
        <v>1.0227087615251188E-2</v>
      </c>
      <c r="K524">
        <v>0.7868101013931087</v>
      </c>
      <c r="L524">
        <v>3.8564995586884872E-2</v>
      </c>
      <c r="M524">
        <v>0</v>
      </c>
      <c r="N524">
        <v>4.8860648396355677E-2</v>
      </c>
      <c r="O524">
        <v>0.12576425462365082</v>
      </c>
      <c r="P524"/>
      <c r="Q524">
        <v>6.7634349054065117</v>
      </c>
      <c r="R524">
        <v>21.558286548678609</v>
      </c>
      <c r="S524">
        <v>12.085864115136722</v>
      </c>
      <c r="T524"/>
      <c r="U524"/>
      <c r="V524"/>
      <c r="W524"/>
      <c r="X524"/>
      <c r="Y524"/>
      <c r="Z524">
        <v>1.6095635417588374</v>
      </c>
      <c r="AA524"/>
      <c r="AB524">
        <v>15.20316891702114</v>
      </c>
      <c r="AC524"/>
      <c r="AD524"/>
      <c r="AE524"/>
      <c r="AF524"/>
      <c r="AG524">
        <v>4.2688295161716105</v>
      </c>
      <c r="AH524"/>
      <c r="AI524">
        <v>-17.561499930412243</v>
      </c>
      <c r="AJ524"/>
      <c r="AK524"/>
      <c r="AL524">
        <v>-2.5912673750389139</v>
      </c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</row>
    <row r="525" spans="1:55" x14ac:dyDescent="0.2">
      <c r="A525" s="3" t="str">
        <f t="shared" si="8"/>
        <v>United KingdomAR4_UNFCCC2017</v>
      </c>
      <c r="B525" t="s">
        <v>172</v>
      </c>
      <c r="C525" t="s">
        <v>301</v>
      </c>
      <c r="D525" t="s">
        <v>26</v>
      </c>
      <c r="E525" t="s">
        <v>20</v>
      </c>
      <c r="F525">
        <v>477.55853998720784</v>
      </c>
      <c r="G525">
        <v>7.2292883530914125</v>
      </c>
      <c r="H525" t="s">
        <v>117</v>
      </c>
      <c r="I525" t="s">
        <v>235</v>
      </c>
      <c r="J525">
        <v>9.7610567048524947E-3</v>
      </c>
      <c r="K525">
        <v>0.78012085789271279</v>
      </c>
      <c r="L525">
        <v>4.0377836610288202E-2</v>
      </c>
      <c r="M525">
        <v>0</v>
      </c>
      <c r="N525">
        <v>5.007670719710669E-2</v>
      </c>
      <c r="O525">
        <v>0.12942459829989231</v>
      </c>
      <c r="P525"/>
      <c r="Q525">
        <v>6.7593513620222661</v>
      </c>
      <c r="R525">
        <v>21.647398216210572</v>
      </c>
      <c r="S525">
        <v>12.512027174774584</v>
      </c>
      <c r="T525"/>
      <c r="U525"/>
      <c r="V525"/>
      <c r="W525"/>
      <c r="X525"/>
      <c r="Y525"/>
      <c r="Z525">
        <v>1.6063849124791629</v>
      </c>
      <c r="AA525"/>
      <c r="AB525">
        <v>15.157314185042694</v>
      </c>
      <c r="AC525"/>
      <c r="AD525"/>
      <c r="AE525"/>
      <c r="AF525"/>
      <c r="AG525">
        <v>4.1253463519981608</v>
      </c>
      <c r="AH525"/>
      <c r="AI525">
        <v>-17.59621108177225</v>
      </c>
      <c r="AJ525"/>
      <c r="AK525"/>
      <c r="AL525">
        <v>-2.381631649613551</v>
      </c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</row>
    <row r="526" spans="1:55" x14ac:dyDescent="0.2">
      <c r="A526" s="3" t="str">
        <f t="shared" si="8"/>
        <v>United KingdomAR4_UNFCCC2018</v>
      </c>
      <c r="B526" t="s">
        <v>172</v>
      </c>
      <c r="C526" t="s">
        <v>301</v>
      </c>
      <c r="D526" t="s">
        <v>26</v>
      </c>
      <c r="E526" t="s">
        <v>19</v>
      </c>
      <c r="F526">
        <v>469.2899789204352</v>
      </c>
      <c r="G526">
        <v>7.0612029772285743</v>
      </c>
      <c r="H526" t="s">
        <v>34</v>
      </c>
      <c r="I526" t="s">
        <v>235</v>
      </c>
      <c r="J526">
        <v>9.381847126346661E-3</v>
      </c>
      <c r="K526">
        <v>0.78029895515061332</v>
      </c>
      <c r="L526">
        <v>4.0978730499612474E-2</v>
      </c>
      <c r="M526">
        <v>0</v>
      </c>
      <c r="N526">
        <v>4.8020760952573391E-2</v>
      </c>
      <c r="O526">
        <v>0.13070155339720083</v>
      </c>
      <c r="P526"/>
      <c r="Q526">
        <v>6.6713755939719759</v>
      </c>
      <c r="R526">
        <v>21.216649649189673</v>
      </c>
      <c r="S526">
        <v>12.411919737292447</v>
      </c>
      <c r="T526"/>
      <c r="U526"/>
      <c r="V526"/>
      <c r="W526"/>
      <c r="X526"/>
      <c r="Y526"/>
      <c r="Z526">
        <v>1.6976458995586081</v>
      </c>
      <c r="AA526"/>
      <c r="AB526">
        <v>15.067562879029127</v>
      </c>
      <c r="AC526"/>
      <c r="AD526"/>
      <c r="AE526"/>
      <c r="AF526"/>
      <c r="AG526">
        <v>4.2717754795986744</v>
      </c>
      <c r="AH526"/>
      <c r="AI526">
        <v>-17.362206014514012</v>
      </c>
      <c r="AJ526"/>
      <c r="AK526"/>
      <c r="AL526">
        <v>-2.2383971367280049</v>
      </c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</row>
    <row r="527" spans="1:55" x14ac:dyDescent="0.2">
      <c r="A527" s="3" t="str">
        <f t="shared" si="8"/>
        <v>United KingdomAR4_UNFCCC2019</v>
      </c>
      <c r="B527" t="s">
        <v>172</v>
      </c>
      <c r="C527" t="s">
        <v>301</v>
      </c>
      <c r="D527" t="s">
        <v>26</v>
      </c>
      <c r="E527" t="s">
        <v>18</v>
      </c>
      <c r="F527">
        <v>457.40296981947068</v>
      </c>
      <c r="G527">
        <v>6.8436281637599672</v>
      </c>
      <c r="H527" t="s">
        <v>38</v>
      </c>
      <c r="I527" t="s">
        <v>235</v>
      </c>
      <c r="J527">
        <v>9.0234192709986207E-3</v>
      </c>
      <c r="K527">
        <v>0.76638971743842699</v>
      </c>
      <c r="L527">
        <v>4.1781376841345967E-2</v>
      </c>
      <c r="M527">
        <v>0</v>
      </c>
      <c r="N527">
        <v>4.9729691440228499E-2</v>
      </c>
      <c r="O527">
        <v>0.14209921427999853</v>
      </c>
      <c r="P527"/>
      <c r="Q527">
        <v>6.6895496148888514</v>
      </c>
      <c r="R527">
        <v>21.240549033147122</v>
      </c>
      <c r="S527">
        <v>12.385138111447461</v>
      </c>
      <c r="T527"/>
      <c r="U527"/>
      <c r="V527"/>
      <c r="W527"/>
      <c r="X527"/>
      <c r="Y527"/>
      <c r="Z527">
        <v>1.9479131388226749</v>
      </c>
      <c r="AA527"/>
      <c r="AB527">
        <v>15.05195113029821</v>
      </c>
      <c r="AC527"/>
      <c r="AD527"/>
      <c r="AE527"/>
      <c r="AF527"/>
      <c r="AG527">
        <v>4.2904876306486148</v>
      </c>
      <c r="AH527">
        <v>3.3910139614317343</v>
      </c>
      <c r="AI527">
        <v>-17.093117535624184</v>
      </c>
      <c r="AJ527"/>
      <c r="AK527"/>
      <c r="AL527">
        <v>-2.3009449243975331</v>
      </c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</row>
    <row r="528" spans="1:55" x14ac:dyDescent="0.2">
      <c r="A528" s="3" t="str">
        <f t="shared" si="8"/>
        <v>United KingdomAR4_UNFCCC2020</v>
      </c>
      <c r="B528" t="s">
        <v>172</v>
      </c>
      <c r="C528" t="s">
        <v>301</v>
      </c>
      <c r="D528" t="s">
        <v>26</v>
      </c>
      <c r="E528" t="s">
        <v>107</v>
      </c>
      <c r="F528">
        <v>412.4019550545313</v>
      </c>
      <c r="G528">
        <v>6.1477991751691876</v>
      </c>
      <c r="H528" t="s">
        <v>129</v>
      </c>
      <c r="I528" t="s">
        <v>205</v>
      </c>
      <c r="J528">
        <v>8.6308740193458931E-3</v>
      </c>
      <c r="K528">
        <v>0.75728294222180437</v>
      </c>
      <c r="L528">
        <v>4.3294130421743605E-2</v>
      </c>
      <c r="M528">
        <v>0</v>
      </c>
      <c r="N528">
        <v>5.3628945249040515E-2</v>
      </c>
      <c r="O528">
        <v>0.14579398210741151</v>
      </c>
      <c r="P528"/>
      <c r="Q528">
        <v>6.6255537146728436</v>
      </c>
      <c r="R528">
        <v>20.937598891841407</v>
      </c>
      <c r="S528">
        <v>11.648415737540603</v>
      </c>
      <c r="T528"/>
      <c r="U528"/>
      <c r="V528"/>
      <c r="W528"/>
      <c r="X528"/>
      <c r="Y528"/>
      <c r="Z528">
        <v>1.4911762004005393</v>
      </c>
      <c r="AA528"/>
      <c r="AB528">
        <v>15.081739153020798</v>
      </c>
      <c r="AC528"/>
      <c r="AD528"/>
      <c r="AE528"/>
      <c r="AF528"/>
      <c r="AG528">
        <v>4.3412395588056656</v>
      </c>
      <c r="AH528"/>
      <c r="AI528">
        <v>-17.118340072241072</v>
      </c>
      <c r="AJ528"/>
      <c r="AK528"/>
      <c r="AL528">
        <v>-2.1287168869900346</v>
      </c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</row>
    <row r="529" spans="1:55" x14ac:dyDescent="0.2">
      <c r="A529" s="3" t="str">
        <f t="shared" si="8"/>
        <v>United KingdomAR5_UNFCCC1990</v>
      </c>
      <c r="B529" t="s">
        <v>172</v>
      </c>
      <c r="C529" t="s">
        <v>301</v>
      </c>
      <c r="D529" t="s">
        <v>25</v>
      </c>
      <c r="E529" t="s">
        <v>79</v>
      </c>
      <c r="F529">
        <v>812.85924225959354</v>
      </c>
      <c r="G529">
        <v>14.199013426690053</v>
      </c>
      <c r="H529" t="s">
        <v>152</v>
      </c>
      <c r="I529" t="s">
        <v>106</v>
      </c>
      <c r="J529">
        <v>2.2801200258409472E-2</v>
      </c>
      <c r="K529">
        <v>0.74063966473026033</v>
      </c>
      <c r="L529">
        <v>8.9288539342618045E-2</v>
      </c>
      <c r="M529">
        <v>0</v>
      </c>
      <c r="N529">
        <v>8.0122623324495656E-2</v>
      </c>
      <c r="O529">
        <v>8.9949172602625971E-2</v>
      </c>
      <c r="P529"/>
      <c r="Q529">
        <v>7.7113682877093721</v>
      </c>
      <c r="R529">
        <v>27.644974115758728</v>
      </c>
      <c r="S529">
        <v>12.940807634986246</v>
      </c>
      <c r="T529"/>
      <c r="U529"/>
      <c r="V529"/>
      <c r="W529"/>
      <c r="X529"/>
      <c r="Y529"/>
      <c r="Z529">
        <v>2.0675789354576857</v>
      </c>
      <c r="AA529"/>
      <c r="AB529">
        <v>16.927688534144604</v>
      </c>
      <c r="AC529"/>
      <c r="AD529"/>
      <c r="AE529"/>
      <c r="AF529"/>
      <c r="AG529">
        <v>5.8235987755913143</v>
      </c>
      <c r="AH529"/>
      <c r="AI529">
        <v>-13.224925205356588</v>
      </c>
      <c r="AJ529"/>
      <c r="AK529"/>
      <c r="AL529">
        <v>-2.0877176401835014</v>
      </c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</row>
    <row r="530" spans="1:55" x14ac:dyDescent="0.2">
      <c r="A530" s="3" t="str">
        <f t="shared" si="8"/>
        <v>United KingdomAR5_UNFCCC1991</v>
      </c>
      <c r="B530" t="s">
        <v>172</v>
      </c>
      <c r="C530" t="s">
        <v>301</v>
      </c>
      <c r="D530" t="s">
        <v>25</v>
      </c>
      <c r="E530" t="s">
        <v>78</v>
      </c>
      <c r="F530">
        <v>821.24718442926121</v>
      </c>
      <c r="G530">
        <v>14.301239137255417</v>
      </c>
      <c r="H530" t="s">
        <v>203</v>
      </c>
      <c r="I530" t="s">
        <v>104</v>
      </c>
      <c r="J530">
        <v>2.2935639816198047E-2</v>
      </c>
      <c r="K530">
        <v>0.74580628562289919</v>
      </c>
      <c r="L530">
        <v>8.9203883537335646E-2</v>
      </c>
      <c r="M530">
        <v>0</v>
      </c>
      <c r="N530">
        <v>7.6527475967757344E-2</v>
      </c>
      <c r="O530">
        <v>8.846235487200782E-2</v>
      </c>
      <c r="P530"/>
      <c r="Q530">
        <v>7.6496460627662106</v>
      </c>
      <c r="R530">
        <v>27.291375556861929</v>
      </c>
      <c r="S530">
        <v>13.035955467243953</v>
      </c>
      <c r="T530"/>
      <c r="U530"/>
      <c r="V530"/>
      <c r="W530"/>
      <c r="X530"/>
      <c r="Y530"/>
      <c r="Z530">
        <v>2.0402687378116098</v>
      </c>
      <c r="AA530"/>
      <c r="AB530">
        <v>16.919429122336894</v>
      </c>
      <c r="AC530"/>
      <c r="AD530"/>
      <c r="AE530"/>
      <c r="AF530"/>
      <c r="AG530">
        <v>5.7127849195979588</v>
      </c>
      <c r="AH530"/>
      <c r="AI530">
        <v>-13.759925030549031</v>
      </c>
      <c r="AJ530"/>
      <c r="AK530"/>
      <c r="AL530">
        <v>-1.8890037321418272</v>
      </c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</row>
    <row r="531" spans="1:55" x14ac:dyDescent="0.2">
      <c r="A531" s="3" t="str">
        <f t="shared" si="8"/>
        <v>United KingdomAR5_UNFCCC1992</v>
      </c>
      <c r="B531" t="s">
        <v>172</v>
      </c>
      <c r="C531" t="s">
        <v>301</v>
      </c>
      <c r="D531" t="s">
        <v>25</v>
      </c>
      <c r="E531" t="s">
        <v>76</v>
      </c>
      <c r="F531">
        <v>800.98398551043113</v>
      </c>
      <c r="G531">
        <v>13.910704991438426</v>
      </c>
      <c r="H531" t="s">
        <v>203</v>
      </c>
      <c r="I531" t="s">
        <v>104</v>
      </c>
      <c r="J531">
        <v>2.2487173652618785E-2</v>
      </c>
      <c r="K531">
        <v>0.74564051621321559</v>
      </c>
      <c r="L531">
        <v>9.1757171481646208E-2</v>
      </c>
      <c r="M531">
        <v>0</v>
      </c>
      <c r="N531">
        <v>7.260873967143236E-2</v>
      </c>
      <c r="O531">
        <v>8.9993572633705804E-2</v>
      </c>
      <c r="P531"/>
      <c r="Q531">
        <v>7.6822957058366299</v>
      </c>
      <c r="R531">
        <v>27.496460730375585</v>
      </c>
      <c r="S531">
        <v>12.536996611045192</v>
      </c>
      <c r="T531"/>
      <c r="U531"/>
      <c r="V531"/>
      <c r="W531"/>
      <c r="X531"/>
      <c r="Y531"/>
      <c r="Z531">
        <v>1.876197191679422</v>
      </c>
      <c r="AA531"/>
      <c r="AB531">
        <v>16.886789592500772</v>
      </c>
      <c r="AC531"/>
      <c r="AD531"/>
      <c r="AE531"/>
      <c r="AF531"/>
      <c r="AG531">
        <v>5.6046706470305345</v>
      </c>
      <c r="AH531"/>
      <c r="AI531">
        <v>-14.2446351992791</v>
      </c>
      <c r="AJ531"/>
      <c r="AK531"/>
      <c r="AL531">
        <v>-1.9263375159478289</v>
      </c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</row>
    <row r="532" spans="1:55" x14ac:dyDescent="0.2">
      <c r="A532" s="3" t="str">
        <f t="shared" si="8"/>
        <v>United KingdomAR5_UNFCCC1993</v>
      </c>
      <c r="B532" t="s">
        <v>172</v>
      </c>
      <c r="C532" t="s">
        <v>301</v>
      </c>
      <c r="D532" t="s">
        <v>25</v>
      </c>
      <c r="E532" t="s">
        <v>73</v>
      </c>
      <c r="F532">
        <v>781.40816244048904</v>
      </c>
      <c r="G532">
        <v>13.538235038708466</v>
      </c>
      <c r="H532" t="s">
        <v>152</v>
      </c>
      <c r="I532" t="s">
        <v>104</v>
      </c>
      <c r="J532">
        <v>2.1823756182058986E-2</v>
      </c>
      <c r="K532">
        <v>0.74441573744933653</v>
      </c>
      <c r="L532">
        <v>9.4805672877890226E-2</v>
      </c>
      <c r="M532">
        <v>0</v>
      </c>
      <c r="N532">
        <v>6.9595632186255377E-2</v>
      </c>
      <c r="O532">
        <v>9.1182957486517918E-2</v>
      </c>
      <c r="P532"/>
      <c r="Q532">
        <v>7.7437757231463715</v>
      </c>
      <c r="R532">
        <v>27.522264962772113</v>
      </c>
      <c r="S532">
        <v>12.166428800797847</v>
      </c>
      <c r="T532"/>
      <c r="U532"/>
      <c r="V532"/>
      <c r="W532"/>
      <c r="X532"/>
      <c r="Y532"/>
      <c r="Z532">
        <v>1.2871784051755064</v>
      </c>
      <c r="AA532"/>
      <c r="AB532">
        <v>17.02828981897575</v>
      </c>
      <c r="AC532"/>
      <c r="AD532"/>
      <c r="AE532"/>
      <c r="AF532"/>
      <c r="AG532">
        <v>5.5031695445616249</v>
      </c>
      <c r="AH532"/>
      <c r="AI532">
        <v>-14.639031693824412</v>
      </c>
      <c r="AJ532"/>
      <c r="AK532"/>
      <c r="AL532">
        <v>-1.9733322986213413</v>
      </c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</row>
    <row r="533" spans="1:55" x14ac:dyDescent="0.2">
      <c r="A533" s="3" t="str">
        <f t="shared" si="8"/>
        <v>United KingdomAR5_UNFCCC1994</v>
      </c>
      <c r="B533" t="s">
        <v>172</v>
      </c>
      <c r="C533" t="s">
        <v>301</v>
      </c>
      <c r="D533" t="s">
        <v>25</v>
      </c>
      <c r="E533" t="s">
        <v>70</v>
      </c>
      <c r="F533">
        <v>768.586454179984</v>
      </c>
      <c r="G533">
        <v>13.282235529499948</v>
      </c>
      <c r="H533" t="s">
        <v>183</v>
      </c>
      <c r="I533" t="s">
        <v>104</v>
      </c>
      <c r="J533">
        <v>2.1552374312775978E-2</v>
      </c>
      <c r="K533">
        <v>0.73557364771361966</v>
      </c>
      <c r="L533">
        <v>9.6889028002650063E-2</v>
      </c>
      <c r="M533">
        <v>0</v>
      </c>
      <c r="N533">
        <v>7.3608568933656526E-2</v>
      </c>
      <c r="O533">
        <v>9.3928755350073764E-2</v>
      </c>
      <c r="P533"/>
      <c r="Q533">
        <v>7.8441728814546892</v>
      </c>
      <c r="R533">
        <v>27.59854783355134</v>
      </c>
      <c r="S533">
        <v>12.647957205565046</v>
      </c>
      <c r="T533"/>
      <c r="U533"/>
      <c r="V533"/>
      <c r="W533"/>
      <c r="X533"/>
      <c r="Y533"/>
      <c r="Z533">
        <v>1.6914986177802769</v>
      </c>
      <c r="AA533"/>
      <c r="AB533">
        <v>17.000221362688396</v>
      </c>
      <c r="AC533"/>
      <c r="AD533"/>
      <c r="AE533"/>
      <c r="AF533"/>
      <c r="AG533">
        <v>5.4099711190126536</v>
      </c>
      <c r="AH533"/>
      <c r="AI533">
        <v>-14.621921476603166</v>
      </c>
      <c r="AJ533"/>
      <c r="AK533"/>
      <c r="AL533">
        <v>-2.2159458784386858</v>
      </c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</row>
    <row r="534" spans="1:55" x14ac:dyDescent="0.2">
      <c r="A534" s="3" t="str">
        <f t="shared" si="8"/>
        <v>United KingdomAR5_UNFCCC1995</v>
      </c>
      <c r="B534" t="s">
        <v>172</v>
      </c>
      <c r="C534" t="s">
        <v>301</v>
      </c>
      <c r="D534" t="s">
        <v>25</v>
      </c>
      <c r="E534" t="s">
        <v>68</v>
      </c>
      <c r="F534">
        <v>761.48341007594695</v>
      </c>
      <c r="G534">
        <v>13.124718046405583</v>
      </c>
      <c r="H534" t="s">
        <v>152</v>
      </c>
      <c r="I534" t="s">
        <v>104</v>
      </c>
      <c r="J534">
        <v>2.0805939532639279E-2</v>
      </c>
      <c r="K534">
        <v>0.73276080802606902</v>
      </c>
      <c r="L534">
        <v>9.9296197095704142E-2</v>
      </c>
      <c r="M534">
        <v>0</v>
      </c>
      <c r="N534">
        <v>7.3276299857797156E-2</v>
      </c>
      <c r="O534">
        <v>9.4666695020429681E-2</v>
      </c>
      <c r="P534"/>
      <c r="Q534">
        <v>7.791485218856975</v>
      </c>
      <c r="R534">
        <v>27.417136938235956</v>
      </c>
      <c r="S534">
        <v>12.688672394842433</v>
      </c>
      <c r="T534"/>
      <c r="U534"/>
      <c r="V534"/>
      <c r="W534"/>
      <c r="X534"/>
      <c r="Y534"/>
      <c r="Z534">
        <v>1.6852611358836795</v>
      </c>
      <c r="AA534"/>
      <c r="AB534">
        <v>17.183279624449149</v>
      </c>
      <c r="AC534"/>
      <c r="AD534"/>
      <c r="AE534"/>
      <c r="AF534"/>
      <c r="AG534">
        <v>5.3212824325082693</v>
      </c>
      <c r="AH534"/>
      <c r="AI534">
        <v>-14.692230372639093</v>
      </c>
      <c r="AJ534"/>
      <c r="AK534"/>
      <c r="AL534">
        <v>-2.2766860231799315</v>
      </c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</row>
    <row r="535" spans="1:55" x14ac:dyDescent="0.2">
      <c r="A535" s="3" t="str">
        <f t="shared" si="8"/>
        <v>United KingdomAR5_UNFCCC1996</v>
      </c>
      <c r="B535" t="s">
        <v>172</v>
      </c>
      <c r="C535" t="s">
        <v>301</v>
      </c>
      <c r="D535" t="s">
        <v>25</v>
      </c>
      <c r="E535" t="s">
        <v>65</v>
      </c>
      <c r="F535">
        <v>781.01021643719935</v>
      </c>
      <c r="G535">
        <v>13.427044334234463</v>
      </c>
      <c r="H535" t="s">
        <v>220</v>
      </c>
      <c r="I535" t="s">
        <v>104</v>
      </c>
      <c r="J535">
        <v>2.1181674215767016E-2</v>
      </c>
      <c r="K535">
        <v>0.73620968748942339</v>
      </c>
      <c r="L535">
        <v>9.7199637633810801E-2</v>
      </c>
      <c r="M535">
        <v>0</v>
      </c>
      <c r="N535">
        <v>7.349528232449086E-2</v>
      </c>
      <c r="O535">
        <v>9.309539255227503E-2</v>
      </c>
      <c r="P535"/>
      <c r="Q535">
        <v>8.040557169186993</v>
      </c>
      <c r="R535">
        <v>27.900960215573658</v>
      </c>
      <c r="S535">
        <v>12.830132838453578</v>
      </c>
      <c r="T535"/>
      <c r="U535"/>
      <c r="V535"/>
      <c r="W535"/>
      <c r="X535"/>
      <c r="Y535"/>
      <c r="Z535">
        <v>1.7181025848224012</v>
      </c>
      <c r="AA535"/>
      <c r="AB535">
        <v>17.044645380132376</v>
      </c>
      <c r="AC535"/>
      <c r="AD535"/>
      <c r="AE535"/>
      <c r="AF535"/>
      <c r="AG535">
        <v>5.1740544983893493</v>
      </c>
      <c r="AH535"/>
      <c r="AI535">
        <v>-15.175050834509035</v>
      </c>
      <c r="AJ535"/>
      <c r="AK535"/>
      <c r="AL535">
        <v>-2.2175334848385471</v>
      </c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</row>
    <row r="536" spans="1:55" x14ac:dyDescent="0.2">
      <c r="A536" s="3" t="str">
        <f t="shared" si="8"/>
        <v>United KingdomAR5_UNFCCC1997</v>
      </c>
      <c r="B536" t="s">
        <v>172</v>
      </c>
      <c r="C536" t="s">
        <v>301</v>
      </c>
      <c r="D536" t="s">
        <v>25</v>
      </c>
      <c r="E536" t="s">
        <v>64</v>
      </c>
      <c r="F536">
        <v>754.48434713405345</v>
      </c>
      <c r="G536">
        <v>12.937650123736804</v>
      </c>
      <c r="H536" t="s">
        <v>211</v>
      </c>
      <c r="I536" t="s">
        <v>104</v>
      </c>
      <c r="J536">
        <v>1.9736445831841743E-2</v>
      </c>
      <c r="K536">
        <v>0.73005555132296873</v>
      </c>
      <c r="L536">
        <v>0.10003556563392815</v>
      </c>
      <c r="M536">
        <v>0</v>
      </c>
      <c r="N536">
        <v>7.4549347288177525E-2</v>
      </c>
      <c r="O536">
        <v>9.5359535754925603E-2</v>
      </c>
      <c r="P536"/>
      <c r="Q536">
        <v>8.0860479659864168</v>
      </c>
      <c r="R536">
        <v>27.660452496089409</v>
      </c>
      <c r="S536">
        <v>13.027194889310413</v>
      </c>
      <c r="T536"/>
      <c r="U536"/>
      <c r="V536"/>
      <c r="W536"/>
      <c r="X536"/>
      <c r="Y536"/>
      <c r="Z536">
        <v>1.019980926215448</v>
      </c>
      <c r="AA536"/>
      <c r="AB536">
        <v>16.997112730212351</v>
      </c>
      <c r="AC536"/>
      <c r="AD536"/>
      <c r="AE536"/>
      <c r="AF536"/>
      <c r="AG536">
        <v>5.1564880692474357</v>
      </c>
      <c r="AH536"/>
      <c r="AI536">
        <v>-15.284515462108915</v>
      </c>
      <c r="AJ536"/>
      <c r="AK536"/>
      <c r="AL536">
        <v>-2.395277199298385</v>
      </c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</row>
    <row r="537" spans="1:55" x14ac:dyDescent="0.2">
      <c r="A537" s="3" t="str">
        <f t="shared" si="8"/>
        <v>United KingdomAR5_UNFCCC1998</v>
      </c>
      <c r="B537" t="s">
        <v>172</v>
      </c>
      <c r="C537" t="s">
        <v>301</v>
      </c>
      <c r="D537" t="s">
        <v>25</v>
      </c>
      <c r="E537" t="s">
        <v>62</v>
      </c>
      <c r="F537">
        <v>756.3532986611267</v>
      </c>
      <c r="G537">
        <v>12.9319588157186</v>
      </c>
      <c r="H537" t="s">
        <v>203</v>
      </c>
      <c r="I537" t="s">
        <v>106</v>
      </c>
      <c r="J537">
        <v>2.0039965613679701E-2</v>
      </c>
      <c r="K537">
        <v>0.73510039433647589</v>
      </c>
      <c r="L537">
        <v>9.8228871904557272E-2</v>
      </c>
      <c r="M537">
        <v>0</v>
      </c>
      <c r="N537">
        <v>7.1454660288793256E-2</v>
      </c>
      <c r="O537">
        <v>9.5216073470173607E-2</v>
      </c>
      <c r="P537"/>
      <c r="Q537">
        <v>8.0412015668412771</v>
      </c>
      <c r="R537">
        <v>27.761247274932852</v>
      </c>
      <c r="S537">
        <v>12.796136927752192</v>
      </c>
      <c r="T537"/>
      <c r="U537"/>
      <c r="V537"/>
      <c r="W537"/>
      <c r="X537"/>
      <c r="Y537"/>
      <c r="Z537">
        <v>1.4671477887588191</v>
      </c>
      <c r="AA537"/>
      <c r="AB537">
        <v>16.92809505512815</v>
      </c>
      <c r="AC537"/>
      <c r="AD537"/>
      <c r="AE537"/>
      <c r="AF537"/>
      <c r="AG537">
        <v>5.0231626413127186</v>
      </c>
      <c r="AH537"/>
      <c r="AI537">
        <v>-15.744450308149448</v>
      </c>
      <c r="AJ537"/>
      <c r="AK537"/>
      <c r="AL537">
        <v>-2.2880013146622926</v>
      </c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</row>
    <row r="538" spans="1:55" x14ac:dyDescent="0.2">
      <c r="A538" s="3" t="str">
        <f t="shared" si="8"/>
        <v>United KingdomAR5_UNFCCC1999</v>
      </c>
      <c r="B538" t="s">
        <v>172</v>
      </c>
      <c r="C538" t="s">
        <v>301</v>
      </c>
      <c r="D538" t="s">
        <v>25</v>
      </c>
      <c r="E538" t="s">
        <v>60</v>
      </c>
      <c r="F538">
        <v>734.6360516269034</v>
      </c>
      <c r="G538">
        <v>12.518834018101821</v>
      </c>
      <c r="H538" t="s">
        <v>183</v>
      </c>
      <c r="I538" t="s">
        <v>106</v>
      </c>
      <c r="J538">
        <v>1.9633003508920069E-2</v>
      </c>
      <c r="K538">
        <v>0.74182537455724784</v>
      </c>
      <c r="L538">
        <v>9.6928340378555147E-2</v>
      </c>
      <c r="M538">
        <v>0</v>
      </c>
      <c r="N538">
        <v>6.345130797425258E-2</v>
      </c>
      <c r="O538">
        <v>9.7794977089944432E-2</v>
      </c>
      <c r="P538"/>
      <c r="Q538">
        <v>7.8660950492511841</v>
      </c>
      <c r="R538">
        <v>27.680553203019155</v>
      </c>
      <c r="S538">
        <v>12.932956678706143</v>
      </c>
      <c r="T538"/>
      <c r="U538"/>
      <c r="V538"/>
      <c r="W538"/>
      <c r="X538"/>
      <c r="Y538"/>
      <c r="Z538">
        <v>1.5913420621924863</v>
      </c>
      <c r="AA538"/>
      <c r="AB538">
        <v>16.847867277706779</v>
      </c>
      <c r="AC538"/>
      <c r="AD538"/>
      <c r="AE538"/>
      <c r="AF538"/>
      <c r="AG538">
        <v>4.9249015674244996</v>
      </c>
      <c r="AH538"/>
      <c r="AI538">
        <v>-15.868408693755233</v>
      </c>
      <c r="AJ538"/>
      <c r="AK538"/>
      <c r="AL538">
        <v>-2.5221936857061986</v>
      </c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</row>
    <row r="539" spans="1:55" x14ac:dyDescent="0.2">
      <c r="A539" s="3" t="str">
        <f t="shared" si="8"/>
        <v>United KingdomAR5_UNFCCC2000</v>
      </c>
      <c r="B539" t="s">
        <v>172</v>
      </c>
      <c r="C539" t="s">
        <v>301</v>
      </c>
      <c r="D539" t="s">
        <v>25</v>
      </c>
      <c r="E539" t="s">
        <v>58</v>
      </c>
      <c r="F539">
        <v>735.16690554513434</v>
      </c>
      <c r="G539">
        <v>12.483197873759208</v>
      </c>
      <c r="H539" t="s">
        <v>183</v>
      </c>
      <c r="I539" t="s">
        <v>106</v>
      </c>
      <c r="J539">
        <v>1.9322020061085455E-2</v>
      </c>
      <c r="K539">
        <v>0.75271156773316672</v>
      </c>
      <c r="L539">
        <v>9.3154301086771432E-2</v>
      </c>
      <c r="M539">
        <v>0</v>
      </c>
      <c r="N539">
        <v>5.9860138114799594E-2</v>
      </c>
      <c r="O539">
        <v>9.4273993065262213E-2</v>
      </c>
      <c r="P539"/>
      <c r="Q539">
        <v>7.5841464000992458</v>
      </c>
      <c r="R539">
        <v>26.881564685734492</v>
      </c>
      <c r="S539">
        <v>12.263765219590994</v>
      </c>
      <c r="T539"/>
      <c r="U539"/>
      <c r="V539"/>
      <c r="W539"/>
      <c r="X539"/>
      <c r="Y539"/>
      <c r="Z539">
        <v>1.2148423124139114</v>
      </c>
      <c r="AA539"/>
      <c r="AB539">
        <v>16.694835731179211</v>
      </c>
      <c r="AC539"/>
      <c r="AD539"/>
      <c r="AE539"/>
      <c r="AF539"/>
      <c r="AG539">
        <v>4.6679654061544227</v>
      </c>
      <c r="AH539"/>
      <c r="AI539">
        <v>-16.064613621921815</v>
      </c>
      <c r="AJ539"/>
      <c r="AK539"/>
      <c r="AL539">
        <v>-2.776411812866836</v>
      </c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</row>
    <row r="540" spans="1:55" x14ac:dyDescent="0.2">
      <c r="A540" s="3" t="str">
        <f t="shared" si="8"/>
        <v>United KingdomAR5_UNFCCC2001</v>
      </c>
      <c r="B540" t="s">
        <v>172</v>
      </c>
      <c r="C540" t="s">
        <v>301</v>
      </c>
      <c r="D540" t="s">
        <v>25</v>
      </c>
      <c r="E540" t="s">
        <v>55</v>
      </c>
      <c r="F540">
        <v>737.16891919580314</v>
      </c>
      <c r="G540">
        <v>12.469096694695912</v>
      </c>
      <c r="H540" t="s">
        <v>203</v>
      </c>
      <c r="I540" t="s">
        <v>106</v>
      </c>
      <c r="J540">
        <v>1.953670455499068E-2</v>
      </c>
      <c r="K540">
        <v>0.76515429730666884</v>
      </c>
      <c r="L540">
        <v>8.9672162721322432E-2</v>
      </c>
      <c r="M540">
        <v>0</v>
      </c>
      <c r="N540">
        <v>5.4881144264166536E-2</v>
      </c>
      <c r="O540">
        <v>9.0292395707842171E-2</v>
      </c>
      <c r="P540"/>
      <c r="Q540">
        <v>7.3401139291736941</v>
      </c>
      <c r="R540">
        <v>25.452159651024303</v>
      </c>
      <c r="S540">
        <v>11.760651465416259</v>
      </c>
      <c r="T540"/>
      <c r="U540"/>
      <c r="V540"/>
      <c r="W540"/>
      <c r="X540"/>
      <c r="Y540"/>
      <c r="Z540">
        <v>1.009100305608795</v>
      </c>
      <c r="AA540"/>
      <c r="AB540">
        <v>16.518012626213714</v>
      </c>
      <c r="AC540"/>
      <c r="AD540"/>
      <c r="AE540"/>
      <c r="AF540"/>
      <c r="AG540">
        <v>4.4807097781130194</v>
      </c>
      <c r="AH540"/>
      <c r="AI540">
        <v>-16.546289790827871</v>
      </c>
      <c r="AJ540"/>
      <c r="AK540"/>
      <c r="AL540">
        <v>-2.6224428152693373</v>
      </c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</row>
    <row r="541" spans="1:55" x14ac:dyDescent="0.2">
      <c r="A541" s="3" t="str">
        <f t="shared" si="8"/>
        <v>United KingdomAR5_UNFCCC2002</v>
      </c>
      <c r="B541" t="s">
        <v>172</v>
      </c>
      <c r="C541" t="s">
        <v>301</v>
      </c>
      <c r="D541" t="s">
        <v>25</v>
      </c>
      <c r="E541" t="s">
        <v>52</v>
      </c>
      <c r="F541">
        <v>715.07244672827017</v>
      </c>
      <c r="G541">
        <v>12.044242505240192</v>
      </c>
      <c r="H541" t="s">
        <v>152</v>
      </c>
      <c r="I541" t="s">
        <v>106</v>
      </c>
      <c r="J541">
        <v>1.8543278874206228E-2</v>
      </c>
      <c r="K541">
        <v>0.76648576194154439</v>
      </c>
      <c r="L541">
        <v>9.0724389258895727E-2</v>
      </c>
      <c r="M541">
        <v>0</v>
      </c>
      <c r="N541">
        <v>5.0450883076484494E-2</v>
      </c>
      <c r="O541">
        <v>9.2338965723075359E-2</v>
      </c>
      <c r="P541"/>
      <c r="Q541">
        <v>7.1992930329837348</v>
      </c>
      <c r="R541">
        <v>25.046910953854301</v>
      </c>
      <c r="S541">
        <v>11.808668903392739</v>
      </c>
      <c r="T541"/>
      <c r="U541"/>
      <c r="V541"/>
      <c r="W541"/>
      <c r="X541"/>
      <c r="Y541"/>
      <c r="Z541">
        <v>1.1677133539077287</v>
      </c>
      <c r="AA541"/>
      <c r="AB541">
        <v>16.410083784411825</v>
      </c>
      <c r="AC541"/>
      <c r="AD541"/>
      <c r="AE541"/>
      <c r="AF541"/>
      <c r="AG541">
        <v>4.3963801194070484</v>
      </c>
      <c r="AH541"/>
      <c r="AI541">
        <v>-16.844190013955224</v>
      </c>
      <c r="AJ541"/>
      <c r="AK541"/>
      <c r="AL541">
        <v>-2.5809738709808365</v>
      </c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</row>
    <row r="542" spans="1:55" x14ac:dyDescent="0.2">
      <c r="A542" s="3" t="str">
        <f t="shared" si="8"/>
        <v>United KingdomAR5_UNFCCC2003</v>
      </c>
      <c r="B542" t="s">
        <v>172</v>
      </c>
      <c r="C542" t="s">
        <v>301</v>
      </c>
      <c r="D542" t="s">
        <v>25</v>
      </c>
      <c r="E542" t="s">
        <v>50</v>
      </c>
      <c r="F542">
        <v>720.41030413095643</v>
      </c>
      <c r="G542">
        <v>12.077779859036964</v>
      </c>
      <c r="H542" t="s">
        <v>152</v>
      </c>
      <c r="I542" t="s">
        <v>106</v>
      </c>
      <c r="J542">
        <v>1.8246941289340322E-2</v>
      </c>
      <c r="K542">
        <v>0.76874458574363891</v>
      </c>
      <c r="L542">
        <v>8.4490136199659685E-2</v>
      </c>
      <c r="M542">
        <v>0</v>
      </c>
      <c r="N542">
        <v>5.4023885640089468E-2</v>
      </c>
      <c r="O542">
        <v>9.2741392416611917E-2</v>
      </c>
      <c r="P542"/>
      <c r="Q542">
        <v>7.2104966242205135</v>
      </c>
      <c r="R542">
        <v>25.315030440818624</v>
      </c>
      <c r="S542">
        <v>11.687613210285681</v>
      </c>
      <c r="T542"/>
      <c r="U542"/>
      <c r="V542"/>
      <c r="W542"/>
      <c r="X542"/>
      <c r="Y542"/>
      <c r="Z542">
        <v>1.8992577172692089</v>
      </c>
      <c r="AA542"/>
      <c r="AB542">
        <v>16.266654813327275</v>
      </c>
      <c r="AC542"/>
      <c r="AD542"/>
      <c r="AE542"/>
      <c r="AF542"/>
      <c r="AG542">
        <v>4.4328019104584691</v>
      </c>
      <c r="AH542"/>
      <c r="AI542">
        <v>-17.019865471226957</v>
      </c>
      <c r="AJ542"/>
      <c r="AK542"/>
      <c r="AL542">
        <v>-2.7072788073984229</v>
      </c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</row>
    <row r="543" spans="1:55" x14ac:dyDescent="0.2">
      <c r="A543" s="3" t="str">
        <f t="shared" si="8"/>
        <v>United KingdomAR5_UNFCCC2004</v>
      </c>
      <c r="B543" t="s">
        <v>172</v>
      </c>
      <c r="C543" t="s">
        <v>301</v>
      </c>
      <c r="D543" t="s">
        <v>25</v>
      </c>
      <c r="E543" t="s">
        <v>46</v>
      </c>
      <c r="F543">
        <v>717.6614735494361</v>
      </c>
      <c r="G543">
        <v>11.963436188502268</v>
      </c>
      <c r="H543" t="s">
        <v>182</v>
      </c>
      <c r="I543" t="s">
        <v>106</v>
      </c>
      <c r="J543">
        <v>1.7286990781098421E-2</v>
      </c>
      <c r="K543">
        <v>0.77131081899434151</v>
      </c>
      <c r="L543">
        <v>7.8077209770228362E-2</v>
      </c>
      <c r="M543">
        <v>0</v>
      </c>
      <c r="N543">
        <v>5.7362729540398387E-2</v>
      </c>
      <c r="O543">
        <v>9.3249241695031626E-2</v>
      </c>
      <c r="P543"/>
      <c r="Q543">
        <v>7.3184759934310142</v>
      </c>
      <c r="R543">
        <v>25.503946035017837</v>
      </c>
      <c r="S543">
        <v>11.449808387334299</v>
      </c>
      <c r="T543"/>
      <c r="U543"/>
      <c r="V543"/>
      <c r="W543"/>
      <c r="X543"/>
      <c r="Y543"/>
      <c r="Z543">
        <v>2.0371204760275448</v>
      </c>
      <c r="AA543"/>
      <c r="AB543">
        <v>16.115165848258169</v>
      </c>
      <c r="AC543"/>
      <c r="AD543"/>
      <c r="AE543"/>
      <c r="AF543"/>
      <c r="AG543">
        <v>4.4968714621550552</v>
      </c>
      <c r="AH543"/>
      <c r="AI543">
        <v>-17.437508318698804</v>
      </c>
      <c r="AJ543"/>
      <c r="AK543"/>
      <c r="AL543">
        <v>-2.5024651600694114</v>
      </c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</row>
    <row r="544" spans="1:55" x14ac:dyDescent="0.2">
      <c r="A544" s="3" t="str">
        <f t="shared" si="8"/>
        <v>United KingdomAR5_UNFCCC2005</v>
      </c>
      <c r="B544" t="s">
        <v>172</v>
      </c>
      <c r="C544" t="s">
        <v>301</v>
      </c>
      <c r="D544" t="s">
        <v>25</v>
      </c>
      <c r="E544" t="s">
        <v>43</v>
      </c>
      <c r="F544">
        <v>708.59441827341004</v>
      </c>
      <c r="G544">
        <v>11.73146142600878</v>
      </c>
      <c r="H544" t="s">
        <v>152</v>
      </c>
      <c r="I544" t="s">
        <v>106</v>
      </c>
      <c r="J544">
        <v>1.6716911412082366E-2</v>
      </c>
      <c r="K544">
        <v>0.77534289374813337</v>
      </c>
      <c r="L544">
        <v>7.4933788287847497E-2</v>
      </c>
      <c r="M544">
        <v>0</v>
      </c>
      <c r="N544">
        <v>5.5882870305742537E-2</v>
      </c>
      <c r="O544">
        <v>9.3840447658276607E-2</v>
      </c>
      <c r="P544"/>
      <c r="Q544">
        <v>7.2593817233575919</v>
      </c>
      <c r="R544">
        <v>25.570584936011581</v>
      </c>
      <c r="S544">
        <v>11.285441703031992</v>
      </c>
      <c r="T544"/>
      <c r="U544"/>
      <c r="V544"/>
      <c r="W544"/>
      <c r="X544"/>
      <c r="Y544"/>
      <c r="Z544">
        <v>2.0024702442179638</v>
      </c>
      <c r="AA544"/>
      <c r="AB544">
        <v>15.919611763489423</v>
      </c>
      <c r="AC544"/>
      <c r="AD544"/>
      <c r="AE544"/>
      <c r="AF544"/>
      <c r="AG544">
        <v>4.4573270488243422</v>
      </c>
      <c r="AH544"/>
      <c r="AI544">
        <v>-17.707915456508577</v>
      </c>
      <c r="AJ544"/>
      <c r="AK544"/>
      <c r="AL544">
        <v>-2.408541074134527</v>
      </c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</row>
    <row r="545" spans="1:55" x14ac:dyDescent="0.2">
      <c r="A545" s="3" t="str">
        <f t="shared" si="8"/>
        <v>United KingdomAR5_UNFCCC2006</v>
      </c>
      <c r="B545" t="s">
        <v>172</v>
      </c>
      <c r="C545" t="s">
        <v>301</v>
      </c>
      <c r="D545" t="s">
        <v>25</v>
      </c>
      <c r="E545" t="s">
        <v>39</v>
      </c>
      <c r="F545">
        <v>700.07462161620595</v>
      </c>
      <c r="G545">
        <v>11.505525212594609</v>
      </c>
      <c r="H545" t="s">
        <v>219</v>
      </c>
      <c r="I545" t="s">
        <v>106</v>
      </c>
      <c r="J545">
        <v>1.6022643714478004E-2</v>
      </c>
      <c r="K545">
        <v>0.77958943673614012</v>
      </c>
      <c r="L545">
        <v>7.107526766451977E-2</v>
      </c>
      <c r="M545">
        <v>0</v>
      </c>
      <c r="N545">
        <v>5.6367096591010565E-2</v>
      </c>
      <c r="O545">
        <v>9.2968199008329463E-2</v>
      </c>
      <c r="P545"/>
      <c r="Q545">
        <v>7.16542527283627</v>
      </c>
      <c r="R545">
        <v>25.009916402768955</v>
      </c>
      <c r="S545">
        <v>10.858211673701105</v>
      </c>
      <c r="T545"/>
      <c r="U545"/>
      <c r="V545"/>
      <c r="W545"/>
      <c r="X545"/>
      <c r="Y545"/>
      <c r="Z545">
        <v>1.9661696917213243</v>
      </c>
      <c r="AA545"/>
      <c r="AB545">
        <v>15.875847710860299</v>
      </c>
      <c r="AC545"/>
      <c r="AD545"/>
      <c r="AE545"/>
      <c r="AF545"/>
      <c r="AG545">
        <v>4.209105991208431</v>
      </c>
      <c r="AH545"/>
      <c r="AI545">
        <v>-18.011987851409227</v>
      </c>
      <c r="AJ545"/>
      <c r="AK545"/>
      <c r="AL545">
        <v>-2.150571022424165</v>
      </c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</row>
    <row r="546" spans="1:55" x14ac:dyDescent="0.2">
      <c r="A546" s="3" t="str">
        <f t="shared" si="8"/>
        <v>United KingdomAR5_UNFCCC2007</v>
      </c>
      <c r="B546" t="s">
        <v>172</v>
      </c>
      <c r="C546" t="s">
        <v>301</v>
      </c>
      <c r="D546" t="s">
        <v>25</v>
      </c>
      <c r="E546" t="s">
        <v>37</v>
      </c>
      <c r="F546">
        <v>687.57676812433647</v>
      </c>
      <c r="G546">
        <v>11.212478013551681</v>
      </c>
      <c r="H546" t="s">
        <v>213</v>
      </c>
      <c r="I546" t="s">
        <v>98</v>
      </c>
      <c r="J546">
        <v>1.5375692127438008E-2</v>
      </c>
      <c r="K546">
        <v>0.77880225186295493</v>
      </c>
      <c r="L546">
        <v>6.7436944865310822E-2</v>
      </c>
      <c r="M546">
        <v>0</v>
      </c>
      <c r="N546">
        <v>5.9941656401575026E-2</v>
      </c>
      <c r="O546">
        <v>9.381914687015927E-2</v>
      </c>
      <c r="P546"/>
      <c r="Q546">
        <v>7.1110058745153637</v>
      </c>
      <c r="R546">
        <v>24.812329422871166</v>
      </c>
      <c r="S546">
        <v>10.636952776776136</v>
      </c>
      <c r="T546"/>
      <c r="U546"/>
      <c r="V546"/>
      <c r="W546"/>
      <c r="X546"/>
      <c r="Y546"/>
      <c r="Z546">
        <v>1.9473674679831952</v>
      </c>
      <c r="AA546"/>
      <c r="AB546">
        <v>15.660861058254936</v>
      </c>
      <c r="AC546"/>
      <c r="AD546"/>
      <c r="AE546"/>
      <c r="AF546"/>
      <c r="AG546">
        <v>4.3393491927657735</v>
      </c>
      <c r="AH546"/>
      <c r="AI546">
        <v>-18.104045113004641</v>
      </c>
      <c r="AJ546"/>
      <c r="AK546"/>
      <c r="AL546">
        <v>-2.2706444932617664</v>
      </c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</row>
    <row r="547" spans="1:55" x14ac:dyDescent="0.2">
      <c r="A547" s="3" t="str">
        <f t="shared" si="8"/>
        <v>United KingdomAR5_UNFCCC2008</v>
      </c>
      <c r="B547" t="s">
        <v>172</v>
      </c>
      <c r="C547" t="s">
        <v>301</v>
      </c>
      <c r="D547" t="s">
        <v>25</v>
      </c>
      <c r="E547" t="s">
        <v>33</v>
      </c>
      <c r="F547">
        <v>665.29971241771955</v>
      </c>
      <c r="G547">
        <v>10.764149145541205</v>
      </c>
      <c r="H547" t="s">
        <v>213</v>
      </c>
      <c r="I547" t="s">
        <v>98</v>
      </c>
      <c r="J547">
        <v>1.4799321372283113E-2</v>
      </c>
      <c r="K547">
        <v>0.78603519604893124</v>
      </c>
      <c r="L547">
        <v>6.2092371824281248E-2</v>
      </c>
      <c r="M547">
        <v>0</v>
      </c>
      <c r="N547">
        <v>5.7264867739932168E-2</v>
      </c>
      <c r="O547">
        <v>9.46075643868554E-2</v>
      </c>
      <c r="P547"/>
      <c r="Q547">
        <v>6.9096205269442779</v>
      </c>
      <c r="R547">
        <v>23.979367033081683</v>
      </c>
      <c r="S547">
        <v>10.449956659566444</v>
      </c>
      <c r="T547"/>
      <c r="U547"/>
      <c r="V547"/>
      <c r="W547"/>
      <c r="X547"/>
      <c r="Y547"/>
      <c r="Z547">
        <v>1.9564449495921732</v>
      </c>
      <c r="AA547"/>
      <c r="AB547">
        <v>15.464809259174839</v>
      </c>
      <c r="AC547"/>
      <c r="AD547"/>
      <c r="AE547"/>
      <c r="AF547"/>
      <c r="AG547">
        <v>4.1821869507563658</v>
      </c>
      <c r="AH547"/>
      <c r="AI547">
        <v>-18.718706743226718</v>
      </c>
      <c r="AJ547"/>
      <c r="AK547"/>
      <c r="AL547">
        <v>-1.969481991376645</v>
      </c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</row>
    <row r="548" spans="1:55" x14ac:dyDescent="0.2">
      <c r="A548" s="3" t="str">
        <f t="shared" si="8"/>
        <v>United KingdomAR5_UNFCCC2009</v>
      </c>
      <c r="B548" t="s">
        <v>172</v>
      </c>
      <c r="C548" t="s">
        <v>301</v>
      </c>
      <c r="D548" t="s">
        <v>25</v>
      </c>
      <c r="E548" t="s">
        <v>31</v>
      </c>
      <c r="F548">
        <v>608.35296690358155</v>
      </c>
      <c r="G548">
        <v>9.7686159897434699</v>
      </c>
      <c r="H548" t="s">
        <v>147</v>
      </c>
      <c r="I548" t="s">
        <v>96</v>
      </c>
      <c r="J548">
        <v>1.3499268196942256E-2</v>
      </c>
      <c r="K548">
        <v>0.78970511878008542</v>
      </c>
      <c r="L548">
        <v>6.0766607370487419E-2</v>
      </c>
      <c r="M548">
        <v>0</v>
      </c>
      <c r="N548">
        <v>4.6496203232878286E-2</v>
      </c>
      <c r="O548">
        <v>0.10303207061654898</v>
      </c>
      <c r="P548"/>
      <c r="Q548">
        <v>6.8701226283654986</v>
      </c>
      <c r="R548">
        <v>23.693823678337559</v>
      </c>
      <c r="S548">
        <v>10.540535654900912</v>
      </c>
      <c r="T548"/>
      <c r="U548"/>
      <c r="V548"/>
      <c r="W548"/>
      <c r="X548"/>
      <c r="Y548"/>
      <c r="Z548">
        <v>1.8376242099717355</v>
      </c>
      <c r="AA548"/>
      <c r="AB548">
        <v>15.67630489256625</v>
      </c>
      <c r="AC548"/>
      <c r="AD548"/>
      <c r="AE548"/>
      <c r="AF548"/>
      <c r="AG548">
        <v>4.0614547816549491</v>
      </c>
      <c r="AH548"/>
      <c r="AI548">
        <v>-18.924178862925043</v>
      </c>
      <c r="AJ548"/>
      <c r="AK548"/>
      <c r="AL548">
        <v>-1.8916992125307683</v>
      </c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</row>
    <row r="549" spans="1:55" x14ac:dyDescent="0.2">
      <c r="A549" s="3" t="str">
        <f t="shared" si="8"/>
        <v>United KingdomAR5_UNFCCC2010</v>
      </c>
      <c r="B549" t="s">
        <v>172</v>
      </c>
      <c r="C549" t="s">
        <v>301</v>
      </c>
      <c r="D549" t="s">
        <v>25</v>
      </c>
      <c r="E549" t="s">
        <v>30</v>
      </c>
      <c r="F549">
        <v>621.31650318963727</v>
      </c>
      <c r="G549">
        <v>9.8988766226885563</v>
      </c>
      <c r="H549" t="s">
        <v>169</v>
      </c>
      <c r="I549" t="s">
        <v>96</v>
      </c>
      <c r="J549">
        <v>1.3218710686413305E-2</v>
      </c>
      <c r="K549">
        <v>0.80153116133878555</v>
      </c>
      <c r="L549">
        <v>5.1179338077588114E-2</v>
      </c>
      <c r="M549">
        <v>0</v>
      </c>
      <c r="N549">
        <v>4.5870723475635485E-2</v>
      </c>
      <c r="O549">
        <v>0.10141877710799088</v>
      </c>
      <c r="P549"/>
      <c r="Q549">
        <v>6.9432040300359281</v>
      </c>
      <c r="R549">
        <v>23.845516311562207</v>
      </c>
      <c r="S549">
        <v>10.669349480043486</v>
      </c>
      <c r="T549"/>
      <c r="U549"/>
      <c r="V549"/>
      <c r="W549"/>
      <c r="X549"/>
      <c r="Y549"/>
      <c r="Z549">
        <v>1.7776903859914568</v>
      </c>
      <c r="AA549"/>
      <c r="AB549">
        <v>15.593448089683651</v>
      </c>
      <c r="AC549"/>
      <c r="AD549"/>
      <c r="AE549"/>
      <c r="AF549"/>
      <c r="AG549">
        <v>4.183951653189407</v>
      </c>
      <c r="AH549"/>
      <c r="AI549">
        <v>-18.797970876210321</v>
      </c>
      <c r="AJ549"/>
      <c r="AK549"/>
      <c r="AL549">
        <v>-2.0950459342573566</v>
      </c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</row>
    <row r="550" spans="1:55" x14ac:dyDescent="0.2">
      <c r="A550" s="3" t="str">
        <f t="shared" si="8"/>
        <v>United KingdomAR5_UNFCCC2011</v>
      </c>
      <c r="B550" t="s">
        <v>172</v>
      </c>
      <c r="C550" t="s">
        <v>301</v>
      </c>
      <c r="D550" t="s">
        <v>25</v>
      </c>
      <c r="E550" t="s">
        <v>29</v>
      </c>
      <c r="F550">
        <v>575.1021974266896</v>
      </c>
      <c r="G550">
        <v>9.0912585523927749</v>
      </c>
      <c r="H550" t="s">
        <v>149</v>
      </c>
      <c r="I550" t="s">
        <v>109</v>
      </c>
      <c r="J550">
        <v>1.2277358311599162E-2</v>
      </c>
      <c r="K550">
        <v>0.79479625283619337</v>
      </c>
      <c r="L550">
        <v>5.1241821349395839E-2</v>
      </c>
      <c r="M550">
        <v>0</v>
      </c>
      <c r="N550">
        <v>4.4816189918136726E-2</v>
      </c>
      <c r="O550">
        <v>0.10914573589627415</v>
      </c>
      <c r="P550"/>
      <c r="Q550">
        <v>6.8653757755797411</v>
      </c>
      <c r="R550">
        <v>23.699800751746768</v>
      </c>
      <c r="S550">
        <v>10.730679700530102</v>
      </c>
      <c r="T550"/>
      <c r="U550"/>
      <c r="V550"/>
      <c r="W550"/>
      <c r="X550"/>
      <c r="Y550"/>
      <c r="Z550">
        <v>1.8883477323153448</v>
      </c>
      <c r="AA550"/>
      <c r="AB550">
        <v>15.509647248599887</v>
      </c>
      <c r="AC550"/>
      <c r="AD550"/>
      <c r="AE550"/>
      <c r="AF550"/>
      <c r="AG550">
        <v>4.076101344928527</v>
      </c>
      <c r="AH550"/>
      <c r="AI550">
        <v>-18.558869543260681</v>
      </c>
      <c r="AJ550"/>
      <c r="AK550"/>
      <c r="AL550">
        <v>-2.316173980206004</v>
      </c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</row>
    <row r="551" spans="1:55" x14ac:dyDescent="0.2">
      <c r="A551" s="3" t="str">
        <f t="shared" si="8"/>
        <v>United KingdomAR5_UNFCCC2012</v>
      </c>
      <c r="B551" t="s">
        <v>172</v>
      </c>
      <c r="C551" t="s">
        <v>301</v>
      </c>
      <c r="D551" t="s">
        <v>25</v>
      </c>
      <c r="E551" t="s">
        <v>28</v>
      </c>
      <c r="F551">
        <v>590.67258722878819</v>
      </c>
      <c r="G551">
        <v>9.2726937770741937</v>
      </c>
      <c r="H551" t="s">
        <v>144</v>
      </c>
      <c r="I551" t="s">
        <v>109</v>
      </c>
      <c r="J551">
        <v>1.2564358939885428E-2</v>
      </c>
      <c r="K551">
        <v>0.80167813354023743</v>
      </c>
      <c r="L551">
        <v>4.7108387980052638E-2</v>
      </c>
      <c r="M551">
        <v>0</v>
      </c>
      <c r="N551">
        <v>4.5807056552092197E-2</v>
      </c>
      <c r="O551">
        <v>0.10540642192761782</v>
      </c>
      <c r="P551"/>
      <c r="Q551">
        <v>6.8083848703975036</v>
      </c>
      <c r="R551">
        <v>23.637158195834107</v>
      </c>
      <c r="S551">
        <v>10.600573639766827</v>
      </c>
      <c r="T551"/>
      <c r="U551"/>
      <c r="V551"/>
      <c r="W551"/>
      <c r="X551"/>
      <c r="Y551"/>
      <c r="Z551">
        <v>1.6951985540616259</v>
      </c>
      <c r="AA551"/>
      <c r="AB551">
        <v>15.511983601812984</v>
      </c>
      <c r="AC551"/>
      <c r="AD551"/>
      <c r="AE551"/>
      <c r="AF551"/>
      <c r="AG551">
        <v>4.0073850886422324</v>
      </c>
      <c r="AH551"/>
      <c r="AI551">
        <v>-17.63260905185917</v>
      </c>
      <c r="AJ551"/>
      <c r="AK551"/>
      <c r="AL551">
        <v>-2.9207852567621218</v>
      </c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</row>
    <row r="552" spans="1:55" x14ac:dyDescent="0.2">
      <c r="A552" s="3" t="str">
        <f t="shared" si="8"/>
        <v>United KingdomAR5_UNFCCC2013</v>
      </c>
      <c r="B552" t="s">
        <v>172</v>
      </c>
      <c r="C552" t="s">
        <v>301</v>
      </c>
      <c r="D552" t="s">
        <v>25</v>
      </c>
      <c r="E552" t="s">
        <v>27</v>
      </c>
      <c r="F552">
        <v>575.97748826505278</v>
      </c>
      <c r="G552">
        <v>8.9816466485079474</v>
      </c>
      <c r="H552" t="s">
        <v>144</v>
      </c>
      <c r="I552" t="s">
        <v>245</v>
      </c>
      <c r="J552">
        <v>1.2005453864306544E-2</v>
      </c>
      <c r="K552">
        <v>0.79572978618992707</v>
      </c>
      <c r="L552">
        <v>4.2728528180940292E-2</v>
      </c>
      <c r="M552">
        <v>0</v>
      </c>
      <c r="N552">
        <v>5.4245946482033763E-2</v>
      </c>
      <c r="O552">
        <v>0.10729573914709889</v>
      </c>
      <c r="P552"/>
      <c r="Q552">
        <v>6.8333083707676705</v>
      </c>
      <c r="R552">
        <v>23.461587728756694</v>
      </c>
      <c r="S552">
        <v>10.742242781001389</v>
      </c>
      <c r="T552"/>
      <c r="U552"/>
      <c r="V552"/>
      <c r="W552"/>
      <c r="X552"/>
      <c r="Y552"/>
      <c r="Z552">
        <v>1.4913704097842484</v>
      </c>
      <c r="AA552"/>
      <c r="AB552">
        <v>15.341312340620529</v>
      </c>
      <c r="AC552"/>
      <c r="AD552"/>
      <c r="AE552"/>
      <c r="AF552"/>
      <c r="AG552">
        <v>3.9301087045577816</v>
      </c>
      <c r="AH552"/>
      <c r="AI552">
        <v>-17.786184438792905</v>
      </c>
      <c r="AJ552"/>
      <c r="AK552"/>
      <c r="AL552">
        <v>-2.5696909038450984</v>
      </c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</row>
    <row r="553" spans="1:55" x14ac:dyDescent="0.2">
      <c r="A553" s="3" t="str">
        <f t="shared" si="8"/>
        <v>United KingdomAR5_UNFCCC2014</v>
      </c>
      <c r="B553" t="s">
        <v>172</v>
      </c>
      <c r="C553" t="s">
        <v>301</v>
      </c>
      <c r="D553" t="s">
        <v>25</v>
      </c>
      <c r="E553" t="s">
        <v>24</v>
      </c>
      <c r="F553">
        <v>535.25427276248354</v>
      </c>
      <c r="G553">
        <v>8.2853751233815789</v>
      </c>
      <c r="H553" t="s">
        <v>217</v>
      </c>
      <c r="I553" t="s">
        <v>235</v>
      </c>
      <c r="J553">
        <v>1.0986432812021342E-2</v>
      </c>
      <c r="K553">
        <v>0.782390174273354</v>
      </c>
      <c r="L553">
        <v>4.1495092899981018E-2</v>
      </c>
      <c r="M553">
        <v>0</v>
      </c>
      <c r="N553">
        <v>5.8144735134898172E-2</v>
      </c>
      <c r="O553">
        <v>0.11796999769176689</v>
      </c>
      <c r="P553"/>
      <c r="Q553">
        <v>6.957523894749909</v>
      </c>
      <c r="R553">
        <v>24.084020046163008</v>
      </c>
      <c r="S553">
        <v>11.201432703788045</v>
      </c>
      <c r="T553"/>
      <c r="U553"/>
      <c r="V553"/>
      <c r="W553"/>
      <c r="X553"/>
      <c r="Y553"/>
      <c r="Z553">
        <v>1.8291449344489212</v>
      </c>
      <c r="AA553"/>
      <c r="AB553">
        <v>15.255473518717222</v>
      </c>
      <c r="AC553"/>
      <c r="AD553"/>
      <c r="AE553"/>
      <c r="AF553"/>
      <c r="AG553">
        <v>3.8163502244314396</v>
      </c>
      <c r="AH553"/>
      <c r="AI553">
        <v>-17.97797932413398</v>
      </c>
      <c r="AJ553"/>
      <c r="AK553"/>
      <c r="AL553">
        <v>-2.4809343851874708</v>
      </c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</row>
    <row r="554" spans="1:55" x14ac:dyDescent="0.2">
      <c r="A554" s="3" t="str">
        <f t="shared" si="8"/>
        <v>United KingdomAR5_UNFCCC2015</v>
      </c>
      <c r="B554" t="s">
        <v>172</v>
      </c>
      <c r="C554" t="s">
        <v>301</v>
      </c>
      <c r="D554" t="s">
        <v>25</v>
      </c>
      <c r="E554" t="s">
        <v>22</v>
      </c>
      <c r="F554">
        <v>520.88764472454807</v>
      </c>
      <c r="G554">
        <v>7.9993533519590265</v>
      </c>
      <c r="H554" t="s">
        <v>226</v>
      </c>
      <c r="I554" t="s">
        <v>235</v>
      </c>
      <c r="J554">
        <v>1.0680619514240711E-2</v>
      </c>
      <c r="K554">
        <v>0.77598730071027344</v>
      </c>
      <c r="L554">
        <v>4.1240364190149703E-2</v>
      </c>
      <c r="M554">
        <v>0</v>
      </c>
      <c r="N554">
        <v>5.5809917446145142E-2</v>
      </c>
      <c r="O554">
        <v>0.12696241765343172</v>
      </c>
      <c r="P554"/>
      <c r="Q554">
        <v>6.9549879297431874</v>
      </c>
      <c r="R554">
        <v>24.20450137027558</v>
      </c>
      <c r="S554">
        <v>10.907638511199339</v>
      </c>
      <c r="T554"/>
      <c r="U554"/>
      <c r="V554"/>
      <c r="W554"/>
      <c r="X554"/>
      <c r="Y554"/>
      <c r="Z554">
        <v>1.5850816656336151</v>
      </c>
      <c r="AA554"/>
      <c r="AB554">
        <v>15.136783783271772</v>
      </c>
      <c r="AC554"/>
      <c r="AD554"/>
      <c r="AE554"/>
      <c r="AF554"/>
      <c r="AG554">
        <v>3.8359594798435723</v>
      </c>
      <c r="AH554">
        <v>3.5082019600633814</v>
      </c>
      <c r="AI554">
        <v>-17.425617182390635</v>
      </c>
      <c r="AJ554"/>
      <c r="AK554"/>
      <c r="AL554">
        <v>-2.9066345907764384</v>
      </c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</row>
    <row r="555" spans="1:55" x14ac:dyDescent="0.2">
      <c r="A555" s="3" t="str">
        <f t="shared" si="8"/>
        <v>United KingdomAR5_UNFCCC2016</v>
      </c>
      <c r="B555" t="s">
        <v>172</v>
      </c>
      <c r="C555" t="s">
        <v>301</v>
      </c>
      <c r="D555" t="s">
        <v>25</v>
      </c>
      <c r="E555" t="s">
        <v>21</v>
      </c>
      <c r="F555">
        <v>492.57349546933989</v>
      </c>
      <c r="G555">
        <v>7.5074155792763619</v>
      </c>
      <c r="H555" t="s">
        <v>120</v>
      </c>
      <c r="I555" t="s">
        <v>245</v>
      </c>
      <c r="J555">
        <v>1.0151195350611356E-2</v>
      </c>
      <c r="K555">
        <v>0.78206622586628061</v>
      </c>
      <c r="L555">
        <v>4.2014515261330945E-2</v>
      </c>
      <c r="M555">
        <v>0</v>
      </c>
      <c r="N555">
        <v>4.8325928896065538E-2</v>
      </c>
      <c r="O555">
        <v>0.12759332997632283</v>
      </c>
      <c r="P555"/>
      <c r="Q555">
        <v>6.9042682707303173</v>
      </c>
      <c r="R555">
        <v>24.145280934520045</v>
      </c>
      <c r="S555">
        <v>10.747496612453798</v>
      </c>
      <c r="T555"/>
      <c r="U555"/>
      <c r="V555"/>
      <c r="W555"/>
      <c r="X555"/>
      <c r="Y555"/>
      <c r="Z555">
        <v>1.6212058688737789</v>
      </c>
      <c r="AA555"/>
      <c r="AB555">
        <v>15.191662785065088</v>
      </c>
      <c r="AC555"/>
      <c r="AD555"/>
      <c r="AE555"/>
      <c r="AF555"/>
      <c r="AG555">
        <v>4.2391780733672233</v>
      </c>
      <c r="AH555"/>
      <c r="AI555">
        <v>-17.631010956373199</v>
      </c>
      <c r="AJ555"/>
      <c r="AK555"/>
      <c r="AL555">
        <v>-2.5912673750389139</v>
      </c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</row>
    <row r="556" spans="1:55" x14ac:dyDescent="0.2">
      <c r="A556" s="3" t="str">
        <f t="shared" si="8"/>
        <v>United KingdomAR5_UNFCCC2017</v>
      </c>
      <c r="B556" t="s">
        <v>172</v>
      </c>
      <c r="C556" t="s">
        <v>301</v>
      </c>
      <c r="D556" t="s">
        <v>25</v>
      </c>
      <c r="E556" t="s">
        <v>20</v>
      </c>
      <c r="F556">
        <v>481.20258083782761</v>
      </c>
      <c r="G556">
        <v>7.2844518982355968</v>
      </c>
      <c r="H556" t="s">
        <v>34</v>
      </c>
      <c r="I556" t="s">
        <v>235</v>
      </c>
      <c r="J556">
        <v>9.690636672557474E-3</v>
      </c>
      <c r="K556">
        <v>0.77530958098151048</v>
      </c>
      <c r="L556">
        <v>4.3978115672876579E-2</v>
      </c>
      <c r="M556">
        <v>0</v>
      </c>
      <c r="N556">
        <v>4.9511067921647556E-2</v>
      </c>
      <c r="O556">
        <v>0.13120123542396542</v>
      </c>
      <c r="P556"/>
      <c r="Q556">
        <v>6.903117800637534</v>
      </c>
      <c r="R556">
        <v>24.245086002155841</v>
      </c>
      <c r="S556">
        <v>11.1264671185076</v>
      </c>
      <c r="T556"/>
      <c r="U556"/>
      <c r="V556"/>
      <c r="W556"/>
      <c r="X556"/>
      <c r="Y556"/>
      <c r="Z556">
        <v>1.6179055675702303</v>
      </c>
      <c r="AA556"/>
      <c r="AB556">
        <v>15.146240361130415</v>
      </c>
      <c r="AC556"/>
      <c r="AD556"/>
      <c r="AE556"/>
      <c r="AF556"/>
      <c r="AG556">
        <v>4.0955562451219434</v>
      </c>
      <c r="AH556"/>
      <c r="AI556">
        <v>-17.665063540617933</v>
      </c>
      <c r="AJ556"/>
      <c r="AK556"/>
      <c r="AL556">
        <v>-2.381631649613551</v>
      </c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</row>
    <row r="557" spans="1:55" x14ac:dyDescent="0.2">
      <c r="A557" s="3" t="str">
        <f t="shared" si="8"/>
        <v>United KingdomAR5_UNFCCC2018</v>
      </c>
      <c r="B557" t="s">
        <v>172</v>
      </c>
      <c r="C557" t="s">
        <v>301</v>
      </c>
      <c r="D557" t="s">
        <v>25</v>
      </c>
      <c r="E557" t="s">
        <v>19</v>
      </c>
      <c r="F557">
        <v>476.1174311688672</v>
      </c>
      <c r="G557">
        <v>7.1639326929885767</v>
      </c>
      <c r="H557" t="s">
        <v>35</v>
      </c>
      <c r="I557" t="s">
        <v>235</v>
      </c>
      <c r="J557">
        <v>9.3135688963601609E-3</v>
      </c>
      <c r="K557">
        <v>0.77020655956528905</v>
      </c>
      <c r="L557">
        <v>4.4344877266373199E-2</v>
      </c>
      <c r="M557">
        <v>0</v>
      </c>
      <c r="N557">
        <v>4.7143632339133032E-2</v>
      </c>
      <c r="O557">
        <v>0.13830493082920475</v>
      </c>
      <c r="P557"/>
      <c r="Q557">
        <v>6.8134364715922606</v>
      </c>
      <c r="R557">
        <v>23.762647607092433</v>
      </c>
      <c r="S557">
        <v>11.037445403968116</v>
      </c>
      <c r="T557"/>
      <c r="U557"/>
      <c r="V557"/>
      <c r="W557"/>
      <c r="X557"/>
      <c r="Y557"/>
      <c r="Z557">
        <v>1.7086476833714401</v>
      </c>
      <c r="AA557"/>
      <c r="AB557">
        <v>15.057197622127166</v>
      </c>
      <c r="AC557"/>
      <c r="AD557"/>
      <c r="AE557"/>
      <c r="AF557"/>
      <c r="AG557">
        <v>4.2417390699539883</v>
      </c>
      <c r="AH557">
        <v>3.2282745262834278</v>
      </c>
      <c r="AI557">
        <v>-17.429488389876841</v>
      </c>
      <c r="AJ557"/>
      <c r="AK557"/>
      <c r="AL557">
        <v>-2.2383971367280049</v>
      </c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</row>
    <row r="558" spans="1:55" x14ac:dyDescent="0.2">
      <c r="A558" s="3" t="str">
        <f t="shared" si="8"/>
        <v>United KingdomAR5_UNFCCC2019</v>
      </c>
      <c r="B558" t="s">
        <v>172</v>
      </c>
      <c r="C558" t="s">
        <v>301</v>
      </c>
      <c r="D558" t="s">
        <v>25</v>
      </c>
      <c r="E558" t="s">
        <v>18</v>
      </c>
      <c r="F558">
        <v>461.20964872854142</v>
      </c>
      <c r="G558">
        <v>6.9005834017261511</v>
      </c>
      <c r="H558" t="s">
        <v>40</v>
      </c>
      <c r="I558" t="s">
        <v>235</v>
      </c>
      <c r="J558">
        <v>8.9560155835694162E-3</v>
      </c>
      <c r="K558">
        <v>0.76114953327263424</v>
      </c>
      <c r="L558">
        <v>4.5470581813575696E-2</v>
      </c>
      <c r="M558">
        <v>0</v>
      </c>
      <c r="N558">
        <v>4.9123884622935723E-2</v>
      </c>
      <c r="O558">
        <v>0.14425600029085425</v>
      </c>
      <c r="P558"/>
      <c r="Q558">
        <v>6.834791393901023</v>
      </c>
      <c r="R558">
        <v>23.789414917124777</v>
      </c>
      <c r="S558">
        <v>11.013629528636166</v>
      </c>
      <c r="T558"/>
      <c r="U558"/>
      <c r="V558"/>
      <c r="W558"/>
      <c r="X558"/>
      <c r="Y558"/>
      <c r="Z558">
        <v>1.9587957651964414</v>
      </c>
      <c r="AA558"/>
      <c r="AB558">
        <v>15.041617741287356</v>
      </c>
      <c r="AC558"/>
      <c r="AD558"/>
      <c r="AE558"/>
      <c r="AF558"/>
      <c r="AG558">
        <v>4.2602495522684176</v>
      </c>
      <c r="AH558">
        <v>3.6337603227150792</v>
      </c>
      <c r="AI558">
        <v>-17.15932169185189</v>
      </c>
      <c r="AJ558"/>
      <c r="AK558"/>
      <c r="AL558">
        <v>-2.3009449243975331</v>
      </c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</row>
    <row r="559" spans="1:55" x14ac:dyDescent="0.2">
      <c r="A559" s="3" t="str">
        <f t="shared" si="8"/>
        <v>United KingdomAR5_UNFCCC2020</v>
      </c>
      <c r="B559" t="s">
        <v>172</v>
      </c>
      <c r="C559" t="s">
        <v>301</v>
      </c>
      <c r="D559" t="s">
        <v>25</v>
      </c>
      <c r="E559" t="s">
        <v>107</v>
      </c>
      <c r="F559">
        <v>415.83488749607938</v>
      </c>
      <c r="G559">
        <v>6.1989749248810684</v>
      </c>
      <c r="H559" t="s">
        <v>42</v>
      </c>
      <c r="I559" t="s">
        <v>205</v>
      </c>
      <c r="J559">
        <v>8.5721342632377358E-3</v>
      </c>
      <c r="K559">
        <v>0.75215698118650276</v>
      </c>
      <c r="L559">
        <v>4.7041720935501345E-2</v>
      </c>
      <c r="M559">
        <v>0</v>
      </c>
      <c r="N559">
        <v>5.2993582136941352E-2</v>
      </c>
      <c r="O559">
        <v>0.14780771574105453</v>
      </c>
      <c r="P559"/>
      <c r="Q559">
        <v>6.7714277303482859</v>
      </c>
      <c r="R559">
        <v>23.450110758862376</v>
      </c>
      <c r="S559">
        <v>10.358490504859931</v>
      </c>
      <c r="T559"/>
      <c r="U559"/>
      <c r="V559"/>
      <c r="W559"/>
      <c r="X559"/>
      <c r="Y559"/>
      <c r="Z559">
        <v>1.5018048530062238</v>
      </c>
      <c r="AA559"/>
      <c r="AB559">
        <v>15.071132806858078</v>
      </c>
      <c r="AC559"/>
      <c r="AD559"/>
      <c r="AE559"/>
      <c r="AF559"/>
      <c r="AG559">
        <v>4.3106381922990042</v>
      </c>
      <c r="AH559"/>
      <c r="AI559">
        <v>-17.184838079847385</v>
      </c>
      <c r="AJ559"/>
      <c r="AK559"/>
      <c r="AL559">
        <v>-2.1287168869900346</v>
      </c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</row>
    <row r="560" spans="1:55" x14ac:dyDescent="0.2">
      <c r="A560" s="3" t="str">
        <f t="shared" si="8"/>
        <v>United KingdomAR6_UNFCCC1990</v>
      </c>
      <c r="B560" t="s">
        <v>172</v>
      </c>
      <c r="C560" t="s">
        <v>301</v>
      </c>
      <c r="D560" t="s">
        <v>285</v>
      </c>
      <c r="E560" t="s">
        <v>79</v>
      </c>
      <c r="F560">
        <v>809.99644358959665</v>
      </c>
      <c r="G560">
        <v>14.149006101141044</v>
      </c>
      <c r="H560" t="s">
        <v>152</v>
      </c>
      <c r="I560" t="s">
        <v>106</v>
      </c>
      <c r="J560">
        <v>2.2851137323539977E-2</v>
      </c>
      <c r="K560">
        <v>0.7419020681057783</v>
      </c>
      <c r="L560">
        <v>8.7153726653964245E-2</v>
      </c>
      <c r="M560">
        <v>0</v>
      </c>
      <c r="N560">
        <v>8.1203421479787777E-2</v>
      </c>
      <c r="O560">
        <v>8.9740783760469706E-2</v>
      </c>
      <c r="P560"/>
      <c r="Q560">
        <v>7.670469755014043</v>
      </c>
      <c r="R560">
        <v>26.855117712451335</v>
      </c>
      <c r="S560">
        <v>13.331473525853754</v>
      </c>
      <c r="T560"/>
      <c r="U560"/>
      <c r="V560"/>
      <c r="W560"/>
      <c r="X560"/>
      <c r="Y560"/>
      <c r="Z560">
        <v>2.0592758566606135</v>
      </c>
      <c r="AA560"/>
      <c r="AB560">
        <v>16.938067149939616</v>
      </c>
      <c r="AC560"/>
      <c r="AD560"/>
      <c r="AE560"/>
      <c r="AF560"/>
      <c r="AG560">
        <v>5.8353116910041321</v>
      </c>
      <c r="AH560"/>
      <c r="AI560">
        <v>-13.2075142659286</v>
      </c>
      <c r="AJ560"/>
      <c r="AK560"/>
      <c r="AL560">
        <v>-2.0877176401835014</v>
      </c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</row>
    <row r="561" spans="1:55" x14ac:dyDescent="0.2">
      <c r="A561" s="3" t="str">
        <f t="shared" si="8"/>
        <v>United KingdomAR6_UNFCCC1991</v>
      </c>
      <c r="B561" t="s">
        <v>172</v>
      </c>
      <c r="C561" t="s">
        <v>301</v>
      </c>
      <c r="D561" t="s">
        <v>285</v>
      </c>
      <c r="E561" t="s">
        <v>78</v>
      </c>
      <c r="F561">
        <v>818.36594942175145</v>
      </c>
      <c r="G561">
        <v>14.251065168157837</v>
      </c>
      <c r="H561" t="s">
        <v>183</v>
      </c>
      <c r="I561" t="s">
        <v>104</v>
      </c>
      <c r="J561">
        <v>2.298579238641766E-2</v>
      </c>
      <c r="K561">
        <v>0.74706965750289089</v>
      </c>
      <c r="L561">
        <v>8.7068340049677992E-2</v>
      </c>
      <c r="M561">
        <v>0</v>
      </c>
      <c r="N561">
        <v>7.7592213881207059E-2</v>
      </c>
      <c r="O561">
        <v>8.8269788566224028E-2</v>
      </c>
      <c r="P561"/>
      <c r="Q561">
        <v>7.6094313115417229</v>
      </c>
      <c r="R561">
        <v>26.511621969523016</v>
      </c>
      <c r="S561">
        <v>13.429493745500375</v>
      </c>
      <c r="T561"/>
      <c r="U561"/>
      <c r="V561"/>
      <c r="W561"/>
      <c r="X561"/>
      <c r="Y561"/>
      <c r="Z561">
        <v>2.0324176827946037</v>
      </c>
      <c r="AA561"/>
      <c r="AB561">
        <v>16.929737467247847</v>
      </c>
      <c r="AC561"/>
      <c r="AD561"/>
      <c r="AE561"/>
      <c r="AF561"/>
      <c r="AG561">
        <v>5.7242871486476199</v>
      </c>
      <c r="AH561"/>
      <c r="AI561">
        <v>-13.742557987008116</v>
      </c>
      <c r="AJ561"/>
      <c r="AK561"/>
      <c r="AL561">
        <v>-1.8890037321418272</v>
      </c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</row>
    <row r="562" spans="1:55" x14ac:dyDescent="0.2">
      <c r="A562" s="3" t="str">
        <f t="shared" si="8"/>
        <v>United KingdomAR6_UNFCCC1992</v>
      </c>
      <c r="B562" t="s">
        <v>172</v>
      </c>
      <c r="C562" t="s">
        <v>301</v>
      </c>
      <c r="D562" t="s">
        <v>285</v>
      </c>
      <c r="E562" t="s">
        <v>76</v>
      </c>
      <c r="F562">
        <v>797.97380106675132</v>
      </c>
      <c r="G562">
        <v>13.85842705764283</v>
      </c>
      <c r="H562" t="s">
        <v>220</v>
      </c>
      <c r="I562" t="s">
        <v>104</v>
      </c>
      <c r="J562">
        <v>2.2529955947135694E-2</v>
      </c>
      <c r="K562">
        <v>0.74707303208294196</v>
      </c>
      <c r="L562">
        <v>8.9585541391957874E-2</v>
      </c>
      <c r="M562">
        <v>0</v>
      </c>
      <c r="N562">
        <v>7.3551187843622509E-2</v>
      </c>
      <c r="O562">
        <v>8.979023868147766E-2</v>
      </c>
      <c r="P562"/>
      <c r="Q562">
        <v>7.6417344454667839</v>
      </c>
      <c r="R562">
        <v>26.710847566650564</v>
      </c>
      <c r="S562">
        <v>12.915471980435235</v>
      </c>
      <c r="T562"/>
      <c r="U562"/>
      <c r="V562"/>
      <c r="W562"/>
      <c r="X562"/>
      <c r="Y562"/>
      <c r="Z562">
        <v>1.8692002734481019</v>
      </c>
      <c r="AA562"/>
      <c r="AB562">
        <v>16.897024656138875</v>
      </c>
      <c r="AC562"/>
      <c r="AD562"/>
      <c r="AE562"/>
      <c r="AF562"/>
      <c r="AG562">
        <v>5.615979137210025</v>
      </c>
      <c r="AH562"/>
      <c r="AI562">
        <v>-14.227297322883947</v>
      </c>
      <c r="AJ562"/>
      <c r="AK562"/>
      <c r="AL562">
        <v>-1.9263375159478289</v>
      </c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</row>
    <row r="563" spans="1:55" x14ac:dyDescent="0.2">
      <c r="A563" s="3" t="str">
        <f t="shared" si="8"/>
        <v>United KingdomAR6_UNFCCC1993</v>
      </c>
      <c r="B563" t="s">
        <v>172</v>
      </c>
      <c r="C563" t="s">
        <v>301</v>
      </c>
      <c r="D563" t="s">
        <v>285</v>
      </c>
      <c r="E563" t="s">
        <v>73</v>
      </c>
      <c r="F563">
        <v>778.33017959482549</v>
      </c>
      <c r="G563">
        <v>13.484907652058753</v>
      </c>
      <c r="H563" t="s">
        <v>152</v>
      </c>
      <c r="I563" t="s">
        <v>104</v>
      </c>
      <c r="J563">
        <v>2.1859315878735758E-2</v>
      </c>
      <c r="K563">
        <v>0.74602243997406636</v>
      </c>
      <c r="L563">
        <v>9.2576913677492503E-2</v>
      </c>
      <c r="M563">
        <v>0</v>
      </c>
      <c r="N563">
        <v>7.0426254264917165E-2</v>
      </c>
      <c r="O563">
        <v>9.0974392083523967E-2</v>
      </c>
      <c r="P563"/>
      <c r="Q563">
        <v>7.7026040633577928</v>
      </c>
      <c r="R563">
        <v>26.735914535264335</v>
      </c>
      <c r="S563">
        <v>12.533717217425707</v>
      </c>
      <c r="T563"/>
      <c r="U563"/>
      <c r="V563"/>
      <c r="W563"/>
      <c r="X563"/>
      <c r="Y563"/>
      <c r="Z563">
        <v>1.283229929092824</v>
      </c>
      <c r="AA563"/>
      <c r="AB563">
        <v>17.038383823629854</v>
      </c>
      <c r="AC563"/>
      <c r="AD563"/>
      <c r="AE563"/>
      <c r="AF563"/>
      <c r="AG563">
        <v>5.5142653601287659</v>
      </c>
      <c r="AH563"/>
      <c r="AI563">
        <v>-14.621770019481257</v>
      </c>
      <c r="AJ563"/>
      <c r="AK563"/>
      <c r="AL563">
        <v>-1.9733322986213413</v>
      </c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</row>
    <row r="564" spans="1:55" x14ac:dyDescent="0.2">
      <c r="A564" s="3" t="str">
        <f t="shared" si="8"/>
        <v>United KingdomAR6_UNFCCC1994</v>
      </c>
      <c r="B564" t="s">
        <v>172</v>
      </c>
      <c r="C564" t="s">
        <v>301</v>
      </c>
      <c r="D564" t="s">
        <v>285</v>
      </c>
      <c r="E564" t="s">
        <v>70</v>
      </c>
      <c r="F564">
        <v>765.74476036341866</v>
      </c>
      <c r="G564">
        <v>13.233127135292539</v>
      </c>
      <c r="H564" t="s">
        <v>183</v>
      </c>
      <c r="I564" t="s">
        <v>104</v>
      </c>
      <c r="J564">
        <v>2.1583979209068457E-2</v>
      </c>
      <c r="K564">
        <v>0.73726077547771696</v>
      </c>
      <c r="L564">
        <v>9.4581152202311114E-2</v>
      </c>
      <c r="M564">
        <v>0</v>
      </c>
      <c r="N564">
        <v>7.4445180215796686E-2</v>
      </c>
      <c r="O564">
        <v>9.3712892104175174E-2</v>
      </c>
      <c r="P564"/>
      <c r="Q564">
        <v>7.8018239287337794</v>
      </c>
      <c r="R564">
        <v>26.810017895449871</v>
      </c>
      <c r="S564">
        <v>13.029782328751915</v>
      </c>
      <c r="T564"/>
      <c r="U564"/>
      <c r="V564"/>
      <c r="W564"/>
      <c r="X564"/>
      <c r="Y564"/>
      <c r="Z564">
        <v>1.68762156565913</v>
      </c>
      <c r="AA564"/>
      <c r="AB564">
        <v>17.010032335601565</v>
      </c>
      <c r="AC564"/>
      <c r="AD564"/>
      <c r="AE564"/>
      <c r="AF564"/>
      <c r="AG564">
        <v>5.4208780530782619</v>
      </c>
      <c r="AH564"/>
      <c r="AI564">
        <v>-14.604536721399391</v>
      </c>
      <c r="AJ564"/>
      <c r="AK564"/>
      <c r="AL564">
        <v>-2.2159458784386858</v>
      </c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</row>
    <row r="565" spans="1:55" x14ac:dyDescent="0.2">
      <c r="A565" s="3" t="str">
        <f t="shared" si="8"/>
        <v>United KingdomAR6_UNFCCC1995</v>
      </c>
      <c r="B565" t="s">
        <v>172</v>
      </c>
      <c r="C565" t="s">
        <v>301</v>
      </c>
      <c r="D565" t="s">
        <v>285</v>
      </c>
      <c r="E565" t="s">
        <v>68</v>
      </c>
      <c r="F565">
        <v>758.55308493900588</v>
      </c>
      <c r="G565">
        <v>13.074211770500229</v>
      </c>
      <c r="H565" t="s">
        <v>152</v>
      </c>
      <c r="I565" t="s">
        <v>104</v>
      </c>
      <c r="J565">
        <v>2.0831946932906228E-2</v>
      </c>
      <c r="K565">
        <v>0.73450631357701446</v>
      </c>
      <c r="L565">
        <v>9.6944271922214026E-2</v>
      </c>
      <c r="M565">
        <v>0</v>
      </c>
      <c r="N565">
        <v>7.4076799271216354E-2</v>
      </c>
      <c r="O565">
        <v>9.4472615229555065E-2</v>
      </c>
      <c r="P565"/>
      <c r="Q565">
        <v>7.7508689834173188</v>
      </c>
      <c r="R565">
        <v>26.633790168572069</v>
      </c>
      <c r="S565">
        <v>13.071726655818809</v>
      </c>
      <c r="T565"/>
      <c r="U565"/>
      <c r="V565"/>
      <c r="W565"/>
      <c r="X565"/>
      <c r="Y565"/>
      <c r="Z565">
        <v>1.6813203496865734</v>
      </c>
      <c r="AA565"/>
      <c r="AB565">
        <v>17.192788683411202</v>
      </c>
      <c r="AC565"/>
      <c r="AD565"/>
      <c r="AE565"/>
      <c r="AF565"/>
      <c r="AG565">
        <v>5.331998883728736</v>
      </c>
      <c r="AH565"/>
      <c r="AI565">
        <v>-14.675016475029134</v>
      </c>
      <c r="AJ565"/>
      <c r="AK565"/>
      <c r="AL565">
        <v>-2.2766860231799315</v>
      </c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</row>
    <row r="566" spans="1:55" x14ac:dyDescent="0.2">
      <c r="A566" s="3" t="str">
        <f t="shared" si="8"/>
        <v>United KingdomAR6_UNFCCC1996</v>
      </c>
      <c r="B566" t="s">
        <v>172</v>
      </c>
      <c r="C566" t="s">
        <v>301</v>
      </c>
      <c r="D566" t="s">
        <v>285</v>
      </c>
      <c r="E566" t="s">
        <v>65</v>
      </c>
      <c r="F566">
        <v>778.10585190501843</v>
      </c>
      <c r="G566">
        <v>13.377112808992365</v>
      </c>
      <c r="H566" t="s">
        <v>220</v>
      </c>
      <c r="I566" t="s">
        <v>104</v>
      </c>
      <c r="J566">
        <v>2.1209129412330736E-2</v>
      </c>
      <c r="K566">
        <v>0.73795876506396441</v>
      </c>
      <c r="L566">
        <v>9.4887485713809644E-2</v>
      </c>
      <c r="M566">
        <v>0</v>
      </c>
      <c r="N566">
        <v>7.4269375280302044E-2</v>
      </c>
      <c r="O566">
        <v>9.2884373941923934E-2</v>
      </c>
      <c r="P566"/>
      <c r="Q566">
        <v>8.0000530427029926</v>
      </c>
      <c r="R566">
        <v>27.103789923700127</v>
      </c>
      <c r="S566">
        <v>13.217457603388025</v>
      </c>
      <c r="T566"/>
      <c r="U566"/>
      <c r="V566"/>
      <c r="W566"/>
      <c r="X566"/>
      <c r="Y566"/>
      <c r="Z566">
        <v>1.7143676281436553</v>
      </c>
      <c r="AA566"/>
      <c r="AB566">
        <v>17.053753125038433</v>
      </c>
      <c r="AC566"/>
      <c r="AD566"/>
      <c r="AE566"/>
      <c r="AF566"/>
      <c r="AG566">
        <v>5.1844535917717796</v>
      </c>
      <c r="AH566"/>
      <c r="AI566">
        <v>-15.157606596772141</v>
      </c>
      <c r="AJ566"/>
      <c r="AK566"/>
      <c r="AL566">
        <v>-2.2175334848385471</v>
      </c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</row>
    <row r="567" spans="1:55" x14ac:dyDescent="0.2">
      <c r="A567" s="3" t="str">
        <f t="shared" si="8"/>
        <v>United KingdomAR6_UNFCCC1997</v>
      </c>
      <c r="B567" t="s">
        <v>172</v>
      </c>
      <c r="C567" t="s">
        <v>301</v>
      </c>
      <c r="D567" t="s">
        <v>285</v>
      </c>
      <c r="E567" t="s">
        <v>64</v>
      </c>
      <c r="F567">
        <v>751.66675250987953</v>
      </c>
      <c r="G567">
        <v>12.889334935255356</v>
      </c>
      <c r="H567" t="s">
        <v>211</v>
      </c>
      <c r="I567" t="s">
        <v>104</v>
      </c>
      <c r="J567">
        <v>1.976088691512955E-2</v>
      </c>
      <c r="K567">
        <v>0.73184522055092605</v>
      </c>
      <c r="L567">
        <v>9.7644025576575366E-2</v>
      </c>
      <c r="M567">
        <v>0</v>
      </c>
      <c r="N567">
        <v>7.53539484224338E-2</v>
      </c>
      <c r="O567">
        <v>9.5156805450064802E-2</v>
      </c>
      <c r="P567"/>
      <c r="Q567">
        <v>8.0468583253718933</v>
      </c>
      <c r="R567">
        <v>26.870153853343997</v>
      </c>
      <c r="S567">
        <v>13.420468697289595</v>
      </c>
      <c r="T567"/>
      <c r="U567"/>
      <c r="V567"/>
      <c r="W567"/>
      <c r="X567"/>
      <c r="Y567"/>
      <c r="Z567">
        <v>1.0160773213902907</v>
      </c>
      <c r="AA567"/>
      <c r="AB567">
        <v>17.005858797535662</v>
      </c>
      <c r="AC567"/>
      <c r="AD567"/>
      <c r="AE567"/>
      <c r="AF567"/>
      <c r="AG567">
        <v>5.1667899369331769</v>
      </c>
      <c r="AH567"/>
      <c r="AI567">
        <v>-15.266916098683582</v>
      </c>
      <c r="AJ567"/>
      <c r="AK567"/>
      <c r="AL567">
        <v>-2.395277199298385</v>
      </c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</row>
    <row r="568" spans="1:55" x14ac:dyDescent="0.2">
      <c r="A568" s="3" t="str">
        <f t="shared" si="8"/>
        <v>United KingdomAR6_UNFCCC1998</v>
      </c>
      <c r="B568" t="s">
        <v>172</v>
      </c>
      <c r="C568" t="s">
        <v>301</v>
      </c>
      <c r="D568" t="s">
        <v>285</v>
      </c>
      <c r="E568" t="s">
        <v>62</v>
      </c>
      <c r="F568">
        <v>753.64435600928505</v>
      </c>
      <c r="G568">
        <v>12.885641922714004</v>
      </c>
      <c r="H568" t="s">
        <v>203</v>
      </c>
      <c r="I568" t="s">
        <v>106</v>
      </c>
      <c r="J568">
        <v>2.0063960227340621E-2</v>
      </c>
      <c r="K568">
        <v>0.73689912565892024</v>
      </c>
      <c r="L568">
        <v>9.5869806963306686E-2</v>
      </c>
      <c r="M568">
        <v>0</v>
      </c>
      <c r="N568">
        <v>7.2247135692279654E-2</v>
      </c>
      <c r="O568">
        <v>9.4983931685493433E-2</v>
      </c>
      <c r="P568"/>
      <c r="Q568">
        <v>8.0010544135414428</v>
      </c>
      <c r="R568">
        <v>26.968068781363343</v>
      </c>
      <c r="S568">
        <v>13.182435401042826</v>
      </c>
      <c r="T568"/>
      <c r="U568"/>
      <c r="V568"/>
      <c r="W568"/>
      <c r="X568"/>
      <c r="Y568"/>
      <c r="Z568">
        <v>1.4630127384779312</v>
      </c>
      <c r="AA568"/>
      <c r="AB568">
        <v>16.936337898450425</v>
      </c>
      <c r="AC568"/>
      <c r="AD568"/>
      <c r="AE568"/>
      <c r="AF568"/>
      <c r="AG568">
        <v>5.0331947934676702</v>
      </c>
      <c r="AH568"/>
      <c r="AI568">
        <v>-15.726661426028333</v>
      </c>
      <c r="AJ568"/>
      <c r="AK568"/>
      <c r="AL568">
        <v>-2.2880013146622926</v>
      </c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</row>
    <row r="569" spans="1:55" x14ac:dyDescent="0.2">
      <c r="A569" s="3" t="str">
        <f t="shared" si="8"/>
        <v>United KingdomAR6_UNFCCC1999</v>
      </c>
      <c r="B569" t="s">
        <v>172</v>
      </c>
      <c r="C569" t="s">
        <v>301</v>
      </c>
      <c r="D569" t="s">
        <v>285</v>
      </c>
      <c r="E569" t="s">
        <v>60</v>
      </c>
      <c r="F569">
        <v>731.84732643004872</v>
      </c>
      <c r="G569">
        <v>12.471311727595918</v>
      </c>
      <c r="H569" t="s">
        <v>183</v>
      </c>
      <c r="I569" t="s">
        <v>106</v>
      </c>
      <c r="J569">
        <v>1.9648941172465274E-2</v>
      </c>
      <c r="K569">
        <v>0.74389562936538978</v>
      </c>
      <c r="L569">
        <v>9.4623715417546897E-2</v>
      </c>
      <c r="M569">
        <v>0</v>
      </c>
      <c r="N569">
        <v>6.3897362558560447E-2</v>
      </c>
      <c r="O569">
        <v>9.7583292658502782E-2</v>
      </c>
      <c r="P569"/>
      <c r="Q569">
        <v>7.8255393060779985</v>
      </c>
      <c r="R569">
        <v>26.889680254361462</v>
      </c>
      <c r="S569">
        <v>13.323385559572744</v>
      </c>
      <c r="T569"/>
      <c r="U569"/>
      <c r="V569"/>
      <c r="W569"/>
      <c r="X569"/>
      <c r="Y569"/>
      <c r="Z569">
        <v>1.5872857260518656</v>
      </c>
      <c r="AA569"/>
      <c r="AB569">
        <v>16.85554607775974</v>
      </c>
      <c r="AC569"/>
      <c r="AD569"/>
      <c r="AE569"/>
      <c r="AF569"/>
      <c r="AG569">
        <v>4.9346349125424567</v>
      </c>
      <c r="AH569"/>
      <c r="AI569">
        <v>-15.85040607737313</v>
      </c>
      <c r="AJ569"/>
      <c r="AK569"/>
      <c r="AL569">
        <v>-2.5221936857061986</v>
      </c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</row>
    <row r="570" spans="1:55" x14ac:dyDescent="0.2">
      <c r="A570" s="3" t="str">
        <f t="shared" si="8"/>
        <v>United KingdomAR6_UNFCCC2000</v>
      </c>
      <c r="B570" t="s">
        <v>172</v>
      </c>
      <c r="C570" t="s">
        <v>301</v>
      </c>
      <c r="D570" t="s">
        <v>285</v>
      </c>
      <c r="E570" t="s">
        <v>58</v>
      </c>
      <c r="F570">
        <v>732.52889533014718</v>
      </c>
      <c r="G570">
        <v>12.438404231311083</v>
      </c>
      <c r="H570" t="s">
        <v>183</v>
      </c>
      <c r="I570" t="s">
        <v>106</v>
      </c>
      <c r="J570">
        <v>1.9339428655806113E-2</v>
      </c>
      <c r="K570">
        <v>0.75474781752493747</v>
      </c>
      <c r="L570">
        <v>9.0929318595725811E-2</v>
      </c>
      <c r="M570">
        <v>0</v>
      </c>
      <c r="N570">
        <v>6.0287197146338553E-2</v>
      </c>
      <c r="O570">
        <v>9.4035666732998097E-2</v>
      </c>
      <c r="P570"/>
      <c r="Q570">
        <v>7.5463220926062569</v>
      </c>
      <c r="R570">
        <v>26.113519980427792</v>
      </c>
      <c r="S570">
        <v>12.633992094144684</v>
      </c>
      <c r="T570"/>
      <c r="U570"/>
      <c r="V570"/>
      <c r="W570"/>
      <c r="X570"/>
      <c r="Y570"/>
      <c r="Z570">
        <v>1.2107134296847764</v>
      </c>
      <c r="AA570"/>
      <c r="AB570">
        <v>16.701876002342132</v>
      </c>
      <c r="AC570"/>
      <c r="AD570"/>
      <c r="AE570"/>
      <c r="AF570"/>
      <c r="AG570">
        <v>4.6774194743513373</v>
      </c>
      <c r="AH570"/>
      <c r="AI570">
        <v>-16.046534441896302</v>
      </c>
      <c r="AJ570"/>
      <c r="AK570"/>
      <c r="AL570">
        <v>-2.776411812866836</v>
      </c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</row>
    <row r="571" spans="1:55" x14ac:dyDescent="0.2">
      <c r="A571" s="3" t="str">
        <f t="shared" si="8"/>
        <v>United KingdomAR6_UNFCCC2001</v>
      </c>
      <c r="B571" t="s">
        <v>172</v>
      </c>
      <c r="C571" t="s">
        <v>301</v>
      </c>
      <c r="D571" t="s">
        <v>285</v>
      </c>
      <c r="E571" t="s">
        <v>55</v>
      </c>
      <c r="F571">
        <v>734.64480740643126</v>
      </c>
      <c r="G571">
        <v>12.426401739509473</v>
      </c>
      <c r="H571" t="s">
        <v>203</v>
      </c>
      <c r="I571" t="s">
        <v>106</v>
      </c>
      <c r="J571">
        <v>1.9557279415360562E-2</v>
      </c>
      <c r="K571">
        <v>0.76716720147537654</v>
      </c>
      <c r="L571">
        <v>8.7515773247007766E-2</v>
      </c>
      <c r="M571">
        <v>0</v>
      </c>
      <c r="N571">
        <v>5.5255316162210841E-2</v>
      </c>
      <c r="O571">
        <v>9.0061709115404884E-2</v>
      </c>
      <c r="P571"/>
      <c r="Q571">
        <v>7.3034319920863711</v>
      </c>
      <c r="R571">
        <v>24.724955089566464</v>
      </c>
      <c r="S571">
        <v>12.11569000022128</v>
      </c>
      <c r="T571"/>
      <c r="U571"/>
      <c r="V571"/>
      <c r="W571"/>
      <c r="X571"/>
      <c r="Y571"/>
      <c r="Z571">
        <v>1.0049883227727943</v>
      </c>
      <c r="AA571"/>
      <c r="AB571">
        <v>16.524466422052136</v>
      </c>
      <c r="AC571"/>
      <c r="AD571"/>
      <c r="AE571"/>
      <c r="AF571"/>
      <c r="AG571">
        <v>4.4898351210816099</v>
      </c>
      <c r="AH571"/>
      <c r="AI571">
        <v>-16.528176308628638</v>
      </c>
      <c r="AJ571"/>
      <c r="AK571"/>
      <c r="AL571">
        <v>-2.6224428152693373</v>
      </c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</row>
    <row r="572" spans="1:55" x14ac:dyDescent="0.2">
      <c r="A572" s="3" t="str">
        <f t="shared" si="8"/>
        <v>United KingdomAR6_UNFCCC2002</v>
      </c>
      <c r="B572" t="s">
        <v>172</v>
      </c>
      <c r="C572" t="s">
        <v>301</v>
      </c>
      <c r="D572" t="s">
        <v>285</v>
      </c>
      <c r="E572" t="s">
        <v>52</v>
      </c>
      <c r="F572">
        <v>712.57927445623432</v>
      </c>
      <c r="G572">
        <v>12.002249037880162</v>
      </c>
      <c r="H572" t="s">
        <v>153</v>
      </c>
      <c r="I572" t="s">
        <v>106</v>
      </c>
      <c r="J572">
        <v>1.8560829685180937E-2</v>
      </c>
      <c r="K572">
        <v>0.76856993459170286</v>
      </c>
      <c r="L572">
        <v>8.8551681249916678E-2</v>
      </c>
      <c r="M572">
        <v>0</v>
      </c>
      <c r="N572">
        <v>5.0758348910788099E-2</v>
      </c>
      <c r="O572">
        <v>9.2120035247592352E-2</v>
      </c>
      <c r="P572"/>
      <c r="Q572">
        <v>7.1613623962460258</v>
      </c>
      <c r="R572">
        <v>24.33128492660132</v>
      </c>
      <c r="S572">
        <v>12.165157021231011</v>
      </c>
      <c r="T572"/>
      <c r="U572"/>
      <c r="V572"/>
      <c r="W572"/>
      <c r="X572"/>
      <c r="Y572"/>
      <c r="Z572">
        <v>1.1638042449520321</v>
      </c>
      <c r="AA572"/>
      <c r="AB572">
        <v>16.415912502965615</v>
      </c>
      <c r="AC572"/>
      <c r="AD572"/>
      <c r="AE572"/>
      <c r="AF572"/>
      <c r="AG572">
        <v>4.4053067876160794</v>
      </c>
      <c r="AH572"/>
      <c r="AI572">
        <v>-16.82599484479411</v>
      </c>
      <c r="AJ572"/>
      <c r="AK572"/>
      <c r="AL572">
        <v>-2.5809738709808365</v>
      </c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</row>
    <row r="573" spans="1:55" x14ac:dyDescent="0.2">
      <c r="A573" s="3" t="str">
        <f t="shared" si="8"/>
        <v>United KingdomAR6_UNFCCC2003</v>
      </c>
      <c r="B573" t="s">
        <v>172</v>
      </c>
      <c r="C573" t="s">
        <v>301</v>
      </c>
      <c r="D573" t="s">
        <v>285</v>
      </c>
      <c r="E573" t="s">
        <v>50</v>
      </c>
      <c r="F573">
        <v>718.06125005759839</v>
      </c>
      <c r="G573">
        <v>12.03839763780511</v>
      </c>
      <c r="H573" t="s">
        <v>152</v>
      </c>
      <c r="I573" t="s">
        <v>106</v>
      </c>
      <c r="J573">
        <v>1.826668502670456E-2</v>
      </c>
      <c r="K573">
        <v>0.77073360576644334</v>
      </c>
      <c r="L573">
        <v>8.2454966244671302E-2</v>
      </c>
      <c r="M573">
        <v>0</v>
      </c>
      <c r="N573">
        <v>5.4321110412446028E-2</v>
      </c>
      <c r="O573">
        <v>9.2490317576439204E-2</v>
      </c>
      <c r="P573"/>
      <c r="Q573">
        <v>7.1726373289451342</v>
      </c>
      <c r="R573">
        <v>24.591743856795233</v>
      </c>
      <c r="S573">
        <v>12.040446816633928</v>
      </c>
      <c r="T573"/>
      <c r="U573"/>
      <c r="V573"/>
      <c r="W573"/>
      <c r="X573"/>
      <c r="Y573"/>
      <c r="Z573">
        <v>1.8952921667304075</v>
      </c>
      <c r="AA573"/>
      <c r="AB573">
        <v>16.271989542359286</v>
      </c>
      <c r="AC573"/>
      <c r="AD573"/>
      <c r="AE573"/>
      <c r="AF573"/>
      <c r="AG573">
        <v>4.4416033456982129</v>
      </c>
      <c r="AH573"/>
      <c r="AI573">
        <v>-17.001637134331926</v>
      </c>
      <c r="AJ573"/>
      <c r="AK573"/>
      <c r="AL573">
        <v>-2.7072788073984229</v>
      </c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</row>
    <row r="574" spans="1:55" x14ac:dyDescent="0.2">
      <c r="A574" s="3" t="str">
        <f t="shared" si="8"/>
        <v>United KingdomAR6_UNFCCC2004</v>
      </c>
      <c r="B574" t="s">
        <v>172</v>
      </c>
      <c r="C574" t="s">
        <v>301</v>
      </c>
      <c r="D574" t="s">
        <v>285</v>
      </c>
      <c r="E574" t="s">
        <v>46</v>
      </c>
      <c r="F574">
        <v>715.47217234830032</v>
      </c>
      <c r="G574">
        <v>11.926940478223074</v>
      </c>
      <c r="H574" t="s">
        <v>182</v>
      </c>
      <c r="I574" t="s">
        <v>106</v>
      </c>
      <c r="J574">
        <v>1.7309192408674734E-2</v>
      </c>
      <c r="K574">
        <v>0.77315728062050471</v>
      </c>
      <c r="L574">
        <v>7.6189200226823448E-2</v>
      </c>
      <c r="M574">
        <v>0</v>
      </c>
      <c r="N574">
        <v>5.7694157237646343E-2</v>
      </c>
      <c r="O574">
        <v>9.2959361915025518E-2</v>
      </c>
      <c r="P574"/>
      <c r="Q574">
        <v>7.2804170595590803</v>
      </c>
      <c r="R574">
        <v>24.775261862588756</v>
      </c>
      <c r="S574">
        <v>11.795462980159483</v>
      </c>
      <c r="T574"/>
      <c r="U574"/>
      <c r="V574"/>
      <c r="W574"/>
      <c r="X574"/>
      <c r="Y574"/>
      <c r="Z574">
        <v>2.033124074326492</v>
      </c>
      <c r="AA574"/>
      <c r="AB574">
        <v>16.120024144923978</v>
      </c>
      <c r="AC574"/>
      <c r="AD574"/>
      <c r="AE574"/>
      <c r="AF574"/>
      <c r="AG574">
        <v>4.5055464878973703</v>
      </c>
      <c r="AH574"/>
      <c r="AI574">
        <v>-17.419359200656622</v>
      </c>
      <c r="AJ574"/>
      <c r="AK574"/>
      <c r="AL574">
        <v>-2.5024651600694114</v>
      </c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</row>
    <row r="575" spans="1:55" x14ac:dyDescent="0.2">
      <c r="A575" s="3" t="str">
        <f t="shared" si="8"/>
        <v>United KingdomAR6_UNFCCC2005</v>
      </c>
      <c r="B575" t="s">
        <v>172</v>
      </c>
      <c r="C575" t="s">
        <v>301</v>
      </c>
      <c r="D575" t="s">
        <v>285</v>
      </c>
      <c r="E575" t="s">
        <v>43</v>
      </c>
      <c r="F575">
        <v>706.52267187439452</v>
      </c>
      <c r="G575">
        <v>11.697161673798277</v>
      </c>
      <c r="H575" t="s">
        <v>152</v>
      </c>
      <c r="I575" t="s">
        <v>106</v>
      </c>
      <c r="J575">
        <v>1.6739130532841619E-2</v>
      </c>
      <c r="K575">
        <v>0.77717635658267747</v>
      </c>
      <c r="L575">
        <v>7.3119694569097102E-2</v>
      </c>
      <c r="M575">
        <v>0</v>
      </c>
      <c r="N575">
        <v>5.6180160988634924E-2</v>
      </c>
      <c r="O575">
        <v>9.3523787859590507E-2</v>
      </c>
      <c r="P575"/>
      <c r="Q575">
        <v>7.2221305868642469</v>
      </c>
      <c r="R575">
        <v>24.839996794982678</v>
      </c>
      <c r="S575">
        <v>11.626134282746165</v>
      </c>
      <c r="T575"/>
      <c r="U575"/>
      <c r="V575"/>
      <c r="W575"/>
      <c r="X575"/>
      <c r="Y575"/>
      <c r="Z575">
        <v>1.9985541639089683</v>
      </c>
      <c r="AA575"/>
      <c r="AB575">
        <v>15.92394063076463</v>
      </c>
      <c r="AC575"/>
      <c r="AD575"/>
      <c r="AE575"/>
      <c r="AF575"/>
      <c r="AG575">
        <v>4.4659200231052525</v>
      </c>
      <c r="AH575"/>
      <c r="AI575">
        <v>-17.689917419200871</v>
      </c>
      <c r="AJ575"/>
      <c r="AK575"/>
      <c r="AL575">
        <v>-2.408541074134527</v>
      </c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</row>
    <row r="576" spans="1:55" x14ac:dyDescent="0.2">
      <c r="A576" s="3" t="str">
        <f t="shared" si="8"/>
        <v>United KingdomAR6_UNFCCC2006</v>
      </c>
      <c r="B576" t="s">
        <v>172</v>
      </c>
      <c r="C576" t="s">
        <v>301</v>
      </c>
      <c r="D576" t="s">
        <v>285</v>
      </c>
      <c r="E576" t="s">
        <v>39</v>
      </c>
      <c r="F576">
        <v>698.10826521195349</v>
      </c>
      <c r="G576">
        <v>11.473208710199703</v>
      </c>
      <c r="H576" t="s">
        <v>219</v>
      </c>
      <c r="I576" t="s">
        <v>106</v>
      </c>
      <c r="J576">
        <v>1.6045933333521521E-2</v>
      </c>
      <c r="K576">
        <v>0.78137659122298586</v>
      </c>
      <c r="L576">
        <v>6.934968225554744E-2</v>
      </c>
      <c r="M576">
        <v>0</v>
      </c>
      <c r="N576">
        <v>5.6639431793235745E-2</v>
      </c>
      <c r="O576">
        <v>9.2634294728230912E-2</v>
      </c>
      <c r="P576"/>
      <c r="Q576">
        <v>7.1276949199520665</v>
      </c>
      <c r="R576">
        <v>24.295347362689842</v>
      </c>
      <c r="S576">
        <v>11.186006743095856</v>
      </c>
      <c r="T576"/>
      <c r="U576"/>
      <c r="V576"/>
      <c r="W576"/>
      <c r="X576"/>
      <c r="Y576"/>
      <c r="Z576">
        <v>1.9623894862484237</v>
      </c>
      <c r="AA576"/>
      <c r="AB576">
        <v>15.879755350646631</v>
      </c>
      <c r="AC576"/>
      <c r="AD576"/>
      <c r="AE576"/>
      <c r="AF576"/>
      <c r="AG576">
        <v>4.2175729292252822</v>
      </c>
      <c r="AH576"/>
      <c r="AI576">
        <v>-17.994064194782098</v>
      </c>
      <c r="AJ576"/>
      <c r="AK576"/>
      <c r="AL576">
        <v>-2.150571022424165</v>
      </c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</row>
    <row r="577" spans="1:55" x14ac:dyDescent="0.2">
      <c r="A577" s="3" t="str">
        <f t="shared" si="8"/>
        <v>United KingdomAR6_UNFCCC2007</v>
      </c>
      <c r="B577" t="s">
        <v>172</v>
      </c>
      <c r="C577" t="s">
        <v>301</v>
      </c>
      <c r="D577" t="s">
        <v>285</v>
      </c>
      <c r="E577" t="s">
        <v>37</v>
      </c>
      <c r="F577">
        <v>685.73306072202786</v>
      </c>
      <c r="G577">
        <v>11.182412238106416</v>
      </c>
      <c r="H577" t="s">
        <v>213</v>
      </c>
      <c r="I577" t="s">
        <v>98</v>
      </c>
      <c r="J577">
        <v>1.5398205058110914E-2</v>
      </c>
      <c r="K577">
        <v>0.78049917376350908</v>
      </c>
      <c r="L577">
        <v>6.5806031721963282E-2</v>
      </c>
      <c r="M577">
        <v>0</v>
      </c>
      <c r="N577">
        <v>6.0234898021707374E-2</v>
      </c>
      <c r="O577">
        <v>9.3459896492820299E-2</v>
      </c>
      <c r="P577"/>
      <c r="Q577">
        <v>7.0715535986951306</v>
      </c>
      <c r="R577">
        <v>24.103405725074847</v>
      </c>
      <c r="S577">
        <v>10.958068332301453</v>
      </c>
      <c r="T577"/>
      <c r="U577"/>
      <c r="V577"/>
      <c r="W577"/>
      <c r="X577"/>
      <c r="Y577"/>
      <c r="Z577">
        <v>1.943354883144111</v>
      </c>
      <c r="AA577"/>
      <c r="AB577">
        <v>15.664490105574812</v>
      </c>
      <c r="AC577"/>
      <c r="AD577"/>
      <c r="AE577"/>
      <c r="AF577"/>
      <c r="AG577">
        <v>4.3476682319952316</v>
      </c>
      <c r="AH577"/>
      <c r="AI577">
        <v>-18.086259112149609</v>
      </c>
      <c r="AJ577"/>
      <c r="AK577"/>
      <c r="AL577">
        <v>-2.2706444932617664</v>
      </c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</row>
    <row r="578" spans="1:55" x14ac:dyDescent="0.2">
      <c r="A578" s="3" t="str">
        <f t="shared" si="8"/>
        <v>United KingdomAR6_UNFCCC2008</v>
      </c>
      <c r="B578" t="s">
        <v>172</v>
      </c>
      <c r="C578" t="s">
        <v>301</v>
      </c>
      <c r="D578" t="s">
        <v>285</v>
      </c>
      <c r="E578" t="s">
        <v>33</v>
      </c>
      <c r="F578">
        <v>663.61907737957108</v>
      </c>
      <c r="G578">
        <v>10.736957481585556</v>
      </c>
      <c r="H578" t="s">
        <v>213</v>
      </c>
      <c r="I578" t="s">
        <v>98</v>
      </c>
      <c r="J578">
        <v>1.4824159542419581E-2</v>
      </c>
      <c r="K578">
        <v>0.78762656496718264</v>
      </c>
      <c r="L578">
        <v>6.0590326738641259E-2</v>
      </c>
      <c r="M578">
        <v>0</v>
      </c>
      <c r="N578">
        <v>5.7540500399756105E-2</v>
      </c>
      <c r="O578">
        <v>9.4242607894419961E-2</v>
      </c>
      <c r="P578"/>
      <c r="Q578">
        <v>6.87038714733115</v>
      </c>
      <c r="R578">
        <v>23.294242260707918</v>
      </c>
      <c r="S578">
        <v>10.765427049289205</v>
      </c>
      <c r="T578"/>
      <c r="U578"/>
      <c r="V578"/>
      <c r="W578"/>
      <c r="X578"/>
      <c r="Y578"/>
      <c r="Z578">
        <v>1.9525374262788728</v>
      </c>
      <c r="AA578"/>
      <c r="AB578">
        <v>15.46820044786045</v>
      </c>
      <c r="AC578"/>
      <c r="AD578"/>
      <c r="AE578"/>
      <c r="AF578"/>
      <c r="AG578">
        <v>4.1903981692720649</v>
      </c>
      <c r="AH578"/>
      <c r="AI578">
        <v>-18.701119336744089</v>
      </c>
      <c r="AJ578"/>
      <c r="AK578"/>
      <c r="AL578">
        <v>-1.969481991376645</v>
      </c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</row>
    <row r="579" spans="1:55" x14ac:dyDescent="0.2">
      <c r="A579" s="3" t="str">
        <f t="shared" ref="A579:A642" si="9">C579&amp;D579&amp;E579</f>
        <v>United KingdomAR6_UNFCCC2009</v>
      </c>
      <c r="B579" t="s">
        <v>172</v>
      </c>
      <c r="C579" t="s">
        <v>301</v>
      </c>
      <c r="D579" t="s">
        <v>285</v>
      </c>
      <c r="E579" t="s">
        <v>31</v>
      </c>
      <c r="F579">
        <v>606.77223680586997</v>
      </c>
      <c r="G579">
        <v>9.7432334467987545</v>
      </c>
      <c r="H579" t="s">
        <v>147</v>
      </c>
      <c r="I579" t="s">
        <v>96</v>
      </c>
      <c r="J579">
        <v>1.3521720820872708E-2</v>
      </c>
      <c r="K579">
        <v>0.79132550087592812</v>
      </c>
      <c r="L579">
        <v>5.9319121137248201E-2</v>
      </c>
      <c r="M579">
        <v>0</v>
      </c>
      <c r="N579">
        <v>4.6698261100441084E-2</v>
      </c>
      <c r="O579">
        <v>0.1026571168863826</v>
      </c>
      <c r="P579"/>
      <c r="Q579">
        <v>6.8309209816561092</v>
      </c>
      <c r="R579">
        <v>23.016857287527912</v>
      </c>
      <c r="S579">
        <v>10.858740504860183</v>
      </c>
      <c r="T579"/>
      <c r="U579"/>
      <c r="V579"/>
      <c r="W579"/>
      <c r="X579"/>
      <c r="Y579"/>
      <c r="Z579">
        <v>1.8340553421419414</v>
      </c>
      <c r="AA579"/>
      <c r="AB579">
        <v>15.679415277525134</v>
      </c>
      <c r="AC579"/>
      <c r="AD579"/>
      <c r="AE579"/>
      <c r="AF579"/>
      <c r="AG579">
        <v>4.0694990434807332</v>
      </c>
      <c r="AH579"/>
      <c r="AI579">
        <v>-18.906724567176468</v>
      </c>
      <c r="AJ579"/>
      <c r="AK579"/>
      <c r="AL579">
        <v>-1.8916992125307683</v>
      </c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</row>
    <row r="580" spans="1:55" x14ac:dyDescent="0.2">
      <c r="A580" s="3" t="str">
        <f t="shared" si="9"/>
        <v>United KingdomAR6_UNFCCC2010</v>
      </c>
      <c r="B580" t="s">
        <v>172</v>
      </c>
      <c r="C580" t="s">
        <v>301</v>
      </c>
      <c r="D580" t="s">
        <v>285</v>
      </c>
      <c r="E580" t="s">
        <v>30</v>
      </c>
      <c r="F580">
        <v>619.89746780052405</v>
      </c>
      <c r="G580">
        <v>9.876268409051951</v>
      </c>
      <c r="H580" t="s">
        <v>169</v>
      </c>
      <c r="I580" t="s">
        <v>96</v>
      </c>
      <c r="J580">
        <v>1.3243306518887638E-2</v>
      </c>
      <c r="K580">
        <v>0.80295177357570169</v>
      </c>
      <c r="L580">
        <v>4.9970427267905029E-2</v>
      </c>
      <c r="M580">
        <v>0</v>
      </c>
      <c r="N580">
        <v>4.6060187502749018E-2</v>
      </c>
      <c r="O580">
        <v>0.10101761165364423</v>
      </c>
      <c r="P580"/>
      <c r="Q580">
        <v>6.9026509668072151</v>
      </c>
      <c r="R580">
        <v>23.164215845517571</v>
      </c>
      <c r="S580">
        <v>10.991443049252346</v>
      </c>
      <c r="T580"/>
      <c r="U580"/>
      <c r="V580"/>
      <c r="W580"/>
      <c r="X580"/>
      <c r="Y580"/>
      <c r="Z580">
        <v>1.7741904038499199</v>
      </c>
      <c r="AA580"/>
      <c r="AB580">
        <v>15.596259128861707</v>
      </c>
      <c r="AC580"/>
      <c r="AD580"/>
      <c r="AE580"/>
      <c r="AF580"/>
      <c r="AG580">
        <v>4.1918022730620104</v>
      </c>
      <c r="AH580"/>
      <c r="AI580">
        <v>-18.780812378169667</v>
      </c>
      <c r="AJ580"/>
      <c r="AK580"/>
      <c r="AL580">
        <v>-2.0950459342573566</v>
      </c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</row>
    <row r="581" spans="1:55" x14ac:dyDescent="0.2">
      <c r="A581" s="3" t="str">
        <f t="shared" si="9"/>
        <v>United KingdomAR6_UNFCCC2011</v>
      </c>
      <c r="B581" t="s">
        <v>172</v>
      </c>
      <c r="C581" t="s">
        <v>301</v>
      </c>
      <c r="D581" t="s">
        <v>285</v>
      </c>
      <c r="E581" t="s">
        <v>29</v>
      </c>
      <c r="F581">
        <v>573.7440851926865</v>
      </c>
      <c r="G581">
        <v>9.0697894126159913</v>
      </c>
      <c r="H581" t="s">
        <v>149</v>
      </c>
      <c r="I581" t="s">
        <v>109</v>
      </c>
      <c r="J581">
        <v>1.2301286343838371E-2</v>
      </c>
      <c r="K581">
        <v>0.79625095351059438</v>
      </c>
      <c r="L581">
        <v>5.0050192975277706E-2</v>
      </c>
      <c r="M581">
        <v>0</v>
      </c>
      <c r="N581">
        <v>4.4970870805578225E-2</v>
      </c>
      <c r="O581">
        <v>0.10872798270854975</v>
      </c>
      <c r="P581"/>
      <c r="Q581">
        <v>6.8236476921302307</v>
      </c>
      <c r="R581">
        <v>23.022663587411145</v>
      </c>
      <c r="S581">
        <v>11.054624748093275</v>
      </c>
      <c r="T581"/>
      <c r="U581"/>
      <c r="V581"/>
      <c r="W581"/>
      <c r="X581"/>
      <c r="Y581"/>
      <c r="Z581">
        <v>1.8849237309554321</v>
      </c>
      <c r="AA581"/>
      <c r="AB581">
        <v>15.512336854687689</v>
      </c>
      <c r="AC581"/>
      <c r="AD581"/>
      <c r="AE581"/>
      <c r="AF581"/>
      <c r="AG581">
        <v>4.0838403606853459</v>
      </c>
      <c r="AH581"/>
      <c r="AI581">
        <v>-18.541803305756847</v>
      </c>
      <c r="AJ581"/>
      <c r="AK581"/>
      <c r="AL581">
        <v>-2.316173980206004</v>
      </c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</row>
    <row r="582" spans="1:55" x14ac:dyDescent="0.2">
      <c r="A582" s="3" t="str">
        <f t="shared" si="9"/>
        <v>United KingdomAR6_UNFCCC2012</v>
      </c>
      <c r="B582" t="s">
        <v>172</v>
      </c>
      <c r="C582" t="s">
        <v>301</v>
      </c>
      <c r="D582" t="s">
        <v>285</v>
      </c>
      <c r="E582" t="s">
        <v>28</v>
      </c>
      <c r="F582">
        <v>589.35930123193862</v>
      </c>
      <c r="G582">
        <v>9.2520771120150638</v>
      </c>
      <c r="H582" t="s">
        <v>144</v>
      </c>
      <c r="I582" t="s">
        <v>109</v>
      </c>
      <c r="J582">
        <v>1.2591146458986622E-2</v>
      </c>
      <c r="K582">
        <v>0.80306106952023815</v>
      </c>
      <c r="L582">
        <v>4.6015437753968526E-2</v>
      </c>
      <c r="M582">
        <v>0</v>
      </c>
      <c r="N582">
        <v>4.5944686257889084E-2</v>
      </c>
      <c r="O582">
        <v>0.10497880646790425</v>
      </c>
      <c r="P582"/>
      <c r="Q582">
        <v>6.7663217042628476</v>
      </c>
      <c r="R582">
        <v>22.961810818810275</v>
      </c>
      <c r="S582">
        <v>10.920590957193751</v>
      </c>
      <c r="T582"/>
      <c r="U582"/>
      <c r="V582"/>
      <c r="W582"/>
      <c r="X582"/>
      <c r="Y582"/>
      <c r="Z582">
        <v>1.691967377109139</v>
      </c>
      <c r="AA582"/>
      <c r="AB582">
        <v>15.514542855319515</v>
      </c>
      <c r="AC582"/>
      <c r="AD582"/>
      <c r="AE582"/>
      <c r="AF582"/>
      <c r="AG582">
        <v>4.0150023113914433</v>
      </c>
      <c r="AH582"/>
      <c r="AI582">
        <v>-17.615604650389237</v>
      </c>
      <c r="AJ582"/>
      <c r="AK582"/>
      <c r="AL582">
        <v>-2.9207852567621218</v>
      </c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</row>
    <row r="583" spans="1:55" x14ac:dyDescent="0.2">
      <c r="A583" s="3" t="str">
        <f t="shared" si="9"/>
        <v>United KingdomAR6_UNFCCC2013</v>
      </c>
      <c r="B583" t="s">
        <v>172</v>
      </c>
      <c r="C583" t="s">
        <v>301</v>
      </c>
      <c r="D583" t="s">
        <v>285</v>
      </c>
      <c r="E583" t="s">
        <v>27</v>
      </c>
      <c r="F583">
        <v>574.80002491790333</v>
      </c>
      <c r="G583">
        <v>8.9632855841588519</v>
      </c>
      <c r="H583" t="s">
        <v>144</v>
      </c>
      <c r="I583" t="s">
        <v>245</v>
      </c>
      <c r="J583">
        <v>1.2032296165760525E-2</v>
      </c>
      <c r="K583">
        <v>0.79700969544319256</v>
      </c>
      <c r="L583">
        <v>4.1750322857658374E-2</v>
      </c>
      <c r="M583">
        <v>0</v>
      </c>
      <c r="N583">
        <v>5.439063764688138E-2</v>
      </c>
      <c r="O583">
        <v>0.10684934405226774</v>
      </c>
      <c r="P583"/>
      <c r="Q583">
        <v>6.7899864413678621</v>
      </c>
      <c r="R583">
        <v>22.791256650792217</v>
      </c>
      <c r="S583">
        <v>11.066536902691997</v>
      </c>
      <c r="T583"/>
      <c r="U583"/>
      <c r="V583"/>
      <c r="W583"/>
      <c r="X583"/>
      <c r="Y583"/>
      <c r="Z583">
        <v>1.4880336897235111</v>
      </c>
      <c r="AA583"/>
      <c r="AB583">
        <v>15.343609864858177</v>
      </c>
      <c r="AC583"/>
      <c r="AD583"/>
      <c r="AE583"/>
      <c r="AF583"/>
      <c r="AG583">
        <v>3.9375820742713592</v>
      </c>
      <c r="AH583"/>
      <c r="AI583">
        <v>-17.769353911917904</v>
      </c>
      <c r="AJ583"/>
      <c r="AK583"/>
      <c r="AL583">
        <v>-2.5696909038450984</v>
      </c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</row>
    <row r="584" spans="1:55" x14ac:dyDescent="0.2">
      <c r="A584" s="3" t="str">
        <f t="shared" si="9"/>
        <v>United KingdomAR6_UNFCCC2014</v>
      </c>
      <c r="B584" t="s">
        <v>172</v>
      </c>
      <c r="C584" t="s">
        <v>301</v>
      </c>
      <c r="D584" t="s">
        <v>285</v>
      </c>
      <c r="E584" t="s">
        <v>24</v>
      </c>
      <c r="F584">
        <v>534.15422207976303</v>
      </c>
      <c r="G584">
        <v>8.2683470807766462</v>
      </c>
      <c r="H584" t="s">
        <v>217</v>
      </c>
      <c r="I584" t="s">
        <v>235</v>
      </c>
      <c r="J584">
        <v>1.1011904136690636E-2</v>
      </c>
      <c r="K584">
        <v>0.78364635602332422</v>
      </c>
      <c r="L584">
        <v>4.0569007223955893E-2</v>
      </c>
      <c r="M584">
        <v>0</v>
      </c>
      <c r="N584">
        <v>5.83018891532339E-2</v>
      </c>
      <c r="O584">
        <v>0.11748274759948596</v>
      </c>
      <c r="P584"/>
      <c r="Q584">
        <v>6.911398259206182</v>
      </c>
      <c r="R584">
        <v>23.395905187701207</v>
      </c>
      <c r="S584">
        <v>11.539589162770325</v>
      </c>
      <c r="T584"/>
      <c r="U584"/>
      <c r="V584"/>
      <c r="W584"/>
      <c r="X584"/>
      <c r="Y584"/>
      <c r="Z584">
        <v>1.8256978524452396</v>
      </c>
      <c r="AA584"/>
      <c r="AB584">
        <v>15.257608586447562</v>
      </c>
      <c r="AC584"/>
      <c r="AD584"/>
      <c r="AE584"/>
      <c r="AF584"/>
      <c r="AG584">
        <v>3.8237066032260589</v>
      </c>
      <c r="AH584"/>
      <c r="AI584">
        <v>-17.960972334910522</v>
      </c>
      <c r="AJ584"/>
      <c r="AK584"/>
      <c r="AL584">
        <v>-2.4809343851874708</v>
      </c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</row>
    <row r="585" spans="1:55" x14ac:dyDescent="0.2">
      <c r="A585" s="3" t="str">
        <f t="shared" si="9"/>
        <v>United KingdomAR6_UNFCCC2015</v>
      </c>
      <c r="B585" t="s">
        <v>172</v>
      </c>
      <c r="C585" t="s">
        <v>301</v>
      </c>
      <c r="D585" t="s">
        <v>285</v>
      </c>
      <c r="E585" t="s">
        <v>22</v>
      </c>
      <c r="F585">
        <v>519.7463822558791</v>
      </c>
      <c r="G585">
        <v>7.9818268050219423</v>
      </c>
      <c r="H585" t="s">
        <v>226</v>
      </c>
      <c r="I585" t="s">
        <v>235</v>
      </c>
      <c r="J585">
        <v>1.0705340108308228E-2</v>
      </c>
      <c r="K585">
        <v>0.7773538953950403</v>
      </c>
      <c r="L585">
        <v>4.0331492076553864E-2</v>
      </c>
      <c r="M585">
        <v>0</v>
      </c>
      <c r="N585">
        <v>5.5971621133869512E-2</v>
      </c>
      <c r="O585">
        <v>0.12634299139453639</v>
      </c>
      <c r="P585"/>
      <c r="Q585">
        <v>6.9085872091918343</v>
      </c>
      <c r="R585">
        <v>23.512944188267706</v>
      </c>
      <c r="S585">
        <v>11.236925711537431</v>
      </c>
      <c r="T585"/>
      <c r="U585"/>
      <c r="V585"/>
      <c r="W585"/>
      <c r="X585"/>
      <c r="Y585"/>
      <c r="Z585">
        <v>1.5817587457747579</v>
      </c>
      <c r="AA585"/>
      <c r="AB585">
        <v>15.138797921939011</v>
      </c>
      <c r="AC585"/>
      <c r="AD585"/>
      <c r="AE585"/>
      <c r="AF585"/>
      <c r="AG585">
        <v>3.8431938044730072</v>
      </c>
      <c r="AH585">
        <v>3.4441051195122103</v>
      </c>
      <c r="AI585">
        <v>-17.408828061159795</v>
      </c>
      <c r="AJ585"/>
      <c r="AK585"/>
      <c r="AL585">
        <v>-2.9066345907764384</v>
      </c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</row>
    <row r="586" spans="1:55" x14ac:dyDescent="0.2">
      <c r="A586" s="3" t="str">
        <f t="shared" si="9"/>
        <v>United KingdomAR6_UNFCCC2016</v>
      </c>
      <c r="B586" t="s">
        <v>172</v>
      </c>
      <c r="C586" t="s">
        <v>301</v>
      </c>
      <c r="D586" t="s">
        <v>285</v>
      </c>
      <c r="E586" t="s">
        <v>21</v>
      </c>
      <c r="F586">
        <v>491.54458011873271</v>
      </c>
      <c r="G586">
        <v>7.4917336654016724</v>
      </c>
      <c r="H586" t="s">
        <v>120</v>
      </c>
      <c r="I586" t="s">
        <v>245</v>
      </c>
      <c r="J586">
        <v>1.0171327424679221E-2</v>
      </c>
      <c r="K586">
        <v>0.78340015431058041</v>
      </c>
      <c r="L586">
        <v>4.1095050318052877E-2</v>
      </c>
      <c r="M586">
        <v>0</v>
      </c>
      <c r="N586">
        <v>4.8468492304923672E-2</v>
      </c>
      <c r="O586">
        <v>0.12703630306644301</v>
      </c>
      <c r="P586"/>
      <c r="Q586">
        <v>6.858908415505808</v>
      </c>
      <c r="R586">
        <v>23.455415764962332</v>
      </c>
      <c r="S586">
        <v>11.071949340376932</v>
      </c>
      <c r="T586"/>
      <c r="U586"/>
      <c r="V586"/>
      <c r="W586"/>
      <c r="X586"/>
      <c r="Y586"/>
      <c r="Z586">
        <v>1.6177800644064873</v>
      </c>
      <c r="AA586"/>
      <c r="AB586">
        <v>15.193635101580915</v>
      </c>
      <c r="AC586"/>
      <c r="AD586"/>
      <c r="AE586"/>
      <c r="AF586"/>
      <c r="AG586">
        <v>4.2463175637983301</v>
      </c>
      <c r="AH586"/>
      <c r="AI586">
        <v>-17.614434603723449</v>
      </c>
      <c r="AJ586"/>
      <c r="AK586"/>
      <c r="AL586">
        <v>-2.5912673750389139</v>
      </c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</row>
    <row r="587" spans="1:55" x14ac:dyDescent="0.2">
      <c r="A587" s="3" t="str">
        <f t="shared" si="9"/>
        <v>United KingdomAR6_UNFCCC2017</v>
      </c>
      <c r="B587" t="s">
        <v>172</v>
      </c>
      <c r="C587" t="s">
        <v>301</v>
      </c>
      <c r="D587" t="s">
        <v>285</v>
      </c>
      <c r="E587" t="s">
        <v>20</v>
      </c>
      <c r="F587">
        <v>480.17386854639636</v>
      </c>
      <c r="G587">
        <v>7.2688792361126975</v>
      </c>
      <c r="H587" t="s">
        <v>34</v>
      </c>
      <c r="I587" t="s">
        <v>235</v>
      </c>
      <c r="J587">
        <v>9.7092655927343095E-3</v>
      </c>
      <c r="K587">
        <v>0.77666437690694645</v>
      </c>
      <c r="L587">
        <v>4.3018714554713643E-2</v>
      </c>
      <c r="M587">
        <v>0</v>
      </c>
      <c r="N587">
        <v>4.9661934470143193E-2</v>
      </c>
      <c r="O587">
        <v>0.13065497406819665</v>
      </c>
      <c r="P587"/>
      <c r="Q587">
        <v>6.8570156191612188</v>
      </c>
      <c r="R587">
        <v>23.5523692592371</v>
      </c>
      <c r="S587">
        <v>11.462360465481416</v>
      </c>
      <c r="T587"/>
      <c r="U587"/>
      <c r="V587"/>
      <c r="W587"/>
      <c r="X587"/>
      <c r="Y587"/>
      <c r="Z587">
        <v>1.6145096065952653</v>
      </c>
      <c r="AA587"/>
      <c r="AB587">
        <v>15.148109010421782</v>
      </c>
      <c r="AC587"/>
      <c r="AD587"/>
      <c r="AE587"/>
      <c r="AF587"/>
      <c r="AG587">
        <v>4.1027403822583066</v>
      </c>
      <c r="AH587"/>
      <c r="AI587">
        <v>-17.648644776169608</v>
      </c>
      <c r="AJ587"/>
      <c r="AK587"/>
      <c r="AL587">
        <v>-2.381631649613551</v>
      </c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</row>
    <row r="588" spans="1:55" x14ac:dyDescent="0.2">
      <c r="A588" s="3" t="str">
        <f t="shared" si="9"/>
        <v>United KingdomAR6_UNFCCC2018</v>
      </c>
      <c r="B588" t="s">
        <v>172</v>
      </c>
      <c r="C588" t="s">
        <v>301</v>
      </c>
      <c r="D588" t="s">
        <v>285</v>
      </c>
      <c r="E588" t="s">
        <v>19</v>
      </c>
      <c r="F588">
        <v>475.03673379817116</v>
      </c>
      <c r="G588">
        <v>7.1476719079000119</v>
      </c>
      <c r="H588" t="s">
        <v>35</v>
      </c>
      <c r="I588" t="s">
        <v>235</v>
      </c>
      <c r="J588">
        <v>9.3315710522466483E-3</v>
      </c>
      <c r="K588">
        <v>0.77165202560081192</v>
      </c>
      <c r="L588">
        <v>4.3379315477544096E-2</v>
      </c>
      <c r="M588">
        <v>0</v>
      </c>
      <c r="N588">
        <v>4.729630653421648E-2</v>
      </c>
      <c r="O588">
        <v>0.13767235238742742</v>
      </c>
      <c r="P588"/>
      <c r="Q588">
        <v>6.7678920910371314</v>
      </c>
      <c r="R588">
        <v>23.083714818318363</v>
      </c>
      <c r="S588">
        <v>11.370651302955832</v>
      </c>
      <c r="T588"/>
      <c r="U588"/>
      <c r="V588"/>
      <c r="W588"/>
      <c r="X588"/>
      <c r="Y588"/>
      <c r="Z588">
        <v>1.7054021280579914</v>
      </c>
      <c r="AA588"/>
      <c r="AB588">
        <v>15.058895060512489</v>
      </c>
      <c r="AC588"/>
      <c r="AD588"/>
      <c r="AE588"/>
      <c r="AF588"/>
      <c r="AG588">
        <v>4.2489755550977515</v>
      </c>
      <c r="AH588">
        <v>3.1638936564548121</v>
      </c>
      <c r="AI588">
        <v>-17.413507111755539</v>
      </c>
      <c r="AJ588"/>
      <c r="AK588"/>
      <c r="AL588">
        <v>-2.2383971367280049</v>
      </c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</row>
    <row r="589" spans="1:55" x14ac:dyDescent="0.2">
      <c r="A589" s="3" t="str">
        <f t="shared" si="9"/>
        <v>United KingdomAR6_UNFCCC2019</v>
      </c>
      <c r="B589" t="s">
        <v>172</v>
      </c>
      <c r="C589" t="s">
        <v>301</v>
      </c>
      <c r="D589" t="s">
        <v>285</v>
      </c>
      <c r="E589" t="s">
        <v>18</v>
      </c>
      <c r="F589">
        <v>460.13791367424824</v>
      </c>
      <c r="G589">
        <v>6.8845481840174765</v>
      </c>
      <c r="H589" t="s">
        <v>38</v>
      </c>
      <c r="I589" t="s">
        <v>235</v>
      </c>
      <c r="J589">
        <v>8.9737269799760339E-3</v>
      </c>
      <c r="K589">
        <v>0.7626184978480518</v>
      </c>
      <c r="L589">
        <v>4.4488031596452822E-2</v>
      </c>
      <c r="M589">
        <v>0</v>
      </c>
      <c r="N589">
        <v>4.9285234625894563E-2</v>
      </c>
      <c r="O589">
        <v>0.14360823592960079</v>
      </c>
      <c r="P589"/>
      <c r="Q589">
        <v>6.7884104078657304</v>
      </c>
      <c r="R589">
        <v>23.10971734806407</v>
      </c>
      <c r="S589">
        <v>11.346116457802539</v>
      </c>
      <c r="T589"/>
      <c r="U589"/>
      <c r="V589"/>
      <c r="W589"/>
      <c r="X589"/>
      <c r="Y589"/>
      <c r="Z589">
        <v>1.9555775825689006</v>
      </c>
      <c r="AA589"/>
      <c r="AB589">
        <v>15.043309040485227</v>
      </c>
      <c r="AC589"/>
      <c r="AD589"/>
      <c r="AE589"/>
      <c r="AF589"/>
      <c r="AG589">
        <v>4.2675345102677138</v>
      </c>
      <c r="AH589">
        <v>3.5689287200315358</v>
      </c>
      <c r="AI589">
        <v>-17.143623671814716</v>
      </c>
      <c r="AJ589"/>
      <c r="AK589"/>
      <c r="AL589">
        <v>-2.3009449243975331</v>
      </c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</row>
    <row r="590" spans="1:55" x14ac:dyDescent="0.2">
      <c r="A590" s="3" t="str">
        <f t="shared" si="9"/>
        <v>United KingdomAR6_UNFCCC2020</v>
      </c>
      <c r="B590" t="s">
        <v>172</v>
      </c>
      <c r="C590" t="s">
        <v>301</v>
      </c>
      <c r="D590" t="s">
        <v>285</v>
      </c>
      <c r="E590" t="s">
        <v>107</v>
      </c>
      <c r="F590">
        <v>414.86577389244047</v>
      </c>
      <c r="G590">
        <v>6.184528058807631</v>
      </c>
      <c r="H590" t="s">
        <v>42</v>
      </c>
      <c r="I590" t="s">
        <v>205</v>
      </c>
      <c r="J590">
        <v>8.5875863126485697E-3</v>
      </c>
      <c r="K590">
        <v>0.75359914353327329</v>
      </c>
      <c r="L590">
        <v>4.6043006727793379E-2</v>
      </c>
      <c r="M590">
        <v>0</v>
      </c>
      <c r="N590">
        <v>5.3163614097818827E-2</v>
      </c>
      <c r="O590">
        <v>0.1471942356411145</v>
      </c>
      <c r="P590"/>
      <c r="Q590">
        <v>6.7249748522870121</v>
      </c>
      <c r="R590">
        <v>22.78010759432345</v>
      </c>
      <c r="S590">
        <v>10.671199652176458</v>
      </c>
      <c r="T590"/>
      <c r="U590"/>
      <c r="V590"/>
      <c r="W590"/>
      <c r="X590"/>
      <c r="Y590"/>
      <c r="Z590">
        <v>1.4986661213510901</v>
      </c>
      <c r="AA590"/>
      <c r="AB590">
        <v>15.072891436561342</v>
      </c>
      <c r="AC590"/>
      <c r="AD590"/>
      <c r="AE590"/>
      <c r="AF590"/>
      <c r="AG590">
        <v>4.3180108250578684</v>
      </c>
      <c r="AH590"/>
      <c r="AI590">
        <v>-17.169017361768965</v>
      </c>
      <c r="AJ590"/>
      <c r="AK590"/>
      <c r="AL590">
        <v>-2.1287168869900346</v>
      </c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</row>
    <row r="591" spans="1:55" x14ac:dyDescent="0.2">
      <c r="A591" s="3" t="str">
        <f t="shared" si="9"/>
        <v>United KingdomSAR_UNFCCC1990</v>
      </c>
      <c r="B591" t="s">
        <v>172</v>
      </c>
      <c r="C591" t="s">
        <v>301</v>
      </c>
      <c r="D591" t="s">
        <v>23</v>
      </c>
      <c r="E591" t="s">
        <v>79</v>
      </c>
      <c r="F591">
        <v>783.74396859229978</v>
      </c>
      <c r="G591">
        <v>13.690428249538762</v>
      </c>
      <c r="H591" t="s">
        <v>183</v>
      </c>
      <c r="I591" t="s">
        <v>106</v>
      </c>
      <c r="J591">
        <v>2.3244544129590192E-2</v>
      </c>
      <c r="K591">
        <v>0.75550233814665935</v>
      </c>
      <c r="L591">
        <v>7.0343977636476873E-2</v>
      </c>
      <c r="M591">
        <v>0</v>
      </c>
      <c r="N591">
        <v>8.7698729747654025E-2</v>
      </c>
      <c r="O591">
        <v>8.6454954469209769E-2</v>
      </c>
      <c r="P591"/>
      <c r="Q591">
        <v>7.0654364182136389</v>
      </c>
      <c r="R591">
        <v>20.733730586819046</v>
      </c>
      <c r="S591">
        <v>15.138303271115985</v>
      </c>
      <c r="T591"/>
      <c r="U591"/>
      <c r="V591"/>
      <c r="W591"/>
      <c r="X591"/>
      <c r="Y591"/>
      <c r="Z591">
        <v>1.9750869748816391</v>
      </c>
      <c r="AA591"/>
      <c r="AB591">
        <v>16.956874024436189</v>
      </c>
      <c r="AC591"/>
      <c r="AD591"/>
      <c r="AE591"/>
      <c r="AF591"/>
      <c r="AG591">
        <v>5.8891178446985428</v>
      </c>
      <c r="AH591"/>
      <c r="AI591">
        <v>-13.135742532977794</v>
      </c>
      <c r="AJ591"/>
      <c r="AK591"/>
      <c r="AL591">
        <v>-2.0877176401835014</v>
      </c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</row>
    <row r="592" spans="1:55" x14ac:dyDescent="0.2">
      <c r="A592" s="3" t="str">
        <f t="shared" si="9"/>
        <v>United KingdomSAR_UNFCCC1991</v>
      </c>
      <c r="B592" t="s">
        <v>172</v>
      </c>
      <c r="C592" t="s">
        <v>301</v>
      </c>
      <c r="D592" t="s">
        <v>23</v>
      </c>
      <c r="E592" t="s">
        <v>78</v>
      </c>
      <c r="F592">
        <v>791.95203042760204</v>
      </c>
      <c r="G592">
        <v>13.791091874794343</v>
      </c>
      <c r="H592" t="s">
        <v>203</v>
      </c>
      <c r="I592" t="s">
        <v>104</v>
      </c>
      <c r="J592">
        <v>2.3383470218845185E-2</v>
      </c>
      <c r="K592">
        <v>0.7606869205682073</v>
      </c>
      <c r="L592">
        <v>7.0252426424527198E-2</v>
      </c>
      <c r="M592">
        <v>0</v>
      </c>
      <c r="N592">
        <v>8.3945249082046314E-2</v>
      </c>
      <c r="O592">
        <v>8.5115403925219144E-2</v>
      </c>
      <c r="P592"/>
      <c r="Q592">
        <v>7.0114307615744558</v>
      </c>
      <c r="R592">
        <v>20.468531667646445</v>
      </c>
      <c r="S592">
        <v>15.249608282436322</v>
      </c>
      <c r="T592"/>
      <c r="U592"/>
      <c r="V592"/>
      <c r="W592"/>
      <c r="X592"/>
      <c r="Y592"/>
      <c r="Z592">
        <v>1.9523666673451985</v>
      </c>
      <c r="AA592"/>
      <c r="AB592">
        <v>16.948244297589902</v>
      </c>
      <c r="AC592"/>
      <c r="AD592"/>
      <c r="AE592"/>
      <c r="AF592"/>
      <c r="AG592">
        <v>5.7771352826504554</v>
      </c>
      <c r="AH592"/>
      <c r="AI592">
        <v>-13.67134594237471</v>
      </c>
      <c r="AJ592"/>
      <c r="AK592"/>
      <c r="AL592">
        <v>-1.8890037321418272</v>
      </c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</row>
    <row r="593" spans="1:55" x14ac:dyDescent="0.2">
      <c r="A593" s="3" t="str">
        <f t="shared" si="9"/>
        <v>United KingdomSAR_UNFCCC1992</v>
      </c>
      <c r="B593" t="s">
        <v>172</v>
      </c>
      <c r="C593" t="s">
        <v>301</v>
      </c>
      <c r="D593" t="s">
        <v>23</v>
      </c>
      <c r="E593" t="s">
        <v>76</v>
      </c>
      <c r="F593">
        <v>770.97544226319201</v>
      </c>
      <c r="G593">
        <v>13.389546017118672</v>
      </c>
      <c r="H593" t="s">
        <v>211</v>
      </c>
      <c r="I593" t="s">
        <v>104</v>
      </c>
      <c r="J593">
        <v>2.2878280022504242E-2</v>
      </c>
      <c r="K593">
        <v>0.76176960717199715</v>
      </c>
      <c r="L593">
        <v>7.2416492016832715E-2</v>
      </c>
      <c r="M593">
        <v>0</v>
      </c>
      <c r="N593">
        <v>7.9288610179176447E-2</v>
      </c>
      <c r="O593">
        <v>8.652529063199367E-2</v>
      </c>
      <c r="P593"/>
      <c r="Q593">
        <v>7.0401070815962479</v>
      </c>
      <c r="R593">
        <v>20.622345547781691</v>
      </c>
      <c r="S593">
        <v>14.665920563864185</v>
      </c>
      <c r="T593"/>
      <c r="U593"/>
      <c r="V593"/>
      <c r="W593"/>
      <c r="X593"/>
      <c r="Y593"/>
      <c r="Z593">
        <v>1.7973499057867415</v>
      </c>
      <c r="AA593"/>
      <c r="AB593">
        <v>16.915202712127826</v>
      </c>
      <c r="AC593"/>
      <c r="AD593"/>
      <c r="AE593"/>
      <c r="AF593"/>
      <c r="AG593">
        <v>5.6679484007958534</v>
      </c>
      <c r="AH593"/>
      <c r="AI593">
        <v>-14.155867678659863</v>
      </c>
      <c r="AJ593"/>
      <c r="AK593"/>
      <c r="AL593">
        <v>-1.9263375159478289</v>
      </c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</row>
    <row r="594" spans="1:55" x14ac:dyDescent="0.2">
      <c r="A594" s="3" t="str">
        <f t="shared" si="9"/>
        <v>United KingdomSAR_UNFCCC1993</v>
      </c>
      <c r="B594" t="s">
        <v>172</v>
      </c>
      <c r="C594" t="s">
        <v>301</v>
      </c>
      <c r="D594" t="s">
        <v>23</v>
      </c>
      <c r="E594" t="s">
        <v>73</v>
      </c>
      <c r="F594">
        <v>751.1632220098561</v>
      </c>
      <c r="G594">
        <v>13.014228339056375</v>
      </c>
      <c r="H594" t="s">
        <v>203</v>
      </c>
      <c r="I594" t="s">
        <v>104</v>
      </c>
      <c r="J594">
        <v>2.2154422955092446E-2</v>
      </c>
      <c r="K594">
        <v>0.76186611976725294</v>
      </c>
      <c r="L594">
        <v>7.4902105316271214E-2</v>
      </c>
      <c r="M594">
        <v>0</v>
      </c>
      <c r="N594">
        <v>7.5597261872812169E-2</v>
      </c>
      <c r="O594">
        <v>8.7634513043663639E-2</v>
      </c>
      <c r="P594"/>
      <c r="Q594">
        <v>7.0944059187786026</v>
      </c>
      <c r="R594">
        <v>20.641698722079084</v>
      </c>
      <c r="S594">
        <v>14.232426144329557</v>
      </c>
      <c r="T594"/>
      <c r="U594"/>
      <c r="V594"/>
      <c r="W594"/>
      <c r="X594"/>
      <c r="Y594"/>
      <c r="Z594">
        <v>1.2380935001205193</v>
      </c>
      <c r="AA594"/>
      <c r="AB594">
        <v>17.055945619602472</v>
      </c>
      <c r="AC594"/>
      <c r="AD594"/>
      <c r="AE594"/>
      <c r="AF594"/>
      <c r="AG594">
        <v>5.5652532722329182</v>
      </c>
      <c r="AH594"/>
      <c r="AI594">
        <v>-14.550894081477718</v>
      </c>
      <c r="AJ594"/>
      <c r="AK594"/>
      <c r="AL594">
        <v>-1.9733322986213413</v>
      </c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</row>
    <row r="595" spans="1:55" x14ac:dyDescent="0.2">
      <c r="A595" s="3" t="str">
        <f t="shared" si="9"/>
        <v>United KingdomSAR_UNFCCC1994</v>
      </c>
      <c r="B595" t="s">
        <v>172</v>
      </c>
      <c r="C595" t="s">
        <v>301</v>
      </c>
      <c r="D595" t="s">
        <v>23</v>
      </c>
      <c r="E595" t="s">
        <v>70</v>
      </c>
      <c r="F595">
        <v>740.35642859249117</v>
      </c>
      <c r="G595">
        <v>12.794381694947351</v>
      </c>
      <c r="H595" t="s">
        <v>203</v>
      </c>
      <c r="I595" t="s">
        <v>104</v>
      </c>
      <c r="J595">
        <v>2.1848540344827944E-2</v>
      </c>
      <c r="K595">
        <v>0.75377145477622964</v>
      </c>
      <c r="L595">
        <v>7.6325601125744713E-2</v>
      </c>
      <c r="M595">
        <v>0</v>
      </c>
      <c r="N595">
        <v>7.9653893710131235E-2</v>
      </c>
      <c r="O595">
        <v>9.0249050387894519E-2</v>
      </c>
      <c r="P595"/>
      <c r="Q595">
        <v>7.1817865388979794</v>
      </c>
      <c r="R595">
        <v>20.698910875163502</v>
      </c>
      <c r="S595">
        <v>14.795723523491185</v>
      </c>
      <c r="T595"/>
      <c r="U595"/>
      <c r="V595"/>
      <c r="W595"/>
      <c r="X595"/>
      <c r="Y595"/>
      <c r="Z595">
        <v>1.6427370495726983</v>
      </c>
      <c r="AA595"/>
      <c r="AB595">
        <v>17.026326884388901</v>
      </c>
      <c r="AC595"/>
      <c r="AD595"/>
      <c r="AE595"/>
      <c r="AF595"/>
      <c r="AG595">
        <v>5.4709797575311008</v>
      </c>
      <c r="AH595"/>
      <c r="AI595">
        <v>-14.533143659688569</v>
      </c>
      <c r="AJ595"/>
      <c r="AK595"/>
      <c r="AL595">
        <v>-2.2159458784386858</v>
      </c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</row>
    <row r="596" spans="1:55" x14ac:dyDescent="0.2">
      <c r="A596" s="3" t="str">
        <f t="shared" si="9"/>
        <v>United KingdomSAR_UNFCCC1995</v>
      </c>
      <c r="B596" t="s">
        <v>172</v>
      </c>
      <c r="C596" t="s">
        <v>301</v>
      </c>
      <c r="D596" t="s">
        <v>23</v>
      </c>
      <c r="E596" t="s">
        <v>68</v>
      </c>
      <c r="F596">
        <v>732.59192180426442</v>
      </c>
      <c r="G596">
        <v>12.626752322544249</v>
      </c>
      <c r="H596" t="s">
        <v>152</v>
      </c>
      <c r="I596" t="s">
        <v>104</v>
      </c>
      <c r="J596">
        <v>2.1053246094893029E-2</v>
      </c>
      <c r="K596">
        <v>0.75139710609538601</v>
      </c>
      <c r="L596">
        <v>7.8307040826355381E-2</v>
      </c>
      <c r="M596">
        <v>0</v>
      </c>
      <c r="N596">
        <v>7.9146781777747269E-2</v>
      </c>
      <c r="O596">
        <v>9.1149071300511295E-2</v>
      </c>
      <c r="P596"/>
      <c r="Q596">
        <v>7.14389513222471</v>
      </c>
      <c r="R596">
        <v>20.562852703676967</v>
      </c>
      <c r="S596">
        <v>14.843352612834545</v>
      </c>
      <c r="T596"/>
      <c r="U596"/>
      <c r="V596"/>
      <c r="W596"/>
      <c r="X596"/>
      <c r="Y596"/>
      <c r="Z596">
        <v>1.6359855305431321</v>
      </c>
      <c r="AA596"/>
      <c r="AB596">
        <v>17.207741531141121</v>
      </c>
      <c r="AC596"/>
      <c r="AD596"/>
      <c r="AE596"/>
      <c r="AF596"/>
      <c r="AG596">
        <v>5.3812458042950215</v>
      </c>
      <c r="AH596"/>
      <c r="AI596">
        <v>-14.606044984317897</v>
      </c>
      <c r="AJ596"/>
      <c r="AK596"/>
      <c r="AL596">
        <v>-2.2766860231799315</v>
      </c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</row>
    <row r="597" spans="1:55" x14ac:dyDescent="0.2">
      <c r="A597" s="3" t="str">
        <f t="shared" si="9"/>
        <v>United KingdomSAR_UNFCCC1996</v>
      </c>
      <c r="B597" t="s">
        <v>172</v>
      </c>
      <c r="C597" t="s">
        <v>301</v>
      </c>
      <c r="D597" t="s">
        <v>23</v>
      </c>
      <c r="E597" t="s">
        <v>65</v>
      </c>
      <c r="F597">
        <v>752.3413584397116</v>
      </c>
      <c r="G597">
        <v>12.934172385516373</v>
      </c>
      <c r="H597" t="s">
        <v>210</v>
      </c>
      <c r="I597" t="s">
        <v>104</v>
      </c>
      <c r="J597">
        <v>2.1442391111044387E-2</v>
      </c>
      <c r="K597">
        <v>0.75482175849619881</v>
      </c>
      <c r="L597">
        <v>7.657362739733152E-2</v>
      </c>
      <c r="M597">
        <v>0</v>
      </c>
      <c r="N597">
        <v>7.916761001610538E-2</v>
      </c>
      <c r="O597">
        <v>8.9437004090364272E-2</v>
      </c>
      <c r="P597"/>
      <c r="Q597">
        <v>7.3823427256516645</v>
      </c>
      <c r="R597">
        <v>20.925720161680246</v>
      </c>
      <c r="S597">
        <v>15.008834641209845</v>
      </c>
      <c r="T597"/>
      <c r="U597"/>
      <c r="V597"/>
      <c r="W597"/>
      <c r="X597"/>
      <c r="Y597"/>
      <c r="Z597">
        <v>1.6711711241597313</v>
      </c>
      <c r="AA597"/>
      <c r="AB597">
        <v>17.066896289292657</v>
      </c>
      <c r="AC597"/>
      <c r="AD597"/>
      <c r="AE597"/>
      <c r="AF597"/>
      <c r="AG597">
        <v>5.2321922101285594</v>
      </c>
      <c r="AH597"/>
      <c r="AI597">
        <v>-15.086822915657979</v>
      </c>
      <c r="AJ597"/>
      <c r="AK597"/>
      <c r="AL597">
        <v>-2.2175334848385471</v>
      </c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</row>
    <row r="598" spans="1:55" x14ac:dyDescent="0.2">
      <c r="A598" s="3" t="str">
        <f t="shared" si="9"/>
        <v>United KingdomSAR_UNFCCC1997</v>
      </c>
      <c r="B598" t="s">
        <v>172</v>
      </c>
      <c r="C598" t="s">
        <v>301</v>
      </c>
      <c r="D598" t="s">
        <v>23</v>
      </c>
      <c r="E598" t="s">
        <v>64</v>
      </c>
      <c r="F598">
        <v>726.54601915008323</v>
      </c>
      <c r="G598">
        <v>12.458572838870891</v>
      </c>
      <c r="H598" t="s">
        <v>211</v>
      </c>
      <c r="I598" t="s">
        <v>104</v>
      </c>
      <c r="J598">
        <v>1.9961475087619841E-2</v>
      </c>
      <c r="K598">
        <v>0.74915337118827019</v>
      </c>
      <c r="L598">
        <v>7.8709256532174227E-2</v>
      </c>
      <c r="M598">
        <v>0</v>
      </c>
      <c r="N598">
        <v>8.0439694868936984E-2</v>
      </c>
      <c r="O598">
        <v>9.16976774106186E-2</v>
      </c>
      <c r="P598"/>
      <c r="Q598">
        <v>7.4351381269176731</v>
      </c>
      <c r="R598">
        <v>20.745339372067058</v>
      </c>
      <c r="S598">
        <v>15.239360059193313</v>
      </c>
      <c r="T598"/>
      <c r="U598"/>
      <c r="V598"/>
      <c r="W598"/>
      <c r="X598"/>
      <c r="Y598"/>
      <c r="Z598">
        <v>0.97135982755038397</v>
      </c>
      <c r="AA598"/>
      <c r="AB598">
        <v>17.017355795710319</v>
      </c>
      <c r="AC598"/>
      <c r="AD598"/>
      <c r="AE598"/>
      <c r="AF598"/>
      <c r="AG598">
        <v>5.2140293065547034</v>
      </c>
      <c r="AH598"/>
      <c r="AI598">
        <v>-15.195805727000064</v>
      </c>
      <c r="AJ598"/>
      <c r="AK598"/>
      <c r="AL598">
        <v>-2.395277199298385</v>
      </c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</row>
    <row r="599" spans="1:55" x14ac:dyDescent="0.2">
      <c r="A599" s="3" t="str">
        <f t="shared" si="9"/>
        <v>United KingdomSAR_UNFCCC1998</v>
      </c>
      <c r="B599" t="s">
        <v>172</v>
      </c>
      <c r="C599" t="s">
        <v>301</v>
      </c>
      <c r="D599" t="s">
        <v>23</v>
      </c>
      <c r="E599" t="s">
        <v>62</v>
      </c>
      <c r="F599">
        <v>729.36582945841735</v>
      </c>
      <c r="G599">
        <v>12.470533128955942</v>
      </c>
      <c r="H599" t="s">
        <v>183</v>
      </c>
      <c r="I599" t="s">
        <v>106</v>
      </c>
      <c r="J599">
        <v>2.0264817318230884E-2</v>
      </c>
      <c r="K599">
        <v>0.75426857166892769</v>
      </c>
      <c r="L599">
        <v>7.7210061315048456E-2</v>
      </c>
      <c r="M599">
        <v>0</v>
      </c>
      <c r="N599">
        <v>7.71862907227579E-2</v>
      </c>
      <c r="O599">
        <v>9.1335076293265843E-2</v>
      </c>
      <c r="P599"/>
      <c r="Q599">
        <v>7.3855079570573032</v>
      </c>
      <c r="R599">
        <v>20.820935456199638</v>
      </c>
      <c r="S599">
        <v>14.969065840012</v>
      </c>
      <c r="T599"/>
      <c r="U599"/>
      <c r="V599"/>
      <c r="W599"/>
      <c r="X599"/>
      <c r="Y599"/>
      <c r="Z599">
        <v>1.4164498559076624</v>
      </c>
      <c r="AA599"/>
      <c r="AB599">
        <v>16.945544009752251</v>
      </c>
      <c r="AC599"/>
      <c r="AD599"/>
      <c r="AE599"/>
      <c r="AF599"/>
      <c r="AG599">
        <v>5.0791805603568241</v>
      </c>
      <c r="AH599"/>
      <c r="AI599">
        <v>-15.654206596229002</v>
      </c>
      <c r="AJ599"/>
      <c r="AK599"/>
      <c r="AL599">
        <v>-2.2880013146622926</v>
      </c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</row>
    <row r="600" spans="1:55" x14ac:dyDescent="0.2">
      <c r="A600" s="3" t="str">
        <f t="shared" si="9"/>
        <v>United KingdomSAR_UNFCCC1999</v>
      </c>
      <c r="B600" t="s">
        <v>172</v>
      </c>
      <c r="C600" t="s">
        <v>301</v>
      </c>
      <c r="D600" t="s">
        <v>23</v>
      </c>
      <c r="E600" t="s">
        <v>60</v>
      </c>
      <c r="F600">
        <v>707.75161444074331</v>
      </c>
      <c r="G600">
        <v>12.06069994469461</v>
      </c>
      <c r="H600" t="s">
        <v>220</v>
      </c>
      <c r="I600" t="s">
        <v>106</v>
      </c>
      <c r="J600">
        <v>1.9805312468379032E-2</v>
      </c>
      <c r="K600">
        <v>0.76275184674840246</v>
      </c>
      <c r="L600">
        <v>7.6279671277559469E-2</v>
      </c>
      <c r="M600">
        <v>0</v>
      </c>
      <c r="N600">
        <v>6.7026628357570214E-2</v>
      </c>
      <c r="O600">
        <v>9.394185361646791E-2</v>
      </c>
      <c r="P600"/>
      <c r="Q600">
        <v>7.2155146800550884</v>
      </c>
      <c r="R600">
        <v>20.760414902264365</v>
      </c>
      <c r="S600">
        <v>15.129119133580771</v>
      </c>
      <c r="T600"/>
      <c r="U600"/>
      <c r="V600"/>
      <c r="W600"/>
      <c r="X600"/>
      <c r="Y600"/>
      <c r="Z600">
        <v>1.5411423800345481</v>
      </c>
      <c r="AA600"/>
      <c r="AB600">
        <v>16.86218287594405</v>
      </c>
      <c r="AC600"/>
      <c r="AD600"/>
      <c r="AE600"/>
      <c r="AF600"/>
      <c r="AG600">
        <v>4.9791245887323159</v>
      </c>
      <c r="AH600"/>
      <c r="AI600">
        <v>-15.776444267122264</v>
      </c>
      <c r="AJ600"/>
      <c r="AK600"/>
      <c r="AL600">
        <v>-2.5221936857061986</v>
      </c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</row>
    <row r="601" spans="1:55" x14ac:dyDescent="0.2">
      <c r="A601" s="3" t="str">
        <f t="shared" si="9"/>
        <v>United KingdomSAR_UNFCCC2000</v>
      </c>
      <c r="B601" t="s">
        <v>172</v>
      </c>
      <c r="C601" t="s">
        <v>301</v>
      </c>
      <c r="D601" t="s">
        <v>23</v>
      </c>
      <c r="E601" t="s">
        <v>58</v>
      </c>
      <c r="F601">
        <v>709.65731741810703</v>
      </c>
      <c r="G601">
        <v>12.050042852952533</v>
      </c>
      <c r="H601" t="s">
        <v>220</v>
      </c>
      <c r="I601" t="s">
        <v>106</v>
      </c>
      <c r="J601">
        <v>1.9507328528254337E-2</v>
      </c>
      <c r="K601">
        <v>0.77327143306333013</v>
      </c>
      <c r="L601">
        <v>7.3234209290643698E-2</v>
      </c>
      <c r="M601">
        <v>0</v>
      </c>
      <c r="N601">
        <v>6.3218512503663449E-2</v>
      </c>
      <c r="O601">
        <v>9.027584514236274E-2</v>
      </c>
      <c r="P601"/>
      <c r="Q601">
        <v>6.9660141848638242</v>
      </c>
      <c r="R601">
        <v>20.16117351430087</v>
      </c>
      <c r="S601">
        <v>14.346291388955501</v>
      </c>
      <c r="T601"/>
      <c r="U601"/>
      <c r="V601"/>
      <c r="W601"/>
      <c r="X601"/>
      <c r="Y601"/>
      <c r="Z601">
        <v>1.1648743033676723</v>
      </c>
      <c r="AA601"/>
      <c r="AB601">
        <v>16.705614574917629</v>
      </c>
      <c r="AC601"/>
      <c r="AD601"/>
      <c r="AE601"/>
      <c r="AF601"/>
      <c r="AG601">
        <v>4.7209461249760967</v>
      </c>
      <c r="AH601"/>
      <c r="AI601">
        <v>-15.972554531724876</v>
      </c>
      <c r="AJ601"/>
      <c r="AK601"/>
      <c r="AL601">
        <v>-2.776411812866836</v>
      </c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</row>
    <row r="602" spans="1:55" x14ac:dyDescent="0.2">
      <c r="A602" s="3" t="str">
        <f t="shared" si="9"/>
        <v>United KingdomSAR_UNFCCC2001</v>
      </c>
      <c r="B602" t="s">
        <v>172</v>
      </c>
      <c r="C602" t="s">
        <v>301</v>
      </c>
      <c r="D602" t="s">
        <v>23</v>
      </c>
      <c r="E602" t="s">
        <v>55</v>
      </c>
      <c r="F602">
        <v>712.77676083310348</v>
      </c>
      <c r="G602">
        <v>12.056507160198661</v>
      </c>
      <c r="H602" t="s">
        <v>152</v>
      </c>
      <c r="I602" t="s">
        <v>106</v>
      </c>
      <c r="J602">
        <v>1.9756893384814397E-2</v>
      </c>
      <c r="K602">
        <v>0.78537962575894738</v>
      </c>
      <c r="L602">
        <v>7.0375473603614236E-2</v>
      </c>
      <c r="M602">
        <v>0</v>
      </c>
      <c r="N602">
        <v>5.7814657644692471E-2</v>
      </c>
      <c r="O602">
        <v>8.6430242992745862E-2</v>
      </c>
      <c r="P602"/>
      <c r="Q602">
        <v>6.7413375241037672</v>
      </c>
      <c r="R602">
        <v>19.089119738268231</v>
      </c>
      <c r="S602">
        <v>13.757743223694494</v>
      </c>
      <c r="T602"/>
      <c r="U602"/>
      <c r="V602"/>
      <c r="W602"/>
      <c r="X602"/>
      <c r="Y602"/>
      <c r="Z602">
        <v>0.9598572916878072</v>
      </c>
      <c r="AA602"/>
      <c r="AB602">
        <v>16.525540376693343</v>
      </c>
      <c r="AC602"/>
      <c r="AD602"/>
      <c r="AE602"/>
      <c r="AF602"/>
      <c r="AG602">
        <v>4.5318704839397945</v>
      </c>
      <c r="AH602"/>
      <c r="AI602">
        <v>-16.454220665728762</v>
      </c>
      <c r="AJ602"/>
      <c r="AK602"/>
      <c r="AL602">
        <v>-2.6224428152693373</v>
      </c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</row>
    <row r="603" spans="1:55" x14ac:dyDescent="0.2">
      <c r="A603" s="3" t="str">
        <f t="shared" si="9"/>
        <v>United KingdomSAR_UNFCCC2002</v>
      </c>
      <c r="B603" t="s">
        <v>172</v>
      </c>
      <c r="C603" t="s">
        <v>301</v>
      </c>
      <c r="D603" t="s">
        <v>23</v>
      </c>
      <c r="E603" t="s">
        <v>52</v>
      </c>
      <c r="F603">
        <v>691.09619112338157</v>
      </c>
      <c r="G603">
        <v>11.640401134769041</v>
      </c>
      <c r="H603" t="s">
        <v>153</v>
      </c>
      <c r="I603" t="s">
        <v>106</v>
      </c>
      <c r="J603">
        <v>1.8736609264135732E-2</v>
      </c>
      <c r="K603">
        <v>0.78727865877573633</v>
      </c>
      <c r="L603">
        <v>7.1258725499597803E-2</v>
      </c>
      <c r="M603">
        <v>0</v>
      </c>
      <c r="N603">
        <v>5.2938873419616846E-2</v>
      </c>
      <c r="O603">
        <v>8.8523742305049086E-2</v>
      </c>
      <c r="P603"/>
      <c r="Q603">
        <v>6.5980549731267715</v>
      </c>
      <c r="R603">
        <v>18.785183215390727</v>
      </c>
      <c r="S603">
        <v>13.813914566233017</v>
      </c>
      <c r="T603"/>
      <c r="U603"/>
      <c r="V603"/>
      <c r="W603"/>
      <c r="X603"/>
      <c r="Y603"/>
      <c r="Z603">
        <v>1.1207350581236728</v>
      </c>
      <c r="AA603"/>
      <c r="AB603">
        <v>16.41414574468784</v>
      </c>
      <c r="AC603"/>
      <c r="AD603"/>
      <c r="AE603"/>
      <c r="AF603"/>
      <c r="AG603">
        <v>4.446387573445155</v>
      </c>
      <c r="AH603"/>
      <c r="AI603">
        <v>-16.751603641081129</v>
      </c>
      <c r="AJ603"/>
      <c r="AK603"/>
      <c r="AL603">
        <v>-2.5809738709808365</v>
      </c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</row>
    <row r="604" spans="1:55" x14ac:dyDescent="0.2">
      <c r="A604" s="3" t="str">
        <f t="shared" si="9"/>
        <v>United KingdomSAR_UNFCCC2003</v>
      </c>
      <c r="B604" t="s">
        <v>172</v>
      </c>
      <c r="C604" t="s">
        <v>301</v>
      </c>
      <c r="D604" t="s">
        <v>23</v>
      </c>
      <c r="E604" t="s">
        <v>50</v>
      </c>
      <c r="F604">
        <v>697.73579643670939</v>
      </c>
      <c r="G604">
        <v>11.697638555153873</v>
      </c>
      <c r="H604" t="s">
        <v>153</v>
      </c>
      <c r="I604" t="s">
        <v>106</v>
      </c>
      <c r="J604">
        <v>1.8460109763538637E-2</v>
      </c>
      <c r="K604">
        <v>0.78860143941912031</v>
      </c>
      <c r="L604">
        <v>6.6273403486717897E-2</v>
      </c>
      <c r="M604">
        <v>0</v>
      </c>
      <c r="N604">
        <v>5.6452740342524385E-2</v>
      </c>
      <c r="O604">
        <v>8.8672416751637492E-2</v>
      </c>
      <c r="P604"/>
      <c r="Q604">
        <v>6.609254336910376</v>
      </c>
      <c r="R604">
        <v>18.98627283061397</v>
      </c>
      <c r="S604">
        <v>13.672302245994569</v>
      </c>
      <c r="T604"/>
      <c r="U604"/>
      <c r="V604"/>
      <c r="W604"/>
      <c r="X604"/>
      <c r="Y604"/>
      <c r="Z604">
        <v>1.8521837287162444</v>
      </c>
      <c r="AA604"/>
      <c r="AB604">
        <v>16.267995750518129</v>
      </c>
      <c r="AC604"/>
      <c r="AD604"/>
      <c r="AE604"/>
      <c r="AF604"/>
      <c r="AG604">
        <v>4.4819104314183118</v>
      </c>
      <c r="AH604"/>
      <c r="AI604">
        <v>-16.927043762936361</v>
      </c>
      <c r="AJ604"/>
      <c r="AK604"/>
      <c r="AL604">
        <v>-2.7072788073984229</v>
      </c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</row>
    <row r="605" spans="1:55" x14ac:dyDescent="0.2">
      <c r="A605" s="3" t="str">
        <f t="shared" si="9"/>
        <v>United KingdomSAR_UNFCCC2004</v>
      </c>
      <c r="B605" t="s">
        <v>172</v>
      </c>
      <c r="C605" t="s">
        <v>301</v>
      </c>
      <c r="D605" t="s">
        <v>23</v>
      </c>
      <c r="E605" t="s">
        <v>46</v>
      </c>
      <c r="F605">
        <v>696.33494594093736</v>
      </c>
      <c r="G605">
        <v>11.607922396038624</v>
      </c>
      <c r="H605" t="s">
        <v>219</v>
      </c>
      <c r="I605" t="s">
        <v>106</v>
      </c>
      <c r="J605">
        <v>1.7516539762657921E-2</v>
      </c>
      <c r="K605">
        <v>0.78993581158164849</v>
      </c>
      <c r="L605">
        <v>6.1198059667330003E-2</v>
      </c>
      <c r="M605">
        <v>0</v>
      </c>
      <c r="N605">
        <v>5.9998335600044729E-2</v>
      </c>
      <c r="O605">
        <v>8.886779315097669E-2</v>
      </c>
      <c r="P605"/>
      <c r="Q605">
        <v>6.7108542070096977</v>
      </c>
      <c r="R605">
        <v>19.127959526263378</v>
      </c>
      <c r="S605">
        <v>13.394115471975971</v>
      </c>
      <c r="T605"/>
      <c r="U605"/>
      <c r="V605"/>
      <c r="W605"/>
      <c r="X605"/>
      <c r="Y605"/>
      <c r="Z605">
        <v>1.989914207883839</v>
      </c>
      <c r="AA605"/>
      <c r="AB605">
        <v>16.113895225967322</v>
      </c>
      <c r="AC605"/>
      <c r="AD605"/>
      <c r="AE605"/>
      <c r="AF605"/>
      <c r="AG605">
        <v>4.5450113005755499</v>
      </c>
      <c r="AH605"/>
      <c r="AI605">
        <v>-17.345260857775223</v>
      </c>
      <c r="AJ605"/>
      <c r="AK605"/>
      <c r="AL605">
        <v>-2.5024651600694114</v>
      </c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</row>
    <row r="606" spans="1:55" x14ac:dyDescent="0.2">
      <c r="A606" s="3" t="str">
        <f t="shared" si="9"/>
        <v>United KingdomSAR_UNFCCC2005</v>
      </c>
      <c r="B606" t="s">
        <v>172</v>
      </c>
      <c r="C606" t="s">
        <v>301</v>
      </c>
      <c r="D606" t="s">
        <v>23</v>
      </c>
      <c r="E606" t="s">
        <v>43</v>
      </c>
      <c r="F606">
        <v>688.37286393897648</v>
      </c>
      <c r="G606">
        <v>11.396674164734003</v>
      </c>
      <c r="H606" t="s">
        <v>153</v>
      </c>
      <c r="I606" t="s">
        <v>106</v>
      </c>
      <c r="J606">
        <v>1.6945539097954224E-2</v>
      </c>
      <c r="K606">
        <v>0.79379077991847402</v>
      </c>
      <c r="L606">
        <v>5.8713992845171446E-2</v>
      </c>
      <c r="M606">
        <v>0</v>
      </c>
      <c r="N606">
        <v>5.8275265271930304E-2</v>
      </c>
      <c r="O606">
        <v>8.9219961964424166E-2</v>
      </c>
      <c r="P606"/>
      <c r="Q606">
        <v>6.6602419879357493</v>
      </c>
      <c r="R606">
        <v>19.177938702008689</v>
      </c>
      <c r="S606">
        <v>13.201837463924218</v>
      </c>
      <c r="T606"/>
      <c r="U606"/>
      <c r="V606"/>
      <c r="W606"/>
      <c r="X606"/>
      <c r="Y606"/>
      <c r="Z606">
        <v>1.956167486863202</v>
      </c>
      <c r="AA606"/>
      <c r="AB606">
        <v>15.915404065341159</v>
      </c>
      <c r="AC606"/>
      <c r="AD606"/>
      <c r="AE606"/>
      <c r="AF606"/>
      <c r="AG606">
        <v>4.5050110319041963</v>
      </c>
      <c r="AH606"/>
      <c r="AI606">
        <v>-17.616979452246241</v>
      </c>
      <c r="AJ606"/>
      <c r="AK606"/>
      <c r="AL606">
        <v>-2.408541074134527</v>
      </c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</row>
    <row r="607" spans="1:55" x14ac:dyDescent="0.2">
      <c r="A607" s="3" t="str">
        <f t="shared" si="9"/>
        <v>United KingdomSAR_UNFCCC2006</v>
      </c>
      <c r="B607" t="s">
        <v>172</v>
      </c>
      <c r="C607" t="s">
        <v>301</v>
      </c>
      <c r="D607" t="s">
        <v>23</v>
      </c>
      <c r="E607" t="s">
        <v>39</v>
      </c>
      <c r="F607">
        <v>680.87334561714079</v>
      </c>
      <c r="G607">
        <v>11.189957759783352</v>
      </c>
      <c r="H607" t="s">
        <v>182</v>
      </c>
      <c r="I607" t="s">
        <v>106</v>
      </c>
      <c r="J607">
        <v>1.6259404247493899E-2</v>
      </c>
      <c r="K607">
        <v>0.79753564667421206</v>
      </c>
      <c r="L607">
        <v>5.5641476302011945E-2</v>
      </c>
      <c r="M607">
        <v>0</v>
      </c>
      <c r="N607">
        <v>5.8591684013551221E-2</v>
      </c>
      <c r="O607">
        <v>8.8231193010224682E-2</v>
      </c>
      <c r="P607"/>
      <c r="Q607">
        <v>6.5671717070311795</v>
      </c>
      <c r="R607">
        <v>18.757437302076717</v>
      </c>
      <c r="S607">
        <v>12.702058939046577</v>
      </c>
      <c r="T607"/>
      <c r="U607"/>
      <c r="V607"/>
      <c r="W607"/>
      <c r="X607"/>
      <c r="Y607"/>
      <c r="Z607">
        <v>1.921768138216144</v>
      </c>
      <c r="AA607"/>
      <c r="AB607">
        <v>15.869327659520218</v>
      </c>
      <c r="AC607"/>
      <c r="AD607"/>
      <c r="AE607"/>
      <c r="AF607"/>
      <c r="AG607">
        <v>4.2565038267725281</v>
      </c>
      <c r="AH607"/>
      <c r="AI607">
        <v>-17.921463960948198</v>
      </c>
      <c r="AJ607"/>
      <c r="AK607"/>
      <c r="AL607">
        <v>-2.150571022424165</v>
      </c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</row>
    <row r="608" spans="1:55" x14ac:dyDescent="0.2">
      <c r="A608" s="3" t="str">
        <f t="shared" si="9"/>
        <v>United KingdomSAR_UNFCCC2007</v>
      </c>
      <c r="B608" t="s">
        <v>172</v>
      </c>
      <c r="C608" t="s">
        <v>301</v>
      </c>
      <c r="D608" t="s">
        <v>23</v>
      </c>
      <c r="E608" t="s">
        <v>37</v>
      </c>
      <c r="F608">
        <v>669.44626099128982</v>
      </c>
      <c r="G608">
        <v>10.916819518343381</v>
      </c>
      <c r="H608" t="s">
        <v>232</v>
      </c>
      <c r="I608" t="s">
        <v>98</v>
      </c>
      <c r="J608">
        <v>1.5603204389669294E-2</v>
      </c>
      <c r="K608">
        <v>0.79597357286819226</v>
      </c>
      <c r="L608">
        <v>5.2850148009479056E-2</v>
      </c>
      <c r="M608">
        <v>0</v>
      </c>
      <c r="N608">
        <v>6.2304383095502736E-2</v>
      </c>
      <c r="O608">
        <v>8.8871896026825992E-2</v>
      </c>
      <c r="P608"/>
      <c r="Q608">
        <v>6.5029463408678199</v>
      </c>
      <c r="R608">
        <v>18.609247067153376</v>
      </c>
      <c r="S608">
        <v>12.443227776606046</v>
      </c>
      <c r="T608"/>
      <c r="U608"/>
      <c r="V608"/>
      <c r="W608"/>
      <c r="X608"/>
      <c r="Y608"/>
      <c r="Z608">
        <v>1.9009277413322763</v>
      </c>
      <c r="AA608"/>
      <c r="AB608">
        <v>15.652818605233561</v>
      </c>
      <c r="AC608"/>
      <c r="AD608"/>
      <c r="AE608"/>
      <c r="AF608"/>
      <c r="AG608">
        <v>4.3857909711722467</v>
      </c>
      <c r="AH608"/>
      <c r="AI608">
        <v>-18.014191954641632</v>
      </c>
      <c r="AJ608"/>
      <c r="AK608"/>
      <c r="AL608">
        <v>-2.2706444932617664</v>
      </c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</row>
    <row r="609" spans="1:55" x14ac:dyDescent="0.2">
      <c r="A609" s="3" t="str">
        <f t="shared" si="9"/>
        <v>United KingdomSAR_UNFCCC2008</v>
      </c>
      <c r="B609" t="s">
        <v>172</v>
      </c>
      <c r="C609" t="s">
        <v>301</v>
      </c>
      <c r="D609" t="s">
        <v>23</v>
      </c>
      <c r="E609" t="s">
        <v>33</v>
      </c>
      <c r="F609">
        <v>648.6651794187253</v>
      </c>
      <c r="G609">
        <v>10.495012407879161</v>
      </c>
      <c r="H609" t="s">
        <v>206</v>
      </c>
      <c r="I609" t="s">
        <v>98</v>
      </c>
      <c r="J609">
        <v>1.5043981728760571E-2</v>
      </c>
      <c r="K609">
        <v>0.80228001900131762</v>
      </c>
      <c r="L609">
        <v>4.8658879693882835E-2</v>
      </c>
      <c r="M609">
        <v>0</v>
      </c>
      <c r="N609">
        <v>5.9467536193897851E-2</v>
      </c>
      <c r="O609">
        <v>8.959356511090158E-2</v>
      </c>
      <c r="P609"/>
      <c r="Q609">
        <v>6.3123627562246014</v>
      </c>
      <c r="R609">
        <v>17.984525274811261</v>
      </c>
      <c r="S609">
        <v>12.224477601756972</v>
      </c>
      <c r="T609"/>
      <c r="U609"/>
      <c r="V609"/>
      <c r="W609"/>
      <c r="X609"/>
      <c r="Y609"/>
      <c r="Z609">
        <v>1.9114415162111287</v>
      </c>
      <c r="AA609"/>
      <c r="AB609">
        <v>15.455477290627323</v>
      </c>
      <c r="AC609"/>
      <c r="AD609"/>
      <c r="AE609"/>
      <c r="AF609"/>
      <c r="AG609">
        <v>4.2279415477949351</v>
      </c>
      <c r="AH609"/>
      <c r="AI609">
        <v>-18.629903516562536</v>
      </c>
      <c r="AJ609"/>
      <c r="AK609"/>
      <c r="AL609">
        <v>-1.969481991376645</v>
      </c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</row>
    <row r="610" spans="1:55" x14ac:dyDescent="0.2">
      <c r="A610" s="3" t="str">
        <f t="shared" si="9"/>
        <v>United KingdomSAR_UNFCCC2009</v>
      </c>
      <c r="B610" t="s">
        <v>172</v>
      </c>
      <c r="C610" t="s">
        <v>301</v>
      </c>
      <c r="D610" t="s">
        <v>23</v>
      </c>
      <c r="E610" t="s">
        <v>31</v>
      </c>
      <c r="F610">
        <v>592.71598425124091</v>
      </c>
      <c r="G610">
        <v>9.5175254434994407</v>
      </c>
      <c r="H610" t="s">
        <v>147</v>
      </c>
      <c r="I610" t="s">
        <v>96</v>
      </c>
      <c r="J610">
        <v>1.3719711012830696E-2</v>
      </c>
      <c r="K610">
        <v>0.80628503433492205</v>
      </c>
      <c r="L610">
        <v>4.778764141003386E-2</v>
      </c>
      <c r="M610">
        <v>0</v>
      </c>
      <c r="N610">
        <v>4.8168371736713185E-2</v>
      </c>
      <c r="O610">
        <v>9.7758952518330972E-2</v>
      </c>
      <c r="P610"/>
      <c r="Q610">
        <v>6.2749034034410576</v>
      </c>
      <c r="R610">
        <v>17.770367758753167</v>
      </c>
      <c r="S610">
        <v>12.33043793592182</v>
      </c>
      <c r="T610"/>
      <c r="U610"/>
      <c r="V610"/>
      <c r="W610"/>
      <c r="X610"/>
      <c r="Y610"/>
      <c r="Z610">
        <v>1.795809122847696</v>
      </c>
      <c r="AA610"/>
      <c r="AB610">
        <v>15.665434768328845</v>
      </c>
      <c r="AC610"/>
      <c r="AD610"/>
      <c r="AE610"/>
      <c r="AF610"/>
      <c r="AG610">
        <v>4.1063407719802827</v>
      </c>
      <c r="AH610"/>
      <c r="AI610">
        <v>-18.83534177495833</v>
      </c>
      <c r="AJ610"/>
      <c r="AK610"/>
      <c r="AL610">
        <v>-1.8916992125307683</v>
      </c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</row>
    <row r="611" spans="1:55" x14ac:dyDescent="0.2">
      <c r="A611" s="3" t="str">
        <f t="shared" si="9"/>
        <v>United KingdomSAR_UNFCCC2010</v>
      </c>
      <c r="B611" t="s">
        <v>172</v>
      </c>
      <c r="C611" t="s">
        <v>301</v>
      </c>
      <c r="D611" t="s">
        <v>23</v>
      </c>
      <c r="E611" t="s">
        <v>30</v>
      </c>
      <c r="F611">
        <v>607.05936269840379</v>
      </c>
      <c r="G611">
        <v>9.6717304355350802</v>
      </c>
      <c r="H611" t="s">
        <v>167</v>
      </c>
      <c r="I611" t="s">
        <v>96</v>
      </c>
      <c r="J611">
        <v>1.345733959587238E-2</v>
      </c>
      <c r="K611">
        <v>0.81631515975405511</v>
      </c>
      <c r="L611">
        <v>4.032597458040748E-2</v>
      </c>
      <c r="M611">
        <v>0</v>
      </c>
      <c r="N611">
        <v>4.7412440405018588E-2</v>
      </c>
      <c r="O611">
        <v>9.5946425260518733E-2</v>
      </c>
      <c r="P611"/>
      <c r="Q611">
        <v>6.3349772581135424</v>
      </c>
      <c r="R611">
        <v>17.884137233671652</v>
      </c>
      <c r="S611">
        <v>12.481125806843323</v>
      </c>
      <c r="T611"/>
      <c r="U611"/>
      <c r="V611"/>
      <c r="W611"/>
      <c r="X611"/>
      <c r="Y611"/>
      <c r="Z611">
        <v>1.7366907512150209</v>
      </c>
      <c r="AA611"/>
      <c r="AB611">
        <v>15.580931855188451</v>
      </c>
      <c r="AC611"/>
      <c r="AD611"/>
      <c r="AE611"/>
      <c r="AF611"/>
      <c r="AG611">
        <v>4.2273128668085445</v>
      </c>
      <c r="AH611"/>
      <c r="AI611">
        <v>-18.711426455801639</v>
      </c>
      <c r="AJ611"/>
      <c r="AK611"/>
      <c r="AL611">
        <v>-2.0950459342573566</v>
      </c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</row>
    <row r="612" spans="1:55" x14ac:dyDescent="0.2">
      <c r="A612" s="3" t="str">
        <f t="shared" si="9"/>
        <v>United KingdomSAR_UNFCCC2011</v>
      </c>
      <c r="B612" t="s">
        <v>172</v>
      </c>
      <c r="C612" t="s">
        <v>301</v>
      </c>
      <c r="D612" t="s">
        <v>23</v>
      </c>
      <c r="E612" t="s">
        <v>29</v>
      </c>
      <c r="F612">
        <v>561.45491635150563</v>
      </c>
      <c r="G612">
        <v>8.8755213123912018</v>
      </c>
      <c r="H612" t="s">
        <v>230</v>
      </c>
      <c r="I612" t="s">
        <v>109</v>
      </c>
      <c r="J612">
        <v>1.250812557756556E-2</v>
      </c>
      <c r="K612">
        <v>0.80993892177675719</v>
      </c>
      <c r="L612">
        <v>4.05159303141178E-2</v>
      </c>
      <c r="M612">
        <v>0</v>
      </c>
      <c r="N612">
        <v>4.616465773970177E-2</v>
      </c>
      <c r="O612">
        <v>0.10338049016942336</v>
      </c>
      <c r="P612"/>
      <c r="Q612">
        <v>6.2523241804952958</v>
      </c>
      <c r="R612">
        <v>17.774850563810077</v>
      </c>
      <c r="S612">
        <v>12.552870593072948</v>
      </c>
      <c r="T612"/>
      <c r="U612"/>
      <c r="V612"/>
      <c r="W612"/>
      <c r="X612"/>
      <c r="Y612"/>
      <c r="Z612">
        <v>1.8480189155178348</v>
      </c>
      <c r="AA612"/>
      <c r="AB612">
        <v>15.496498089281372</v>
      </c>
      <c r="AC612"/>
      <c r="AD612"/>
      <c r="AE612"/>
      <c r="AF612"/>
      <c r="AG612">
        <v>4.1189221182737192</v>
      </c>
      <c r="AH612"/>
      <c r="AI612">
        <v>-18.473434906264973</v>
      </c>
      <c r="AJ612"/>
      <c r="AK612"/>
      <c r="AL612">
        <v>-2.316173980206004</v>
      </c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</row>
    <row r="613" spans="1:55" x14ac:dyDescent="0.2">
      <c r="A613" s="3" t="str">
        <f t="shared" si="9"/>
        <v>United KingdomSAR_UNFCCC2012</v>
      </c>
      <c r="B613" t="s">
        <v>172</v>
      </c>
      <c r="C613" t="s">
        <v>301</v>
      </c>
      <c r="D613" t="s">
        <v>23</v>
      </c>
      <c r="E613" t="s">
        <v>28</v>
      </c>
      <c r="F613">
        <v>577.43917052835241</v>
      </c>
      <c r="G613">
        <v>9.0649485331933715</v>
      </c>
      <c r="H613" t="s">
        <v>147</v>
      </c>
      <c r="I613" t="s">
        <v>109</v>
      </c>
      <c r="J613">
        <v>1.2823824881284158E-2</v>
      </c>
      <c r="K613">
        <v>0.81607006993568643</v>
      </c>
      <c r="L613">
        <v>3.7263261860934184E-2</v>
      </c>
      <c r="M613">
        <v>0</v>
      </c>
      <c r="N613">
        <v>4.7039676019975891E-2</v>
      </c>
      <c r="O613">
        <v>9.962699218340354E-2</v>
      </c>
      <c r="P613"/>
      <c r="Q613">
        <v>6.1955535403117228</v>
      </c>
      <c r="R613">
        <v>17.727868646875582</v>
      </c>
      <c r="S613">
        <v>12.400671050293269</v>
      </c>
      <c r="T613"/>
      <c r="U613"/>
      <c r="V613"/>
      <c r="W613"/>
      <c r="X613"/>
      <c r="Y613"/>
      <c r="Z613">
        <v>1.6567331469349182</v>
      </c>
      <c r="AA613"/>
      <c r="AB613">
        <v>15.498138297289138</v>
      </c>
      <c r="AC613"/>
      <c r="AD613"/>
      <c r="AE613"/>
      <c r="AF613"/>
      <c r="AG613">
        <v>4.0495630469145594</v>
      </c>
      <c r="AH613"/>
      <c r="AI613">
        <v>-17.547706537800522</v>
      </c>
      <c r="AJ613"/>
      <c r="AK613"/>
      <c r="AL613">
        <v>-2.9207852567621218</v>
      </c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</row>
    <row r="614" spans="1:55" x14ac:dyDescent="0.2">
      <c r="A614" s="3" t="str">
        <f t="shared" si="9"/>
        <v>United KingdomSAR_UNFCCC2013</v>
      </c>
      <c r="B614" t="s">
        <v>172</v>
      </c>
      <c r="C614" t="s">
        <v>301</v>
      </c>
      <c r="D614" t="s">
        <v>23</v>
      </c>
      <c r="E614" t="s">
        <v>27</v>
      </c>
      <c r="F614">
        <v>563.92530016749299</v>
      </c>
      <c r="G614">
        <v>8.7937078886795064</v>
      </c>
      <c r="H614" t="s">
        <v>147</v>
      </c>
      <c r="I614" t="s">
        <v>109</v>
      </c>
      <c r="J614">
        <v>1.2261426216012686E-2</v>
      </c>
      <c r="K614">
        <v>0.80923091827529248</v>
      </c>
      <c r="L614">
        <v>3.3900271340909303E-2</v>
      </c>
      <c r="M614">
        <v>0</v>
      </c>
      <c r="N614">
        <v>5.5574645705107256E-2</v>
      </c>
      <c r="O614">
        <v>0.10129416467869103</v>
      </c>
      <c r="P614"/>
      <c r="Q614">
        <v>6.2103405324746603</v>
      </c>
      <c r="R614">
        <v>17.596190796567523</v>
      </c>
      <c r="S614">
        <v>12.566397215511056</v>
      </c>
      <c r="T614"/>
      <c r="U614"/>
      <c r="V614"/>
      <c r="W614"/>
      <c r="X614"/>
      <c r="Y614"/>
      <c r="Z614">
        <v>1.4518869150651896</v>
      </c>
      <c r="AA614"/>
      <c r="AB614">
        <v>15.326033572149848</v>
      </c>
      <c r="AC614"/>
      <c r="AD614"/>
      <c r="AE614"/>
      <c r="AF614"/>
      <c r="AG614">
        <v>3.9714931898780192</v>
      </c>
      <c r="AH614"/>
      <c r="AI614">
        <v>-17.702957852282147</v>
      </c>
      <c r="AJ614"/>
      <c r="AK614"/>
      <c r="AL614">
        <v>-2.5696909038450984</v>
      </c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</row>
    <row r="615" spans="1:55" x14ac:dyDescent="0.2">
      <c r="A615" s="3" t="str">
        <f t="shared" si="9"/>
        <v>United KingdomSAR_UNFCCC2014</v>
      </c>
      <c r="B615" t="s">
        <v>172</v>
      </c>
      <c r="C615" t="s">
        <v>301</v>
      </c>
      <c r="D615" t="s">
        <v>23</v>
      </c>
      <c r="E615" t="s">
        <v>24</v>
      </c>
      <c r="F615">
        <v>523.83456707096275</v>
      </c>
      <c r="G615">
        <v>8.1086057816544361</v>
      </c>
      <c r="H615" t="s">
        <v>144</v>
      </c>
      <c r="I615" t="s">
        <v>245</v>
      </c>
      <c r="J615">
        <v>1.1223806002984426E-2</v>
      </c>
      <c r="K615">
        <v>0.79587795607888923</v>
      </c>
      <c r="L615">
        <v>3.3109071593380113E-2</v>
      </c>
      <c r="M615">
        <v>0</v>
      </c>
      <c r="N615">
        <v>5.9602641922251225E-2</v>
      </c>
      <c r="O615">
        <v>0.11141033040547949</v>
      </c>
      <c r="P615"/>
      <c r="Q615">
        <v>6.3088270309570005</v>
      </c>
      <c r="R615">
        <v>18.063015034622254</v>
      </c>
      <c r="S615">
        <v>13.103562785563373</v>
      </c>
      <c r="T615"/>
      <c r="U615"/>
      <c r="V615"/>
      <c r="W615"/>
      <c r="X615"/>
      <c r="Y615"/>
      <c r="Z615">
        <v>1.7886445394626287</v>
      </c>
      <c r="AA615"/>
      <c r="AB615">
        <v>15.239318264583575</v>
      </c>
      <c r="AC615"/>
      <c r="AD615"/>
      <c r="AE615"/>
      <c r="AF615"/>
      <c r="AG615">
        <v>3.8572145399984339</v>
      </c>
      <c r="AH615"/>
      <c r="AI615">
        <v>-17.891556219072214</v>
      </c>
      <c r="AJ615"/>
      <c r="AK615"/>
      <c r="AL615">
        <v>-2.4809343851874708</v>
      </c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</row>
    <row r="616" spans="1:55" x14ac:dyDescent="0.2">
      <c r="A616" s="3" t="str">
        <f t="shared" si="9"/>
        <v>United KingdomSAR_UNFCCC2015</v>
      </c>
      <c r="B616" t="s">
        <v>172</v>
      </c>
      <c r="C616" t="s">
        <v>301</v>
      </c>
      <c r="D616" t="s">
        <v>23</v>
      </c>
      <c r="E616" t="s">
        <v>22</v>
      </c>
      <c r="F616">
        <v>506.18918553761881</v>
      </c>
      <c r="G616">
        <v>7.7736268062127314</v>
      </c>
      <c r="H616" t="s">
        <v>121</v>
      </c>
      <c r="I616" t="s">
        <v>245</v>
      </c>
      <c r="J616">
        <v>1.0910425520365953E-2</v>
      </c>
      <c r="K616">
        <v>0.79507145881395547</v>
      </c>
      <c r="L616">
        <v>3.3181798845421454E-2</v>
      </c>
      <c r="M616">
        <v>0</v>
      </c>
      <c r="N616">
        <v>5.7640055976736541E-2</v>
      </c>
      <c r="O616">
        <v>0.11410668636388653</v>
      </c>
      <c r="P616"/>
      <c r="Q616">
        <v>6.3044420510451911</v>
      </c>
      <c r="R616">
        <v>18.153376027706685</v>
      </c>
      <c r="S616">
        <v>12.759879013101111</v>
      </c>
      <c r="T616"/>
      <c r="U616"/>
      <c r="V616"/>
      <c r="W616"/>
      <c r="X616"/>
      <c r="Y616"/>
      <c r="Z616">
        <v>1.5459585053908595</v>
      </c>
      <c r="AA616"/>
      <c r="AB616">
        <v>15.119986094348819</v>
      </c>
      <c r="AC616"/>
      <c r="AD616"/>
      <c r="AE616"/>
      <c r="AF616"/>
      <c r="AG616">
        <v>3.8759289433395665</v>
      </c>
      <c r="AH616"/>
      <c r="AI616">
        <v>-17.340398564597386</v>
      </c>
      <c r="AJ616"/>
      <c r="AK616"/>
      <c r="AL616">
        <v>-2.9066345907764384</v>
      </c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</row>
    <row r="617" spans="1:55" x14ac:dyDescent="0.2">
      <c r="A617" s="3" t="str">
        <f t="shared" si="9"/>
        <v>United KingdomSAR_UNFCCC2016</v>
      </c>
      <c r="B617" t="s">
        <v>172</v>
      </c>
      <c r="C617" t="s">
        <v>301</v>
      </c>
      <c r="D617" t="s">
        <v>23</v>
      </c>
      <c r="E617" t="s">
        <v>21</v>
      </c>
      <c r="F617">
        <v>481.83032988925407</v>
      </c>
      <c r="G617">
        <v>7.3436767476329079</v>
      </c>
      <c r="H617" t="s">
        <v>120</v>
      </c>
      <c r="I617" t="s">
        <v>245</v>
      </c>
      <c r="J617">
        <v>1.0337067039134043E-2</v>
      </c>
      <c r="K617">
        <v>0.79638481026328634</v>
      </c>
      <c r="L617">
        <v>3.3663617541034363E-2</v>
      </c>
      <c r="M617">
        <v>0</v>
      </c>
      <c r="N617">
        <v>4.9621837473226682E-2</v>
      </c>
      <c r="O617">
        <v>0.12032973472245262</v>
      </c>
      <c r="P617"/>
      <c r="Q617">
        <v>6.2634854394483126</v>
      </c>
      <c r="R617">
        <v>18.108960700890034</v>
      </c>
      <c r="S617">
        <v>12.572543207021425</v>
      </c>
      <c r="T617"/>
      <c r="U617"/>
      <c r="V617"/>
      <c r="W617"/>
      <c r="X617"/>
      <c r="Y617"/>
      <c r="Z617">
        <v>1.5811930828066365</v>
      </c>
      <c r="AA617"/>
      <c r="AB617">
        <v>15.17467101273108</v>
      </c>
      <c r="AC617"/>
      <c r="AD617"/>
      <c r="AE617"/>
      <c r="AF617"/>
      <c r="AG617">
        <v>4.2776623339082889</v>
      </c>
      <c r="AH617"/>
      <c r="AI617">
        <v>-17.547215400057794</v>
      </c>
      <c r="AJ617"/>
      <c r="AK617"/>
      <c r="AL617">
        <v>-2.5912673750389139</v>
      </c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</row>
    <row r="618" spans="1:55" x14ac:dyDescent="0.2">
      <c r="A618" s="3" t="str">
        <f t="shared" si="9"/>
        <v>United KingdomSAR_UNFCCC2017</v>
      </c>
      <c r="B618" t="s">
        <v>172</v>
      </c>
      <c r="C618" t="s">
        <v>301</v>
      </c>
      <c r="D618" t="s">
        <v>23</v>
      </c>
      <c r="E618" t="s">
        <v>20</v>
      </c>
      <c r="F618">
        <v>470.42109626907643</v>
      </c>
      <c r="G618">
        <v>7.1212416228544972</v>
      </c>
      <c r="H618" t="s">
        <v>118</v>
      </c>
      <c r="I618" t="s">
        <v>235</v>
      </c>
      <c r="J618">
        <v>9.8608787209906699E-3</v>
      </c>
      <c r="K618">
        <v>0.78992262505823529</v>
      </c>
      <c r="L618">
        <v>3.526399312171679E-2</v>
      </c>
      <c r="M618">
        <v>0</v>
      </c>
      <c r="N618">
        <v>5.0885662059212758E-2</v>
      </c>
      <c r="O618">
        <v>0.12392771976083512</v>
      </c>
      <c r="P618"/>
      <c r="Q618">
        <v>6.2570841967121327</v>
      </c>
      <c r="R618">
        <v>18.183814501616883</v>
      </c>
      <c r="S618">
        <v>13.015867195235305</v>
      </c>
      <c r="T618"/>
      <c r="U618"/>
      <c r="V618"/>
      <c r="W618"/>
      <c r="X618"/>
      <c r="Y618"/>
      <c r="Z618">
        <v>1.578072587663859</v>
      </c>
      <c r="AA618"/>
      <c r="AB618">
        <v>15.128704466849454</v>
      </c>
      <c r="AC618"/>
      <c r="AD618"/>
      <c r="AE618"/>
      <c r="AF618"/>
      <c r="AG618">
        <v>4.1346708399413146</v>
      </c>
      <c r="AH618"/>
      <c r="AI618">
        <v>-17.58208345306565</v>
      </c>
      <c r="AJ618"/>
      <c r="AK618"/>
      <c r="AL618">
        <v>-2.381631649613551</v>
      </c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</row>
    <row r="619" spans="1:55" x14ac:dyDescent="0.2">
      <c r="A619" s="3" t="str">
        <f t="shared" si="9"/>
        <v>United KingdomSAR_UNFCCC2018</v>
      </c>
      <c r="B619" t="s">
        <v>172</v>
      </c>
      <c r="C619" t="s">
        <v>301</v>
      </c>
      <c r="D619" t="s">
        <v>23</v>
      </c>
      <c r="E619" t="s">
        <v>19</v>
      </c>
      <c r="F619">
        <v>462.22964429245735</v>
      </c>
      <c r="G619">
        <v>6.9549691812076295</v>
      </c>
      <c r="H619" t="s">
        <v>132</v>
      </c>
      <c r="I619" t="s">
        <v>235</v>
      </c>
      <c r="J619">
        <v>9.4761658651037924E-3</v>
      </c>
      <c r="K619">
        <v>0.79015430281212806</v>
      </c>
      <c r="L619">
        <v>3.5775549669074973E-2</v>
      </c>
      <c r="M619">
        <v>0</v>
      </c>
      <c r="N619">
        <v>4.880917176022169E-2</v>
      </c>
      <c r="O619">
        <v>0.12526097575857534</v>
      </c>
      <c r="P619"/>
      <c r="Q619">
        <v>6.1755018962228343</v>
      </c>
      <c r="R619">
        <v>17.821985705319328</v>
      </c>
      <c r="S619">
        <v>12.911728585774023</v>
      </c>
      <c r="T619"/>
      <c r="U619"/>
      <c r="V619"/>
      <c r="W619"/>
      <c r="X619"/>
      <c r="Y619"/>
      <c r="Z619">
        <v>1.6705070026070838</v>
      </c>
      <c r="AA619"/>
      <c r="AB619">
        <v>15.038718016690332</v>
      </c>
      <c r="AC619"/>
      <c r="AD619"/>
      <c r="AE619"/>
      <c r="AF619"/>
      <c r="AG619">
        <v>4.2808950619988035</v>
      </c>
      <c r="AH619"/>
      <c r="AI619">
        <v>-17.350923726381652</v>
      </c>
      <c r="AJ619"/>
      <c r="AK619"/>
      <c r="AL619">
        <v>-2.2383971367280049</v>
      </c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</row>
    <row r="620" spans="1:55" x14ac:dyDescent="0.2">
      <c r="A620" s="3" t="str">
        <f t="shared" si="9"/>
        <v>United KingdomSAR_UNFCCC2019</v>
      </c>
      <c r="B620" t="s">
        <v>172</v>
      </c>
      <c r="C620" t="s">
        <v>301</v>
      </c>
      <c r="D620" t="s">
        <v>23</v>
      </c>
      <c r="E620" t="s">
        <v>18</v>
      </c>
      <c r="F620">
        <v>450.06257079907084</v>
      </c>
      <c r="G620">
        <v>6.7338016764307058</v>
      </c>
      <c r="H620" t="s">
        <v>36</v>
      </c>
      <c r="I620" t="s">
        <v>235</v>
      </c>
      <c r="J620">
        <v>9.1141616673079753E-3</v>
      </c>
      <c r="K620">
        <v>0.7768430995885317</v>
      </c>
      <c r="L620">
        <v>3.6533528125861761E-2</v>
      </c>
      <c r="M620">
        <v>0</v>
      </c>
      <c r="N620">
        <v>5.0591639436267793E-2</v>
      </c>
      <c r="O620">
        <v>0.13603173284933873</v>
      </c>
      <c r="P620"/>
      <c r="Q620">
        <v>6.1899001109240528</v>
      </c>
      <c r="R620">
        <v>17.842061187843584</v>
      </c>
      <c r="S620">
        <v>12.883868505197023</v>
      </c>
      <c r="T620"/>
      <c r="U620"/>
      <c r="V620"/>
      <c r="W620"/>
      <c r="X620"/>
      <c r="Y620"/>
      <c r="Z620">
        <v>1.9207570132095313</v>
      </c>
      <c r="AA620"/>
      <c r="AB620">
        <v>15.023158134111755</v>
      </c>
      <c r="AC620"/>
      <c r="AD620"/>
      <c r="AE620"/>
      <c r="AF620"/>
      <c r="AG620">
        <v>4.2996638857386316</v>
      </c>
      <c r="AH620">
        <v>3.0633825594012181</v>
      </c>
      <c r="AI620">
        <v>-17.083102192262519</v>
      </c>
      <c r="AJ620"/>
      <c r="AK620"/>
      <c r="AL620">
        <v>-2.3009449243975331</v>
      </c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</row>
    <row r="621" spans="1:55" x14ac:dyDescent="0.2">
      <c r="A621" s="3" t="str">
        <f t="shared" si="9"/>
        <v>United KingdomSAR_UNFCCC2020</v>
      </c>
      <c r="B621" t="s">
        <v>172</v>
      </c>
      <c r="C621" t="s">
        <v>301</v>
      </c>
      <c r="D621" t="s">
        <v>23</v>
      </c>
      <c r="E621" t="s">
        <v>107</v>
      </c>
      <c r="F621">
        <v>405.67811369675684</v>
      </c>
      <c r="G621">
        <v>6.0475648628759098</v>
      </c>
      <c r="H621" t="s">
        <v>40</v>
      </c>
      <c r="I621" t="s">
        <v>205</v>
      </c>
      <c r="J621">
        <v>8.7107807547585573E-3</v>
      </c>
      <c r="K621">
        <v>0.7677256026432403</v>
      </c>
      <c r="L621">
        <v>3.7935946856841256E-2</v>
      </c>
      <c r="M621">
        <v>0</v>
      </c>
      <c r="N621">
        <v>5.4566445054359487E-2</v>
      </c>
      <c r="O621">
        <v>0.13977200544555896</v>
      </c>
      <c r="P621"/>
      <c r="Q621">
        <v>6.1289294051927081</v>
      </c>
      <c r="R621">
        <v>17.587583069146781</v>
      </c>
      <c r="S621">
        <v>12.117479458515392</v>
      </c>
      <c r="T621"/>
      <c r="U621"/>
      <c r="V621"/>
      <c r="W621"/>
      <c r="X621"/>
      <c r="Y621"/>
      <c r="Z621">
        <v>1.4648276918482566</v>
      </c>
      <c r="AA621"/>
      <c r="AB621">
        <v>15.053091776965944</v>
      </c>
      <c r="AC621"/>
      <c r="AD621"/>
      <c r="AE621"/>
      <c r="AF621"/>
      <c r="AG621">
        <v>4.3505321150980896</v>
      </c>
      <c r="AH621"/>
      <c r="AI621">
        <v>-17.106159420096596</v>
      </c>
      <c r="AJ621"/>
      <c r="AK621"/>
      <c r="AL621">
        <v>-2.1287168869900346</v>
      </c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</row>
    <row r="622" spans="1:55" x14ac:dyDescent="0.2">
      <c r="A622" s="3" t="str">
        <f t="shared" si="9"/>
        <v>GreeceAR4_UNFCCC1990</v>
      </c>
      <c r="B622" t="s">
        <v>291</v>
      </c>
      <c r="C622" t="s">
        <v>292</v>
      </c>
      <c r="D622" t="s">
        <v>26</v>
      </c>
      <c r="E622" t="s">
        <v>79</v>
      </c>
      <c r="F622">
        <v>102.07463564254766</v>
      </c>
      <c r="G622">
        <v>10.0104656094336</v>
      </c>
      <c r="H622" t="s">
        <v>241</v>
      </c>
      <c r="I622" t="s">
        <v>169</v>
      </c>
      <c r="J622">
        <v>2.8706015674579196E-3</v>
      </c>
      <c r="K622">
        <v>0.75473497431436198</v>
      </c>
      <c r="L622">
        <v>4.7659335235712051E-2</v>
      </c>
      <c r="M622">
        <v>0</v>
      </c>
      <c r="N622">
        <v>9.699899340041486E-2</v>
      </c>
      <c r="O622">
        <v>0.10060669704951115</v>
      </c>
      <c r="P622"/>
      <c r="Q622">
        <v>1.1415984292326284</v>
      </c>
      <c r="R622">
        <v>4.1097633844962225</v>
      </c>
      <c r="S622">
        <v>4.8307945650935329</v>
      </c>
      <c r="T622"/>
      <c r="U622"/>
      <c r="V622"/>
      <c r="W622"/>
      <c r="X622"/>
      <c r="Y622"/>
      <c r="Z622">
        <v>0.1872355657066411</v>
      </c>
      <c r="AA622"/>
      <c r="AB622"/>
      <c r="AC622"/>
      <c r="AD622"/>
      <c r="AE622"/>
      <c r="AF622"/>
      <c r="AG622"/>
      <c r="AH622"/>
      <c r="AI622">
        <v>-1.0915630580888163</v>
      </c>
      <c r="AJ622">
        <v>-0.75487198205018524</v>
      </c>
      <c r="AK622"/>
      <c r="AL622">
        <v>-0.34900474694648392</v>
      </c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</row>
    <row r="623" spans="1:55" x14ac:dyDescent="0.2">
      <c r="A623" s="3" t="str">
        <f t="shared" si="9"/>
        <v>GreeceAR4_UNFCCC1991</v>
      </c>
      <c r="B623" t="s">
        <v>291</v>
      </c>
      <c r="C623" t="s">
        <v>292</v>
      </c>
      <c r="D623" t="s">
        <v>26</v>
      </c>
      <c r="E623" t="s">
        <v>78</v>
      </c>
      <c r="F623">
        <v>101.90888801365078</v>
      </c>
      <c r="G623">
        <v>9.8749621013453659</v>
      </c>
      <c r="H623" t="s">
        <v>149</v>
      </c>
      <c r="I623" t="s">
        <v>167</v>
      </c>
      <c r="J623">
        <v>2.8502978032451842E-3</v>
      </c>
      <c r="K623">
        <v>0.75707201239741273</v>
      </c>
      <c r="L623">
        <v>4.7499388092856684E-2</v>
      </c>
      <c r="M623">
        <v>0</v>
      </c>
      <c r="N623">
        <v>9.4391169454436097E-2</v>
      </c>
      <c r="O623">
        <v>0.10103743005529456</v>
      </c>
      <c r="P623"/>
      <c r="Q623">
        <v>1.1421086963339691</v>
      </c>
      <c r="R623">
        <v>4.1159382234218755</v>
      </c>
      <c r="S623">
        <v>4.8448309843843518</v>
      </c>
      <c r="T623"/>
      <c r="U623"/>
      <c r="V623"/>
      <c r="W623"/>
      <c r="X623"/>
      <c r="Y623"/>
      <c r="Z623">
        <v>0.19373424055189012</v>
      </c>
      <c r="AA623"/>
      <c r="AB623"/>
      <c r="AC623"/>
      <c r="AD623"/>
      <c r="AE623"/>
      <c r="AF623"/>
      <c r="AG623"/>
      <c r="AH623"/>
      <c r="AI623">
        <v>-1.257755211386258</v>
      </c>
      <c r="AJ623">
        <v>-0.79915277521275141</v>
      </c>
      <c r="AK623"/>
      <c r="AL623">
        <v>-0.33154858151699129</v>
      </c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</row>
    <row r="624" spans="1:55" x14ac:dyDescent="0.2">
      <c r="A624" s="3" t="str">
        <f t="shared" si="9"/>
        <v>GreeceAR4_UNFCCC1992</v>
      </c>
      <c r="B624" t="s">
        <v>291</v>
      </c>
      <c r="C624" t="s">
        <v>292</v>
      </c>
      <c r="D624" t="s">
        <v>26</v>
      </c>
      <c r="E624" t="s">
        <v>76</v>
      </c>
      <c r="F624">
        <v>103.37142429199847</v>
      </c>
      <c r="G624">
        <v>9.940457536694753</v>
      </c>
      <c r="H624" t="s">
        <v>230</v>
      </c>
      <c r="I624" t="s">
        <v>202</v>
      </c>
      <c r="J624">
        <v>2.9305642910721656E-3</v>
      </c>
      <c r="K624">
        <v>0.76548611384643472</v>
      </c>
      <c r="L624">
        <v>4.7779036971712242E-2</v>
      </c>
      <c r="M624">
        <v>0</v>
      </c>
      <c r="N624">
        <v>9.0008889331507663E-2</v>
      </c>
      <c r="O624">
        <v>9.6725959850345378E-2</v>
      </c>
      <c r="P624"/>
      <c r="Q624">
        <v>1.130623370409267</v>
      </c>
      <c r="R624">
        <v>4.0453691841155113</v>
      </c>
      <c r="S624">
        <v>4.6430850543545956</v>
      </c>
      <c r="T624"/>
      <c r="U624"/>
      <c r="V624"/>
      <c r="W624"/>
      <c r="X624"/>
      <c r="Y624"/>
      <c r="Z624">
        <v>0.17962262686148506</v>
      </c>
      <c r="AA624"/>
      <c r="AB624"/>
      <c r="AC624"/>
      <c r="AD624"/>
      <c r="AE624"/>
      <c r="AF624"/>
      <c r="AG624"/>
      <c r="AH624"/>
      <c r="AI624">
        <v>-1.508374761488847</v>
      </c>
      <c r="AJ624">
        <v>-0.7952912457236524</v>
      </c>
      <c r="AK624"/>
      <c r="AL624">
        <v>-0.2173662200119971</v>
      </c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</row>
    <row r="625" spans="1:55" x14ac:dyDescent="0.2">
      <c r="A625" s="3" t="str">
        <f t="shared" si="9"/>
        <v>GreeceAR4_UNFCCC1993</v>
      </c>
      <c r="B625" t="s">
        <v>291</v>
      </c>
      <c r="C625" t="s">
        <v>292</v>
      </c>
      <c r="D625" t="s">
        <v>26</v>
      </c>
      <c r="E625" t="s">
        <v>73</v>
      </c>
      <c r="F625">
        <v>102.17033365515192</v>
      </c>
      <c r="G625">
        <v>9.7673308042894966</v>
      </c>
      <c r="H625" t="s">
        <v>144</v>
      </c>
      <c r="I625" t="s">
        <v>167</v>
      </c>
      <c r="J625">
        <v>2.9031936727885069E-3</v>
      </c>
      <c r="K625">
        <v>0.77102465351088201</v>
      </c>
      <c r="L625">
        <v>4.884968658723253E-2</v>
      </c>
      <c r="M625">
        <v>0</v>
      </c>
      <c r="N625">
        <v>8.7566110258923427E-2</v>
      </c>
      <c r="O625">
        <v>9.2559549642962147E-2</v>
      </c>
      <c r="P625"/>
      <c r="Q625">
        <v>1.1382856310723581</v>
      </c>
      <c r="R625">
        <v>4.0156174817211365</v>
      </c>
      <c r="S625">
        <v>4.1095062540945042</v>
      </c>
      <c r="T625"/>
      <c r="U625"/>
      <c r="V625"/>
      <c r="W625"/>
      <c r="X625"/>
      <c r="Y625"/>
      <c r="Z625">
        <v>0.19343070310404059</v>
      </c>
      <c r="AA625"/>
      <c r="AB625"/>
      <c r="AC625"/>
      <c r="AD625"/>
      <c r="AE625"/>
      <c r="AF625"/>
      <c r="AG625"/>
      <c r="AH625"/>
      <c r="AI625">
        <v>-1.5575015596078368</v>
      </c>
      <c r="AJ625">
        <v>-1.0315733839469248</v>
      </c>
      <c r="AK625"/>
      <c r="AL625">
        <v>-0.43117550808465654</v>
      </c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</row>
    <row r="626" spans="1:55" x14ac:dyDescent="0.2">
      <c r="A626" s="3" t="str">
        <f t="shared" si="9"/>
        <v>GreeceAR4_UNFCCC1994</v>
      </c>
      <c r="B626" t="s">
        <v>291</v>
      </c>
      <c r="C626" t="s">
        <v>292</v>
      </c>
      <c r="D626" t="s">
        <v>26</v>
      </c>
      <c r="E626" t="s">
        <v>70</v>
      </c>
      <c r="F626">
        <v>104.25502247112428</v>
      </c>
      <c r="G626">
        <v>9.9168454280479104</v>
      </c>
      <c r="H626" t="s">
        <v>230</v>
      </c>
      <c r="I626" t="s">
        <v>169</v>
      </c>
      <c r="J626">
        <v>2.9396194617183841E-3</v>
      </c>
      <c r="K626">
        <v>0.77706767007199162</v>
      </c>
      <c r="L626">
        <v>4.9338217711562507E-2</v>
      </c>
      <c r="M626">
        <v>0</v>
      </c>
      <c r="N626">
        <v>8.5377813700968253E-2</v>
      </c>
      <c r="O626">
        <v>8.8216298515477576E-2</v>
      </c>
      <c r="P626"/>
      <c r="Q626">
        <v>1.0927487667212201</v>
      </c>
      <c r="R626">
        <v>3.903371302912646</v>
      </c>
      <c r="S626">
        <v>3.9890656539957035</v>
      </c>
      <c r="T626"/>
      <c r="U626"/>
      <c r="V626"/>
      <c r="W626"/>
      <c r="X626"/>
      <c r="Y626"/>
      <c r="Z626">
        <v>0.21180646042095197</v>
      </c>
      <c r="AA626"/>
      <c r="AB626"/>
      <c r="AC626"/>
      <c r="AD626"/>
      <c r="AE626"/>
      <c r="AF626"/>
      <c r="AG626"/>
      <c r="AH626"/>
      <c r="AI626">
        <v>-1.2984586360470092</v>
      </c>
      <c r="AJ626">
        <v>-0.95717636568294062</v>
      </c>
      <c r="AK626"/>
      <c r="AL626">
        <v>-0.41131576906631717</v>
      </c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</row>
    <row r="627" spans="1:55" x14ac:dyDescent="0.2">
      <c r="A627" s="3" t="str">
        <f t="shared" si="9"/>
        <v>GreeceAR4_UNFCCC1995</v>
      </c>
      <c r="B627" t="s">
        <v>291</v>
      </c>
      <c r="C627" t="s">
        <v>292</v>
      </c>
      <c r="D627" t="s">
        <v>26</v>
      </c>
      <c r="E627" t="s">
        <v>68</v>
      </c>
      <c r="F627">
        <v>105.17541129152129</v>
      </c>
      <c r="G627">
        <v>9.9577625216678172</v>
      </c>
      <c r="H627" t="s">
        <v>147</v>
      </c>
      <c r="I627" t="s">
        <v>169</v>
      </c>
      <c r="J627">
        <v>2.9615372886193647E-3</v>
      </c>
      <c r="K627">
        <v>0.77085400325583964</v>
      </c>
      <c r="L627">
        <v>4.8975286143720549E-2</v>
      </c>
      <c r="M627">
        <v>0</v>
      </c>
      <c r="N627">
        <v>8.9179234434350871E-2</v>
      </c>
      <c r="O627">
        <v>9.0991476166088936E-2</v>
      </c>
      <c r="P627"/>
      <c r="Q627">
        <v>1.1158877286373081</v>
      </c>
      <c r="R627">
        <v>4.0354283549061494</v>
      </c>
      <c r="S627">
        <v>4.1939142956538085</v>
      </c>
      <c r="T627"/>
      <c r="U627"/>
      <c r="V627"/>
      <c r="W627"/>
      <c r="X627"/>
      <c r="Y627"/>
      <c r="Z627">
        <v>0.22483555059379509</v>
      </c>
      <c r="AA627"/>
      <c r="AB627"/>
      <c r="AC627"/>
      <c r="AD627"/>
      <c r="AE627"/>
      <c r="AF627"/>
      <c r="AG627"/>
      <c r="AH627"/>
      <c r="AI627">
        <v>-1.5537908717150311</v>
      </c>
      <c r="AJ627">
        <v>-1.034775582363342</v>
      </c>
      <c r="AK627"/>
      <c r="AL627">
        <v>-0.35082529565826609</v>
      </c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</row>
    <row r="628" spans="1:55" x14ac:dyDescent="0.2">
      <c r="A628" s="3" t="str">
        <f t="shared" si="9"/>
        <v>GreeceAR4_UNFCCC1996</v>
      </c>
      <c r="B628" t="s">
        <v>291</v>
      </c>
      <c r="C628" t="s">
        <v>292</v>
      </c>
      <c r="D628" t="s">
        <v>26</v>
      </c>
      <c r="E628" t="s">
        <v>65</v>
      </c>
      <c r="F628">
        <v>107.65613521860008</v>
      </c>
      <c r="G628">
        <v>10.147814570790295</v>
      </c>
      <c r="H628" t="s">
        <v>230</v>
      </c>
      <c r="I628" t="s">
        <v>202</v>
      </c>
      <c r="J628">
        <v>2.9428768801342746E-3</v>
      </c>
      <c r="K628">
        <v>0.77366856876794943</v>
      </c>
      <c r="L628">
        <v>4.8769898267714953E-2</v>
      </c>
      <c r="M628">
        <v>0</v>
      </c>
      <c r="N628">
        <v>8.8189661652688767E-2</v>
      </c>
      <c r="O628">
        <v>8.9371871311646894E-2</v>
      </c>
      <c r="P628"/>
      <c r="Q628">
        <v>1.1101801361463308</v>
      </c>
      <c r="R628">
        <v>4.0384252768816191</v>
      </c>
      <c r="S628">
        <v>4.2350318874765822</v>
      </c>
      <c r="T628"/>
      <c r="U628"/>
      <c r="V628"/>
      <c r="W628"/>
      <c r="X628"/>
      <c r="Y628"/>
      <c r="Z628">
        <v>0.23779296216145251</v>
      </c>
      <c r="AA628"/>
      <c r="AB628"/>
      <c r="AC628"/>
      <c r="AD628"/>
      <c r="AE628"/>
      <c r="AF628"/>
      <c r="AG628"/>
      <c r="AH628"/>
      <c r="AI628">
        <v>-1.6200480922201406</v>
      </c>
      <c r="AJ628">
        <v>-0.39381879270520398</v>
      </c>
      <c r="AK628"/>
      <c r="AL628">
        <v>-0.36993202782838519</v>
      </c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</row>
    <row r="629" spans="1:55" x14ac:dyDescent="0.2">
      <c r="A629" s="3" t="str">
        <f t="shared" si="9"/>
        <v>GreeceAR4_UNFCCC1997</v>
      </c>
      <c r="B629" t="s">
        <v>291</v>
      </c>
      <c r="C629" t="s">
        <v>292</v>
      </c>
      <c r="D629" t="s">
        <v>26</v>
      </c>
      <c r="E629" t="s">
        <v>64</v>
      </c>
      <c r="F629">
        <v>112.1368512061337</v>
      </c>
      <c r="G629">
        <v>10.518162180107781</v>
      </c>
      <c r="H629" t="s">
        <v>241</v>
      </c>
      <c r="I629" t="s">
        <v>202</v>
      </c>
      <c r="J629">
        <v>2.8506891860979465E-3</v>
      </c>
      <c r="K629">
        <v>0.78323762037538169</v>
      </c>
      <c r="L629">
        <v>4.648320885466007E-2</v>
      </c>
      <c r="M629">
        <v>0</v>
      </c>
      <c r="N629">
        <v>8.5223083072312467E-2</v>
      </c>
      <c r="O629">
        <v>8.5056087697645846E-2</v>
      </c>
      <c r="P629"/>
      <c r="Q629">
        <v>1.1165484427759751</v>
      </c>
      <c r="R629">
        <v>4.0411650832380834</v>
      </c>
      <c r="S629">
        <v>4.1416609397811746</v>
      </c>
      <c r="T629"/>
      <c r="U629"/>
      <c r="V629"/>
      <c r="W629"/>
      <c r="X629"/>
      <c r="Y629"/>
      <c r="Z629">
        <v>0.2385473845315377</v>
      </c>
      <c r="AA629"/>
      <c r="AB629"/>
      <c r="AC629"/>
      <c r="AD629"/>
      <c r="AE629"/>
      <c r="AF629"/>
      <c r="AG629"/>
      <c r="AH629"/>
      <c r="AI629">
        <v>-1.2627750420758217</v>
      </c>
      <c r="AJ629">
        <v>-0.97939474030213247</v>
      </c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</row>
    <row r="630" spans="1:55" x14ac:dyDescent="0.2">
      <c r="A630" s="3" t="str">
        <f t="shared" si="9"/>
        <v>GreeceAR4_UNFCCC1998</v>
      </c>
      <c r="B630" t="s">
        <v>291</v>
      </c>
      <c r="C630" t="s">
        <v>292</v>
      </c>
      <c r="D630" t="s">
        <v>26</v>
      </c>
      <c r="E630" t="s">
        <v>62</v>
      </c>
      <c r="F630">
        <v>117.08604319345002</v>
      </c>
      <c r="G630">
        <v>10.921686945409963</v>
      </c>
      <c r="H630" t="s">
        <v>147</v>
      </c>
      <c r="I630" t="s">
        <v>213</v>
      </c>
      <c r="J630">
        <v>2.9930308353233906E-3</v>
      </c>
      <c r="K630">
        <v>0.79049419854088554</v>
      </c>
      <c r="L630">
        <v>4.6041561404870354E-2</v>
      </c>
      <c r="M630">
        <v>0</v>
      </c>
      <c r="N630">
        <v>8.2357451213351224E-2</v>
      </c>
      <c r="O630">
        <v>8.1106788840892938E-2</v>
      </c>
      <c r="P630"/>
      <c r="Q630">
        <v>1.110119077936401</v>
      </c>
      <c r="R630">
        <v>4.0320457840119781</v>
      </c>
      <c r="S630">
        <v>4.1331228359769421</v>
      </c>
      <c r="T630"/>
      <c r="U630"/>
      <c r="V630"/>
      <c r="W630"/>
      <c r="X630"/>
      <c r="Y630"/>
      <c r="Z630">
        <v>0.2211852835814995</v>
      </c>
      <c r="AA630"/>
      <c r="AB630"/>
      <c r="AC630"/>
      <c r="AD630"/>
      <c r="AE630"/>
      <c r="AF630"/>
      <c r="AG630"/>
      <c r="AH630"/>
      <c r="AI630">
        <v>-1.1384456287545701</v>
      </c>
      <c r="AJ630">
        <v>-0.82426178451697074</v>
      </c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</row>
    <row r="631" spans="1:55" x14ac:dyDescent="0.2">
      <c r="A631" s="3" t="str">
        <f t="shared" si="9"/>
        <v>GreeceAR4_UNFCCC1999</v>
      </c>
      <c r="B631" t="s">
        <v>291</v>
      </c>
      <c r="C631" t="s">
        <v>292</v>
      </c>
      <c r="D631" t="s">
        <v>26</v>
      </c>
      <c r="E631" t="s">
        <v>60</v>
      </c>
      <c r="F631">
        <v>116.31421868685838</v>
      </c>
      <c r="G631">
        <v>10.808166024251785</v>
      </c>
      <c r="H631" t="s">
        <v>202</v>
      </c>
      <c r="I631" t="s">
        <v>213</v>
      </c>
      <c r="J631">
        <v>2.9928742596224767E-3</v>
      </c>
      <c r="K631">
        <v>0.79089570240132978</v>
      </c>
      <c r="L631">
        <v>4.5951809236770273E-2</v>
      </c>
      <c r="M631">
        <v>0</v>
      </c>
      <c r="N631">
        <v>8.2328147410394903E-2</v>
      </c>
      <c r="O631">
        <v>8.0824340951505078E-2</v>
      </c>
      <c r="P631"/>
      <c r="Q631">
        <v>1.0973002656254203</v>
      </c>
      <c r="R631">
        <v>4.0584786992577824</v>
      </c>
      <c r="S631">
        <v>4.0413792455991686</v>
      </c>
      <c r="T631"/>
      <c r="U631"/>
      <c r="V631"/>
      <c r="W631"/>
      <c r="X631"/>
      <c r="Y631"/>
      <c r="Z631">
        <v>0.20386185817219302</v>
      </c>
      <c r="AA631"/>
      <c r="AB631"/>
      <c r="AC631"/>
      <c r="AD631"/>
      <c r="AE631"/>
      <c r="AF631"/>
      <c r="AG631"/>
      <c r="AH631"/>
      <c r="AI631">
        <v>-1.5770057216947948</v>
      </c>
      <c r="AJ631">
        <v>-1.0084104508829188</v>
      </c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</row>
    <row r="632" spans="1:55" x14ac:dyDescent="0.2">
      <c r="A632" s="3" t="str">
        <f t="shared" si="9"/>
        <v>GreeceAR4_UNFCCC2000</v>
      </c>
      <c r="B632" t="s">
        <v>291</v>
      </c>
      <c r="C632" t="s">
        <v>292</v>
      </c>
      <c r="D632" t="s">
        <v>26</v>
      </c>
      <c r="E632" t="s">
        <v>58</v>
      </c>
      <c r="F632">
        <v>121.14444191662275</v>
      </c>
      <c r="G632">
        <v>11.211048902277623</v>
      </c>
      <c r="H632" t="s">
        <v>213</v>
      </c>
      <c r="I632" t="s">
        <v>213</v>
      </c>
      <c r="J632">
        <v>3.1368142506672777E-3</v>
      </c>
      <c r="K632">
        <v>0.79880914187203578</v>
      </c>
      <c r="L632">
        <v>4.4211370150057633E-2</v>
      </c>
      <c r="M632">
        <v>0</v>
      </c>
      <c r="N632">
        <v>8.0938120898681951E-2</v>
      </c>
      <c r="O632">
        <v>7.6041367079224612E-2</v>
      </c>
      <c r="P632"/>
      <c r="Q632">
        <v>1.097503686484095</v>
      </c>
      <c r="R632">
        <v>4.0200321884134027</v>
      </c>
      <c r="S632">
        <v>3.9085267735779543</v>
      </c>
      <c r="T632"/>
      <c r="U632"/>
      <c r="V632"/>
      <c r="W632"/>
      <c r="X632"/>
      <c r="Y632"/>
      <c r="Z632">
        <v>0.18592632891426325</v>
      </c>
      <c r="AA632"/>
      <c r="AB632"/>
      <c r="AC632"/>
      <c r="AD632"/>
      <c r="AE632"/>
      <c r="AF632"/>
      <c r="AG632"/>
      <c r="AH632"/>
      <c r="AI632">
        <v>-0.96634597076768758</v>
      </c>
      <c r="AJ632">
        <v>-0.85745878564709388</v>
      </c>
      <c r="AK632"/>
      <c r="AL632">
        <v>-0.23505124260302715</v>
      </c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</row>
    <row r="633" spans="1:55" x14ac:dyDescent="0.2">
      <c r="A633" s="3" t="str">
        <f t="shared" si="9"/>
        <v>GreeceAR4_UNFCCC2001</v>
      </c>
      <c r="B633" t="s">
        <v>291</v>
      </c>
      <c r="C633" t="s">
        <v>292</v>
      </c>
      <c r="D633" t="s">
        <v>26</v>
      </c>
      <c r="E633" t="s">
        <v>55</v>
      </c>
      <c r="F633">
        <v>122.7066902188045</v>
      </c>
      <c r="G633">
        <v>11.296740844136723</v>
      </c>
      <c r="H633" t="s">
        <v>218</v>
      </c>
      <c r="I633" t="s">
        <v>202</v>
      </c>
      <c r="J633">
        <v>3.1553718203595677E-3</v>
      </c>
      <c r="K633">
        <v>0.80863989146248094</v>
      </c>
      <c r="L633">
        <v>3.7276126038513935E-2</v>
      </c>
      <c r="M633">
        <v>0</v>
      </c>
      <c r="N633">
        <v>7.9236617198492246E-2</v>
      </c>
      <c r="O633">
        <v>7.4847365300512905E-2</v>
      </c>
      <c r="P633"/>
      <c r="Q633">
        <v>1.0776729909356675</v>
      </c>
      <c r="R633">
        <v>4.0514069438574527</v>
      </c>
      <c r="S633">
        <v>3.8633440857153269</v>
      </c>
      <c r="T633"/>
      <c r="U633"/>
      <c r="V633"/>
      <c r="W633"/>
      <c r="X633"/>
      <c r="Y633"/>
      <c r="Z633">
        <v>0.19184844711528704</v>
      </c>
      <c r="AA633"/>
      <c r="AB633"/>
      <c r="AC633"/>
      <c r="AD633"/>
      <c r="AE633"/>
      <c r="AF633"/>
      <c r="AG633"/>
      <c r="AH633"/>
      <c r="AI633">
        <v>-1.7813524555675386</v>
      </c>
      <c r="AJ633">
        <v>-0.61651631228043657</v>
      </c>
      <c r="AK633">
        <v>-9.5136006246358262E-2</v>
      </c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</row>
    <row r="634" spans="1:55" x14ac:dyDescent="0.2">
      <c r="A634" s="3" t="str">
        <f t="shared" si="9"/>
        <v>GreeceAR4_UNFCCC2002</v>
      </c>
      <c r="B634" t="s">
        <v>291</v>
      </c>
      <c r="C634" t="s">
        <v>292</v>
      </c>
      <c r="D634" t="s">
        <v>26</v>
      </c>
      <c r="E634" t="s">
        <v>52</v>
      </c>
      <c r="F634">
        <v>122.37926094077181</v>
      </c>
      <c r="G634">
        <v>11.225372774038782</v>
      </c>
      <c r="H634" t="s">
        <v>206</v>
      </c>
      <c r="I634" t="s">
        <v>167</v>
      </c>
      <c r="J634">
        <v>3.0749758487480295E-3</v>
      </c>
      <c r="K634">
        <v>0.80961401703424551</v>
      </c>
      <c r="L634">
        <v>3.7004968469619669E-2</v>
      </c>
      <c r="M634">
        <v>0</v>
      </c>
      <c r="N634">
        <v>7.8410149226163919E-2</v>
      </c>
      <c r="O634">
        <v>7.4970865269970821E-2</v>
      </c>
      <c r="P634"/>
      <c r="Q634">
        <v>1.0788324822937303</v>
      </c>
      <c r="R634">
        <v>4.0852673711243384</v>
      </c>
      <c r="S634">
        <v>3.8150160586396891</v>
      </c>
      <c r="T634"/>
      <c r="U634"/>
      <c r="V634"/>
      <c r="W634"/>
      <c r="X634"/>
      <c r="Y634"/>
      <c r="Z634">
        <v>0.19576317177144789</v>
      </c>
      <c r="AA634"/>
      <c r="AB634"/>
      <c r="AC634"/>
      <c r="AD634"/>
      <c r="AE634"/>
      <c r="AF634"/>
      <c r="AG634"/>
      <c r="AH634"/>
      <c r="AI634">
        <v>-1.8734523393940592</v>
      </c>
      <c r="AJ634">
        <v>-0.75511632234306592</v>
      </c>
      <c r="AK634"/>
      <c r="AL634">
        <v>-0.23044633023760164</v>
      </c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</row>
    <row r="635" spans="1:55" x14ac:dyDescent="0.2">
      <c r="A635" s="3" t="str">
        <f t="shared" si="9"/>
        <v>GreeceAR4_UNFCCC2003</v>
      </c>
      <c r="B635" t="s">
        <v>291</v>
      </c>
      <c r="C635" t="s">
        <v>292</v>
      </c>
      <c r="D635" t="s">
        <v>26</v>
      </c>
      <c r="E635" t="s">
        <v>50</v>
      </c>
      <c r="F635">
        <v>126.47677845392521</v>
      </c>
      <c r="G635">
        <v>11.573569573943542</v>
      </c>
      <c r="H635" t="s">
        <v>218</v>
      </c>
      <c r="I635" t="s">
        <v>167</v>
      </c>
      <c r="J635">
        <v>3.0895231010342914E-3</v>
      </c>
      <c r="K635">
        <v>0.81409914910140824</v>
      </c>
      <c r="L635">
        <v>3.6796672147839278E-2</v>
      </c>
      <c r="M635">
        <v>0</v>
      </c>
      <c r="N635">
        <v>7.6789810615297993E-2</v>
      </c>
      <c r="O635">
        <v>7.2314368135454485E-2</v>
      </c>
      <c r="P635"/>
      <c r="Q635">
        <v>1.0818368268168426</v>
      </c>
      <c r="R635">
        <v>4.1187238181819961</v>
      </c>
      <c r="S635">
        <v>3.752996522289461</v>
      </c>
      <c r="T635"/>
      <c r="U635"/>
      <c r="V635"/>
      <c r="W635"/>
      <c r="X635"/>
      <c r="Y635"/>
      <c r="Z635">
        <v>0.19253115041516589</v>
      </c>
      <c r="AA635"/>
      <c r="AB635"/>
      <c r="AC635"/>
      <c r="AD635"/>
      <c r="AE635"/>
      <c r="AF635"/>
      <c r="AG635"/>
      <c r="AH635"/>
      <c r="AI635">
        <v>-1.885788778674319</v>
      </c>
      <c r="AJ635">
        <v>-0.41891176874190306</v>
      </c>
      <c r="AK635">
        <v>-0.10295784275259122</v>
      </c>
      <c r="AL635">
        <v>-0.28857705489535279</v>
      </c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</row>
    <row r="636" spans="1:55" x14ac:dyDescent="0.2">
      <c r="A636" s="3" t="str">
        <f t="shared" si="9"/>
        <v>GreeceAR4_UNFCCC2004</v>
      </c>
      <c r="B636" t="s">
        <v>291</v>
      </c>
      <c r="C636" t="s">
        <v>292</v>
      </c>
      <c r="D636" t="s">
        <v>26</v>
      </c>
      <c r="E636" t="s">
        <v>46</v>
      </c>
      <c r="F636">
        <v>126.92743060254867</v>
      </c>
      <c r="G636">
        <v>11.586106523188398</v>
      </c>
      <c r="H636" t="s">
        <v>213</v>
      </c>
      <c r="I636" t="s">
        <v>147</v>
      </c>
      <c r="J636">
        <v>2.9443158541644122E-3</v>
      </c>
      <c r="K636">
        <v>0.81470791963728206</v>
      </c>
      <c r="L636">
        <v>3.6719919140726066E-2</v>
      </c>
      <c r="M636">
        <v>0</v>
      </c>
      <c r="N636">
        <v>7.6185505426554792E-2</v>
      </c>
      <c r="O636">
        <v>7.2386655795436988E-2</v>
      </c>
      <c r="P636"/>
      <c r="Q636">
        <v>1.0874120755006038</v>
      </c>
      <c r="R636">
        <v>4.0898177531500162</v>
      </c>
      <c r="S636">
        <v>3.8111797383882187</v>
      </c>
      <c r="T636"/>
      <c r="U636"/>
      <c r="V636"/>
      <c r="W636"/>
      <c r="X636"/>
      <c r="Y636"/>
      <c r="Z636">
        <v>0.19944266298706759</v>
      </c>
      <c r="AA636"/>
      <c r="AB636"/>
      <c r="AC636"/>
      <c r="AD636"/>
      <c r="AE636"/>
      <c r="AF636"/>
      <c r="AG636"/>
      <c r="AH636"/>
      <c r="AI636">
        <v>-1.8732472784334449</v>
      </c>
      <c r="AJ636">
        <v>-0.49210414764620808</v>
      </c>
      <c r="AK636"/>
      <c r="AL636">
        <v>-0.2656444296830211</v>
      </c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</row>
    <row r="637" spans="1:55" x14ac:dyDescent="0.2">
      <c r="A637" s="3" t="str">
        <f t="shared" si="9"/>
        <v>GreeceAR4_UNFCCC2005</v>
      </c>
      <c r="B637" t="s">
        <v>291</v>
      </c>
      <c r="C637" t="s">
        <v>292</v>
      </c>
      <c r="D637" t="s">
        <v>26</v>
      </c>
      <c r="E637" t="s">
        <v>43</v>
      </c>
      <c r="F637">
        <v>131.23865196419396</v>
      </c>
      <c r="G637">
        <v>11.944561879654479</v>
      </c>
      <c r="H637" t="s">
        <v>206</v>
      </c>
      <c r="I637" t="s">
        <v>144</v>
      </c>
      <c r="J637">
        <v>2.9247558997189185E-3</v>
      </c>
      <c r="K637">
        <v>0.81724950725981282</v>
      </c>
      <c r="L637">
        <v>3.6257102475348413E-2</v>
      </c>
      <c r="M637">
        <v>0</v>
      </c>
      <c r="N637">
        <v>7.8150441873742163E-2</v>
      </c>
      <c r="O637">
        <v>6.8342948391096628E-2</v>
      </c>
      <c r="P637"/>
      <c r="Q637">
        <v>1.0890629323757985</v>
      </c>
      <c r="R637">
        <v>4.0757231072761417</v>
      </c>
      <c r="S637">
        <v>3.6070399258819812</v>
      </c>
      <c r="T637"/>
      <c r="U637"/>
      <c r="V637"/>
      <c r="W637"/>
      <c r="X637"/>
      <c r="Y637"/>
      <c r="Z637">
        <v>0.19741045257207979</v>
      </c>
      <c r="AA637"/>
      <c r="AB637"/>
      <c r="AC637"/>
      <c r="AD637"/>
      <c r="AE637"/>
      <c r="AF637"/>
      <c r="AG637"/>
      <c r="AH637"/>
      <c r="AI637">
        <v>-2.2884072892733185</v>
      </c>
      <c r="AJ637">
        <v>-0.62910792689806827</v>
      </c>
      <c r="AK637">
        <v>-0.28063894947692758</v>
      </c>
      <c r="AL637">
        <v>-0.28386540396614496</v>
      </c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</row>
    <row r="638" spans="1:55" x14ac:dyDescent="0.2">
      <c r="A638" s="3" t="str">
        <f t="shared" si="9"/>
        <v>GreeceAR4_UNFCCC2006</v>
      </c>
      <c r="B638" t="s">
        <v>291</v>
      </c>
      <c r="C638" t="s">
        <v>292</v>
      </c>
      <c r="D638" t="s">
        <v>26</v>
      </c>
      <c r="E638" t="s">
        <v>39</v>
      </c>
      <c r="F638">
        <v>129.67537604069372</v>
      </c>
      <c r="G638">
        <v>11.766888967957106</v>
      </c>
      <c r="H638" t="s">
        <v>213</v>
      </c>
      <c r="I638" t="s">
        <v>144</v>
      </c>
      <c r="J638">
        <v>2.7901600679376935E-3</v>
      </c>
      <c r="K638">
        <v>0.81702126239870965</v>
      </c>
      <c r="L638">
        <v>3.8011547609331071E-2</v>
      </c>
      <c r="M638">
        <v>0</v>
      </c>
      <c r="N638">
        <v>7.6571135345878408E-2</v>
      </c>
      <c r="O638">
        <v>6.8396054646080812E-2</v>
      </c>
      <c r="P638"/>
      <c r="Q638">
        <v>1.0720595079418833</v>
      </c>
      <c r="R638">
        <v>4.1089551166674667</v>
      </c>
      <c r="S638">
        <v>3.5008982371559862</v>
      </c>
      <c r="T638"/>
      <c r="U638"/>
      <c r="V638"/>
      <c r="W638"/>
      <c r="X638"/>
      <c r="Y638"/>
      <c r="Z638">
        <v>0.18737124416502876</v>
      </c>
      <c r="AA638"/>
      <c r="AB638"/>
      <c r="AC638"/>
      <c r="AD638"/>
      <c r="AE638"/>
      <c r="AF638"/>
      <c r="AG638"/>
      <c r="AH638"/>
      <c r="AI638">
        <v>-2.2297726370187205</v>
      </c>
      <c r="AJ638">
        <v>-0.61176584975208115</v>
      </c>
      <c r="AK638">
        <v>-0.36806406369365302</v>
      </c>
      <c r="AL638">
        <v>-0.30535351884898421</v>
      </c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</row>
    <row r="639" spans="1:55" x14ac:dyDescent="0.2">
      <c r="A639" s="3" t="str">
        <f t="shared" si="9"/>
        <v>GreeceAR4_UNFCCC2007</v>
      </c>
      <c r="B639" t="s">
        <v>291</v>
      </c>
      <c r="C639" t="s">
        <v>292</v>
      </c>
      <c r="D639" t="s">
        <v>26</v>
      </c>
      <c r="E639" t="s">
        <v>37</v>
      </c>
      <c r="F639">
        <v>131.79001404579753</v>
      </c>
      <c r="G639">
        <v>11.928346482432236</v>
      </c>
      <c r="H639" t="s">
        <v>219</v>
      </c>
      <c r="I639" t="s">
        <v>167</v>
      </c>
      <c r="J639">
        <v>2.8348249738027686E-3</v>
      </c>
      <c r="K639">
        <v>0.82094857143888467</v>
      </c>
      <c r="L639">
        <v>3.6061954058287507E-2</v>
      </c>
      <c r="M639">
        <v>0</v>
      </c>
      <c r="N639">
        <v>7.4556586201250941E-2</v>
      </c>
      <c r="O639">
        <v>6.8432888301576775E-2</v>
      </c>
      <c r="P639"/>
      <c r="Q639">
        <v>1.0707947023612134</v>
      </c>
      <c r="R639">
        <v>4.0962140300191985</v>
      </c>
      <c r="S639">
        <v>3.6482495905477137</v>
      </c>
      <c r="T639"/>
      <c r="U639"/>
      <c r="V639"/>
      <c r="W639"/>
      <c r="X639"/>
      <c r="Y639"/>
      <c r="Z639">
        <v>0.20351298753117034</v>
      </c>
      <c r="AA639"/>
      <c r="AB639"/>
      <c r="AC639"/>
      <c r="AD639"/>
      <c r="AE639"/>
      <c r="AF639"/>
      <c r="AG639"/>
      <c r="AH639"/>
      <c r="AI639">
        <v>-1.2549088706881475</v>
      </c>
      <c r="AJ639"/>
      <c r="AK639">
        <v>-0.23933580259524712</v>
      </c>
      <c r="AL639">
        <v>-0.46800111254502774</v>
      </c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</row>
    <row r="640" spans="1:55" x14ac:dyDescent="0.2">
      <c r="A640" s="3" t="str">
        <f t="shared" si="9"/>
        <v>GreeceAR4_UNFCCC2008</v>
      </c>
      <c r="B640" t="s">
        <v>291</v>
      </c>
      <c r="C640" t="s">
        <v>292</v>
      </c>
      <c r="D640" t="s">
        <v>26</v>
      </c>
      <c r="E640" t="s">
        <v>33</v>
      </c>
      <c r="F640">
        <v>127.95726072387629</v>
      </c>
      <c r="G640">
        <v>11.550739961322453</v>
      </c>
      <c r="H640" t="s">
        <v>218</v>
      </c>
      <c r="I640" t="s">
        <v>144</v>
      </c>
      <c r="J640">
        <v>2.7186150080255934E-3</v>
      </c>
      <c r="K640">
        <v>0.82290059267039217</v>
      </c>
      <c r="L640">
        <v>3.7252499532653534E-2</v>
      </c>
      <c r="M640">
        <v>0</v>
      </c>
      <c r="N640">
        <v>7.1614870074671058E-2</v>
      </c>
      <c r="O640">
        <v>6.8232037722283187E-2</v>
      </c>
      <c r="P640"/>
      <c r="Q640">
        <v>1.0389034222605273</v>
      </c>
      <c r="R640">
        <v>4.026434380239448</v>
      </c>
      <c r="S640">
        <v>3.457715815428847</v>
      </c>
      <c r="T640"/>
      <c r="U640"/>
      <c r="V640"/>
      <c r="W640"/>
      <c r="X640"/>
      <c r="Y640"/>
      <c r="Z640">
        <v>0.20773102262273063</v>
      </c>
      <c r="AA640"/>
      <c r="AB640"/>
      <c r="AC640"/>
      <c r="AD640"/>
      <c r="AE640"/>
      <c r="AF640"/>
      <c r="AG640"/>
      <c r="AH640"/>
      <c r="AI640">
        <v>-2.0191364943375039</v>
      </c>
      <c r="AJ640">
        <v>-0.66744041242913676</v>
      </c>
      <c r="AK640">
        <v>-0.42966014529169716</v>
      </c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</row>
    <row r="641" spans="1:55" x14ac:dyDescent="0.2">
      <c r="A641" s="3" t="str">
        <f t="shared" si="9"/>
        <v>GreeceAR4_UNFCCC2009</v>
      </c>
      <c r="B641" t="s">
        <v>291</v>
      </c>
      <c r="C641" t="s">
        <v>292</v>
      </c>
      <c r="D641" t="s">
        <v>26</v>
      </c>
      <c r="E641" t="s">
        <v>31</v>
      </c>
      <c r="F641">
        <v>120.45493720668293</v>
      </c>
      <c r="G641">
        <v>10.844940383784676</v>
      </c>
      <c r="H641" t="s">
        <v>206</v>
      </c>
      <c r="I641" t="s">
        <v>144</v>
      </c>
      <c r="J641">
        <v>2.5760802284064952E-3</v>
      </c>
      <c r="K641">
        <v>0.83290816158000336</v>
      </c>
      <c r="L641">
        <v>3.7257241483591677E-2</v>
      </c>
      <c r="M641">
        <v>0</v>
      </c>
      <c r="N641">
        <v>5.9265718911678117E-2</v>
      </c>
      <c r="O641">
        <v>7.0568878024726861E-2</v>
      </c>
      <c r="P641"/>
      <c r="Q641">
        <v>1.0188257170391486</v>
      </c>
      <c r="R641">
        <v>3.9918597830066522</v>
      </c>
      <c r="S641">
        <v>3.273392755240863</v>
      </c>
      <c r="T641"/>
      <c r="U641"/>
      <c r="V641"/>
      <c r="W641"/>
      <c r="X641"/>
      <c r="Y641"/>
      <c r="Z641">
        <v>0.21629151592787554</v>
      </c>
      <c r="AA641"/>
      <c r="AB641"/>
      <c r="AC641"/>
      <c r="AD641"/>
      <c r="AE641"/>
      <c r="AF641"/>
      <c r="AG641"/>
      <c r="AH641"/>
      <c r="AI641">
        <v>-2.0221239573393639</v>
      </c>
      <c r="AJ641">
        <v>-0.50967326308640026</v>
      </c>
      <c r="AK641">
        <v>-0.44281336058662779</v>
      </c>
      <c r="AL641">
        <v>-0.29114426280205924</v>
      </c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</row>
    <row r="642" spans="1:55" x14ac:dyDescent="0.2">
      <c r="A642" s="3" t="str">
        <f t="shared" si="9"/>
        <v>GreeceAR4_UNFCCC2010</v>
      </c>
      <c r="B642" t="s">
        <v>291</v>
      </c>
      <c r="C642" t="s">
        <v>292</v>
      </c>
      <c r="D642" t="s">
        <v>26</v>
      </c>
      <c r="E642" t="s">
        <v>30</v>
      </c>
      <c r="F642">
        <v>113.90794491445814</v>
      </c>
      <c r="G642">
        <v>10.242285072857504</v>
      </c>
      <c r="H642" t="s">
        <v>144</v>
      </c>
      <c r="I642" t="s">
        <v>230</v>
      </c>
      <c r="J642">
        <v>2.3214552668209308E-3</v>
      </c>
      <c r="K642">
        <v>0.81774815039507043</v>
      </c>
      <c r="L642">
        <v>4.1868127520177954E-2</v>
      </c>
      <c r="M642">
        <v>0</v>
      </c>
      <c r="N642">
        <v>6.2827110099540243E-2</v>
      </c>
      <c r="O642">
        <v>7.7556611985211452E-2</v>
      </c>
      <c r="P642"/>
      <c r="Q642">
        <v>1.0340998330656224</v>
      </c>
      <c r="R642">
        <v>4.0839973293821368</v>
      </c>
      <c r="S642">
        <v>3.4895857530354717</v>
      </c>
      <c r="T642"/>
      <c r="U642"/>
      <c r="V642"/>
      <c r="W642"/>
      <c r="X642"/>
      <c r="Y642"/>
      <c r="Z642">
        <v>0.22663137028023847</v>
      </c>
      <c r="AA642"/>
      <c r="AB642"/>
      <c r="AC642"/>
      <c r="AD642"/>
      <c r="AE642"/>
      <c r="AF642"/>
      <c r="AG642"/>
      <c r="AH642"/>
      <c r="AI642">
        <v>-2.1337798519262581</v>
      </c>
      <c r="AJ642">
        <v>-0.3081815321187697</v>
      </c>
      <c r="AK642">
        <v>-0.46142394081599952</v>
      </c>
      <c r="AL642">
        <v>-0.36388960402880161</v>
      </c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</row>
    <row r="643" spans="1:55" x14ac:dyDescent="0.2">
      <c r="A643" s="3" t="str">
        <f t="shared" ref="A643:A706" si="10">C643&amp;D643&amp;E643</f>
        <v>GreeceAR4_UNFCCC2011</v>
      </c>
      <c r="B643" t="s">
        <v>291</v>
      </c>
      <c r="C643" t="s">
        <v>292</v>
      </c>
      <c r="D643" t="s">
        <v>26</v>
      </c>
      <c r="E643" t="s">
        <v>29</v>
      </c>
      <c r="F643">
        <v>110.66611100689875</v>
      </c>
      <c r="G643">
        <v>9.9655216141001137</v>
      </c>
      <c r="H643" t="s">
        <v>147</v>
      </c>
      <c r="I643" t="s">
        <v>230</v>
      </c>
      <c r="J643">
        <v>2.2950938921418263E-3</v>
      </c>
      <c r="K643">
        <v>0.83157776119003546</v>
      </c>
      <c r="L643">
        <v>4.0999024993019578E-2</v>
      </c>
      <c r="M643">
        <v>0</v>
      </c>
      <c r="N643">
        <v>4.9924902877400187E-2</v>
      </c>
      <c r="O643">
        <v>7.7498310939544846E-2</v>
      </c>
      <c r="P643"/>
      <c r="Q643">
        <v>1.0132882084447024</v>
      </c>
      <c r="R643">
        <v>4.0583960888718753</v>
      </c>
      <c r="S643">
        <v>3.27724329871609</v>
      </c>
      <c r="T643"/>
      <c r="U643"/>
      <c r="V643"/>
      <c r="W643"/>
      <c r="X643"/>
      <c r="Y643"/>
      <c r="Z643">
        <v>0.22750908525015584</v>
      </c>
      <c r="AA643"/>
      <c r="AB643"/>
      <c r="AC643"/>
      <c r="AD643"/>
      <c r="AE643"/>
      <c r="AF643"/>
      <c r="AG643"/>
      <c r="AH643"/>
      <c r="AI643">
        <v>-2.1547477402642237</v>
      </c>
      <c r="AJ643">
        <v>-0.55279863935992557</v>
      </c>
      <c r="AK643">
        <v>-0.3201929765500422</v>
      </c>
      <c r="AL643">
        <v>-0.3239569102581541</v>
      </c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</row>
    <row r="644" spans="1:55" x14ac:dyDescent="0.2">
      <c r="A644" s="3" t="str">
        <f t="shared" si="10"/>
        <v>GreeceAR4_UNFCCC2012</v>
      </c>
      <c r="B644" t="s">
        <v>291</v>
      </c>
      <c r="C644" t="s">
        <v>292</v>
      </c>
      <c r="D644" t="s">
        <v>26</v>
      </c>
      <c r="E644" t="s">
        <v>28</v>
      </c>
      <c r="F644">
        <v>106.96544925341455</v>
      </c>
      <c r="G644">
        <v>9.6845036418175177</v>
      </c>
      <c r="H644" t="s">
        <v>217</v>
      </c>
      <c r="I644" t="s">
        <v>226</v>
      </c>
      <c r="J644">
        <v>2.1615229392666895E-3</v>
      </c>
      <c r="K644">
        <v>0.82553346288689666</v>
      </c>
      <c r="L644">
        <v>4.0290449186726765E-2</v>
      </c>
      <c r="M644">
        <v>0</v>
      </c>
      <c r="N644">
        <v>5.5166639735691678E-2</v>
      </c>
      <c r="O644">
        <v>7.9009448190684908E-2</v>
      </c>
      <c r="P644"/>
      <c r="Q644">
        <v>1.0018981138593104</v>
      </c>
      <c r="R644">
        <v>4.0112274171334015</v>
      </c>
      <c r="S644">
        <v>3.2130061423031475</v>
      </c>
      <c r="T644"/>
      <c r="U644"/>
      <c r="V644"/>
      <c r="W644"/>
      <c r="X644"/>
      <c r="Y644"/>
      <c r="Z644">
        <v>0.2251494476851339</v>
      </c>
      <c r="AA644"/>
      <c r="AB644"/>
      <c r="AC644"/>
      <c r="AD644"/>
      <c r="AE644"/>
      <c r="AF644"/>
      <c r="AG644"/>
      <c r="AH644"/>
      <c r="AI644">
        <v>-2.0834059259428024</v>
      </c>
      <c r="AJ644">
        <v>-0.56573542847255187</v>
      </c>
      <c r="AK644">
        <v>-0.74951138188585253</v>
      </c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</row>
    <row r="645" spans="1:55" x14ac:dyDescent="0.2">
      <c r="A645" s="3" t="str">
        <f t="shared" si="10"/>
        <v>GreeceAR4_UNFCCC2013</v>
      </c>
      <c r="B645" t="s">
        <v>291</v>
      </c>
      <c r="C645" t="s">
        <v>292</v>
      </c>
      <c r="D645" t="s">
        <v>26</v>
      </c>
      <c r="E645" t="s">
        <v>27</v>
      </c>
      <c r="F645">
        <v>97.83562231146783</v>
      </c>
      <c r="G645">
        <v>8.9223656810131455</v>
      </c>
      <c r="H645" t="s">
        <v>149</v>
      </c>
      <c r="I645" t="s">
        <v>195</v>
      </c>
      <c r="J645">
        <v>1.9513600757761838E-3</v>
      </c>
      <c r="K645">
        <v>0.79650041416930017</v>
      </c>
      <c r="L645">
        <v>4.506100578025081E-2</v>
      </c>
      <c r="M645">
        <v>0</v>
      </c>
      <c r="N645">
        <v>6.1580239439111513E-2</v>
      </c>
      <c r="O645">
        <v>9.685834061133744E-2</v>
      </c>
      <c r="P645"/>
      <c r="Q645">
        <v>0.98165723521250603</v>
      </c>
      <c r="R645">
        <v>3.9559770053102081</v>
      </c>
      <c r="S645">
        <v>3.3497147612072724</v>
      </c>
      <c r="T645"/>
      <c r="U645"/>
      <c r="V645"/>
      <c r="W645"/>
      <c r="X645"/>
      <c r="Y645"/>
      <c r="Z645">
        <v>0.21344641181709875</v>
      </c>
      <c r="AA645"/>
      <c r="AB645">
        <v>0.97540061621922969</v>
      </c>
      <c r="AC645"/>
      <c r="AD645"/>
      <c r="AE645"/>
      <c r="AF645"/>
      <c r="AG645"/>
      <c r="AH645"/>
      <c r="AI645">
        <v>-2.1869574177881654</v>
      </c>
      <c r="AJ645"/>
      <c r="AK645">
        <v>-0.65472031336336634</v>
      </c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</row>
    <row r="646" spans="1:55" x14ac:dyDescent="0.2">
      <c r="A646" s="3" t="str">
        <f t="shared" si="10"/>
        <v>GreeceAR4_UNFCCC2014</v>
      </c>
      <c r="B646" t="s">
        <v>291</v>
      </c>
      <c r="C646" t="s">
        <v>292</v>
      </c>
      <c r="D646" t="s">
        <v>26</v>
      </c>
      <c r="E646" t="s">
        <v>24</v>
      </c>
      <c r="F646">
        <v>95.680479054656985</v>
      </c>
      <c r="G646">
        <v>8.7841398462082729</v>
      </c>
      <c r="H646" t="s">
        <v>230</v>
      </c>
      <c r="I646" t="s">
        <v>195</v>
      </c>
      <c r="J646">
        <v>1.8564442941908276E-3</v>
      </c>
      <c r="K646">
        <v>0.77853477736348775</v>
      </c>
      <c r="L646">
        <v>4.670285872930123E-2</v>
      </c>
      <c r="M646">
        <v>0</v>
      </c>
      <c r="N646">
        <v>6.6105366301861104E-2</v>
      </c>
      <c r="O646">
        <v>0.10865699760534996</v>
      </c>
      <c r="P646"/>
      <c r="Q646">
        <v>0.95733945238858176</v>
      </c>
      <c r="R646">
        <v>3.8202077164572565</v>
      </c>
      <c r="S646">
        <v>3.1229851825925619</v>
      </c>
      <c r="T646"/>
      <c r="U646"/>
      <c r="V646"/>
      <c r="W646"/>
      <c r="X646"/>
      <c r="Y646"/>
      <c r="Z646">
        <v>0.19993373034271322</v>
      </c>
      <c r="AA646"/>
      <c r="AB646">
        <v>2.2958875017394864</v>
      </c>
      <c r="AC646"/>
      <c r="AD646"/>
      <c r="AE646"/>
      <c r="AF646"/>
      <c r="AG646"/>
      <c r="AH646"/>
      <c r="AI646">
        <v>-2.2004168499445189</v>
      </c>
      <c r="AJ646"/>
      <c r="AK646">
        <v>-0.50344854458911414</v>
      </c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</row>
    <row r="647" spans="1:55" x14ac:dyDescent="0.2">
      <c r="A647" s="3" t="str">
        <f t="shared" si="10"/>
        <v>GreeceAR4_UNFCCC2015</v>
      </c>
      <c r="B647" t="s">
        <v>291</v>
      </c>
      <c r="C647" t="s">
        <v>292</v>
      </c>
      <c r="D647" t="s">
        <v>26</v>
      </c>
      <c r="E647" t="s">
        <v>22</v>
      </c>
      <c r="F647">
        <v>89.404675940329597</v>
      </c>
      <c r="G647">
        <v>8.2622347862304384</v>
      </c>
      <c r="H647" t="s">
        <v>121</v>
      </c>
      <c r="I647" t="s">
        <v>195</v>
      </c>
      <c r="J647">
        <v>1.8190529391150984E-3</v>
      </c>
      <c r="K647">
        <v>0.79622390890748351</v>
      </c>
      <c r="L647">
        <v>4.9769913880140015E-2</v>
      </c>
      <c r="M647">
        <v>0</v>
      </c>
      <c r="N647">
        <v>6.5357411712924404E-2</v>
      </c>
      <c r="O647">
        <v>8.8648765499452081E-2</v>
      </c>
      <c r="P647"/>
      <c r="Q647">
        <v>0.92434316593280452</v>
      </c>
      <c r="R647">
        <v>3.7270536869591826</v>
      </c>
      <c r="S647">
        <v>3.0668148043821066</v>
      </c>
      <c r="T647"/>
      <c r="U647"/>
      <c r="V647"/>
      <c r="W647"/>
      <c r="X647"/>
      <c r="Y647"/>
      <c r="Z647">
        <v>0.20740249471469036</v>
      </c>
      <c r="AA647"/>
      <c r="AB647"/>
      <c r="AC647"/>
      <c r="AD647"/>
      <c r="AE647"/>
      <c r="AF647"/>
      <c r="AG647"/>
      <c r="AH647"/>
      <c r="AI647">
        <v>-2.164875409671482</v>
      </c>
      <c r="AJ647">
        <v>-0.59044799026093464</v>
      </c>
      <c r="AK647">
        <v>-1.2434726362650621</v>
      </c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</row>
    <row r="648" spans="1:55" x14ac:dyDescent="0.2">
      <c r="A648" s="3" t="str">
        <f t="shared" si="10"/>
        <v>GreeceAR4_UNFCCC2016</v>
      </c>
      <c r="B648" t="s">
        <v>291</v>
      </c>
      <c r="C648" t="s">
        <v>292</v>
      </c>
      <c r="D648" t="s">
        <v>26</v>
      </c>
      <c r="E648" t="s">
        <v>21</v>
      </c>
      <c r="F648">
        <v>85.547544419865417</v>
      </c>
      <c r="G648">
        <v>7.9387318711107726</v>
      </c>
      <c r="H648" t="s">
        <v>195</v>
      </c>
      <c r="I648" t="s">
        <v>195</v>
      </c>
      <c r="J648">
        <v>1.7644717545327198E-3</v>
      </c>
      <c r="K648">
        <v>0.78279592745661242</v>
      </c>
      <c r="L648">
        <v>5.2729565503344095E-2</v>
      </c>
      <c r="M648">
        <v>0</v>
      </c>
      <c r="N648">
        <v>7.1702920493863967E-2</v>
      </c>
      <c r="O648">
        <v>9.2771586546179619E-2</v>
      </c>
      <c r="P648"/>
      <c r="Q648">
        <v>0.91293702942765254</v>
      </c>
      <c r="R648">
        <v>3.640510370362255</v>
      </c>
      <c r="S648">
        <v>3.1581730384192142</v>
      </c>
      <c r="T648"/>
      <c r="U648"/>
      <c r="V648"/>
      <c r="W648"/>
      <c r="X648"/>
      <c r="Y648"/>
      <c r="Z648">
        <v>0.22476098275156803</v>
      </c>
      <c r="AA648"/>
      <c r="AB648"/>
      <c r="AC648"/>
      <c r="AD648"/>
      <c r="AE648"/>
      <c r="AF648"/>
      <c r="AG648"/>
      <c r="AH648"/>
      <c r="AI648">
        <v>-2.1458327822292875</v>
      </c>
      <c r="AJ648">
        <v>-0.24791716360186455</v>
      </c>
      <c r="AK648">
        <v>-1.3718040652785388</v>
      </c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</row>
    <row r="649" spans="1:55" x14ac:dyDescent="0.2">
      <c r="A649" s="3" t="str">
        <f t="shared" si="10"/>
        <v>GreeceAR4_UNFCCC2017</v>
      </c>
      <c r="B649" t="s">
        <v>291</v>
      </c>
      <c r="C649" t="s">
        <v>292</v>
      </c>
      <c r="D649" t="s">
        <v>26</v>
      </c>
      <c r="E649" t="s">
        <v>20</v>
      </c>
      <c r="F649">
        <v>89.402166445624715</v>
      </c>
      <c r="G649">
        <v>8.3128623779124151</v>
      </c>
      <c r="H649" t="s">
        <v>195</v>
      </c>
      <c r="I649" t="s">
        <v>171</v>
      </c>
      <c r="J649">
        <v>1.7409873056120036E-3</v>
      </c>
      <c r="K649">
        <v>0.78585727760673096</v>
      </c>
      <c r="L649">
        <v>5.2471499208329879E-2</v>
      </c>
      <c r="M649">
        <v>0</v>
      </c>
      <c r="N649">
        <v>7.2440642728969468E-2</v>
      </c>
      <c r="O649">
        <v>8.9230580455969738E-2</v>
      </c>
      <c r="P649"/>
      <c r="Q649">
        <v>0.90597589474430762</v>
      </c>
      <c r="R649">
        <v>3.6227735696609153</v>
      </c>
      <c r="S649">
        <v>3.212513319310542</v>
      </c>
      <c r="T649"/>
      <c r="U649"/>
      <c r="V649"/>
      <c r="W649"/>
      <c r="X649"/>
      <c r="Y649"/>
      <c r="Z649">
        <v>0.23614442224854806</v>
      </c>
      <c r="AA649"/>
      <c r="AB649"/>
      <c r="AC649"/>
      <c r="AD649"/>
      <c r="AE649"/>
      <c r="AF649"/>
      <c r="AG649"/>
      <c r="AH649"/>
      <c r="AI649">
        <v>-2.1155336073708493</v>
      </c>
      <c r="AJ649">
        <v>-0.12261515625032604</v>
      </c>
      <c r="AK649">
        <v>-1.2619705326150481</v>
      </c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</row>
    <row r="650" spans="1:55" x14ac:dyDescent="0.2">
      <c r="A650" s="3" t="str">
        <f t="shared" si="10"/>
        <v>GreeceAR4_UNFCCC2018</v>
      </c>
      <c r="B650" t="s">
        <v>291</v>
      </c>
      <c r="C650" t="s">
        <v>292</v>
      </c>
      <c r="D650" t="s">
        <v>26</v>
      </c>
      <c r="E650" t="s">
        <v>19</v>
      </c>
      <c r="F650">
        <v>86.360212925308701</v>
      </c>
      <c r="G650">
        <v>8.0463209159765938</v>
      </c>
      <c r="H650" t="s">
        <v>120</v>
      </c>
      <c r="I650" t="s">
        <v>120</v>
      </c>
      <c r="J650">
        <v>1.6525606310925124E-3</v>
      </c>
      <c r="K650">
        <v>0.77933220900167288</v>
      </c>
      <c r="L650">
        <v>5.6031156023587318E-2</v>
      </c>
      <c r="M650">
        <v>0</v>
      </c>
      <c r="N650">
        <v>7.324834852998563E-2</v>
      </c>
      <c r="O650">
        <v>9.1388286444754205E-2</v>
      </c>
      <c r="P650"/>
      <c r="Q650">
        <v>0.92424476684653256</v>
      </c>
      <c r="R650">
        <v>3.661230739968945</v>
      </c>
      <c r="S650">
        <v>3.1000864232393881</v>
      </c>
      <c r="T650"/>
      <c r="U650"/>
      <c r="V650"/>
      <c r="W650"/>
      <c r="X650"/>
      <c r="Y650"/>
      <c r="Z650">
        <v>0.2067499461932108</v>
      </c>
      <c r="AA650"/>
      <c r="AB650"/>
      <c r="AC650"/>
      <c r="AD650"/>
      <c r="AE650"/>
      <c r="AF650"/>
      <c r="AG650"/>
      <c r="AH650"/>
      <c r="AI650">
        <v>-2.1408406640379534</v>
      </c>
      <c r="AJ650">
        <v>-0.38747882558906693</v>
      </c>
      <c r="AK650">
        <v>-1.6950658368843756</v>
      </c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</row>
    <row r="651" spans="1:55" x14ac:dyDescent="0.2">
      <c r="A651" s="3" t="str">
        <f t="shared" si="10"/>
        <v>GreeceAR4_UNFCCC2019</v>
      </c>
      <c r="B651" t="s">
        <v>291</v>
      </c>
      <c r="C651" t="s">
        <v>292</v>
      </c>
      <c r="D651" t="s">
        <v>26</v>
      </c>
      <c r="E651" t="s">
        <v>18</v>
      </c>
      <c r="F651">
        <v>80.699841202225244</v>
      </c>
      <c r="G651">
        <v>7.5268594879212083</v>
      </c>
      <c r="H651" t="s">
        <v>132</v>
      </c>
      <c r="I651" t="s">
        <v>132</v>
      </c>
      <c r="J651">
        <v>1.5405031723321754E-3</v>
      </c>
      <c r="K651">
        <v>0.75902179547996973</v>
      </c>
      <c r="L651">
        <v>6.033258449150801E-2</v>
      </c>
      <c r="M651">
        <v>0</v>
      </c>
      <c r="N651">
        <v>7.5516985471774628E-2</v>
      </c>
      <c r="O651">
        <v>0.10512863455674767</v>
      </c>
      <c r="P651"/>
      <c r="Q651">
        <v>0.91060162320815485</v>
      </c>
      <c r="R651">
        <v>3.6217138347957425</v>
      </c>
      <c r="S651">
        <v>3.1488112925108602</v>
      </c>
      <c r="T651"/>
      <c r="U651"/>
      <c r="V651"/>
      <c r="W651"/>
      <c r="X651"/>
      <c r="Y651"/>
      <c r="Z651">
        <v>0.20362988961809145</v>
      </c>
      <c r="AA651"/>
      <c r="AB651">
        <v>0.5991074744034588</v>
      </c>
      <c r="AC651"/>
      <c r="AD651"/>
      <c r="AE651"/>
      <c r="AF651"/>
      <c r="AG651"/>
      <c r="AH651"/>
      <c r="AI651">
        <v>-2.1393592207433842</v>
      </c>
      <c r="AJ651"/>
      <c r="AK651">
        <v>-1.708727404703335</v>
      </c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</row>
    <row r="652" spans="1:55" x14ac:dyDescent="0.2">
      <c r="A652" s="3" t="str">
        <f t="shared" si="10"/>
        <v>GreeceAR4_UNFCCC2020</v>
      </c>
      <c r="B652" t="s">
        <v>291</v>
      </c>
      <c r="C652" t="s">
        <v>292</v>
      </c>
      <c r="D652" t="s">
        <v>26</v>
      </c>
      <c r="E652" t="s">
        <v>107</v>
      </c>
      <c r="F652">
        <v>69.665460030339418</v>
      </c>
      <c r="G652">
        <v>6.5116432563122908</v>
      </c>
      <c r="H652" t="s">
        <v>35</v>
      </c>
      <c r="I652" t="s">
        <v>36</v>
      </c>
      <c r="J652">
        <v>1.4279222356474079E-3</v>
      </c>
      <c r="K652">
        <v>0.74101145122361711</v>
      </c>
      <c r="L652">
        <v>7.0056943986953418E-2</v>
      </c>
      <c r="M652">
        <v>0</v>
      </c>
      <c r="N652">
        <v>7.4786362538048573E-2</v>
      </c>
      <c r="O652">
        <v>0.11414524225138095</v>
      </c>
      <c r="P652"/>
      <c r="Q652">
        <v>0.90757372110248369</v>
      </c>
      <c r="R652">
        <v>3.6100562031883641</v>
      </c>
      <c r="S652">
        <v>3.2314729395088522</v>
      </c>
      <c r="T652"/>
      <c r="U652"/>
      <c r="V652"/>
      <c r="W652"/>
      <c r="X652"/>
      <c r="Y652"/>
      <c r="Z652">
        <v>0.20287794791728839</v>
      </c>
      <c r="AA652"/>
      <c r="AB652"/>
      <c r="AC652"/>
      <c r="AD652"/>
      <c r="AE652"/>
      <c r="AF652"/>
      <c r="AG652"/>
      <c r="AH652"/>
      <c r="AI652">
        <v>-2.1942965339974396</v>
      </c>
      <c r="AJ652"/>
      <c r="AK652">
        <v>-1.9339378911096368</v>
      </c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</row>
    <row r="653" spans="1:55" x14ac:dyDescent="0.2">
      <c r="A653" s="3" t="str">
        <f t="shared" si="10"/>
        <v>GreeceAR5_UNFCCC1990</v>
      </c>
      <c r="B653" t="s">
        <v>291</v>
      </c>
      <c r="C653" t="s">
        <v>292</v>
      </c>
      <c r="D653" t="s">
        <v>25</v>
      </c>
      <c r="E653" t="s">
        <v>79</v>
      </c>
      <c r="F653">
        <v>102.5848566481971</v>
      </c>
      <c r="G653">
        <v>10.060503013908404</v>
      </c>
      <c r="H653" t="s">
        <v>121</v>
      </c>
      <c r="I653" t="s">
        <v>169</v>
      </c>
      <c r="J653">
        <v>2.8352577836403279E-3</v>
      </c>
      <c r="K653">
        <v>0.75189877132874094</v>
      </c>
      <c r="L653">
        <v>5.248307675747102E-2</v>
      </c>
      <c r="M653">
        <v>0</v>
      </c>
      <c r="N653">
        <v>9.5223476152543285E-2</v>
      </c>
      <c r="O653">
        <v>0.10039467576124471</v>
      </c>
      <c r="P653"/>
      <c r="Q653">
        <v>1.2001281358864211</v>
      </c>
      <c r="R653">
        <v>4.6029349906357693</v>
      </c>
      <c r="S653">
        <v>4.295840804529484</v>
      </c>
      <c r="T653"/>
      <c r="U653"/>
      <c r="V653"/>
      <c r="W653"/>
      <c r="X653"/>
      <c r="Y653"/>
      <c r="Z653">
        <v>0.20006949015784398</v>
      </c>
      <c r="AA653"/>
      <c r="AB653"/>
      <c r="AC653"/>
      <c r="AD653"/>
      <c r="AE653"/>
      <c r="AF653"/>
      <c r="AG653"/>
      <c r="AH653"/>
      <c r="AI653">
        <v>-1.0863525142770798</v>
      </c>
      <c r="AJ653">
        <v>-0.75492965825554492</v>
      </c>
      <c r="AK653"/>
      <c r="AL653">
        <v>-0.34900474694648392</v>
      </c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</row>
    <row r="654" spans="1:55" x14ac:dyDescent="0.2">
      <c r="A654" s="3" t="str">
        <f t="shared" si="10"/>
        <v>GreeceAR5_UNFCCC1991</v>
      </c>
      <c r="B654" t="s">
        <v>291</v>
      </c>
      <c r="C654" t="s">
        <v>292</v>
      </c>
      <c r="D654" t="s">
        <v>25</v>
      </c>
      <c r="E654" t="s">
        <v>78</v>
      </c>
      <c r="F654">
        <v>102.43447109620678</v>
      </c>
      <c r="G654">
        <v>9.9258910548695525</v>
      </c>
      <c r="H654" t="s">
        <v>149</v>
      </c>
      <c r="I654" t="s">
        <v>167</v>
      </c>
      <c r="J654">
        <v>2.8153578406603435E-3</v>
      </c>
      <c r="K654">
        <v>0.75410318424006462</v>
      </c>
      <c r="L654">
        <v>5.2286694104916966E-2</v>
      </c>
      <c r="M654">
        <v>0</v>
      </c>
      <c r="N654">
        <v>9.2813061522916462E-2</v>
      </c>
      <c r="O654">
        <v>0.10079706013210191</v>
      </c>
      <c r="P654"/>
      <c r="Q654">
        <v>1.2001300011538829</v>
      </c>
      <c r="R654">
        <v>4.6098508102325004</v>
      </c>
      <c r="S654">
        <v>4.3083228552411184</v>
      </c>
      <c r="T654"/>
      <c r="U654"/>
      <c r="V654"/>
      <c r="W654"/>
      <c r="X654"/>
      <c r="Y654"/>
      <c r="Z654">
        <v>0.20678987605690752</v>
      </c>
      <c r="AA654"/>
      <c r="AB654"/>
      <c r="AC654"/>
      <c r="AD654"/>
      <c r="AE654"/>
      <c r="AF654"/>
      <c r="AG654"/>
      <c r="AH654"/>
      <c r="AI654">
        <v>-1.2557807626131547</v>
      </c>
      <c r="AJ654">
        <v>-0.79926812772118627</v>
      </c>
      <c r="AK654"/>
      <c r="AL654">
        <v>-0.33154858151699129</v>
      </c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</row>
    <row r="655" spans="1:55" x14ac:dyDescent="0.2">
      <c r="A655" s="3" t="str">
        <f t="shared" si="10"/>
        <v>GreeceAR5_UNFCCC1992</v>
      </c>
      <c r="B655" t="s">
        <v>291</v>
      </c>
      <c r="C655" t="s">
        <v>292</v>
      </c>
      <c r="D655" t="s">
        <v>25</v>
      </c>
      <c r="E655" t="s">
        <v>76</v>
      </c>
      <c r="F655">
        <v>103.92229275127634</v>
      </c>
      <c r="G655">
        <v>9.9934304406211627</v>
      </c>
      <c r="H655" t="s">
        <v>149</v>
      </c>
      <c r="I655" t="s">
        <v>167</v>
      </c>
      <c r="J655">
        <v>2.8951772520090405E-3</v>
      </c>
      <c r="K655">
        <v>0.76238138734050431</v>
      </c>
      <c r="L655">
        <v>5.2590383559265631E-2</v>
      </c>
      <c r="M655">
        <v>0</v>
      </c>
      <c r="N655">
        <v>8.8408910952597591E-2</v>
      </c>
      <c r="O655">
        <v>9.6619318147632471E-2</v>
      </c>
      <c r="P655"/>
      <c r="Q655">
        <v>1.1893389426147152</v>
      </c>
      <c r="R655">
        <v>4.5308134862093734</v>
      </c>
      <c r="S655">
        <v>4.1289179174629798</v>
      </c>
      <c r="T655"/>
      <c r="U655"/>
      <c r="V655"/>
      <c r="W655"/>
      <c r="X655"/>
      <c r="Y655"/>
      <c r="Z655">
        <v>0.19183071967990031</v>
      </c>
      <c r="AA655"/>
      <c r="AB655"/>
      <c r="AC655"/>
      <c r="AD655"/>
      <c r="AE655"/>
      <c r="AF655"/>
      <c r="AG655"/>
      <c r="AH655"/>
      <c r="AI655">
        <v>-1.5026571197798388</v>
      </c>
      <c r="AJ655">
        <v>-0.79540671758497949</v>
      </c>
      <c r="AK655"/>
      <c r="AL655">
        <v>-0.2173662200119971</v>
      </c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</row>
    <row r="656" spans="1:55" x14ac:dyDescent="0.2">
      <c r="A656" s="3" t="str">
        <f t="shared" si="10"/>
        <v>GreeceAR5_UNFCCC1993</v>
      </c>
      <c r="B656" t="s">
        <v>291</v>
      </c>
      <c r="C656" t="s">
        <v>292</v>
      </c>
      <c r="D656" t="s">
        <v>25</v>
      </c>
      <c r="E656" t="s">
        <v>73</v>
      </c>
      <c r="F656">
        <v>102.78778675686148</v>
      </c>
      <c r="G656">
        <v>9.8263583956144647</v>
      </c>
      <c r="H656" t="s">
        <v>217</v>
      </c>
      <c r="I656" t="s">
        <v>167</v>
      </c>
      <c r="J656">
        <v>2.8698857774493492E-3</v>
      </c>
      <c r="K656">
        <v>0.76731858208019055</v>
      </c>
      <c r="L656">
        <v>5.373431668791237E-2</v>
      </c>
      <c r="M656">
        <v>0</v>
      </c>
      <c r="N656">
        <v>8.5953466716485988E-2</v>
      </c>
      <c r="O656">
        <v>9.299363451541115E-2</v>
      </c>
      <c r="P656"/>
      <c r="Q656">
        <v>1.1978883816356052</v>
      </c>
      <c r="R656">
        <v>4.4974915795276731</v>
      </c>
      <c r="S656">
        <v>3.6544267024665902</v>
      </c>
      <c r="T656"/>
      <c r="U656"/>
      <c r="V656"/>
      <c r="W656"/>
      <c r="X656"/>
      <c r="Y656"/>
      <c r="Z656">
        <v>0.20880321068572585</v>
      </c>
      <c r="AA656"/>
      <c r="AB656"/>
      <c r="AC656"/>
      <c r="AD656"/>
      <c r="AE656"/>
      <c r="AF656"/>
      <c r="AG656"/>
      <c r="AH656"/>
      <c r="AI656">
        <v>-1.5515427299144648</v>
      </c>
      <c r="AJ656">
        <v>-1.0316891798604571</v>
      </c>
      <c r="AK656"/>
      <c r="AL656">
        <v>-0.43117550808465654</v>
      </c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</row>
    <row r="657" spans="1:55" x14ac:dyDescent="0.2">
      <c r="A657" s="3" t="str">
        <f t="shared" si="10"/>
        <v>GreeceAR5_UNFCCC1994</v>
      </c>
      <c r="B657" t="s">
        <v>291</v>
      </c>
      <c r="C657" t="s">
        <v>292</v>
      </c>
      <c r="D657" t="s">
        <v>25</v>
      </c>
      <c r="E657" t="s">
        <v>70</v>
      </c>
      <c r="F657">
        <v>104.89551606074095</v>
      </c>
      <c r="G657">
        <v>9.9777698398923675</v>
      </c>
      <c r="H657" t="s">
        <v>230</v>
      </c>
      <c r="I657" t="s">
        <v>147</v>
      </c>
      <c r="J657">
        <v>2.9067446914716592E-3</v>
      </c>
      <c r="K657">
        <v>0.77324152287318271</v>
      </c>
      <c r="L657">
        <v>5.4273064170372157E-2</v>
      </c>
      <c r="M657">
        <v>0</v>
      </c>
      <c r="N657">
        <v>8.3815926714981753E-2</v>
      </c>
      <c r="O657">
        <v>8.8669486241463327E-2</v>
      </c>
      <c r="P657"/>
      <c r="Q657">
        <v>1.1523657949440202</v>
      </c>
      <c r="R657">
        <v>4.3717758592621632</v>
      </c>
      <c r="S657">
        <v>3.547323484257924</v>
      </c>
      <c r="T657"/>
      <c r="U657"/>
      <c r="V657"/>
      <c r="W657"/>
      <c r="X657"/>
      <c r="Y657"/>
      <c r="Z657">
        <v>0.22956637967495708</v>
      </c>
      <c r="AA657"/>
      <c r="AB657"/>
      <c r="AC657"/>
      <c r="AD657"/>
      <c r="AE657"/>
      <c r="AF657"/>
      <c r="AG657"/>
      <c r="AH657"/>
      <c r="AI657">
        <v>-1.2932450387035073</v>
      </c>
      <c r="AJ657">
        <v>-0.95729222066199138</v>
      </c>
      <c r="AK657"/>
      <c r="AL657">
        <v>-0.41131576906631717</v>
      </c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</row>
    <row r="658" spans="1:55" x14ac:dyDescent="0.2">
      <c r="A658" s="3" t="str">
        <f t="shared" si="10"/>
        <v>GreeceAR5_UNFCCC1995</v>
      </c>
      <c r="B658" t="s">
        <v>291</v>
      </c>
      <c r="C658" t="s">
        <v>292</v>
      </c>
      <c r="D658" t="s">
        <v>25</v>
      </c>
      <c r="E658" t="s">
        <v>68</v>
      </c>
      <c r="F658">
        <v>105.81371701255007</v>
      </c>
      <c r="G658">
        <v>10.018195817893385</v>
      </c>
      <c r="H658" t="s">
        <v>147</v>
      </c>
      <c r="I658" t="s">
        <v>147</v>
      </c>
      <c r="J658">
        <v>2.9295479727202028E-3</v>
      </c>
      <c r="K658">
        <v>0.76714659143386021</v>
      </c>
      <c r="L658">
        <v>5.3873249273700657E-2</v>
      </c>
      <c r="M658">
        <v>0</v>
      </c>
      <c r="N658">
        <v>8.7613200829887022E-2</v>
      </c>
      <c r="O658">
        <v>9.136695846255205E-2</v>
      </c>
      <c r="P658"/>
      <c r="Q658">
        <v>1.1748750565079145</v>
      </c>
      <c r="R658">
        <v>4.5196797574948882</v>
      </c>
      <c r="S658">
        <v>3.729487544792816</v>
      </c>
      <c r="T658"/>
      <c r="U658"/>
      <c r="V658"/>
      <c r="W658"/>
      <c r="X658"/>
      <c r="Y658"/>
      <c r="Z658">
        <v>0.24383512825828096</v>
      </c>
      <c r="AA658"/>
      <c r="AB658"/>
      <c r="AC658"/>
      <c r="AD658"/>
      <c r="AE658"/>
      <c r="AF658"/>
      <c r="AG658"/>
      <c r="AH658"/>
      <c r="AI658">
        <v>-1.5503616491342009</v>
      </c>
      <c r="AJ658">
        <v>-1.0348916107512154</v>
      </c>
      <c r="AK658"/>
      <c r="AL658">
        <v>-0.35082529565826609</v>
      </c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</row>
    <row r="659" spans="1:55" x14ac:dyDescent="0.2">
      <c r="A659" s="3" t="str">
        <f t="shared" si="10"/>
        <v>GreeceAR5_UNFCCC1996</v>
      </c>
      <c r="B659" t="s">
        <v>291</v>
      </c>
      <c r="C659" t="s">
        <v>292</v>
      </c>
      <c r="D659" t="s">
        <v>25</v>
      </c>
      <c r="E659" t="s">
        <v>65</v>
      </c>
      <c r="F659">
        <v>108.29487166230109</v>
      </c>
      <c r="G659">
        <v>10.20802274171453</v>
      </c>
      <c r="H659" t="s">
        <v>230</v>
      </c>
      <c r="I659" t="s">
        <v>167</v>
      </c>
      <c r="J659">
        <v>2.9112185897352985E-3</v>
      </c>
      <c r="K659">
        <v>0.77007672977287323</v>
      </c>
      <c r="L659">
        <v>5.3663817625068423E-2</v>
      </c>
      <c r="M659">
        <v>0</v>
      </c>
      <c r="N659">
        <v>8.6541548173152655E-2</v>
      </c>
      <c r="O659">
        <v>8.9717904428905662E-2</v>
      </c>
      <c r="P659"/>
      <c r="Q659">
        <v>1.1686921605536789</v>
      </c>
      <c r="R659">
        <v>4.5230363101074147</v>
      </c>
      <c r="S659">
        <v>3.7660518462459547</v>
      </c>
      <c r="T659"/>
      <c r="U659"/>
      <c r="V659"/>
      <c r="W659"/>
      <c r="X659"/>
      <c r="Y659"/>
      <c r="Z659">
        <v>0.25820862903188391</v>
      </c>
      <c r="AA659"/>
      <c r="AB659"/>
      <c r="AC659"/>
      <c r="AD659"/>
      <c r="AE659"/>
      <c r="AF659"/>
      <c r="AG659"/>
      <c r="AH659"/>
      <c r="AI659">
        <v>-1.61862984006262</v>
      </c>
      <c r="AJ659">
        <v>-0.39393491239624584</v>
      </c>
      <c r="AK659"/>
      <c r="AL659">
        <v>-0.36993202782838519</v>
      </c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</row>
    <row r="660" spans="1:55" x14ac:dyDescent="0.2">
      <c r="A660" s="3" t="str">
        <f t="shared" si="10"/>
        <v>GreeceAR5_UNFCCC1997</v>
      </c>
      <c r="B660" t="s">
        <v>291</v>
      </c>
      <c r="C660" t="s">
        <v>292</v>
      </c>
      <c r="D660" t="s">
        <v>25</v>
      </c>
      <c r="E660" t="s">
        <v>64</v>
      </c>
      <c r="F660">
        <v>112.78781139573987</v>
      </c>
      <c r="G660">
        <v>10.579220652620846</v>
      </c>
      <c r="H660" t="s">
        <v>149</v>
      </c>
      <c r="I660" t="s">
        <v>167</v>
      </c>
      <c r="J660">
        <v>2.8201540723494737E-3</v>
      </c>
      <c r="K660">
        <v>0.77959292550460602</v>
      </c>
      <c r="L660">
        <v>5.1140154328971558E-2</v>
      </c>
      <c r="M660">
        <v>0</v>
      </c>
      <c r="N660">
        <v>8.3762477550173173E-2</v>
      </c>
      <c r="O660">
        <v>8.5504442616249204E-2</v>
      </c>
      <c r="P660"/>
      <c r="Q660">
        <v>1.1754523238599612</v>
      </c>
      <c r="R660">
        <v>4.5261048932266537</v>
      </c>
      <c r="S660">
        <v>3.6830206343691656</v>
      </c>
      <c r="T660"/>
      <c r="U660"/>
      <c r="V660"/>
      <c r="W660"/>
      <c r="X660"/>
      <c r="Y660"/>
      <c r="Z660">
        <v>0.25928109584359649</v>
      </c>
      <c r="AA660"/>
      <c r="AB660"/>
      <c r="AC660"/>
      <c r="AD660"/>
      <c r="AE660"/>
      <c r="AF660"/>
      <c r="AG660"/>
      <c r="AH660"/>
      <c r="AI660">
        <v>-1.258605078360197</v>
      </c>
      <c r="AJ660">
        <v>-0.97951087850257079</v>
      </c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</row>
    <row r="661" spans="1:55" x14ac:dyDescent="0.2">
      <c r="A661" s="3" t="str">
        <f t="shared" si="10"/>
        <v>GreeceAR5_UNFCCC1998</v>
      </c>
      <c r="B661" t="s">
        <v>291</v>
      </c>
      <c r="C661" t="s">
        <v>292</v>
      </c>
      <c r="D661" t="s">
        <v>25</v>
      </c>
      <c r="E661" t="s">
        <v>62</v>
      </c>
      <c r="F661">
        <v>117.77128519963283</v>
      </c>
      <c r="G661">
        <v>10.985605739394726</v>
      </c>
      <c r="H661" t="s">
        <v>147</v>
      </c>
      <c r="I661" t="s">
        <v>169</v>
      </c>
      <c r="J661">
        <v>2.9627455480339729E-3</v>
      </c>
      <c r="K661">
        <v>0.78671887495344939</v>
      </c>
      <c r="L661">
        <v>5.0673804700999692E-2</v>
      </c>
      <c r="M661">
        <v>0</v>
      </c>
      <c r="N661">
        <v>8.1090710715248857E-2</v>
      </c>
      <c r="O661">
        <v>8.1516609630302064E-2</v>
      </c>
      <c r="P661"/>
      <c r="Q661">
        <v>1.1689720901748313</v>
      </c>
      <c r="R661">
        <v>4.5158912780934148</v>
      </c>
      <c r="S661">
        <v>3.675428025281509</v>
      </c>
      <c r="T661"/>
      <c r="U661"/>
      <c r="V661"/>
      <c r="W661"/>
      <c r="X661"/>
      <c r="Y661"/>
      <c r="Z661">
        <v>0.24002448772768373</v>
      </c>
      <c r="AA661"/>
      <c r="AB661"/>
      <c r="AC661"/>
      <c r="AD661"/>
      <c r="AE661"/>
      <c r="AF661"/>
      <c r="AG661"/>
      <c r="AH661"/>
      <c r="AI661">
        <v>-1.1253624586785924</v>
      </c>
      <c r="AJ661">
        <v>-0.82437794959234667</v>
      </c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</row>
    <row r="662" spans="1:55" x14ac:dyDescent="0.2">
      <c r="A662" s="3" t="str">
        <f t="shared" si="10"/>
        <v>GreeceAR5_UNFCCC1999</v>
      </c>
      <c r="B662" t="s">
        <v>291</v>
      </c>
      <c r="C662" t="s">
        <v>292</v>
      </c>
      <c r="D662" t="s">
        <v>25</v>
      </c>
      <c r="E662" t="s">
        <v>60</v>
      </c>
      <c r="F662">
        <v>117.00046305784318</v>
      </c>
      <c r="G662">
        <v>10.871933319244155</v>
      </c>
      <c r="H662" t="s">
        <v>202</v>
      </c>
      <c r="I662" t="s">
        <v>167</v>
      </c>
      <c r="J662">
        <v>2.9625280764563992E-3</v>
      </c>
      <c r="K662">
        <v>0.78710788173487656</v>
      </c>
      <c r="L662">
        <v>5.0544174443776874E-2</v>
      </c>
      <c r="M662">
        <v>0</v>
      </c>
      <c r="N662">
        <v>8.1025481054602402E-2</v>
      </c>
      <c r="O662">
        <v>8.1322462766744139E-2</v>
      </c>
      <c r="P662"/>
      <c r="Q662">
        <v>1.1545326445013706</v>
      </c>
      <c r="R662">
        <v>4.545496143168716</v>
      </c>
      <c r="S662">
        <v>3.5938439600126841</v>
      </c>
      <c r="T662"/>
      <c r="U662"/>
      <c r="V662"/>
      <c r="W662"/>
      <c r="X662"/>
      <c r="Y662"/>
      <c r="Z662">
        <v>0.22089305303050469</v>
      </c>
      <c r="AA662"/>
      <c r="AB662"/>
      <c r="AC662"/>
      <c r="AD662"/>
      <c r="AE662"/>
      <c r="AF662"/>
      <c r="AG662"/>
      <c r="AH662"/>
      <c r="AI662">
        <v>-1.5761713820454393</v>
      </c>
      <c r="AJ662">
        <v>-1.0085267048707194</v>
      </c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</row>
    <row r="663" spans="1:55" x14ac:dyDescent="0.2">
      <c r="A663" s="3" t="str">
        <f t="shared" si="10"/>
        <v>GreeceAR5_UNFCCC2000</v>
      </c>
      <c r="B663" t="s">
        <v>291</v>
      </c>
      <c r="C663" t="s">
        <v>292</v>
      </c>
      <c r="D663" t="s">
        <v>25</v>
      </c>
      <c r="E663" t="s">
        <v>58</v>
      </c>
      <c r="F663">
        <v>121.85546130421523</v>
      </c>
      <c r="G663">
        <v>11.276848645118923</v>
      </c>
      <c r="H663" t="s">
        <v>202</v>
      </c>
      <c r="I663" t="s">
        <v>213</v>
      </c>
      <c r="J663">
        <v>3.1045610834616157E-3</v>
      </c>
      <c r="K663">
        <v>0.79512862340146861</v>
      </c>
      <c r="L663">
        <v>4.8606555088544362E-2</v>
      </c>
      <c r="M663">
        <v>0</v>
      </c>
      <c r="N663">
        <v>7.9662389541822504E-2</v>
      </c>
      <c r="O663">
        <v>7.6602431968164422E-2</v>
      </c>
      <c r="P663"/>
      <c r="Q663">
        <v>1.1552064838136837</v>
      </c>
      <c r="R663">
        <v>4.502436051023011</v>
      </c>
      <c r="S663">
        <v>3.4757033389199927</v>
      </c>
      <c r="T663"/>
      <c r="U663"/>
      <c r="V663"/>
      <c r="W663"/>
      <c r="X663"/>
      <c r="Y663"/>
      <c r="Z663">
        <v>0.2010788107487507</v>
      </c>
      <c r="AA663"/>
      <c r="AB663"/>
      <c r="AC663"/>
      <c r="AD663"/>
      <c r="AE663"/>
      <c r="AF663"/>
      <c r="AG663"/>
      <c r="AH663"/>
      <c r="AI663">
        <v>-0.95015839128861301</v>
      </c>
      <c r="AJ663">
        <v>-0.85764446588294507</v>
      </c>
      <c r="AK663"/>
      <c r="AL663">
        <v>-0.23505124260302715</v>
      </c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</row>
    <row r="664" spans="1:55" x14ac:dyDescent="0.2">
      <c r="A664" s="3" t="str">
        <f t="shared" si="10"/>
        <v>GreeceAR5_UNFCCC2001</v>
      </c>
      <c r="B664" t="s">
        <v>291</v>
      </c>
      <c r="C664" t="s">
        <v>292</v>
      </c>
      <c r="D664" t="s">
        <v>25</v>
      </c>
      <c r="E664" t="s">
        <v>55</v>
      </c>
      <c r="F664">
        <v>123.35014323546439</v>
      </c>
      <c r="G664">
        <v>11.355979032059672</v>
      </c>
      <c r="H664" t="s">
        <v>213</v>
      </c>
      <c r="I664" t="s">
        <v>202</v>
      </c>
      <c r="J664">
        <v>3.1218820149921146E-3</v>
      </c>
      <c r="K664">
        <v>0.80539964244501927</v>
      </c>
      <c r="L664">
        <v>4.0947139486047758E-2</v>
      </c>
      <c r="M664">
        <v>0</v>
      </c>
      <c r="N664">
        <v>7.813518618378161E-2</v>
      </c>
      <c r="O664">
        <v>7.5518031885151396E-2</v>
      </c>
      <c r="P664"/>
      <c r="Q664">
        <v>1.1342595799112145</v>
      </c>
      <c r="R664">
        <v>4.5375757771203471</v>
      </c>
      <c r="S664">
        <v>3.4355241030689987</v>
      </c>
      <c r="T664"/>
      <c r="U664"/>
      <c r="V664"/>
      <c r="W664"/>
      <c r="X664"/>
      <c r="Y664"/>
      <c r="Z664">
        <v>0.20780058979323107</v>
      </c>
      <c r="AA664"/>
      <c r="AB664"/>
      <c r="AC664"/>
      <c r="AD664"/>
      <c r="AE664"/>
      <c r="AF664"/>
      <c r="AG664"/>
      <c r="AH664"/>
      <c r="AI664">
        <v>-1.7796396958817082</v>
      </c>
      <c r="AJ664">
        <v>-0.61677830892087793</v>
      </c>
      <c r="AK664">
        <v>-9.3802000967520574E-2</v>
      </c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</row>
    <row r="665" spans="1:55" x14ac:dyDescent="0.2">
      <c r="A665" s="3" t="str">
        <f t="shared" si="10"/>
        <v>GreeceAR5_UNFCCC2002</v>
      </c>
      <c r="B665" t="s">
        <v>291</v>
      </c>
      <c r="C665" t="s">
        <v>292</v>
      </c>
      <c r="D665" t="s">
        <v>25</v>
      </c>
      <c r="E665" t="s">
        <v>52</v>
      </c>
      <c r="F665">
        <v>123.03822291056065</v>
      </c>
      <c r="G665">
        <v>11.285816787983061</v>
      </c>
      <c r="H665" t="s">
        <v>206</v>
      </c>
      <c r="I665" t="s">
        <v>167</v>
      </c>
      <c r="J665">
        <v>3.0431306910864929E-3</v>
      </c>
      <c r="K665">
        <v>0.80632451223198143</v>
      </c>
      <c r="L665">
        <v>4.0644107562351671E-2</v>
      </c>
      <c r="M665">
        <v>0</v>
      </c>
      <c r="N665">
        <v>7.7321053008099064E-2</v>
      </c>
      <c r="O665">
        <v>7.5710327197567776E-2</v>
      </c>
      <c r="P665"/>
      <c r="Q665">
        <v>1.1348368103018034</v>
      </c>
      <c r="R665">
        <v>4.5754994556592594</v>
      </c>
      <c r="S665">
        <v>3.3925478373809317</v>
      </c>
      <c r="T665"/>
      <c r="U665"/>
      <c r="V665"/>
      <c r="W665"/>
      <c r="X665"/>
      <c r="Y665"/>
      <c r="Z665">
        <v>0.21238001102383311</v>
      </c>
      <c r="AA665"/>
      <c r="AB665"/>
      <c r="AC665"/>
      <c r="AD665"/>
      <c r="AE665"/>
      <c r="AF665"/>
      <c r="AG665"/>
      <c r="AH665"/>
      <c r="AI665">
        <v>-1.8732896464638307</v>
      </c>
      <c r="AJ665">
        <v>-0.75537839642563298</v>
      </c>
      <c r="AK665"/>
      <c r="AL665">
        <v>-0.23044633023760164</v>
      </c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</row>
    <row r="666" spans="1:55" x14ac:dyDescent="0.2">
      <c r="A666" s="3" t="str">
        <f t="shared" si="10"/>
        <v>GreeceAR5_UNFCCC2003</v>
      </c>
      <c r="B666" t="s">
        <v>291</v>
      </c>
      <c r="C666" t="s">
        <v>292</v>
      </c>
      <c r="D666" t="s">
        <v>25</v>
      </c>
      <c r="E666" t="s">
        <v>50</v>
      </c>
      <c r="F666">
        <v>127.15554487606504</v>
      </c>
      <c r="G666">
        <v>11.635681769613942</v>
      </c>
      <c r="H666" t="s">
        <v>206</v>
      </c>
      <c r="I666" t="s">
        <v>169</v>
      </c>
      <c r="J666">
        <v>3.0582864880588484E-3</v>
      </c>
      <c r="K666">
        <v>0.81070286578083639</v>
      </c>
      <c r="L666">
        <v>4.0410352826610187E-2</v>
      </c>
      <c r="M666">
        <v>0</v>
      </c>
      <c r="N666">
        <v>7.5773716480712835E-2</v>
      </c>
      <c r="O666">
        <v>7.3113064911840622E-2</v>
      </c>
      <c r="P666"/>
      <c r="Q666">
        <v>1.1373800013893625</v>
      </c>
      <c r="R666">
        <v>4.612970676363835</v>
      </c>
      <c r="S666">
        <v>3.3373962362641181</v>
      </c>
      <c r="T666"/>
      <c r="U666"/>
      <c r="V666"/>
      <c r="W666"/>
      <c r="X666"/>
      <c r="Y666"/>
      <c r="Z666">
        <v>0.2089846924068906</v>
      </c>
      <c r="AA666"/>
      <c r="AB666"/>
      <c r="AC666"/>
      <c r="AD666"/>
      <c r="AE666"/>
      <c r="AF666"/>
      <c r="AG666"/>
      <c r="AH666"/>
      <c r="AI666">
        <v>-1.8855433082318207</v>
      </c>
      <c r="AJ666">
        <v>-0.41917396232758042</v>
      </c>
      <c r="AK666">
        <v>-0.10266336924917603</v>
      </c>
      <c r="AL666">
        <v>-0.28857705489535279</v>
      </c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</row>
    <row r="667" spans="1:55" x14ac:dyDescent="0.2">
      <c r="A667" s="3" t="str">
        <f t="shared" si="10"/>
        <v>GreeceAR5_UNFCCC2004</v>
      </c>
      <c r="B667" t="s">
        <v>291</v>
      </c>
      <c r="C667" t="s">
        <v>292</v>
      </c>
      <c r="D667" t="s">
        <v>25</v>
      </c>
      <c r="E667" t="s">
        <v>46</v>
      </c>
      <c r="F667">
        <v>127.6089672104163</v>
      </c>
      <c r="G667">
        <v>11.648318101101237</v>
      </c>
      <c r="H667" t="s">
        <v>213</v>
      </c>
      <c r="I667" t="s">
        <v>147</v>
      </c>
      <c r="J667">
        <v>2.9154366660451214E-3</v>
      </c>
      <c r="K667">
        <v>0.81137341890572057</v>
      </c>
      <c r="L667">
        <v>4.0327017518736283E-2</v>
      </c>
      <c r="M667">
        <v>0</v>
      </c>
      <c r="N667">
        <v>7.5197869790780122E-2</v>
      </c>
      <c r="O667">
        <v>7.3101693784763097E-2</v>
      </c>
      <c r="P667"/>
      <c r="Q667">
        <v>1.1423577247254284</v>
      </c>
      <c r="R667">
        <v>4.5805958835280176</v>
      </c>
      <c r="S667">
        <v>3.3891363445398586</v>
      </c>
      <c r="T667"/>
      <c r="U667"/>
      <c r="V667"/>
      <c r="W667"/>
      <c r="X667"/>
      <c r="Y667"/>
      <c r="Z667">
        <v>0.21634169241242099</v>
      </c>
      <c r="AA667"/>
      <c r="AB667"/>
      <c r="AC667"/>
      <c r="AD667"/>
      <c r="AE667"/>
      <c r="AF667"/>
      <c r="AG667"/>
      <c r="AH667"/>
      <c r="AI667">
        <v>-1.8726032509627626</v>
      </c>
      <c r="AJ667">
        <v>-0.49236659680639899</v>
      </c>
      <c r="AK667"/>
      <c r="AL667">
        <v>-0.2656444296830211</v>
      </c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</row>
    <row r="668" spans="1:55" x14ac:dyDescent="0.2">
      <c r="A668" s="3" t="str">
        <f t="shared" si="10"/>
        <v>GreeceAR5_UNFCCC2005</v>
      </c>
      <c r="B668" t="s">
        <v>291</v>
      </c>
      <c r="C668" t="s">
        <v>292</v>
      </c>
      <c r="D668" t="s">
        <v>25</v>
      </c>
      <c r="E668" t="s">
        <v>43</v>
      </c>
      <c r="F668">
        <v>131.94948592509209</v>
      </c>
      <c r="G668">
        <v>12.009257760822353</v>
      </c>
      <c r="H668" t="s">
        <v>206</v>
      </c>
      <c r="I668" t="s">
        <v>144</v>
      </c>
      <c r="J668">
        <v>2.8969978118516008E-3</v>
      </c>
      <c r="K668">
        <v>0.8137937950338775</v>
      </c>
      <c r="L668">
        <v>3.9836623731560224E-2</v>
      </c>
      <c r="M668">
        <v>0</v>
      </c>
      <c r="N668">
        <v>7.716887344795624E-2</v>
      </c>
      <c r="O668">
        <v>6.9200707786606031E-2</v>
      </c>
      <c r="P668"/>
      <c r="Q668">
        <v>1.1440307069717759</v>
      </c>
      <c r="R668">
        <v>4.5648098801492782</v>
      </c>
      <c r="S668">
        <v>3.2076026186534397</v>
      </c>
      <c r="T668"/>
      <c r="U668"/>
      <c r="V668"/>
      <c r="W668"/>
      <c r="X668"/>
      <c r="Y668"/>
      <c r="Z668">
        <v>0.21455461232068967</v>
      </c>
      <c r="AA668"/>
      <c r="AB668"/>
      <c r="AC668"/>
      <c r="AD668"/>
      <c r="AE668"/>
      <c r="AF668"/>
      <c r="AG668"/>
      <c r="AH668"/>
      <c r="AI668">
        <v>-2.2878641634058594</v>
      </c>
      <c r="AJ668">
        <v>-0.62937039246336335</v>
      </c>
      <c r="AK668">
        <v>-0.28006669870756656</v>
      </c>
      <c r="AL668">
        <v>-0.28386540396614496</v>
      </c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</row>
    <row r="669" spans="1:55" x14ac:dyDescent="0.2">
      <c r="A669" s="3" t="str">
        <f t="shared" si="10"/>
        <v>GreeceAR5_UNFCCC2006</v>
      </c>
      <c r="B669" t="s">
        <v>291</v>
      </c>
      <c r="C669" t="s">
        <v>292</v>
      </c>
      <c r="D669" t="s">
        <v>25</v>
      </c>
      <c r="E669" t="s">
        <v>39</v>
      </c>
      <c r="F669">
        <v>130.41389726064182</v>
      </c>
      <c r="G669">
        <v>11.833903211223172</v>
      </c>
      <c r="H669" t="s">
        <v>213</v>
      </c>
      <c r="I669" t="s">
        <v>144</v>
      </c>
      <c r="J669">
        <v>2.7648266544292857E-3</v>
      </c>
      <c r="K669">
        <v>0.81323261912521361</v>
      </c>
      <c r="L669">
        <v>4.1765206135903662E-2</v>
      </c>
      <c r="M669">
        <v>0</v>
      </c>
      <c r="N669">
        <v>7.565412568464798E-2</v>
      </c>
      <c r="O669">
        <v>6.9348049054234709E-2</v>
      </c>
      <c r="P669"/>
      <c r="Q669">
        <v>1.1249468947826808</v>
      </c>
      <c r="R669">
        <v>4.6020297306675628</v>
      </c>
      <c r="S669">
        <v>3.1132148753232762</v>
      </c>
      <c r="T669"/>
      <c r="U669"/>
      <c r="V669"/>
      <c r="W669"/>
      <c r="X669"/>
      <c r="Y669"/>
      <c r="Z669">
        <v>0.20375784381139223</v>
      </c>
      <c r="AA669"/>
      <c r="AB669"/>
      <c r="AC669"/>
      <c r="AD669"/>
      <c r="AE669"/>
      <c r="AF669"/>
      <c r="AG669"/>
      <c r="AH669"/>
      <c r="AI669">
        <v>-2.228150370840944</v>
      </c>
      <c r="AJ669">
        <v>-0.61202836374873659</v>
      </c>
      <c r="AK669">
        <v>-0.36741460763760514</v>
      </c>
      <c r="AL669">
        <v>-0.30535351884898421</v>
      </c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</row>
    <row r="670" spans="1:55" x14ac:dyDescent="0.2">
      <c r="A670" s="3" t="str">
        <f t="shared" si="10"/>
        <v>GreeceAR5_UNFCCC2007</v>
      </c>
      <c r="B670" t="s">
        <v>291</v>
      </c>
      <c r="C670" t="s">
        <v>292</v>
      </c>
      <c r="D670" t="s">
        <v>25</v>
      </c>
      <c r="E670" t="s">
        <v>37</v>
      </c>
      <c r="F670">
        <v>132.50215172127758</v>
      </c>
      <c r="G670">
        <v>11.992802238035752</v>
      </c>
      <c r="H670" t="s">
        <v>208</v>
      </c>
      <c r="I670" t="s">
        <v>169</v>
      </c>
      <c r="J670">
        <v>2.8092782472223326E-3</v>
      </c>
      <c r="K670">
        <v>0.81745420307828798</v>
      </c>
      <c r="L670">
        <v>3.9603174221566201E-2</v>
      </c>
      <c r="M670">
        <v>0</v>
      </c>
      <c r="N670">
        <v>7.3682330333569399E-2</v>
      </c>
      <c r="O670">
        <v>6.9260292366576312E-2</v>
      </c>
      <c r="P670"/>
      <c r="Q670">
        <v>1.1236960638895812</v>
      </c>
      <c r="R670">
        <v>4.5877597136215025</v>
      </c>
      <c r="S670">
        <v>3.2442487969635709</v>
      </c>
      <c r="T670"/>
      <c r="U670"/>
      <c r="V670"/>
      <c r="W670"/>
      <c r="X670"/>
      <c r="Y670"/>
      <c r="Z670">
        <v>0.22143319294148564</v>
      </c>
      <c r="AA670"/>
      <c r="AB670"/>
      <c r="AC670"/>
      <c r="AD670"/>
      <c r="AE670"/>
      <c r="AF670"/>
      <c r="AG670"/>
      <c r="AH670"/>
      <c r="AI670">
        <v>-1.2335197556485999</v>
      </c>
      <c r="AJ670"/>
      <c r="AK670">
        <v>-0.22514180381851806</v>
      </c>
      <c r="AL670">
        <v>-0.46800111254502774</v>
      </c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</row>
    <row r="671" spans="1:55" x14ac:dyDescent="0.2">
      <c r="A671" s="3" t="str">
        <f t="shared" si="10"/>
        <v>GreeceAR5_UNFCCC2008</v>
      </c>
      <c r="B671" t="s">
        <v>291</v>
      </c>
      <c r="C671" t="s">
        <v>292</v>
      </c>
      <c r="D671" t="s">
        <v>25</v>
      </c>
      <c r="E671" t="s">
        <v>33</v>
      </c>
      <c r="F671">
        <v>128.68223360200852</v>
      </c>
      <c r="G671">
        <v>11.616183478532371</v>
      </c>
      <c r="H671" t="s">
        <v>218</v>
      </c>
      <c r="I671" t="s">
        <v>217</v>
      </c>
      <c r="J671">
        <v>2.6947392973058573E-3</v>
      </c>
      <c r="K671">
        <v>0.8191695179784575</v>
      </c>
      <c r="L671">
        <v>4.0914326137123119E-2</v>
      </c>
      <c r="M671">
        <v>0</v>
      </c>
      <c r="N671">
        <v>7.0737601851611223E-2</v>
      </c>
      <c r="O671">
        <v>6.9178554032808176E-2</v>
      </c>
      <c r="P671"/>
      <c r="Q671">
        <v>1.0913739697402753</v>
      </c>
      <c r="R671">
        <v>4.5096065058681818</v>
      </c>
      <c r="S671">
        <v>3.074814399626324</v>
      </c>
      <c r="T671"/>
      <c r="U671"/>
      <c r="V671"/>
      <c r="W671"/>
      <c r="X671"/>
      <c r="Y671"/>
      <c r="Z671">
        <v>0.22625597506420927</v>
      </c>
      <c r="AA671"/>
      <c r="AB671"/>
      <c r="AC671"/>
      <c r="AD671"/>
      <c r="AE671"/>
      <c r="AF671"/>
      <c r="AG671"/>
      <c r="AH671"/>
      <c r="AI671">
        <v>-2.0158064601356411</v>
      </c>
      <c r="AJ671">
        <v>-0.66770310662828969</v>
      </c>
      <c r="AK671">
        <v>-0.42821306984343316</v>
      </c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</row>
    <row r="672" spans="1:55" x14ac:dyDescent="0.2">
      <c r="A672" s="3" t="str">
        <f t="shared" si="10"/>
        <v>GreeceAR5_UNFCCC2009</v>
      </c>
      <c r="B672" t="s">
        <v>291</v>
      </c>
      <c r="C672" t="s">
        <v>292</v>
      </c>
      <c r="D672" t="s">
        <v>25</v>
      </c>
      <c r="E672" t="s">
        <v>31</v>
      </c>
      <c r="F672">
        <v>121.17491315730835</v>
      </c>
      <c r="G672">
        <v>10.909762104200286</v>
      </c>
      <c r="H672" t="s">
        <v>213</v>
      </c>
      <c r="I672" t="s">
        <v>144</v>
      </c>
      <c r="J672">
        <v>2.5537915366648663E-3</v>
      </c>
      <c r="K672">
        <v>0.82897274471259819</v>
      </c>
      <c r="L672">
        <v>4.0862730247262759E-2</v>
      </c>
      <c r="M672">
        <v>0</v>
      </c>
      <c r="N672">
        <v>5.8458422355018691E-2</v>
      </c>
      <c r="O672">
        <v>7.1706102685120301E-2</v>
      </c>
      <c r="P672"/>
      <c r="Q672">
        <v>1.070706552897148</v>
      </c>
      <c r="R672">
        <v>4.4708829569674506</v>
      </c>
      <c r="S672">
        <v>2.9109029534860023</v>
      </c>
      <c r="T672"/>
      <c r="U672"/>
      <c r="V672"/>
      <c r="W672"/>
      <c r="X672"/>
      <c r="Y672"/>
      <c r="Z672">
        <v>0.23648830236788762</v>
      </c>
      <c r="AA672"/>
      <c r="AB672"/>
      <c r="AC672"/>
      <c r="AD672"/>
      <c r="AE672"/>
      <c r="AF672"/>
      <c r="AG672"/>
      <c r="AH672"/>
      <c r="AI672">
        <v>-2.0184970464541649</v>
      </c>
      <c r="AJ672">
        <v>-0.50993601805640454</v>
      </c>
      <c r="AK672">
        <v>-0.44137521874232721</v>
      </c>
      <c r="AL672">
        <v>-0.29114426280205924</v>
      </c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</row>
    <row r="673" spans="1:55" x14ac:dyDescent="0.2">
      <c r="A673" s="3" t="str">
        <f t="shared" si="10"/>
        <v>GreeceAR5_UNFCCC2010</v>
      </c>
      <c r="B673" t="s">
        <v>291</v>
      </c>
      <c r="C673" t="s">
        <v>292</v>
      </c>
      <c r="D673" t="s">
        <v>25</v>
      </c>
      <c r="E673" t="s">
        <v>30</v>
      </c>
      <c r="F673">
        <v>114.63189262098979</v>
      </c>
      <c r="G673">
        <v>10.307380433797487</v>
      </c>
      <c r="H673" t="s">
        <v>144</v>
      </c>
      <c r="I673" t="s">
        <v>241</v>
      </c>
      <c r="J673">
        <v>2.3033853183224247E-3</v>
      </c>
      <c r="K673">
        <v>0.81357111966235418</v>
      </c>
      <c r="L673">
        <v>4.5940716240731497E-2</v>
      </c>
      <c r="M673">
        <v>0</v>
      </c>
      <c r="N673">
        <v>6.1892615346689696E-2</v>
      </c>
      <c r="O673">
        <v>7.8595548750224661E-2</v>
      </c>
      <c r="P673"/>
      <c r="Q673">
        <v>1.0846127852361329</v>
      </c>
      <c r="R673">
        <v>4.5740770089079943</v>
      </c>
      <c r="S673">
        <v>3.1031551159543622</v>
      </c>
      <c r="T673"/>
      <c r="U673"/>
      <c r="V673"/>
      <c r="W673"/>
      <c r="X673"/>
      <c r="Y673"/>
      <c r="Z673">
        <v>0.2477115947250326</v>
      </c>
      <c r="AA673"/>
      <c r="AB673"/>
      <c r="AC673"/>
      <c r="AD673"/>
      <c r="AE673"/>
      <c r="AF673"/>
      <c r="AG673"/>
      <c r="AH673"/>
      <c r="AI673">
        <v>-2.1322422024754282</v>
      </c>
      <c r="AJ673">
        <v>-0.30838696248452024</v>
      </c>
      <c r="AK673">
        <v>-0.46119636583142459</v>
      </c>
      <c r="AL673">
        <v>-0.36388960402880161</v>
      </c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</row>
    <row r="674" spans="1:55" x14ac:dyDescent="0.2">
      <c r="A674" s="3" t="str">
        <f t="shared" si="10"/>
        <v>GreeceAR5_UNFCCC2011</v>
      </c>
      <c r="B674" t="s">
        <v>291</v>
      </c>
      <c r="C674" t="s">
        <v>292</v>
      </c>
      <c r="D674" t="s">
        <v>25</v>
      </c>
      <c r="E674" t="s">
        <v>29</v>
      </c>
      <c r="F674">
        <v>111.4000607245891</v>
      </c>
      <c r="G674">
        <v>10.031614040306813</v>
      </c>
      <c r="H674" t="s">
        <v>144</v>
      </c>
      <c r="I674" t="s">
        <v>230</v>
      </c>
      <c r="J674">
        <v>2.2769902901398731E-3</v>
      </c>
      <c r="K674">
        <v>0.82729876457916995</v>
      </c>
      <c r="L674">
        <v>4.4960647825369467E-2</v>
      </c>
      <c r="M674">
        <v>0</v>
      </c>
      <c r="N674">
        <v>4.8998485082919783E-2</v>
      </c>
      <c r="O674">
        <v>7.8742102512540837E-2</v>
      </c>
      <c r="P674"/>
      <c r="Q674">
        <v>1.0629859039077374</v>
      </c>
      <c r="R674">
        <v>4.5454036195365006</v>
      </c>
      <c r="S674">
        <v>2.9143270944958517</v>
      </c>
      <c r="T674"/>
      <c r="U674"/>
      <c r="V674"/>
      <c r="W674"/>
      <c r="X674"/>
      <c r="Y674"/>
      <c r="Z674">
        <v>0.24915838353878034</v>
      </c>
      <c r="AA674"/>
      <c r="AB674"/>
      <c r="AC674"/>
      <c r="AD674"/>
      <c r="AE674"/>
      <c r="AF674"/>
      <c r="AG674"/>
      <c r="AH674"/>
      <c r="AI674">
        <v>-2.1540897125239371</v>
      </c>
      <c r="AJ674">
        <v>-0.55294681008354918</v>
      </c>
      <c r="AK674">
        <v>-0.31893085565401269</v>
      </c>
      <c r="AL674">
        <v>-0.3239569102581541</v>
      </c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</row>
    <row r="675" spans="1:55" x14ac:dyDescent="0.2">
      <c r="A675" s="3" t="str">
        <f t="shared" si="10"/>
        <v>GreeceAR5_UNFCCC2012</v>
      </c>
      <c r="B675" t="s">
        <v>291</v>
      </c>
      <c r="C675" t="s">
        <v>292</v>
      </c>
      <c r="D675" t="s">
        <v>25</v>
      </c>
      <c r="E675" t="s">
        <v>28</v>
      </c>
      <c r="F675">
        <v>107.72737867087666</v>
      </c>
      <c r="G675">
        <v>9.7534876760988887</v>
      </c>
      <c r="H675" t="s">
        <v>217</v>
      </c>
      <c r="I675" t="s">
        <v>226</v>
      </c>
      <c r="J675">
        <v>2.1454574473394393E-3</v>
      </c>
      <c r="K675">
        <v>0.821277292723681</v>
      </c>
      <c r="L675">
        <v>4.413573713966433E-2</v>
      </c>
      <c r="M675">
        <v>0</v>
      </c>
      <c r="N675">
        <v>5.4324875483337927E-2</v>
      </c>
      <c r="O675">
        <v>8.0262094653316685E-2</v>
      </c>
      <c r="P675"/>
      <c r="Q675">
        <v>1.0499772847701352</v>
      </c>
      <c r="R675">
        <v>4.4925747071894095</v>
      </c>
      <c r="S675">
        <v>2.8572034486923963</v>
      </c>
      <c r="T675"/>
      <c r="U675"/>
      <c r="V675"/>
      <c r="W675"/>
      <c r="X675"/>
      <c r="Y675"/>
      <c r="Z675">
        <v>0.24666962298365028</v>
      </c>
      <c r="AA675"/>
      <c r="AB675"/>
      <c r="AC675"/>
      <c r="AD675"/>
      <c r="AE675"/>
      <c r="AF675"/>
      <c r="AG675"/>
      <c r="AH675"/>
      <c r="AI675">
        <v>-2.0809756353834703</v>
      </c>
      <c r="AJ675">
        <v>-0.56588350792514652</v>
      </c>
      <c r="AK675">
        <v>-0.74714910033124371</v>
      </c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</row>
    <row r="676" spans="1:55" x14ac:dyDescent="0.2">
      <c r="A676" s="3" t="str">
        <f t="shared" si="10"/>
        <v>GreeceAR5_UNFCCC2013</v>
      </c>
      <c r="B676" t="s">
        <v>291</v>
      </c>
      <c r="C676" t="s">
        <v>292</v>
      </c>
      <c r="D676" t="s">
        <v>25</v>
      </c>
      <c r="E676" t="s">
        <v>27</v>
      </c>
      <c r="F676">
        <v>98.58861655577978</v>
      </c>
      <c r="G676">
        <v>8.9910368852710434</v>
      </c>
      <c r="H676" t="s">
        <v>149</v>
      </c>
      <c r="I676" t="s">
        <v>195</v>
      </c>
      <c r="J676">
        <v>1.9382424328472604E-3</v>
      </c>
      <c r="K676">
        <v>0.7918813796147427</v>
      </c>
      <c r="L676">
        <v>4.9353040762922476E-2</v>
      </c>
      <c r="M676">
        <v>0</v>
      </c>
      <c r="N676">
        <v>6.0925600281529754E-2</v>
      </c>
      <c r="O676">
        <v>9.7839979340805044E-2</v>
      </c>
      <c r="P676"/>
      <c r="Q676">
        <v>1.0277928977425705</v>
      </c>
      <c r="R676">
        <v>4.430694245947433</v>
      </c>
      <c r="S676">
        <v>2.9787731936910307</v>
      </c>
      <c r="T676"/>
      <c r="U676"/>
      <c r="V676"/>
      <c r="W676"/>
      <c r="X676"/>
      <c r="Y676"/>
      <c r="Z676">
        <v>0.23339542551711701</v>
      </c>
      <c r="AA676"/>
      <c r="AB676">
        <v>0.9752524441578927</v>
      </c>
      <c r="AC676"/>
      <c r="AD676"/>
      <c r="AE676"/>
      <c r="AF676"/>
      <c r="AG676"/>
      <c r="AH676"/>
      <c r="AI676">
        <v>-2.1867719181606629</v>
      </c>
      <c r="AJ676"/>
      <c r="AK676">
        <v>-0.65314968278264063</v>
      </c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</row>
    <row r="677" spans="1:55" x14ac:dyDescent="0.2">
      <c r="A677" s="3" t="str">
        <f t="shared" si="10"/>
        <v>GreeceAR5_UNFCCC2014</v>
      </c>
      <c r="B677" t="s">
        <v>291</v>
      </c>
      <c r="C677" t="s">
        <v>292</v>
      </c>
      <c r="D677" t="s">
        <v>25</v>
      </c>
      <c r="E677" t="s">
        <v>24</v>
      </c>
      <c r="F677">
        <v>96.433411723565541</v>
      </c>
      <c r="G677">
        <v>8.853264352312527</v>
      </c>
      <c r="H677" t="s">
        <v>230</v>
      </c>
      <c r="I677" t="s">
        <v>171</v>
      </c>
      <c r="J677">
        <v>1.8443189663892314E-3</v>
      </c>
      <c r="K677">
        <v>0.77381364176245659</v>
      </c>
      <c r="L677">
        <v>5.115878136659447E-2</v>
      </c>
      <c r="M677">
        <v>0</v>
      </c>
      <c r="N677">
        <v>6.5395727445480487E-2</v>
      </c>
      <c r="O677">
        <v>0.10963184942546848</v>
      </c>
      <c r="P677"/>
      <c r="Q677">
        <v>1.0017630304046075</v>
      </c>
      <c r="R677">
        <v>4.278632642432127</v>
      </c>
      <c r="S677">
        <v>2.7771512529766071</v>
      </c>
      <c r="T677"/>
      <c r="U677"/>
      <c r="V677"/>
      <c r="W677"/>
      <c r="X677"/>
      <c r="Y677"/>
      <c r="Z677">
        <v>0.21888764968741381</v>
      </c>
      <c r="AA677"/>
      <c r="AB677">
        <v>2.2957386981613896</v>
      </c>
      <c r="AC677"/>
      <c r="AD677"/>
      <c r="AE677"/>
      <c r="AF677"/>
      <c r="AG677"/>
      <c r="AH677"/>
      <c r="AI677">
        <v>-2.2002973383381783</v>
      </c>
      <c r="AJ677"/>
      <c r="AK677">
        <v>-0.50254456008900394</v>
      </c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</row>
    <row r="678" spans="1:55" x14ac:dyDescent="0.2">
      <c r="A678" s="3" t="str">
        <f t="shared" si="10"/>
        <v>GreeceAR5_UNFCCC2015</v>
      </c>
      <c r="B678" t="s">
        <v>291</v>
      </c>
      <c r="C678" t="s">
        <v>292</v>
      </c>
      <c r="D678" t="s">
        <v>25</v>
      </c>
      <c r="E678" t="s">
        <v>22</v>
      </c>
      <c r="F678">
        <v>90.142570795843824</v>
      </c>
      <c r="G678">
        <v>8.3304265276543354</v>
      </c>
      <c r="H678" t="s">
        <v>121</v>
      </c>
      <c r="I678" t="s">
        <v>195</v>
      </c>
      <c r="J678">
        <v>1.8073716706822392E-3</v>
      </c>
      <c r="K678">
        <v>0.79103609462302693</v>
      </c>
      <c r="L678">
        <v>5.4501794795198524E-2</v>
      </c>
      <c r="M678">
        <v>0</v>
      </c>
      <c r="N678">
        <v>6.4624239333556724E-2</v>
      </c>
      <c r="O678">
        <v>8.9837871248217835E-2</v>
      </c>
      <c r="P678"/>
      <c r="Q678">
        <v>0.96932104722636392</v>
      </c>
      <c r="R678">
        <v>4.1743001293942843</v>
      </c>
      <c r="S678">
        <v>2.7272010844337524</v>
      </c>
      <c r="T678"/>
      <c r="U678"/>
      <c r="V678"/>
      <c r="W678"/>
      <c r="X678"/>
      <c r="Y678"/>
      <c r="Z678">
        <v>0.22739440808597799</v>
      </c>
      <c r="AA678"/>
      <c r="AB678"/>
      <c r="AC678"/>
      <c r="AD678"/>
      <c r="AE678"/>
      <c r="AF678"/>
      <c r="AG678"/>
      <c r="AH678"/>
      <c r="AI678">
        <v>-2.1644035193866644</v>
      </c>
      <c r="AJ678">
        <v>-0.59059662043020877</v>
      </c>
      <c r="AK678">
        <v>-1.2427526589039166</v>
      </c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</row>
    <row r="679" spans="1:55" x14ac:dyDescent="0.2">
      <c r="A679" s="3" t="str">
        <f t="shared" si="10"/>
        <v>GreeceAR5_UNFCCC2016</v>
      </c>
      <c r="B679" t="s">
        <v>291</v>
      </c>
      <c r="C679" t="s">
        <v>292</v>
      </c>
      <c r="D679" t="s">
        <v>25</v>
      </c>
      <c r="E679" t="s">
        <v>21</v>
      </c>
      <c r="F679">
        <v>86.237565336026691</v>
      </c>
      <c r="G679">
        <v>8.0027651648307785</v>
      </c>
      <c r="H679" t="s">
        <v>195</v>
      </c>
      <c r="I679" t="s">
        <v>195</v>
      </c>
      <c r="J679">
        <v>1.7535299372083218E-3</v>
      </c>
      <c r="K679">
        <v>0.77750668313109905</v>
      </c>
      <c r="L679">
        <v>5.7761527956748042E-2</v>
      </c>
      <c r="M679">
        <v>0</v>
      </c>
      <c r="N679">
        <v>7.0929798698287597E-2</v>
      </c>
      <c r="O679">
        <v>9.3801990213865372E-2</v>
      </c>
      <c r="P679"/>
      <c r="Q679">
        <v>0.95686759028968316</v>
      </c>
      <c r="R679">
        <v>4.0773716148057257</v>
      </c>
      <c r="S679">
        <v>2.8084424670506438</v>
      </c>
      <c r="T679"/>
      <c r="U679"/>
      <c r="V679"/>
      <c r="W679"/>
      <c r="X679"/>
      <c r="Y679"/>
      <c r="Z679">
        <v>0.24657358757149889</v>
      </c>
      <c r="AA679"/>
      <c r="AB679"/>
      <c r="AC679"/>
      <c r="AD679"/>
      <c r="AE679"/>
      <c r="AF679"/>
      <c r="AG679"/>
      <c r="AH679"/>
      <c r="AI679">
        <v>-2.1444714982610416</v>
      </c>
      <c r="AJ679">
        <v>-0.24806590302720741</v>
      </c>
      <c r="AK679">
        <v>-1.3696561457437126</v>
      </c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</row>
    <row r="680" spans="1:55" x14ac:dyDescent="0.2">
      <c r="A680" s="3" t="str">
        <f t="shared" si="10"/>
        <v>GreeceAR5_UNFCCC2017</v>
      </c>
      <c r="B680" t="s">
        <v>291</v>
      </c>
      <c r="C680" t="s">
        <v>292</v>
      </c>
      <c r="D680" t="s">
        <v>25</v>
      </c>
      <c r="E680" t="s">
        <v>20</v>
      </c>
      <c r="F680">
        <v>90.119790284276377</v>
      </c>
      <c r="G680">
        <v>8.3795890406655911</v>
      </c>
      <c r="H680" t="s">
        <v>195</v>
      </c>
      <c r="I680" t="s">
        <v>171</v>
      </c>
      <c r="J680">
        <v>1.7304199036155595E-3</v>
      </c>
      <c r="K680">
        <v>0.78069913312908878</v>
      </c>
      <c r="L680">
        <v>5.7504030324744812E-2</v>
      </c>
      <c r="M680">
        <v>0</v>
      </c>
      <c r="N680">
        <v>7.1667836266161397E-2</v>
      </c>
      <c r="O680">
        <v>9.0129000280004964E-2</v>
      </c>
      <c r="P680"/>
      <c r="Q680">
        <v>0.94975571698223726</v>
      </c>
      <c r="R680">
        <v>4.0575063980202248</v>
      </c>
      <c r="S680">
        <v>2.8567652000580326</v>
      </c>
      <c r="T680"/>
      <c r="U680"/>
      <c r="V680"/>
      <c r="W680"/>
      <c r="X680"/>
      <c r="Y680"/>
      <c r="Z680">
        <v>0.25837928870503929</v>
      </c>
      <c r="AA680"/>
      <c r="AB680"/>
      <c r="AC680"/>
      <c r="AD680"/>
      <c r="AE680"/>
      <c r="AF680"/>
      <c r="AG680"/>
      <c r="AH680"/>
      <c r="AI680">
        <v>-2.1149292746157649</v>
      </c>
      <c r="AJ680">
        <v>-0.1227640102857965</v>
      </c>
      <c r="AK680">
        <v>-1.2605206750980662</v>
      </c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</row>
    <row r="681" spans="1:55" x14ac:dyDescent="0.2">
      <c r="A681" s="3" t="str">
        <f t="shared" si="10"/>
        <v>GreeceAR5_UNFCCC2018</v>
      </c>
      <c r="B681" t="s">
        <v>291</v>
      </c>
      <c r="C681" t="s">
        <v>292</v>
      </c>
      <c r="D681" t="s">
        <v>25</v>
      </c>
      <c r="E681" t="s">
        <v>19</v>
      </c>
      <c r="F681">
        <v>87.10331598738712</v>
      </c>
      <c r="G681">
        <v>8.1155570318752339</v>
      </c>
      <c r="H681" t="s">
        <v>120</v>
      </c>
      <c r="I681" t="s">
        <v>120</v>
      </c>
      <c r="J681">
        <v>1.6425038392810854E-3</v>
      </c>
      <c r="K681">
        <v>0.77374871386088562</v>
      </c>
      <c r="L681">
        <v>6.1382963398181327E-2</v>
      </c>
      <c r="M681">
        <v>0</v>
      </c>
      <c r="N681">
        <v>7.2418026655827292E-2</v>
      </c>
      <c r="O681">
        <v>9.2450296085105688E-2</v>
      </c>
      <c r="P681"/>
      <c r="Q681">
        <v>0.96945110574114624</v>
      </c>
      <c r="R681">
        <v>4.1005784287652185</v>
      </c>
      <c r="S681">
        <v>2.7567882622766375</v>
      </c>
      <c r="T681"/>
      <c r="U681"/>
      <c r="V681"/>
      <c r="W681"/>
      <c r="X681"/>
      <c r="Y681"/>
      <c r="Z681">
        <v>0.22590955624545733</v>
      </c>
      <c r="AA681"/>
      <c r="AB681"/>
      <c r="AC681"/>
      <c r="AD681"/>
      <c r="AE681"/>
      <c r="AF681"/>
      <c r="AG681"/>
      <c r="AH681"/>
      <c r="AI681">
        <v>-2.1403995028197085</v>
      </c>
      <c r="AJ681">
        <v>-0.38762762851365629</v>
      </c>
      <c r="AK681">
        <v>-1.6933571283581239</v>
      </c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</row>
    <row r="682" spans="1:55" x14ac:dyDescent="0.2">
      <c r="A682" s="3" t="str">
        <f t="shared" si="10"/>
        <v>GreeceAR5_UNFCCC2019</v>
      </c>
      <c r="B682" t="s">
        <v>291</v>
      </c>
      <c r="C682" t="s">
        <v>292</v>
      </c>
      <c r="D682" t="s">
        <v>25</v>
      </c>
      <c r="E682" t="s">
        <v>18</v>
      </c>
      <c r="F682">
        <v>81.416607058430159</v>
      </c>
      <c r="G682">
        <v>7.5937121087569128</v>
      </c>
      <c r="H682" t="s">
        <v>132</v>
      </c>
      <c r="I682" t="s">
        <v>132</v>
      </c>
      <c r="J682">
        <v>1.5316048753235159E-3</v>
      </c>
      <c r="K682">
        <v>0.75324838812567474</v>
      </c>
      <c r="L682">
        <v>6.6083884644791299E-2</v>
      </c>
      <c r="M682">
        <v>0</v>
      </c>
      <c r="N682">
        <v>7.4634163427951511E-2</v>
      </c>
      <c r="O682">
        <v>0.1060335638015824</v>
      </c>
      <c r="P682"/>
      <c r="Q682">
        <v>0.9552436555044298</v>
      </c>
      <c r="R682">
        <v>4.0563194949712313</v>
      </c>
      <c r="S682">
        <v>2.8001174245482479</v>
      </c>
      <c r="T682"/>
      <c r="U682"/>
      <c r="V682"/>
      <c r="W682"/>
      <c r="X682"/>
      <c r="Y682"/>
      <c r="Z682">
        <v>0.22225476875748343</v>
      </c>
      <c r="AA682"/>
      <c r="AB682">
        <v>0.59895765525702527</v>
      </c>
      <c r="AC682"/>
      <c r="AD682"/>
      <c r="AE682"/>
      <c r="AF682"/>
      <c r="AG682"/>
      <c r="AH682"/>
      <c r="AI682">
        <v>-2.1370533779198073</v>
      </c>
      <c r="AJ682"/>
      <c r="AK682">
        <v>-1.702422713831335</v>
      </c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</row>
    <row r="683" spans="1:55" x14ac:dyDescent="0.2">
      <c r="A683" s="3" t="str">
        <f t="shared" si="10"/>
        <v>GreeceAR5_UNFCCC2020</v>
      </c>
      <c r="B683" t="s">
        <v>291</v>
      </c>
      <c r="C683" t="s">
        <v>292</v>
      </c>
      <c r="D683" t="s">
        <v>25</v>
      </c>
      <c r="E683" t="s">
        <v>107</v>
      </c>
      <c r="F683">
        <v>70.343759322260937</v>
      </c>
      <c r="G683">
        <v>6.5750440148528737</v>
      </c>
      <c r="H683" t="s">
        <v>35</v>
      </c>
      <c r="I683" t="s">
        <v>36</v>
      </c>
      <c r="J683">
        <v>1.4213002061085863E-3</v>
      </c>
      <c r="K683">
        <v>0.73448017734368176</v>
      </c>
      <c r="L683">
        <v>7.669932295903191E-2</v>
      </c>
      <c r="M683">
        <v>0</v>
      </c>
      <c r="N683">
        <v>7.3816681422207098E-2</v>
      </c>
      <c r="O683">
        <v>0.11500381827507915</v>
      </c>
      <c r="P683"/>
      <c r="Q683">
        <v>0.95176760082324741</v>
      </c>
      <c r="R683">
        <v>4.0432629475709678</v>
      </c>
      <c r="S683">
        <v>2.8736252649994825</v>
      </c>
      <c r="T683"/>
      <c r="U683"/>
      <c r="V683"/>
      <c r="W683"/>
      <c r="X683"/>
      <c r="Y683"/>
      <c r="Z683">
        <v>0.22114510048950431</v>
      </c>
      <c r="AA683"/>
      <c r="AB683"/>
      <c r="AC683"/>
      <c r="AD683"/>
      <c r="AE683"/>
      <c r="AF683"/>
      <c r="AG683"/>
      <c r="AH683"/>
      <c r="AI683">
        <v>-2.1933738613363891</v>
      </c>
      <c r="AJ683"/>
      <c r="AK683">
        <v>-1.9327904170583285</v>
      </c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</row>
    <row r="684" spans="1:55" x14ac:dyDescent="0.2">
      <c r="A684" s="3" t="str">
        <f t="shared" si="10"/>
        <v>GreeceAR6_UNFCCC1990</v>
      </c>
      <c r="B684" t="s">
        <v>291</v>
      </c>
      <c r="C684" t="s">
        <v>292</v>
      </c>
      <c r="D684" t="s">
        <v>285</v>
      </c>
      <c r="E684" t="s">
        <v>79</v>
      </c>
      <c r="F684">
        <v>102.42871428695152</v>
      </c>
      <c r="G684">
        <v>10.045190123222238</v>
      </c>
      <c r="H684" t="s">
        <v>121</v>
      </c>
      <c r="I684" t="s">
        <v>169</v>
      </c>
      <c r="J684">
        <v>2.8445017251757616E-3</v>
      </c>
      <c r="K684">
        <v>0.75277839710403638</v>
      </c>
      <c r="L684">
        <v>5.1204146017167017E-2</v>
      </c>
      <c r="M684">
        <v>0</v>
      </c>
      <c r="N684">
        <v>9.5682546969362861E-2</v>
      </c>
      <c r="O684">
        <v>0.10033490990943378</v>
      </c>
      <c r="P684"/>
      <c r="Q684">
        <v>1.1836073333109813</v>
      </c>
      <c r="R684">
        <v>4.4714225623318899</v>
      </c>
      <c r="S684">
        <v>4.4255265646662227</v>
      </c>
      <c r="T684"/>
      <c r="U684"/>
      <c r="V684"/>
      <c r="W684"/>
      <c r="X684"/>
      <c r="Y684"/>
      <c r="Z684">
        <v>0.19661935981131998</v>
      </c>
      <c r="AA684"/>
      <c r="AB684"/>
      <c r="AC684"/>
      <c r="AD684"/>
      <c r="AE684"/>
      <c r="AF684"/>
      <c r="AG684"/>
      <c r="AH684"/>
      <c r="AI684">
        <v>-1.0877523268133857</v>
      </c>
      <c r="AJ684">
        <v>-0.75491567614515476</v>
      </c>
      <c r="AK684"/>
      <c r="AL684">
        <v>-0.34900474694648392</v>
      </c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</row>
    <row r="685" spans="1:55" x14ac:dyDescent="0.2">
      <c r="A685" s="3" t="str">
        <f t="shared" si="10"/>
        <v>GreeceAR6_UNFCCC1991</v>
      </c>
      <c r="B685" t="s">
        <v>291</v>
      </c>
      <c r="C685" t="s">
        <v>292</v>
      </c>
      <c r="D685" t="s">
        <v>285</v>
      </c>
      <c r="E685" t="s">
        <v>78</v>
      </c>
      <c r="F685">
        <v>102.27459968345919</v>
      </c>
      <c r="G685">
        <v>9.9103995293241098</v>
      </c>
      <c r="H685" t="s">
        <v>149</v>
      </c>
      <c r="I685" t="s">
        <v>167</v>
      </c>
      <c r="J685">
        <v>2.8245071189290337E-3</v>
      </c>
      <c r="K685">
        <v>0.75501521455111342</v>
      </c>
      <c r="L685">
        <v>5.1017272749013402E-2</v>
      </c>
      <c r="M685">
        <v>0</v>
      </c>
      <c r="N685">
        <v>9.322367852928086E-2</v>
      </c>
      <c r="O685">
        <v>0.10074383417059227</v>
      </c>
      <c r="P685"/>
      <c r="Q685">
        <v>1.1837381448977735</v>
      </c>
      <c r="R685">
        <v>4.4781407870829995</v>
      </c>
      <c r="S685">
        <v>4.4383854320031144</v>
      </c>
      <c r="T685"/>
      <c r="U685"/>
      <c r="V685"/>
      <c r="W685"/>
      <c r="X685"/>
      <c r="Y685"/>
      <c r="Z685">
        <v>0.2032709463902351</v>
      </c>
      <c r="AA685"/>
      <c r="AB685"/>
      <c r="AC685"/>
      <c r="AD685"/>
      <c r="AE685"/>
      <c r="AF685"/>
      <c r="AG685"/>
      <c r="AH685"/>
      <c r="AI685">
        <v>-1.2563111982537991</v>
      </c>
      <c r="AJ685">
        <v>-0.79924016347671711</v>
      </c>
      <c r="AK685"/>
      <c r="AL685">
        <v>-0.33154858151699129</v>
      </c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</row>
    <row r="686" spans="1:55" x14ac:dyDescent="0.2">
      <c r="A686" s="3" t="str">
        <f t="shared" si="10"/>
        <v>GreeceAR6_UNFCCC1992</v>
      </c>
      <c r="B686" t="s">
        <v>291</v>
      </c>
      <c r="C686" t="s">
        <v>292</v>
      </c>
      <c r="D686" t="s">
        <v>285</v>
      </c>
      <c r="E686" t="s">
        <v>76</v>
      </c>
      <c r="F686">
        <v>103.7561202196074</v>
      </c>
      <c r="G686">
        <v>9.9774508698052067</v>
      </c>
      <c r="H686" t="s">
        <v>149</v>
      </c>
      <c r="I686" t="s">
        <v>167</v>
      </c>
      <c r="J686">
        <v>2.9044679011287133E-3</v>
      </c>
      <c r="K686">
        <v>0.7633259082117646</v>
      </c>
      <c r="L686">
        <v>5.1314446890691374E-2</v>
      </c>
      <c r="M686">
        <v>0</v>
      </c>
      <c r="N686">
        <v>8.8823110275946429E-2</v>
      </c>
      <c r="O686">
        <v>9.6536534621597669E-2</v>
      </c>
      <c r="P686"/>
      <c r="Q686">
        <v>1.1727860613210266</v>
      </c>
      <c r="R686">
        <v>4.4013616723176767</v>
      </c>
      <c r="S686">
        <v>4.2535644961033716</v>
      </c>
      <c r="T686"/>
      <c r="U686"/>
      <c r="V686"/>
      <c r="W686"/>
      <c r="X686"/>
      <c r="Y686"/>
      <c r="Z686">
        <v>0.18854406204070598</v>
      </c>
      <c r="AA686"/>
      <c r="AB686"/>
      <c r="AC686"/>
      <c r="AD686"/>
      <c r="AE686"/>
      <c r="AF686"/>
      <c r="AG686"/>
      <c r="AH686"/>
      <c r="AI686">
        <v>-1.5041931641605324</v>
      </c>
      <c r="AJ686">
        <v>-0.79537872440647595</v>
      </c>
      <c r="AK686"/>
      <c r="AL686">
        <v>-0.2173662200119971</v>
      </c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</row>
    <row r="687" spans="1:55" x14ac:dyDescent="0.2">
      <c r="A687" s="3" t="str">
        <f t="shared" si="10"/>
        <v>GreeceAR6_UNFCCC1993</v>
      </c>
      <c r="B687" t="s">
        <v>291</v>
      </c>
      <c r="C687" t="s">
        <v>292</v>
      </c>
      <c r="D687" t="s">
        <v>285</v>
      </c>
      <c r="E687" t="s">
        <v>73</v>
      </c>
      <c r="F687">
        <v>102.60534560469682</v>
      </c>
      <c r="G687">
        <v>9.8089172948393362</v>
      </c>
      <c r="H687" t="s">
        <v>217</v>
      </c>
      <c r="I687" t="s">
        <v>167</v>
      </c>
      <c r="J687">
        <v>2.8786571371041412E-3</v>
      </c>
      <c r="K687">
        <v>0.7684128748555471</v>
      </c>
      <c r="L687">
        <v>5.2439028585374893E-2</v>
      </c>
      <c r="M687">
        <v>0</v>
      </c>
      <c r="N687">
        <v>8.6370151480624435E-2</v>
      </c>
      <c r="O687">
        <v>9.277794507845355E-2</v>
      </c>
      <c r="P687"/>
      <c r="Q687">
        <v>1.1810985437289727</v>
      </c>
      <c r="R687">
        <v>4.3689918201125968</v>
      </c>
      <c r="S687">
        <v>3.764749018012751</v>
      </c>
      <c r="T687"/>
      <c r="U687"/>
      <c r="V687"/>
      <c r="W687"/>
      <c r="X687"/>
      <c r="Y687"/>
      <c r="Z687">
        <v>0.20467373741398778</v>
      </c>
      <c r="AA687"/>
      <c r="AB687"/>
      <c r="AC687"/>
      <c r="AD687"/>
      <c r="AE687"/>
      <c r="AF687"/>
      <c r="AG687"/>
      <c r="AH687"/>
      <c r="AI687">
        <v>-1.55314356944444</v>
      </c>
      <c r="AJ687">
        <v>-1.0316611081238432</v>
      </c>
      <c r="AK687"/>
      <c r="AL687">
        <v>-0.43117550808465654</v>
      </c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</row>
    <row r="688" spans="1:55" x14ac:dyDescent="0.2">
      <c r="A688" s="3" t="str">
        <f t="shared" si="10"/>
        <v>GreeceAR6_UNFCCC1994</v>
      </c>
      <c r="B688" t="s">
        <v>291</v>
      </c>
      <c r="C688" t="s">
        <v>292</v>
      </c>
      <c r="D688" t="s">
        <v>285</v>
      </c>
      <c r="E688" t="s">
        <v>70</v>
      </c>
      <c r="F688">
        <v>104.70728347005065</v>
      </c>
      <c r="G688">
        <v>9.9598649614303856</v>
      </c>
      <c r="H688" t="s">
        <v>217</v>
      </c>
      <c r="I688" t="s">
        <v>169</v>
      </c>
      <c r="J688">
        <v>2.9154211260692163E-3</v>
      </c>
      <c r="K688">
        <v>0.77436305951415807</v>
      </c>
      <c r="L688">
        <v>5.2964272150881599E-2</v>
      </c>
      <c r="M688">
        <v>0</v>
      </c>
      <c r="N688">
        <v>8.4219274592837415E-2</v>
      </c>
      <c r="O688">
        <v>8.8453393742123007E-2</v>
      </c>
      <c r="P688"/>
      <c r="Q688">
        <v>1.1356358925513463</v>
      </c>
      <c r="R688">
        <v>4.2468679775689591</v>
      </c>
      <c r="S688">
        <v>3.6544124951034465</v>
      </c>
      <c r="T688"/>
      <c r="U688"/>
      <c r="V688"/>
      <c r="W688"/>
      <c r="X688"/>
      <c r="Y688"/>
      <c r="Z688">
        <v>0.22479820722072597</v>
      </c>
      <c r="AA688"/>
      <c r="AB688"/>
      <c r="AC688"/>
      <c r="AD688"/>
      <c r="AE688"/>
      <c r="AF688"/>
      <c r="AG688"/>
      <c r="AH688"/>
      <c r="AI688">
        <v>-1.2946456715710879</v>
      </c>
      <c r="AJ688">
        <v>-0.95726413460646387</v>
      </c>
      <c r="AK688"/>
      <c r="AL688">
        <v>-0.41131576906631717</v>
      </c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</row>
    <row r="689" spans="1:55" x14ac:dyDescent="0.2">
      <c r="A689" s="3" t="str">
        <f t="shared" si="10"/>
        <v>GreeceAR6_UNFCCC1995</v>
      </c>
      <c r="B689" t="s">
        <v>291</v>
      </c>
      <c r="C689" t="s">
        <v>292</v>
      </c>
      <c r="D689" t="s">
        <v>285</v>
      </c>
      <c r="E689" t="s">
        <v>68</v>
      </c>
      <c r="F689">
        <v>105.62550146564652</v>
      </c>
      <c r="G689">
        <v>10.000376009100277</v>
      </c>
      <c r="H689" t="s">
        <v>147</v>
      </c>
      <c r="I689" t="s">
        <v>169</v>
      </c>
      <c r="J689">
        <v>2.9380243757651191E-3</v>
      </c>
      <c r="K689">
        <v>0.76823902948821221</v>
      </c>
      <c r="L689">
        <v>5.257432056478703E-2</v>
      </c>
      <c r="M689">
        <v>0</v>
      </c>
      <c r="N689">
        <v>8.8018950983871191E-2</v>
      </c>
      <c r="O689">
        <v>9.1167698963129637E-2</v>
      </c>
      <c r="P689"/>
      <c r="Q689">
        <v>1.1582734421465397</v>
      </c>
      <c r="R689">
        <v>4.3905460501378908</v>
      </c>
      <c r="S689">
        <v>3.8420758480318447</v>
      </c>
      <c r="T689"/>
      <c r="U689"/>
      <c r="V689"/>
      <c r="W689"/>
      <c r="X689"/>
      <c r="Y689"/>
      <c r="Z689">
        <v>0.23873858013339525</v>
      </c>
      <c r="AA689"/>
      <c r="AB689"/>
      <c r="AC689"/>
      <c r="AD689"/>
      <c r="AE689"/>
      <c r="AF689"/>
      <c r="AG689"/>
      <c r="AH689"/>
      <c r="AI689">
        <v>-1.5512829097418974</v>
      </c>
      <c r="AJ689">
        <v>-1.0348634826571854</v>
      </c>
      <c r="AK689"/>
      <c r="AL689">
        <v>-0.35082529565826609</v>
      </c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</row>
    <row r="690" spans="1:55" x14ac:dyDescent="0.2">
      <c r="A690" s="3" t="str">
        <f t="shared" si="10"/>
        <v>GreeceAR6_UNFCCC1996</v>
      </c>
      <c r="B690" t="s">
        <v>291</v>
      </c>
      <c r="C690" t="s">
        <v>292</v>
      </c>
      <c r="D690" t="s">
        <v>285</v>
      </c>
      <c r="E690" t="s">
        <v>65</v>
      </c>
      <c r="F690">
        <v>108.10608696773436</v>
      </c>
      <c r="G690">
        <v>10.190227638162126</v>
      </c>
      <c r="H690" t="s">
        <v>230</v>
      </c>
      <c r="I690" t="s">
        <v>167</v>
      </c>
      <c r="J690">
        <v>2.9195824020223807E-3</v>
      </c>
      <c r="K690">
        <v>0.77113965152562569</v>
      </c>
      <c r="L690">
        <v>5.2365952055082834E-2</v>
      </c>
      <c r="M690">
        <v>0</v>
      </c>
      <c r="N690">
        <v>8.6966554672975885E-2</v>
      </c>
      <c r="O690">
        <v>8.952784174631552E-2</v>
      </c>
      <c r="P690"/>
      <c r="Q690">
        <v>1.1522197324984533</v>
      </c>
      <c r="R690">
        <v>4.3938067012472022</v>
      </c>
      <c r="S690">
        <v>3.8797439774533791</v>
      </c>
      <c r="T690"/>
      <c r="U690"/>
      <c r="V690"/>
      <c r="W690"/>
      <c r="X690"/>
      <c r="Y690"/>
      <c r="Z690">
        <v>0.25273423466171085</v>
      </c>
      <c r="AA690"/>
      <c r="AB690"/>
      <c r="AC690"/>
      <c r="AD690"/>
      <c r="AE690"/>
      <c r="AF690"/>
      <c r="AG690"/>
      <c r="AH690"/>
      <c r="AI690">
        <v>-1.619010853488756</v>
      </c>
      <c r="AJ690">
        <v>-0.39390676216811449</v>
      </c>
      <c r="AK690"/>
      <c r="AL690">
        <v>-0.36993202782838519</v>
      </c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</row>
    <row r="691" spans="1:55" x14ac:dyDescent="0.2">
      <c r="A691" s="3" t="str">
        <f t="shared" si="10"/>
        <v>GreeceAR6_UNFCCC1997</v>
      </c>
      <c r="B691" t="s">
        <v>291</v>
      </c>
      <c r="C691" t="s">
        <v>292</v>
      </c>
      <c r="D691" t="s">
        <v>285</v>
      </c>
      <c r="E691" t="s">
        <v>64</v>
      </c>
      <c r="F691">
        <v>112.59619670616377</v>
      </c>
      <c r="G691">
        <v>10.561247663729375</v>
      </c>
      <c r="H691" t="s">
        <v>241</v>
      </c>
      <c r="I691" t="s">
        <v>167</v>
      </c>
      <c r="J691">
        <v>2.8282226006422443E-3</v>
      </c>
      <c r="K691">
        <v>0.78066316908994082</v>
      </c>
      <c r="L691">
        <v>4.9904325730539531E-2</v>
      </c>
      <c r="M691">
        <v>0</v>
      </c>
      <c r="N691">
        <v>8.4140226425461442E-2</v>
      </c>
      <c r="O691">
        <v>8.5292278754058273E-2</v>
      </c>
      <c r="P691"/>
      <c r="Q691">
        <v>1.1588710686360626</v>
      </c>
      <c r="R691">
        <v>4.3967876105630346</v>
      </c>
      <c r="S691">
        <v>3.7942061629538948</v>
      </c>
      <c r="T691"/>
      <c r="U691"/>
      <c r="V691"/>
      <c r="W691"/>
      <c r="X691"/>
      <c r="Y691"/>
      <c r="Z691">
        <v>0.25372135395590628</v>
      </c>
      <c r="AA691"/>
      <c r="AB691"/>
      <c r="AC691"/>
      <c r="AD691"/>
      <c r="AE691"/>
      <c r="AF691"/>
      <c r="AG691"/>
      <c r="AH691"/>
      <c r="AI691">
        <v>-1.2597253390654088</v>
      </c>
      <c r="AJ691">
        <v>-0.97948272378731305</v>
      </c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</row>
    <row r="692" spans="1:55" x14ac:dyDescent="0.2">
      <c r="A692" s="3" t="str">
        <f t="shared" si="10"/>
        <v>GreeceAR6_UNFCCC1998</v>
      </c>
      <c r="B692" t="s">
        <v>291</v>
      </c>
      <c r="C692" t="s">
        <v>292</v>
      </c>
      <c r="D692" t="s">
        <v>285</v>
      </c>
      <c r="E692" t="s">
        <v>62</v>
      </c>
      <c r="F692">
        <v>117.57074750521683</v>
      </c>
      <c r="G692">
        <v>10.96689975310098</v>
      </c>
      <c r="H692" t="s">
        <v>169</v>
      </c>
      <c r="I692" t="s">
        <v>167</v>
      </c>
      <c r="J692">
        <v>2.9707942415601028E-3</v>
      </c>
      <c r="K692">
        <v>0.7878172178682028</v>
      </c>
      <c r="L692">
        <v>4.9444402003989113E-2</v>
      </c>
      <c r="M692">
        <v>0</v>
      </c>
      <c r="N692">
        <v>8.1420233493167682E-2</v>
      </c>
      <c r="O692">
        <v>8.1318146634640445E-2</v>
      </c>
      <c r="P692"/>
      <c r="Q692">
        <v>1.1524127845597205</v>
      </c>
      <c r="R692">
        <v>4.3868658130050315</v>
      </c>
      <c r="S692">
        <v>3.7863843430258566</v>
      </c>
      <c r="T692"/>
      <c r="U692"/>
      <c r="V692"/>
      <c r="W692"/>
      <c r="X692"/>
      <c r="Y692"/>
      <c r="Z692">
        <v>0.23497234498290026</v>
      </c>
      <c r="AA692"/>
      <c r="AB692"/>
      <c r="AC692"/>
      <c r="AD692"/>
      <c r="AE692"/>
      <c r="AF692"/>
      <c r="AG692"/>
      <c r="AH692"/>
      <c r="AI692">
        <v>-1.1288772521720714</v>
      </c>
      <c r="AJ692">
        <v>-0.8243497883619525</v>
      </c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</row>
    <row r="693" spans="1:55" x14ac:dyDescent="0.2">
      <c r="A693" s="3" t="str">
        <f t="shared" si="10"/>
        <v>GreeceAR6_UNFCCC1999</v>
      </c>
      <c r="B693" t="s">
        <v>291</v>
      </c>
      <c r="C693" t="s">
        <v>292</v>
      </c>
      <c r="D693" t="s">
        <v>285</v>
      </c>
      <c r="E693" t="s">
        <v>60</v>
      </c>
      <c r="F693">
        <v>116.79978818772487</v>
      </c>
      <c r="G693">
        <v>10.853286181021328</v>
      </c>
      <c r="H693" t="s">
        <v>202</v>
      </c>
      <c r="I693" t="s">
        <v>202</v>
      </c>
      <c r="J693">
        <v>2.970595559695617E-3</v>
      </c>
      <c r="K693">
        <v>0.78820924094282496</v>
      </c>
      <c r="L693">
        <v>4.9325061050837463E-2</v>
      </c>
      <c r="M693">
        <v>0</v>
      </c>
      <c r="N693">
        <v>8.136375341630088E-2</v>
      </c>
      <c r="O693">
        <v>8.1101944590036695E-2</v>
      </c>
      <c r="P693"/>
      <c r="Q693">
        <v>1.1384045493665726</v>
      </c>
      <c r="R693">
        <v>4.4156248247924674</v>
      </c>
      <c r="S693">
        <v>3.7023373625791045</v>
      </c>
      <c r="T693"/>
      <c r="U693"/>
      <c r="V693"/>
      <c r="W693"/>
      <c r="X693"/>
      <c r="Y693"/>
      <c r="Z693">
        <v>0.21632321299074073</v>
      </c>
      <c r="AA693"/>
      <c r="AB693"/>
      <c r="AC693"/>
      <c r="AD693"/>
      <c r="AE693"/>
      <c r="AF693"/>
      <c r="AG693"/>
      <c r="AH693"/>
      <c r="AI693">
        <v>-1.5763955273828365</v>
      </c>
      <c r="AJ693">
        <v>-1.008498522085798</v>
      </c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</row>
    <row r="694" spans="1:55" x14ac:dyDescent="0.2">
      <c r="A694" s="3" t="str">
        <f t="shared" si="10"/>
        <v>GreeceAR6_UNFCCC2000</v>
      </c>
      <c r="B694" t="s">
        <v>291</v>
      </c>
      <c r="C694" t="s">
        <v>292</v>
      </c>
      <c r="D694" t="s">
        <v>285</v>
      </c>
      <c r="E694" t="s">
        <v>58</v>
      </c>
      <c r="F694">
        <v>121.64875859308434</v>
      </c>
      <c r="G694">
        <v>11.257719792271372</v>
      </c>
      <c r="H694" t="s">
        <v>202</v>
      </c>
      <c r="I694" t="s">
        <v>213</v>
      </c>
      <c r="J694">
        <v>3.1131497616523245E-3</v>
      </c>
      <c r="K694">
        <v>0.79619756828132893</v>
      </c>
      <c r="L694">
        <v>4.7438958465106429E-2</v>
      </c>
      <c r="M694">
        <v>0</v>
      </c>
      <c r="N694">
        <v>7.9992846361091011E-2</v>
      </c>
      <c r="O694">
        <v>7.6370626892473564E-2</v>
      </c>
      <c r="P694"/>
      <c r="Q694">
        <v>1.138958132913827</v>
      </c>
      <c r="R694">
        <v>4.3737950209937813</v>
      </c>
      <c r="S694">
        <v>3.580630232170408</v>
      </c>
      <c r="T694"/>
      <c r="U694"/>
      <c r="V694"/>
      <c r="W694"/>
      <c r="X694"/>
      <c r="Y694"/>
      <c r="Z694">
        <v>0.19700856836701425</v>
      </c>
      <c r="AA694"/>
      <c r="AB694"/>
      <c r="AC694"/>
      <c r="AD694"/>
      <c r="AE694"/>
      <c r="AF694"/>
      <c r="AG694"/>
      <c r="AH694"/>
      <c r="AI694">
        <v>-0.95450718433325055</v>
      </c>
      <c r="AJ694">
        <v>-0.85759945249243574</v>
      </c>
      <c r="AK694"/>
      <c r="AL694">
        <v>-0.23505124260302715</v>
      </c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</row>
    <row r="695" spans="1:55" x14ac:dyDescent="0.2">
      <c r="A695" s="3" t="str">
        <f t="shared" si="10"/>
        <v>GreeceAR6_UNFCCC2001</v>
      </c>
      <c r="B695" t="s">
        <v>291</v>
      </c>
      <c r="C695" t="s">
        <v>292</v>
      </c>
      <c r="D695" t="s">
        <v>285</v>
      </c>
      <c r="E695" t="s">
        <v>55</v>
      </c>
      <c r="F695">
        <v>123.16182596398502</v>
      </c>
      <c r="G695">
        <v>11.338641987041312</v>
      </c>
      <c r="H695" t="s">
        <v>206</v>
      </c>
      <c r="I695" t="s">
        <v>202</v>
      </c>
      <c r="J695">
        <v>3.1308308920110907E-3</v>
      </c>
      <c r="K695">
        <v>0.80634893102432514</v>
      </c>
      <c r="L695">
        <v>3.9970575774417094E-2</v>
      </c>
      <c r="M695">
        <v>0</v>
      </c>
      <c r="N695">
        <v>7.8421715116397464E-2</v>
      </c>
      <c r="O695">
        <v>7.5258778084860298E-2</v>
      </c>
      <c r="P695"/>
      <c r="Q695">
        <v>1.1183235846900828</v>
      </c>
      <c r="R695">
        <v>4.4079307549169089</v>
      </c>
      <c r="S695">
        <v>3.5392380382559874</v>
      </c>
      <c r="T695"/>
      <c r="U695"/>
      <c r="V695"/>
      <c r="W695"/>
      <c r="X695"/>
      <c r="Y695"/>
      <c r="Z695">
        <v>0.20351615088675623</v>
      </c>
      <c r="AA695"/>
      <c r="AB695"/>
      <c r="AC695"/>
      <c r="AD695"/>
      <c r="AE695"/>
      <c r="AF695"/>
      <c r="AG695"/>
      <c r="AH695"/>
      <c r="AI695">
        <v>-1.7800998287520056</v>
      </c>
      <c r="AJ695">
        <v>-0.6167147945838013</v>
      </c>
      <c r="AK695">
        <v>-9.4161754440480014E-2</v>
      </c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</row>
    <row r="696" spans="1:55" x14ac:dyDescent="0.2">
      <c r="A696" s="3" t="str">
        <f t="shared" si="10"/>
        <v>GreeceAR6_UNFCCC2002</v>
      </c>
      <c r="B696" t="s">
        <v>291</v>
      </c>
      <c r="C696" t="s">
        <v>292</v>
      </c>
      <c r="D696" t="s">
        <v>285</v>
      </c>
      <c r="E696" t="s">
        <v>52</v>
      </c>
      <c r="F696">
        <v>122.84590299845985</v>
      </c>
      <c r="G696">
        <v>11.268176031791153</v>
      </c>
      <c r="H696" t="s">
        <v>206</v>
      </c>
      <c r="I696" t="s">
        <v>167</v>
      </c>
      <c r="J696">
        <v>3.0516484151510096E-3</v>
      </c>
      <c r="K696">
        <v>0.8072857890769678</v>
      </c>
      <c r="L696">
        <v>3.967610066150426E-2</v>
      </c>
      <c r="M696">
        <v>0</v>
      </c>
      <c r="N696">
        <v>7.7604563549023189E-2</v>
      </c>
      <c r="O696">
        <v>7.5433546712504781E-2</v>
      </c>
      <c r="P696"/>
      <c r="Q696">
        <v>1.1190476914209166</v>
      </c>
      <c r="R696">
        <v>4.44477089978328</v>
      </c>
      <c r="S696">
        <v>3.494964375867903</v>
      </c>
      <c r="T696"/>
      <c r="U696"/>
      <c r="V696"/>
      <c r="W696"/>
      <c r="X696"/>
      <c r="Y696"/>
      <c r="Z696">
        <v>0.20791919520205301</v>
      </c>
      <c r="AA696"/>
      <c r="AB696"/>
      <c r="AC696"/>
      <c r="AD696"/>
      <c r="AE696"/>
      <c r="AF696"/>
      <c r="AG696"/>
      <c r="AH696"/>
      <c r="AI696">
        <v>-1.8733333539177031</v>
      </c>
      <c r="AJ696">
        <v>-0.75531486331470765</v>
      </c>
      <c r="AK696"/>
      <c r="AL696">
        <v>-0.23044633023760164</v>
      </c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</row>
    <row r="697" spans="1:55" x14ac:dyDescent="0.2">
      <c r="A697" s="3" t="str">
        <f t="shared" si="10"/>
        <v>GreeceAR6_UNFCCC2003</v>
      </c>
      <c r="B697" t="s">
        <v>291</v>
      </c>
      <c r="C697" t="s">
        <v>292</v>
      </c>
      <c r="D697" t="s">
        <v>285</v>
      </c>
      <c r="E697" t="s">
        <v>50</v>
      </c>
      <c r="F697">
        <v>126.95813049518982</v>
      </c>
      <c r="G697">
        <v>11.617616879759172</v>
      </c>
      <c r="H697" t="s">
        <v>218</v>
      </c>
      <c r="I697" t="s">
        <v>169</v>
      </c>
      <c r="J697">
        <v>3.0666595786374134E-3</v>
      </c>
      <c r="K697">
        <v>0.81168852694852001</v>
      </c>
      <c r="L697">
        <v>3.9448809851249163E-2</v>
      </c>
      <c r="M697">
        <v>0</v>
      </c>
      <c r="N697">
        <v>7.6038713782957151E-2</v>
      </c>
      <c r="O697">
        <v>7.2823949417273784E-2</v>
      </c>
      <c r="P697"/>
      <c r="Q697">
        <v>1.1217042968419784</v>
      </c>
      <c r="R697">
        <v>4.4811715141820114</v>
      </c>
      <c r="S697">
        <v>3.4381478207551104</v>
      </c>
      <c r="T697"/>
      <c r="U697"/>
      <c r="V697"/>
      <c r="W697"/>
      <c r="X697"/>
      <c r="Y697"/>
      <c r="Z697">
        <v>0.20456884151424709</v>
      </c>
      <c r="AA697"/>
      <c r="AB697"/>
      <c r="AC697"/>
      <c r="AD697"/>
      <c r="AE697"/>
      <c r="AF697"/>
      <c r="AG697"/>
      <c r="AH697"/>
      <c r="AI697">
        <v>-1.8856092538634319</v>
      </c>
      <c r="AJ697">
        <v>-0.41911040024620405</v>
      </c>
      <c r="AK697">
        <v>-0.10274387342373185</v>
      </c>
      <c r="AL697">
        <v>-0.28857705489535279</v>
      </c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</row>
    <row r="698" spans="1:55" x14ac:dyDescent="0.2">
      <c r="A698" s="3" t="str">
        <f t="shared" si="10"/>
        <v>GreeceAR6_UNFCCC2004</v>
      </c>
      <c r="B698" t="s">
        <v>291</v>
      </c>
      <c r="C698" t="s">
        <v>292</v>
      </c>
      <c r="D698" t="s">
        <v>285</v>
      </c>
      <c r="E698" t="s">
        <v>46</v>
      </c>
      <c r="F698">
        <v>127.41080152288892</v>
      </c>
      <c r="G698">
        <v>11.630229270703948</v>
      </c>
      <c r="H698" t="s">
        <v>213</v>
      </c>
      <c r="I698" t="s">
        <v>147</v>
      </c>
      <c r="J698">
        <v>2.9231694302288436E-3</v>
      </c>
      <c r="K698">
        <v>0.81234323204603009</v>
      </c>
      <c r="L698">
        <v>3.9367228818318931E-2</v>
      </c>
      <c r="M698">
        <v>0</v>
      </c>
      <c r="N698">
        <v>7.5455821011777585E-2</v>
      </c>
      <c r="O698">
        <v>7.2833718123873389E-2</v>
      </c>
      <c r="P698"/>
      <c r="Q698">
        <v>1.1268266243174212</v>
      </c>
      <c r="R698">
        <v>4.4497217154272173</v>
      </c>
      <c r="S698">
        <v>3.4914498945637038</v>
      </c>
      <c r="T698"/>
      <c r="U698"/>
      <c r="V698"/>
      <c r="W698"/>
      <c r="X698"/>
      <c r="Y698"/>
      <c r="Z698">
        <v>0.2118041697465266</v>
      </c>
      <c r="AA698"/>
      <c r="AB698"/>
      <c r="AC698"/>
      <c r="AD698"/>
      <c r="AE698"/>
      <c r="AF698"/>
      <c r="AG698"/>
      <c r="AH698"/>
      <c r="AI698">
        <v>-1.8727762689355039</v>
      </c>
      <c r="AJ698">
        <v>-0.49230297276756485</v>
      </c>
      <c r="AK698"/>
      <c r="AL698">
        <v>-0.2656444296830211</v>
      </c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</row>
    <row r="699" spans="1:55" x14ac:dyDescent="0.2">
      <c r="A699" s="3" t="str">
        <f t="shared" si="10"/>
        <v>GreeceAR6_UNFCCC2005</v>
      </c>
      <c r="B699" t="s">
        <v>291</v>
      </c>
      <c r="C699" t="s">
        <v>292</v>
      </c>
      <c r="D699" t="s">
        <v>285</v>
      </c>
      <c r="E699" t="s">
        <v>43</v>
      </c>
      <c r="F699">
        <v>131.74397757345719</v>
      </c>
      <c r="G699">
        <v>11.990553612416756</v>
      </c>
      <c r="H699" t="s">
        <v>206</v>
      </c>
      <c r="I699" t="s">
        <v>144</v>
      </c>
      <c r="J699">
        <v>2.9044470826896708E-3</v>
      </c>
      <c r="K699">
        <v>0.81478970545178098</v>
      </c>
      <c r="L699">
        <v>3.8884151706244083E-2</v>
      </c>
      <c r="M699">
        <v>0</v>
      </c>
      <c r="N699">
        <v>7.7425342087746568E-2</v>
      </c>
      <c r="O699">
        <v>6.8900800754228303E-2</v>
      </c>
      <c r="P699"/>
      <c r="Q699">
        <v>1.128491659024959</v>
      </c>
      <c r="R699">
        <v>4.4343867407164419</v>
      </c>
      <c r="S699">
        <v>3.304435905254298</v>
      </c>
      <c r="T699"/>
      <c r="U699"/>
      <c r="V699"/>
      <c r="W699"/>
      <c r="X699"/>
      <c r="Y699"/>
      <c r="Z699">
        <v>0.20995124436259568</v>
      </c>
      <c r="AA699"/>
      <c r="AB699"/>
      <c r="AC699"/>
      <c r="AD699"/>
      <c r="AE699"/>
      <c r="AF699"/>
      <c r="AG699"/>
      <c r="AH699"/>
      <c r="AI699">
        <v>-2.2880100741640317</v>
      </c>
      <c r="AJ699">
        <v>-0.62930676444753431</v>
      </c>
      <c r="AK699">
        <v>-0.28022183605448026</v>
      </c>
      <c r="AL699">
        <v>-0.28386540396614496</v>
      </c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</row>
    <row r="700" spans="1:55" x14ac:dyDescent="0.2">
      <c r="A700" s="3" t="str">
        <f t="shared" si="10"/>
        <v>GreeceAR6_UNFCCC2006</v>
      </c>
      <c r="B700" t="s">
        <v>291</v>
      </c>
      <c r="C700" t="s">
        <v>292</v>
      </c>
      <c r="D700" t="s">
        <v>285</v>
      </c>
      <c r="E700" t="s">
        <v>39</v>
      </c>
      <c r="F700">
        <v>130.20145880920091</v>
      </c>
      <c r="G700">
        <v>11.814626308028803</v>
      </c>
      <c r="H700" t="s">
        <v>202</v>
      </c>
      <c r="I700" t="s">
        <v>144</v>
      </c>
      <c r="J700">
        <v>2.7716281278852063E-3</v>
      </c>
      <c r="K700">
        <v>0.81431411482782534</v>
      </c>
      <c r="L700">
        <v>4.0766669202802648E-2</v>
      </c>
      <c r="M700">
        <v>0</v>
      </c>
      <c r="N700">
        <v>7.589492829302269E-2</v>
      </c>
      <c r="O700">
        <v>6.9024287676349327E-2</v>
      </c>
      <c r="P700"/>
      <c r="Q700">
        <v>1.1099621517867144</v>
      </c>
      <c r="R700">
        <v>4.4705431669342035</v>
      </c>
      <c r="S700">
        <v>3.2071987206160548</v>
      </c>
      <c r="T700"/>
      <c r="U700"/>
      <c r="V700"/>
      <c r="W700"/>
      <c r="X700"/>
      <c r="Y700"/>
      <c r="Z700">
        <v>0.19935890938965761</v>
      </c>
      <c r="AA700"/>
      <c r="AB700"/>
      <c r="AC700"/>
      <c r="AD700"/>
      <c r="AE700"/>
      <c r="AF700"/>
      <c r="AG700"/>
      <c r="AH700"/>
      <c r="AI700">
        <v>-2.2285861926313228</v>
      </c>
      <c r="AJ700">
        <v>-0.61196472399197166</v>
      </c>
      <c r="AK700">
        <v>-0.36759048754010398</v>
      </c>
      <c r="AL700">
        <v>-0.30535351884898421</v>
      </c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</row>
    <row r="701" spans="1:55" x14ac:dyDescent="0.2">
      <c r="A701" s="3" t="str">
        <f t="shared" si="10"/>
        <v>GreeceAR6_UNFCCC2007</v>
      </c>
      <c r="B701" t="s">
        <v>291</v>
      </c>
      <c r="C701" t="s">
        <v>292</v>
      </c>
      <c r="D701" t="s">
        <v>285</v>
      </c>
      <c r="E701" t="s">
        <v>37</v>
      </c>
      <c r="F701">
        <v>132.29645798665021</v>
      </c>
      <c r="G701">
        <v>11.974184847684402</v>
      </c>
      <c r="H701" t="s">
        <v>208</v>
      </c>
      <c r="I701" t="s">
        <v>169</v>
      </c>
      <c r="J701">
        <v>2.8161379419418763E-3</v>
      </c>
      <c r="K701">
        <v>0.81845968533467472</v>
      </c>
      <c r="L701">
        <v>3.8660592137612006E-2</v>
      </c>
      <c r="M701">
        <v>0</v>
      </c>
      <c r="N701">
        <v>7.3911855322468356E-2</v>
      </c>
      <c r="O701">
        <v>6.896786720524492E-2</v>
      </c>
      <c r="P701"/>
      <c r="Q701">
        <v>1.1087095227728252</v>
      </c>
      <c r="R701">
        <v>4.4566808646608891</v>
      </c>
      <c r="S701">
        <v>3.3421883832869992</v>
      </c>
      <c r="T701"/>
      <c r="U701"/>
      <c r="V701"/>
      <c r="W701"/>
      <c r="X701"/>
      <c r="Y701"/>
      <c r="Z701">
        <v>0.21662577542684264</v>
      </c>
      <c r="AA701"/>
      <c r="AB701"/>
      <c r="AC701"/>
      <c r="AD701"/>
      <c r="AE701"/>
      <c r="AF701"/>
      <c r="AG701"/>
      <c r="AH701"/>
      <c r="AI701">
        <v>-1.2392659411629432</v>
      </c>
      <c r="AJ701"/>
      <c r="AK701">
        <v>-0.22895642710144487</v>
      </c>
      <c r="AL701">
        <v>-0.46800111254502774</v>
      </c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</row>
    <row r="702" spans="1:55" x14ac:dyDescent="0.2">
      <c r="A702" s="3" t="str">
        <f t="shared" si="10"/>
        <v>GreeceAR6_UNFCCC2008</v>
      </c>
      <c r="B702" t="s">
        <v>291</v>
      </c>
      <c r="C702" t="s">
        <v>292</v>
      </c>
      <c r="D702" t="s">
        <v>285</v>
      </c>
      <c r="E702" t="s">
        <v>33</v>
      </c>
      <c r="F702">
        <v>128.47377947900691</v>
      </c>
      <c r="G702">
        <v>11.597366262885242</v>
      </c>
      <c r="H702" t="s">
        <v>218</v>
      </c>
      <c r="I702" t="s">
        <v>217</v>
      </c>
      <c r="J702">
        <v>2.7011504896589707E-3</v>
      </c>
      <c r="K702">
        <v>0.82023639768471768</v>
      </c>
      <c r="L702">
        <v>3.9939940384951793E-2</v>
      </c>
      <c r="M702">
        <v>0</v>
      </c>
      <c r="N702">
        <v>7.0967410260511649E-2</v>
      </c>
      <c r="O702">
        <v>6.885625166981893E-2</v>
      </c>
      <c r="P702"/>
      <c r="Q702">
        <v>1.0765418253373975</v>
      </c>
      <c r="R702">
        <v>4.3807606057005186</v>
      </c>
      <c r="S702">
        <v>3.1676389852754201</v>
      </c>
      <c r="T702"/>
      <c r="U702"/>
      <c r="V702"/>
      <c r="W702"/>
      <c r="X702"/>
      <c r="Y702"/>
      <c r="Z702">
        <v>0.22128147646598176</v>
      </c>
      <c r="AA702"/>
      <c r="AB702"/>
      <c r="AC702"/>
      <c r="AD702"/>
      <c r="AE702"/>
      <c r="AF702"/>
      <c r="AG702"/>
      <c r="AH702"/>
      <c r="AI702">
        <v>-2.0167010737864461</v>
      </c>
      <c r="AJ702">
        <v>-0.66763942318607084</v>
      </c>
      <c r="AK702">
        <v>-0.42860323480452894</v>
      </c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</row>
    <row r="703" spans="1:55" x14ac:dyDescent="0.2">
      <c r="A703" s="3" t="str">
        <f t="shared" si="10"/>
        <v>GreeceAR6_UNFCCC2009</v>
      </c>
      <c r="B703" t="s">
        <v>291</v>
      </c>
      <c r="C703" t="s">
        <v>292</v>
      </c>
      <c r="D703" t="s">
        <v>285</v>
      </c>
      <c r="E703" t="s">
        <v>31</v>
      </c>
      <c r="F703">
        <v>120.96876907179148</v>
      </c>
      <c r="G703">
        <v>10.891202297771894</v>
      </c>
      <c r="H703" t="s">
        <v>213</v>
      </c>
      <c r="I703" t="s">
        <v>144</v>
      </c>
      <c r="J703">
        <v>2.559774859615832E-3</v>
      </c>
      <c r="K703">
        <v>0.83009552174240686</v>
      </c>
      <c r="L703">
        <v>3.9903077972366668E-2</v>
      </c>
      <c r="M703">
        <v>0</v>
      </c>
      <c r="N703">
        <v>5.8668560217601355E-2</v>
      </c>
      <c r="O703">
        <v>7.1332840067625219E-2</v>
      </c>
      <c r="P703"/>
      <c r="Q703">
        <v>1.0560528355259782</v>
      </c>
      <c r="R703">
        <v>4.343143443911238</v>
      </c>
      <c r="S703">
        <v>2.9987792690629385</v>
      </c>
      <c r="T703"/>
      <c r="U703"/>
      <c r="V703"/>
      <c r="W703"/>
      <c r="X703"/>
      <c r="Y703"/>
      <c r="Z703">
        <v>0.23107030887543376</v>
      </c>
      <c r="AA703"/>
      <c r="AB703"/>
      <c r="AC703"/>
      <c r="AD703"/>
      <c r="AE703"/>
      <c r="AF703"/>
      <c r="AG703"/>
      <c r="AH703"/>
      <c r="AI703">
        <v>-2.0194714160226028</v>
      </c>
      <c r="AJ703">
        <v>-0.5098723198818581</v>
      </c>
      <c r="AK703">
        <v>-0.44176302697516384</v>
      </c>
      <c r="AL703">
        <v>-0.29114426280205924</v>
      </c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</row>
    <row r="704" spans="1:55" x14ac:dyDescent="0.2">
      <c r="A704" s="3" t="str">
        <f t="shared" si="10"/>
        <v>GreeceAR6_UNFCCC2010</v>
      </c>
      <c r="B704" t="s">
        <v>291</v>
      </c>
      <c r="C704" t="s">
        <v>292</v>
      </c>
      <c r="D704" t="s">
        <v>285</v>
      </c>
      <c r="E704" t="s">
        <v>30</v>
      </c>
      <c r="F704">
        <v>114.42415103736197</v>
      </c>
      <c r="G704">
        <v>10.288700889340769</v>
      </c>
      <c r="H704" t="s">
        <v>144</v>
      </c>
      <c r="I704" t="s">
        <v>241</v>
      </c>
      <c r="J704">
        <v>2.3082096928066865E-3</v>
      </c>
      <c r="K704">
        <v>0.81476627417957459</v>
      </c>
      <c r="L704">
        <v>4.4857927354290346E-2</v>
      </c>
      <c r="M704">
        <v>0</v>
      </c>
      <c r="N704">
        <v>6.2135564218554699E-2</v>
      </c>
      <c r="O704">
        <v>7.8240234247580351E-2</v>
      </c>
      <c r="P704"/>
      <c r="Q704">
        <v>1.070286596852823</v>
      </c>
      <c r="R704">
        <v>4.443389094367765</v>
      </c>
      <c r="S704">
        <v>3.1968352703982679</v>
      </c>
      <c r="T704"/>
      <c r="U704"/>
      <c r="V704"/>
      <c r="W704"/>
      <c r="X704"/>
      <c r="Y704"/>
      <c r="Z704">
        <v>0.24206141912485871</v>
      </c>
      <c r="AA704"/>
      <c r="AB704"/>
      <c r="AC704"/>
      <c r="AD704"/>
      <c r="AE704"/>
      <c r="AF704"/>
      <c r="AG704"/>
      <c r="AH704"/>
      <c r="AI704">
        <v>-2.1326552919830659</v>
      </c>
      <c r="AJ704">
        <v>-0.30833716118373222</v>
      </c>
      <c r="AK704">
        <v>-0.46125896033539099</v>
      </c>
      <c r="AL704">
        <v>-0.36388960402880161</v>
      </c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</row>
    <row r="705" spans="1:55" x14ac:dyDescent="0.2">
      <c r="A705" s="3" t="str">
        <f t="shared" si="10"/>
        <v>GreeceAR6_UNFCCC2011</v>
      </c>
      <c r="B705" t="s">
        <v>291</v>
      </c>
      <c r="C705" t="s">
        <v>292</v>
      </c>
      <c r="D705" t="s">
        <v>285</v>
      </c>
      <c r="E705" t="s">
        <v>29</v>
      </c>
      <c r="F705">
        <v>111.19031688187886</v>
      </c>
      <c r="G705">
        <v>10.012726534647353</v>
      </c>
      <c r="H705" t="s">
        <v>144</v>
      </c>
      <c r="I705" t="s">
        <v>230</v>
      </c>
      <c r="J705">
        <v>2.2818387525424038E-3</v>
      </c>
      <c r="K705">
        <v>0.82852168178907903</v>
      </c>
      <c r="L705">
        <v>4.3907293215974884E-2</v>
      </c>
      <c r="M705">
        <v>0</v>
      </c>
      <c r="N705">
        <v>4.9236020462425631E-2</v>
      </c>
      <c r="O705">
        <v>7.8335004532520375E-2</v>
      </c>
      <c r="P705"/>
      <c r="Q705">
        <v>1.0488966884387079</v>
      </c>
      <c r="R705">
        <v>4.4155349446926007</v>
      </c>
      <c r="S705">
        <v>3.0023067803674248</v>
      </c>
      <c r="T705"/>
      <c r="U705"/>
      <c r="V705"/>
      <c r="W705"/>
      <c r="X705"/>
      <c r="Y705"/>
      <c r="Z705">
        <v>0.2433555634156245</v>
      </c>
      <c r="AA705"/>
      <c r="AB705"/>
      <c r="AC705"/>
      <c r="AD705"/>
      <c r="AE705"/>
      <c r="AF705"/>
      <c r="AG705"/>
      <c r="AH705"/>
      <c r="AI705">
        <v>-2.1542664916689498</v>
      </c>
      <c r="AJ705">
        <v>-0.5529108899081252</v>
      </c>
      <c r="AK705">
        <v>-0.31927138090543322</v>
      </c>
      <c r="AL705">
        <v>-0.3239569102581541</v>
      </c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</row>
    <row r="706" spans="1:55" x14ac:dyDescent="0.2">
      <c r="A706" s="3" t="str">
        <f t="shared" si="10"/>
        <v>GreeceAR6_UNFCCC2012</v>
      </c>
      <c r="B706" t="s">
        <v>291</v>
      </c>
      <c r="C706" t="s">
        <v>292</v>
      </c>
      <c r="D706" t="s">
        <v>285</v>
      </c>
      <c r="E706" t="s">
        <v>28</v>
      </c>
      <c r="F706">
        <v>107.51132007813811</v>
      </c>
      <c r="G706">
        <v>9.7339260303260993</v>
      </c>
      <c r="H706" t="s">
        <v>217</v>
      </c>
      <c r="I706" t="s">
        <v>226</v>
      </c>
      <c r="J706">
        <v>2.149763052970492E-3</v>
      </c>
      <c r="K706">
        <v>0.82249215733543368</v>
      </c>
      <c r="L706">
        <v>4.3113049343790392E-2</v>
      </c>
      <c r="M706">
        <v>0</v>
      </c>
      <c r="N706">
        <v>5.4543735195850276E-2</v>
      </c>
      <c r="O706">
        <v>7.9851058124925725E-2</v>
      </c>
      <c r="P706"/>
      <c r="Q706">
        <v>1.0363167472479897</v>
      </c>
      <c r="R706">
        <v>4.3642154298411402</v>
      </c>
      <c r="S706">
        <v>2.9434586471434874</v>
      </c>
      <c r="T706"/>
      <c r="U706"/>
      <c r="V706"/>
      <c r="W706"/>
      <c r="X706"/>
      <c r="Y706"/>
      <c r="Z706">
        <v>0.24090184441428292</v>
      </c>
      <c r="AA706"/>
      <c r="AB706"/>
      <c r="AC706"/>
      <c r="AD706"/>
      <c r="AE706"/>
      <c r="AF706"/>
      <c r="AG706"/>
      <c r="AH706"/>
      <c r="AI706">
        <v>-2.0816285329148481</v>
      </c>
      <c r="AJ706">
        <v>-0.56584760987603278</v>
      </c>
      <c r="AK706">
        <v>-0.74778518285873574</v>
      </c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</row>
    <row r="707" spans="1:55" x14ac:dyDescent="0.2">
      <c r="A707" s="3" t="str">
        <f t="shared" ref="A707:A770" si="11">C707&amp;D707&amp;E707</f>
        <v>GreeceAR6_UNFCCC2013</v>
      </c>
      <c r="B707" t="s">
        <v>291</v>
      </c>
      <c r="C707" t="s">
        <v>292</v>
      </c>
      <c r="D707" t="s">
        <v>285</v>
      </c>
      <c r="E707" t="s">
        <v>27</v>
      </c>
      <c r="F707">
        <v>98.375429472371025</v>
      </c>
      <c r="G707">
        <v>8.9715947529300646</v>
      </c>
      <c r="H707" t="s">
        <v>149</v>
      </c>
      <c r="I707" t="s">
        <v>195</v>
      </c>
      <c r="J707">
        <v>1.9417490707791555E-3</v>
      </c>
      <c r="K707">
        <v>0.79319331821111705</v>
      </c>
      <c r="L707">
        <v>4.8212538277451297E-2</v>
      </c>
      <c r="M707">
        <v>0</v>
      </c>
      <c r="N707">
        <v>6.1102399998898035E-2</v>
      </c>
      <c r="O707">
        <v>9.7491743512533674E-2</v>
      </c>
      <c r="P707"/>
      <c r="Q707">
        <v>1.0146562765571778</v>
      </c>
      <c r="R707">
        <v>4.3041029817775058</v>
      </c>
      <c r="S707">
        <v>3.0686984221798168</v>
      </c>
      <c r="T707"/>
      <c r="U707"/>
      <c r="V707"/>
      <c r="W707"/>
      <c r="X707"/>
      <c r="Y707"/>
      <c r="Z707">
        <v>0.22804609288363048</v>
      </c>
      <c r="AA707"/>
      <c r="AB707">
        <v>0.97528836465761071</v>
      </c>
      <c r="AC707"/>
      <c r="AD707"/>
      <c r="AE707"/>
      <c r="AF707"/>
      <c r="AG707"/>
      <c r="AH707"/>
      <c r="AI707">
        <v>-2.186821752633501</v>
      </c>
      <c r="AJ707"/>
      <c r="AK707">
        <v>-0.65357213377568768</v>
      </c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</row>
    <row r="708" spans="1:55" x14ac:dyDescent="0.2">
      <c r="A708" s="3" t="str">
        <f t="shared" si="11"/>
        <v>GreeceAR6_UNFCCC2014</v>
      </c>
      <c r="B708" t="s">
        <v>291</v>
      </c>
      <c r="C708" t="s">
        <v>292</v>
      </c>
      <c r="D708" t="s">
        <v>285</v>
      </c>
      <c r="E708" t="s">
        <v>24</v>
      </c>
      <c r="F708">
        <v>96.220801575904829</v>
      </c>
      <c r="G708">
        <v>8.8337452478073342</v>
      </c>
      <c r="H708" t="s">
        <v>230</v>
      </c>
      <c r="I708" t="s">
        <v>171</v>
      </c>
      <c r="J708">
        <v>1.8475599054781099E-3</v>
      </c>
      <c r="K708">
        <v>0.77514696458776022</v>
      </c>
      <c r="L708">
        <v>4.9974932779980448E-2</v>
      </c>
      <c r="M708">
        <v>0</v>
      </c>
      <c r="N708">
        <v>6.5587231668523774E-2</v>
      </c>
      <c r="O708">
        <v>0.10929087096373553</v>
      </c>
      <c r="P708"/>
      <c r="Q708">
        <v>0.98909699707827914</v>
      </c>
      <c r="R708">
        <v>4.1563859955054951</v>
      </c>
      <c r="S708">
        <v>2.8609897813683536</v>
      </c>
      <c r="T708"/>
      <c r="U708"/>
      <c r="V708"/>
      <c r="W708"/>
      <c r="X708"/>
      <c r="Y708"/>
      <c r="Z708">
        <v>0.21380766335120716</v>
      </c>
      <c r="AA708"/>
      <c r="AB708">
        <v>2.2957747717560797</v>
      </c>
      <c r="AC708"/>
      <c r="AD708"/>
      <c r="AE708"/>
      <c r="AF708"/>
      <c r="AG708"/>
      <c r="AH708"/>
      <c r="AI708">
        <v>-2.2003294451298752</v>
      </c>
      <c r="AJ708"/>
      <c r="AK708">
        <v>-0.50278791071301565</v>
      </c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</row>
    <row r="709" spans="1:55" x14ac:dyDescent="0.2">
      <c r="A709" s="3" t="str">
        <f t="shared" si="11"/>
        <v>GreeceAR6_UNFCCC2015</v>
      </c>
      <c r="B709" t="s">
        <v>291</v>
      </c>
      <c r="C709" t="s">
        <v>292</v>
      </c>
      <c r="D709" t="s">
        <v>285</v>
      </c>
      <c r="E709" t="s">
        <v>22</v>
      </c>
      <c r="F709">
        <v>89.934171719953014</v>
      </c>
      <c r="G709">
        <v>8.3111675562847331</v>
      </c>
      <c r="H709" t="s">
        <v>121</v>
      </c>
      <c r="I709" t="s">
        <v>195</v>
      </c>
      <c r="J709">
        <v>1.8105028682073856E-3</v>
      </c>
      <c r="K709">
        <v>0.79249857985550531</v>
      </c>
      <c r="L709">
        <v>5.3245375233136792E-2</v>
      </c>
      <c r="M709">
        <v>0</v>
      </c>
      <c r="N709">
        <v>6.4822133303050991E-2</v>
      </c>
      <c r="O709">
        <v>8.943391160830684E-2</v>
      </c>
      <c r="P709"/>
      <c r="Q709">
        <v>0.95655971694286468</v>
      </c>
      <c r="R709">
        <v>4.0550344114115902</v>
      </c>
      <c r="S709">
        <v>2.8095316832091113</v>
      </c>
      <c r="T709"/>
      <c r="U709"/>
      <c r="V709"/>
      <c r="W709"/>
      <c r="X709"/>
      <c r="Y709"/>
      <c r="Z709">
        <v>0.22203895260499951</v>
      </c>
      <c r="AA709"/>
      <c r="AB709"/>
      <c r="AC709"/>
      <c r="AD709"/>
      <c r="AE709"/>
      <c r="AF709"/>
      <c r="AG709"/>
      <c r="AH709"/>
      <c r="AI709">
        <v>-2.1645302927063628</v>
      </c>
      <c r="AJ709">
        <v>-0.59056058887402108</v>
      </c>
      <c r="AK709">
        <v>-1.2429462672336455</v>
      </c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</row>
    <row r="710" spans="1:55" x14ac:dyDescent="0.2">
      <c r="A710" s="3" t="str">
        <f t="shared" si="11"/>
        <v>GreeceAR6_UNFCCC2016</v>
      </c>
      <c r="B710" t="s">
        <v>291</v>
      </c>
      <c r="C710" t="s">
        <v>292</v>
      </c>
      <c r="D710" t="s">
        <v>285</v>
      </c>
      <c r="E710" t="s">
        <v>21</v>
      </c>
      <c r="F710">
        <v>86.041785649308054</v>
      </c>
      <c r="G710">
        <v>7.9845969935616994</v>
      </c>
      <c r="H710" t="s">
        <v>195</v>
      </c>
      <c r="I710" t="s">
        <v>195</v>
      </c>
      <c r="J710">
        <v>1.7564602577537622E-3</v>
      </c>
      <c r="K710">
        <v>0.77900065715433786</v>
      </c>
      <c r="L710">
        <v>5.6425761323936403E-2</v>
      </c>
      <c r="M710">
        <v>0</v>
      </c>
      <c r="N710">
        <v>7.1139631724992519E-2</v>
      </c>
      <c r="O710">
        <v>9.3433949796733279E-2</v>
      </c>
      <c r="P710"/>
      <c r="Q710">
        <v>0.94438928502351627</v>
      </c>
      <c r="R710">
        <v>3.9608752829541336</v>
      </c>
      <c r="S710">
        <v>2.8932256358672666</v>
      </c>
      <c r="T710"/>
      <c r="U710"/>
      <c r="V710"/>
      <c r="W710"/>
      <c r="X710"/>
      <c r="Y710"/>
      <c r="Z710">
        <v>0.24073367693381664</v>
      </c>
      <c r="AA710"/>
      <c r="AB710"/>
      <c r="AC710"/>
      <c r="AD710"/>
      <c r="AE710"/>
      <c r="AF710"/>
      <c r="AG710"/>
      <c r="AH710"/>
      <c r="AI710">
        <v>-2.1448372071837709</v>
      </c>
      <c r="AJ710">
        <v>-0.24802984498470007</v>
      </c>
      <c r="AK710">
        <v>-1.3702332829958752</v>
      </c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</row>
    <row r="711" spans="1:55" x14ac:dyDescent="0.2">
      <c r="A711" s="3" t="str">
        <f t="shared" si="11"/>
        <v>GreeceAR6_UNFCCC2017</v>
      </c>
      <c r="B711" t="s">
        <v>291</v>
      </c>
      <c r="C711" t="s">
        <v>292</v>
      </c>
      <c r="D711" t="s">
        <v>285</v>
      </c>
      <c r="E711" t="s">
        <v>20</v>
      </c>
      <c r="F711">
        <v>89.916449173578428</v>
      </c>
      <c r="G711">
        <v>8.3606818179862383</v>
      </c>
      <c r="H711" t="s">
        <v>195</v>
      </c>
      <c r="I711" t="s">
        <v>171</v>
      </c>
      <c r="J711">
        <v>1.7332504522414589E-3</v>
      </c>
      <c r="K711">
        <v>0.78215613171942866</v>
      </c>
      <c r="L711">
        <v>5.6168139019655228E-2</v>
      </c>
      <c r="M711">
        <v>0</v>
      </c>
      <c r="N711">
        <v>7.1877509731559014E-2</v>
      </c>
      <c r="O711">
        <v>8.9798219529357223E-2</v>
      </c>
      <c r="P711"/>
      <c r="Q711">
        <v>0.93732557374983771</v>
      </c>
      <c r="R711">
        <v>3.9415776437910752</v>
      </c>
      <c r="S711">
        <v>2.943007168361671</v>
      </c>
      <c r="T711"/>
      <c r="U711"/>
      <c r="V711"/>
      <c r="W711"/>
      <c r="X711"/>
      <c r="Y711"/>
      <c r="Z711">
        <v>0.25242665628670174</v>
      </c>
      <c r="AA711"/>
      <c r="AB711"/>
      <c r="AC711"/>
      <c r="AD711"/>
      <c r="AE711"/>
      <c r="AF711"/>
      <c r="AG711"/>
      <c r="AH711"/>
      <c r="AI711">
        <v>-2.1150916286036083</v>
      </c>
      <c r="AJ711">
        <v>-0.12272792445901579</v>
      </c>
      <c r="AK711">
        <v>-1.2609102799654319</v>
      </c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</row>
    <row r="712" spans="1:55" x14ac:dyDescent="0.2">
      <c r="A712" s="3" t="str">
        <f t="shared" si="11"/>
        <v>GreeceAR6_UNFCCC2018</v>
      </c>
      <c r="B712" t="s">
        <v>291</v>
      </c>
      <c r="C712" t="s">
        <v>292</v>
      </c>
      <c r="D712" t="s">
        <v>285</v>
      </c>
      <c r="E712" t="s">
        <v>19</v>
      </c>
      <c r="F712">
        <v>86.893447390998674</v>
      </c>
      <c r="G712">
        <v>8.096003234825341</v>
      </c>
      <c r="H712" t="s">
        <v>120</v>
      </c>
      <c r="I712" t="s">
        <v>120</v>
      </c>
      <c r="J712">
        <v>1.6451930819889465E-3</v>
      </c>
      <c r="K712">
        <v>0.77531752626437589</v>
      </c>
      <c r="L712">
        <v>5.9963147536972836E-2</v>
      </c>
      <c r="M712">
        <v>0</v>
      </c>
      <c r="N712">
        <v>7.2642840265597794E-2</v>
      </c>
      <c r="O712">
        <v>9.2076485933053495E-2</v>
      </c>
      <c r="P712"/>
      <c r="Q712">
        <v>0.95663164884072138</v>
      </c>
      <c r="R712">
        <v>3.9834190450862121</v>
      </c>
      <c r="S712">
        <v>2.8400120588736675</v>
      </c>
      <c r="T712"/>
      <c r="U712"/>
      <c r="V712"/>
      <c r="W712"/>
      <c r="X712"/>
      <c r="Y712"/>
      <c r="Z712">
        <v>0.22078053357121225</v>
      </c>
      <c r="AA712"/>
      <c r="AB712"/>
      <c r="AC712"/>
      <c r="AD712"/>
      <c r="AE712"/>
      <c r="AF712"/>
      <c r="AG712"/>
      <c r="AH712"/>
      <c r="AI712">
        <v>-2.1405180207760193</v>
      </c>
      <c r="AJ712">
        <v>-0.38759155507739224</v>
      </c>
      <c r="AK712">
        <v>-1.693816282200709</v>
      </c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</row>
    <row r="713" spans="1:55" x14ac:dyDescent="0.2">
      <c r="A713" s="3" t="str">
        <f t="shared" si="11"/>
        <v>GreeceAR6_UNFCCC2019</v>
      </c>
      <c r="B713" t="s">
        <v>291</v>
      </c>
      <c r="C713" t="s">
        <v>292</v>
      </c>
      <c r="D713" t="s">
        <v>285</v>
      </c>
      <c r="E713" t="s">
        <v>18</v>
      </c>
      <c r="F713">
        <v>81.213779716151777</v>
      </c>
      <c r="G713">
        <v>7.5747944394914644</v>
      </c>
      <c r="H713" t="s">
        <v>132</v>
      </c>
      <c r="I713" t="s">
        <v>132</v>
      </c>
      <c r="J713">
        <v>1.5339711707354179E-3</v>
      </c>
      <c r="K713">
        <v>0.75487200339972338</v>
      </c>
      <c r="L713">
        <v>6.4559055695960335E-2</v>
      </c>
      <c r="M713">
        <v>0</v>
      </c>
      <c r="N713">
        <v>7.4873525573323607E-2</v>
      </c>
      <c r="O713">
        <v>0.10569541533099265</v>
      </c>
      <c r="P713"/>
      <c r="Q713">
        <v>0.94258716286080768</v>
      </c>
      <c r="R713">
        <v>3.9404246522577675</v>
      </c>
      <c r="S713">
        <v>2.8846492713270631</v>
      </c>
      <c r="T713"/>
      <c r="U713"/>
      <c r="V713"/>
      <c r="W713"/>
      <c r="X713"/>
      <c r="Y713"/>
      <c r="Z713">
        <v>0.21726911620266995</v>
      </c>
      <c r="AA713"/>
      <c r="AB713">
        <v>0.5989939750501001</v>
      </c>
      <c r="AC713"/>
      <c r="AD713"/>
      <c r="AE713"/>
      <c r="AF713"/>
      <c r="AG713"/>
      <c r="AH713"/>
      <c r="AI713">
        <v>-2.1376728425683766</v>
      </c>
      <c r="AJ713"/>
      <c r="AK713">
        <v>-1.704116617907335</v>
      </c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</row>
    <row r="714" spans="1:55" x14ac:dyDescent="0.2">
      <c r="A714" s="3" t="str">
        <f t="shared" si="11"/>
        <v>GreeceAR6_UNFCCC2020</v>
      </c>
      <c r="B714" t="s">
        <v>291</v>
      </c>
      <c r="C714" t="s">
        <v>292</v>
      </c>
      <c r="D714" t="s">
        <v>285</v>
      </c>
      <c r="E714" t="s">
        <v>107</v>
      </c>
      <c r="F714">
        <v>70.151148008703686</v>
      </c>
      <c r="G714">
        <v>6.5570406002415531</v>
      </c>
      <c r="H714" t="s">
        <v>35</v>
      </c>
      <c r="I714" t="s">
        <v>36</v>
      </c>
      <c r="J714">
        <v>1.4230489231758898E-3</v>
      </c>
      <c r="K714">
        <v>0.73631780549877901</v>
      </c>
      <c r="L714">
        <v>7.494141395345276E-2</v>
      </c>
      <c r="M714">
        <v>0</v>
      </c>
      <c r="N714">
        <v>7.4079761713309766E-2</v>
      </c>
      <c r="O714">
        <v>0.11466101883445849</v>
      </c>
      <c r="P714"/>
      <c r="Q714">
        <v>0.93922962886267214</v>
      </c>
      <c r="R714">
        <v>3.92774114906894</v>
      </c>
      <c r="S714">
        <v>2.9603762163956935</v>
      </c>
      <c r="T714"/>
      <c r="U714"/>
      <c r="V714"/>
      <c r="W714"/>
      <c r="X714"/>
      <c r="Y714"/>
      <c r="Z714">
        <v>0.21625510875755391</v>
      </c>
      <c r="AA714"/>
      <c r="AB714"/>
      <c r="AC714"/>
      <c r="AD714"/>
      <c r="AE714"/>
      <c r="AF714"/>
      <c r="AG714"/>
      <c r="AH714"/>
      <c r="AI714">
        <v>-2.1936217373363829</v>
      </c>
      <c r="AJ714"/>
      <c r="AK714">
        <v>-1.9330988320586588</v>
      </c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</row>
    <row r="715" spans="1:55" x14ac:dyDescent="0.2">
      <c r="A715" s="3" t="str">
        <f t="shared" si="11"/>
        <v>GreeceSAR_UNFCCC1990</v>
      </c>
      <c r="B715" t="s">
        <v>291</v>
      </c>
      <c r="C715" t="s">
        <v>292</v>
      </c>
      <c r="D715" t="s">
        <v>23</v>
      </c>
      <c r="E715" t="s">
        <v>79</v>
      </c>
      <c r="F715">
        <v>100.59100391211913</v>
      </c>
      <c r="G715">
        <v>9.8649657570850842</v>
      </c>
      <c r="H715" t="s">
        <v>241</v>
      </c>
      <c r="I715" t="s">
        <v>202</v>
      </c>
      <c r="J715">
        <v>2.9177758094801687E-3</v>
      </c>
      <c r="K715">
        <v>0.76374298094296356</v>
      </c>
      <c r="L715">
        <v>4.1181978986465285E-2</v>
      </c>
      <c r="M715">
        <v>0</v>
      </c>
      <c r="N715">
        <v>9.8907576708067796E-2</v>
      </c>
      <c r="O715">
        <v>9.6167463362503328E-2</v>
      </c>
      <c r="P715"/>
      <c r="Q715">
        <v>1.0270435883171014</v>
      </c>
      <c r="R715">
        <v>3.4522012429768272</v>
      </c>
      <c r="S715">
        <v>5.0253232052986414</v>
      </c>
      <c r="T715"/>
      <c r="U715"/>
      <c r="V715"/>
      <c r="W715"/>
      <c r="X715"/>
      <c r="Y715"/>
      <c r="Z715">
        <v>0.16901364672357574</v>
      </c>
      <c r="AA715"/>
      <c r="AB715"/>
      <c r="AC715"/>
      <c r="AD715"/>
      <c r="AE715"/>
      <c r="AF715"/>
      <c r="AG715"/>
      <c r="AH715"/>
      <c r="AI715">
        <v>-1.0989238172981839</v>
      </c>
      <c r="AJ715">
        <v>-0.75485100888459988</v>
      </c>
      <c r="AK715"/>
      <c r="AL715">
        <v>-0.34900474694648392</v>
      </c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</row>
    <row r="716" spans="1:55" x14ac:dyDescent="0.2">
      <c r="A716" s="3" t="str">
        <f t="shared" si="11"/>
        <v>GreeceSAR_UNFCCC1991</v>
      </c>
      <c r="B716" t="s">
        <v>291</v>
      </c>
      <c r="C716" t="s">
        <v>292</v>
      </c>
      <c r="D716" t="s">
        <v>23</v>
      </c>
      <c r="E716" t="s">
        <v>78</v>
      </c>
      <c r="F716">
        <v>100.41947360760304</v>
      </c>
      <c r="G716">
        <v>9.7306379790867741</v>
      </c>
      <c r="H716" t="s">
        <v>144</v>
      </c>
      <c r="I716" t="s">
        <v>213</v>
      </c>
      <c r="J716">
        <v>2.8974164729082233E-3</v>
      </c>
      <c r="K716">
        <v>0.76615116211904466</v>
      </c>
      <c r="L716">
        <v>4.1057724954218916E-2</v>
      </c>
      <c r="M716">
        <v>0</v>
      </c>
      <c r="N716">
        <v>9.6195214889605876E-2</v>
      </c>
      <c r="O716">
        <v>9.6595898037130493E-2</v>
      </c>
      <c r="P716"/>
      <c r="Q716">
        <v>1.0279666244087962</v>
      </c>
      <c r="R716">
        <v>3.4573881076743755</v>
      </c>
      <c r="S716">
        <v>5.0399248495273463</v>
      </c>
      <c r="T716"/>
      <c r="U716"/>
      <c r="V716"/>
      <c r="W716"/>
      <c r="X716"/>
      <c r="Y716"/>
      <c r="Z716">
        <v>0.17482965193182265</v>
      </c>
      <c r="AA716"/>
      <c r="AB716"/>
      <c r="AC716"/>
      <c r="AD716"/>
      <c r="AE716"/>
      <c r="AF716"/>
      <c r="AG716"/>
      <c r="AH716"/>
      <c r="AI716">
        <v>-1.260544448463069</v>
      </c>
      <c r="AJ716">
        <v>-0.79911082884604789</v>
      </c>
      <c r="AK716"/>
      <c r="AL716">
        <v>-0.33154858151699129</v>
      </c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</row>
    <row r="717" spans="1:55" x14ac:dyDescent="0.2">
      <c r="A717" s="3" t="str">
        <f t="shared" si="11"/>
        <v>GreeceSAR_UNFCCC1992</v>
      </c>
      <c r="B717" t="s">
        <v>291</v>
      </c>
      <c r="C717" t="s">
        <v>292</v>
      </c>
      <c r="D717" t="s">
        <v>23</v>
      </c>
      <c r="E717" t="s">
        <v>76</v>
      </c>
      <c r="F717">
        <v>101.86596197850098</v>
      </c>
      <c r="G717">
        <v>9.7956884740363552</v>
      </c>
      <c r="H717" t="s">
        <v>230</v>
      </c>
      <c r="I717" t="s">
        <v>206</v>
      </c>
      <c r="J717">
        <v>2.9792729701296644E-3</v>
      </c>
      <c r="K717">
        <v>0.77460816859879533</v>
      </c>
      <c r="L717">
        <v>4.1293005448325537E-2</v>
      </c>
      <c r="M717">
        <v>0</v>
      </c>
      <c r="N717">
        <v>9.1754106469423377E-2</v>
      </c>
      <c r="O717">
        <v>9.2344719483455726E-2</v>
      </c>
      <c r="P717"/>
      <c r="Q717">
        <v>1.016520125912572</v>
      </c>
      <c r="R717">
        <v>3.3981101146570296</v>
      </c>
      <c r="S717">
        <v>4.8300549223151839</v>
      </c>
      <c r="T717"/>
      <c r="U717"/>
      <c r="V717"/>
      <c r="W717"/>
      <c r="X717"/>
      <c r="Y717"/>
      <c r="Z717">
        <v>0.16209852093225322</v>
      </c>
      <c r="AA717"/>
      <c r="AB717"/>
      <c r="AC717"/>
      <c r="AD717"/>
      <c r="AE717"/>
      <c r="AF717"/>
      <c r="AG717"/>
      <c r="AH717"/>
      <c r="AI717">
        <v>-1.51645188076585</v>
      </c>
      <c r="AJ717">
        <v>-0.79524925595589724</v>
      </c>
      <c r="AK717"/>
      <c r="AL717">
        <v>-0.2173662200119971</v>
      </c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</row>
    <row r="718" spans="1:55" x14ac:dyDescent="0.2">
      <c r="A718" s="3" t="str">
        <f t="shared" si="11"/>
        <v>GreeceSAR_UNFCCC1993</v>
      </c>
      <c r="B718" t="s">
        <v>291</v>
      </c>
      <c r="C718" t="s">
        <v>292</v>
      </c>
      <c r="D718" t="s">
        <v>23</v>
      </c>
      <c r="E718" t="s">
        <v>73</v>
      </c>
      <c r="F718">
        <v>100.63558318452125</v>
      </c>
      <c r="G718">
        <v>9.6206109589840594</v>
      </c>
      <c r="H718" t="s">
        <v>144</v>
      </c>
      <c r="I718" t="s">
        <v>167</v>
      </c>
      <c r="J718">
        <v>2.9501707819966794E-3</v>
      </c>
      <c r="K718">
        <v>0.7805921201820023</v>
      </c>
      <c r="L718">
        <v>4.2234703525425736E-2</v>
      </c>
      <c r="M718">
        <v>0</v>
      </c>
      <c r="N718">
        <v>8.93034477602037E-2</v>
      </c>
      <c r="O718">
        <v>8.7869728532368283E-2</v>
      </c>
      <c r="P718"/>
      <c r="Q718">
        <v>1.0229844533973662</v>
      </c>
      <c r="R718">
        <v>3.373118684645755</v>
      </c>
      <c r="S718">
        <v>4.2749897274137467</v>
      </c>
      <c r="T718"/>
      <c r="U718"/>
      <c r="V718"/>
      <c r="W718"/>
      <c r="X718"/>
      <c r="Y718"/>
      <c r="Z718">
        <v>0.17172850966358219</v>
      </c>
      <c r="AA718"/>
      <c r="AB718"/>
      <c r="AC718"/>
      <c r="AD718"/>
      <c r="AE718"/>
      <c r="AF718"/>
      <c r="AG718"/>
      <c r="AH718"/>
      <c r="AI718">
        <v>-1.5659193970020342</v>
      </c>
      <c r="AJ718">
        <v>-1.0315312763420044</v>
      </c>
      <c r="AK718"/>
      <c r="AL718">
        <v>-0.43117550808465654</v>
      </c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</row>
    <row r="719" spans="1:55" x14ac:dyDescent="0.2">
      <c r="A719" s="3" t="str">
        <f t="shared" si="11"/>
        <v>GreeceSAR_UNFCCC1994</v>
      </c>
      <c r="B719" t="s">
        <v>291</v>
      </c>
      <c r="C719" t="s">
        <v>292</v>
      </c>
      <c r="D719" t="s">
        <v>23</v>
      </c>
      <c r="E719" t="s">
        <v>70</v>
      </c>
      <c r="F719">
        <v>102.70365901326824</v>
      </c>
      <c r="G719">
        <v>9.7692781334502659</v>
      </c>
      <c r="H719" t="s">
        <v>230</v>
      </c>
      <c r="I719" t="s">
        <v>202</v>
      </c>
      <c r="J719">
        <v>2.9866874912520794E-3</v>
      </c>
      <c r="K719">
        <v>0.78661199764001843</v>
      </c>
      <c r="L719">
        <v>4.2644969444149528E-2</v>
      </c>
      <c r="M719">
        <v>0</v>
      </c>
      <c r="N719">
        <v>8.7052264508223481E-2</v>
      </c>
      <c r="O719">
        <v>8.3690768407608543E-2</v>
      </c>
      <c r="P719"/>
      <c r="Q719">
        <v>0.97997826776039709</v>
      </c>
      <c r="R719">
        <v>3.2788318944466228</v>
      </c>
      <c r="S719">
        <v>4.1496991702639869</v>
      </c>
      <c r="T719"/>
      <c r="U719"/>
      <c r="V719"/>
      <c r="W719"/>
      <c r="X719"/>
      <c r="Y719"/>
      <c r="Z719">
        <v>0.18683880862242216</v>
      </c>
      <c r="AA719"/>
      <c r="AB719"/>
      <c r="AC719"/>
      <c r="AD719"/>
      <c r="AE719"/>
      <c r="AF719"/>
      <c r="AG719"/>
      <c r="AH719"/>
      <c r="AI719">
        <v>-1.3058237088775408</v>
      </c>
      <c r="AJ719">
        <v>-0.95713423659964936</v>
      </c>
      <c r="AK719"/>
      <c r="AL719">
        <v>-0.41131576906631717</v>
      </c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</row>
    <row r="720" spans="1:55" x14ac:dyDescent="0.2">
      <c r="A720" s="3" t="str">
        <f t="shared" si="11"/>
        <v>GreeceSAR_UNFCCC1995</v>
      </c>
      <c r="B720" t="s">
        <v>291</v>
      </c>
      <c r="C720" t="s">
        <v>292</v>
      </c>
      <c r="D720" t="s">
        <v>23</v>
      </c>
      <c r="E720" t="s">
        <v>68</v>
      </c>
      <c r="F720">
        <v>103.60430947831446</v>
      </c>
      <c r="G720">
        <v>9.8090142680488022</v>
      </c>
      <c r="H720" t="s">
        <v>169</v>
      </c>
      <c r="I720" t="s">
        <v>202</v>
      </c>
      <c r="J720">
        <v>3.0086444575039379E-3</v>
      </c>
      <c r="K720">
        <v>0.78033299271347434</v>
      </c>
      <c r="L720">
        <v>4.2337798027995782E-2</v>
      </c>
      <c r="M720">
        <v>0</v>
      </c>
      <c r="N720">
        <v>9.0911654057484748E-2</v>
      </c>
      <c r="O720">
        <v>8.6417555201045021E-2</v>
      </c>
      <c r="P720"/>
      <c r="Q720">
        <v>1.0023715476413069</v>
      </c>
      <c r="R720">
        <v>3.3897598181211661</v>
      </c>
      <c r="S720">
        <v>4.3627967505123504</v>
      </c>
      <c r="T720"/>
      <c r="U720"/>
      <c r="V720"/>
      <c r="W720"/>
      <c r="X720"/>
      <c r="Y720"/>
      <c r="Z720">
        <v>0.19830301713356735</v>
      </c>
      <c r="AA720"/>
      <c r="AB720"/>
      <c r="AC720"/>
      <c r="AD720"/>
      <c r="AE720"/>
      <c r="AF720"/>
      <c r="AG720"/>
      <c r="AH720"/>
      <c r="AI720">
        <v>-1.5586352186018113</v>
      </c>
      <c r="AJ720">
        <v>-1.0347333902222973</v>
      </c>
      <c r="AK720"/>
      <c r="AL720">
        <v>-0.35082529565826609</v>
      </c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</row>
    <row r="721" spans="1:55" x14ac:dyDescent="0.2">
      <c r="A721" s="3" t="str">
        <f t="shared" si="11"/>
        <v>GreeceSAR_UNFCCC1996</v>
      </c>
      <c r="B721" t="s">
        <v>291</v>
      </c>
      <c r="C721" t="s">
        <v>292</v>
      </c>
      <c r="D721" t="s">
        <v>23</v>
      </c>
      <c r="E721" t="s">
        <v>65</v>
      </c>
      <c r="F721">
        <v>106.06628757714019</v>
      </c>
      <c r="G721">
        <v>9.9979533573203554</v>
      </c>
      <c r="H721" t="s">
        <v>230</v>
      </c>
      <c r="I721" t="s">
        <v>202</v>
      </c>
      <c r="J721">
        <v>2.9884038939545928E-3</v>
      </c>
      <c r="K721">
        <v>0.78303060938242997</v>
      </c>
      <c r="L721">
        <v>4.2144766148305736E-2</v>
      </c>
      <c r="M721">
        <v>0</v>
      </c>
      <c r="N721">
        <v>8.9928601653936069E-2</v>
      </c>
      <c r="O721">
        <v>8.4896022815328279E-2</v>
      </c>
      <c r="P721"/>
      <c r="Q721">
        <v>0.99739524173922711</v>
      </c>
      <c r="R721">
        <v>3.3922772325805606</v>
      </c>
      <c r="S721">
        <v>4.4055700842877208</v>
      </c>
      <c r="T721"/>
      <c r="U721"/>
      <c r="V721"/>
      <c r="W721"/>
      <c r="X721"/>
      <c r="Y721"/>
      <c r="Z721">
        <v>0.20936341147855705</v>
      </c>
      <c r="AA721"/>
      <c r="AB721"/>
      <c r="AC721"/>
      <c r="AD721"/>
      <c r="AE721"/>
      <c r="AF721"/>
      <c r="AG721"/>
      <c r="AH721"/>
      <c r="AI721">
        <v>-1.6220516091287136</v>
      </c>
      <c r="AJ721">
        <v>-0.39377656736300698</v>
      </c>
      <c r="AK721"/>
      <c r="AL721">
        <v>-0.36993202782838519</v>
      </c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</row>
    <row r="722" spans="1:55" x14ac:dyDescent="0.2">
      <c r="A722" s="3" t="str">
        <f t="shared" si="11"/>
        <v>GreeceSAR_UNFCCC1997</v>
      </c>
      <c r="B722" t="s">
        <v>291</v>
      </c>
      <c r="C722" t="s">
        <v>292</v>
      </c>
      <c r="D722" t="s">
        <v>23</v>
      </c>
      <c r="E722" t="s">
        <v>64</v>
      </c>
      <c r="F722">
        <v>110.54789205941431</v>
      </c>
      <c r="G722">
        <v>10.369121701237566</v>
      </c>
      <c r="H722" t="s">
        <v>241</v>
      </c>
      <c r="I722" t="s">
        <v>213</v>
      </c>
      <c r="J722">
        <v>2.8947024757848289E-3</v>
      </c>
      <c r="K722">
        <v>0.7923868607288207</v>
      </c>
      <c r="L722">
        <v>4.0156763979196521E-2</v>
      </c>
      <c r="M722">
        <v>0</v>
      </c>
      <c r="N722">
        <v>8.6805737138458988E-2</v>
      </c>
      <c r="O722">
        <v>8.0650638153523857E-2</v>
      </c>
      <c r="P722"/>
      <c r="Q722">
        <v>1.0030677906038974</v>
      </c>
      <c r="R722">
        <v>3.3945786699199902</v>
      </c>
      <c r="S722">
        <v>4.3084392326582694</v>
      </c>
      <c r="T722"/>
      <c r="U722"/>
      <c r="V722"/>
      <c r="W722"/>
      <c r="X722"/>
      <c r="Y722"/>
      <c r="Z722">
        <v>0.20967234793647954</v>
      </c>
      <c r="AA722"/>
      <c r="AB722"/>
      <c r="AC722"/>
      <c r="AD722"/>
      <c r="AE722"/>
      <c r="AF722"/>
      <c r="AG722"/>
      <c r="AH722"/>
      <c r="AI722">
        <v>-1.2686658089384617</v>
      </c>
      <c r="AJ722">
        <v>-0.97935250822924591</v>
      </c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</row>
    <row r="723" spans="1:55" x14ac:dyDescent="0.2">
      <c r="A723" s="3" t="str">
        <f t="shared" si="11"/>
        <v>GreeceSAR_UNFCCC1998</v>
      </c>
      <c r="B723" t="s">
        <v>291</v>
      </c>
      <c r="C723" t="s">
        <v>292</v>
      </c>
      <c r="D723" t="s">
        <v>23</v>
      </c>
      <c r="E723" t="s">
        <v>62</v>
      </c>
      <c r="F723">
        <v>115.46012747451684</v>
      </c>
      <c r="G723">
        <v>10.770022904184572</v>
      </c>
      <c r="H723" t="s">
        <v>147</v>
      </c>
      <c r="I723" t="s">
        <v>213</v>
      </c>
      <c r="J723">
        <v>3.0385278900959757E-3</v>
      </c>
      <c r="K723">
        <v>0.79955163746083535</v>
      </c>
      <c r="L723">
        <v>3.974437707037444E-2</v>
      </c>
      <c r="M723">
        <v>0</v>
      </c>
      <c r="N723">
        <v>8.3807746521121454E-2</v>
      </c>
      <c r="O723">
        <v>7.6896238947668671E-2</v>
      </c>
      <c r="P723"/>
      <c r="Q723">
        <v>0.99704163422399128</v>
      </c>
      <c r="R723">
        <v>3.3869184585700616</v>
      </c>
      <c r="S723">
        <v>4.2995573125934632</v>
      </c>
      <c r="T723"/>
      <c r="U723"/>
      <c r="V723"/>
      <c r="W723"/>
      <c r="X723"/>
      <c r="Y723"/>
      <c r="Z723">
        <v>0.19493214582121396</v>
      </c>
      <c r="AA723"/>
      <c r="AB723"/>
      <c r="AC723"/>
      <c r="AD723"/>
      <c r="AE723"/>
      <c r="AF723"/>
      <c r="AG723"/>
      <c r="AH723"/>
      <c r="AI723">
        <v>-1.1569277811179299</v>
      </c>
      <c r="AJ723">
        <v>-0.82421954267137953</v>
      </c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</row>
    <row r="724" spans="1:55" x14ac:dyDescent="0.2">
      <c r="A724" s="3" t="str">
        <f t="shared" si="11"/>
        <v>GreeceSAR_UNFCCC1999</v>
      </c>
      <c r="B724" t="s">
        <v>291</v>
      </c>
      <c r="C724" t="s">
        <v>292</v>
      </c>
      <c r="D724" t="s">
        <v>23</v>
      </c>
      <c r="E724" t="s">
        <v>60</v>
      </c>
      <c r="F724">
        <v>114.69217134465109</v>
      </c>
      <c r="G724">
        <v>10.657441915267562</v>
      </c>
      <c r="H724" t="s">
        <v>202</v>
      </c>
      <c r="I724" t="s">
        <v>213</v>
      </c>
      <c r="J724">
        <v>3.0385183509416217E-3</v>
      </c>
      <c r="K724">
        <v>0.7999602196622172</v>
      </c>
      <c r="L724">
        <v>3.9694471247102271E-2</v>
      </c>
      <c r="M724">
        <v>0</v>
      </c>
      <c r="N724">
        <v>8.3795944309329351E-2</v>
      </c>
      <c r="O724">
        <v>7.6549364781351117E-2</v>
      </c>
      <c r="P724"/>
      <c r="Q724">
        <v>0.98634532974237299</v>
      </c>
      <c r="R724">
        <v>3.4091221073765374</v>
      </c>
      <c r="S724">
        <v>4.2041193494488001</v>
      </c>
      <c r="T724"/>
      <c r="U724"/>
      <c r="V724"/>
      <c r="W724"/>
      <c r="X724"/>
      <c r="Y724"/>
      <c r="Z724">
        <v>0.18002607525921036</v>
      </c>
      <c r="AA724"/>
      <c r="AB724"/>
      <c r="AC724"/>
      <c r="AD724"/>
      <c r="AE724"/>
      <c r="AF724"/>
      <c r="AG724"/>
      <c r="AH724"/>
      <c r="AI724">
        <v>-1.5781843651300349</v>
      </c>
      <c r="AJ724">
        <v>-1.0083681767055368</v>
      </c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</row>
    <row r="725" spans="1:55" x14ac:dyDescent="0.2">
      <c r="A725" s="3" t="str">
        <f t="shared" si="11"/>
        <v>GreeceSAR_UNFCCC2000</v>
      </c>
      <c r="B725" t="s">
        <v>291</v>
      </c>
      <c r="C725" t="s">
        <v>292</v>
      </c>
      <c r="D725" t="s">
        <v>23</v>
      </c>
      <c r="E725" t="s">
        <v>58</v>
      </c>
      <c r="F725">
        <v>119.51251442225022</v>
      </c>
      <c r="G725">
        <v>11.060025721561054</v>
      </c>
      <c r="H725" t="s">
        <v>213</v>
      </c>
      <c r="I725" t="s">
        <v>218</v>
      </c>
      <c r="J725">
        <v>3.1858207298054611E-3</v>
      </c>
      <c r="K725">
        <v>0.80756090364219946</v>
      </c>
      <c r="L725">
        <v>3.81945466916059E-2</v>
      </c>
      <c r="M725">
        <v>0</v>
      </c>
      <c r="N725">
        <v>8.2340673466038544E-2</v>
      </c>
      <c r="O725">
        <v>7.1903876200156078E-2</v>
      </c>
      <c r="P725"/>
      <c r="Q725">
        <v>0.98612909223265865</v>
      </c>
      <c r="R725">
        <v>3.3768270382672583</v>
      </c>
      <c r="S725">
        <v>4.0659171134535761</v>
      </c>
      <c r="T725"/>
      <c r="U725"/>
      <c r="V725"/>
      <c r="W725"/>
      <c r="X725"/>
      <c r="Y725"/>
      <c r="Z725">
        <v>0.16453979743335481</v>
      </c>
      <c r="AA725"/>
      <c r="AB725"/>
      <c r="AC725"/>
      <c r="AD725"/>
      <c r="AE725"/>
      <c r="AF725"/>
      <c r="AG725"/>
      <c r="AH725"/>
      <c r="AI725">
        <v>-0.98921361741516112</v>
      </c>
      <c r="AJ725">
        <v>-0.85739126556132983</v>
      </c>
      <c r="AK725"/>
      <c r="AL725">
        <v>-0.23505124260302715</v>
      </c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</row>
    <row r="726" spans="1:55" x14ac:dyDescent="0.2">
      <c r="A726" s="3" t="str">
        <f t="shared" si="11"/>
        <v>GreeceSAR_UNFCCC2001</v>
      </c>
      <c r="B726" t="s">
        <v>291</v>
      </c>
      <c r="C726" t="s">
        <v>292</v>
      </c>
      <c r="D726" t="s">
        <v>23</v>
      </c>
      <c r="E726" t="s">
        <v>55</v>
      </c>
      <c r="F726">
        <v>121.17956084845582</v>
      </c>
      <c r="G726">
        <v>11.156148797349896</v>
      </c>
      <c r="H726" t="s">
        <v>218</v>
      </c>
      <c r="I726" t="s">
        <v>213</v>
      </c>
      <c r="J726">
        <v>3.2074442157764603E-3</v>
      </c>
      <c r="K726">
        <v>0.81664996644415022</v>
      </c>
      <c r="L726">
        <v>3.2222905196162548E-2</v>
      </c>
      <c r="M726">
        <v>0</v>
      </c>
      <c r="N726">
        <v>8.0489563770006017E-2</v>
      </c>
      <c r="O726">
        <v>7.0637564589681304E-2</v>
      </c>
      <c r="P726"/>
      <c r="Q726">
        <v>0.96837467919550435</v>
      </c>
      <c r="R726">
        <v>3.4031818328402603</v>
      </c>
      <c r="S726">
        <v>4.0189149884958093</v>
      </c>
      <c r="T726"/>
      <c r="U726"/>
      <c r="V726"/>
      <c r="W726"/>
      <c r="X726"/>
      <c r="Y726"/>
      <c r="Z726">
        <v>0.16935755585043868</v>
      </c>
      <c r="AA726"/>
      <c r="AB726"/>
      <c r="AC726"/>
      <c r="AD726"/>
      <c r="AE726"/>
      <c r="AF726"/>
      <c r="AG726"/>
      <c r="AH726"/>
      <c r="AI726">
        <v>-1.7837720133116863</v>
      </c>
      <c r="AJ726">
        <v>-0.6164210407748214</v>
      </c>
      <c r="AK726">
        <v>-9.7075429228917418E-2</v>
      </c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</row>
    <row r="727" spans="1:55" x14ac:dyDescent="0.2">
      <c r="A727" s="3" t="str">
        <f t="shared" si="11"/>
        <v>GreeceSAR_UNFCCC2002</v>
      </c>
      <c r="B727" t="s">
        <v>291</v>
      </c>
      <c r="C727" t="s">
        <v>292</v>
      </c>
      <c r="D727" t="s">
        <v>23</v>
      </c>
      <c r="E727" t="s">
        <v>52</v>
      </c>
      <c r="F727">
        <v>120.83677617476897</v>
      </c>
      <c r="G727">
        <v>11.083886656509129</v>
      </c>
      <c r="H727" t="s">
        <v>206</v>
      </c>
      <c r="I727" t="s">
        <v>202</v>
      </c>
      <c r="J727">
        <v>3.1247884100943811E-3</v>
      </c>
      <c r="K727">
        <v>0.81765244183642549</v>
      </c>
      <c r="L727">
        <v>3.1993311271287017E-2</v>
      </c>
      <c r="M727">
        <v>0</v>
      </c>
      <c r="N727">
        <v>7.9658374695107545E-2</v>
      </c>
      <c r="O727">
        <v>7.0695872197179974E-2</v>
      </c>
      <c r="P727"/>
      <c r="Q727">
        <v>0.96997478846694529</v>
      </c>
      <c r="R727">
        <v>3.4316245917444443</v>
      </c>
      <c r="S727">
        <v>3.9686408663701465</v>
      </c>
      <c r="T727"/>
      <c r="U727"/>
      <c r="V727"/>
      <c r="W727"/>
      <c r="X727"/>
      <c r="Y727"/>
      <c r="Z727">
        <v>0.17242103858917215</v>
      </c>
      <c r="AA727"/>
      <c r="AB727"/>
      <c r="AC727"/>
      <c r="AD727"/>
      <c r="AE727"/>
      <c r="AF727"/>
      <c r="AG727"/>
      <c r="AH727"/>
      <c r="AI727">
        <v>-1.8736821702001609</v>
      </c>
      <c r="AJ727">
        <v>-0.75502102267667781</v>
      </c>
      <c r="AK727"/>
      <c r="AL727">
        <v>-0.23044633023760164</v>
      </c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</row>
    <row r="728" spans="1:55" x14ac:dyDescent="0.2">
      <c r="A728" s="3" t="str">
        <f t="shared" si="11"/>
        <v>GreeceSAR_UNFCCC2003</v>
      </c>
      <c r="B728" t="s">
        <v>291</v>
      </c>
      <c r="C728" t="s">
        <v>292</v>
      </c>
      <c r="D728" t="s">
        <v>23</v>
      </c>
      <c r="E728" t="s">
        <v>50</v>
      </c>
      <c r="F728">
        <v>124.91535649222213</v>
      </c>
      <c r="G728">
        <v>11.430687806009855</v>
      </c>
      <c r="H728" t="s">
        <v>208</v>
      </c>
      <c r="I728" t="s">
        <v>213</v>
      </c>
      <c r="J728">
        <v>3.1390215234500568E-3</v>
      </c>
      <c r="K728">
        <v>0.82211792765594283</v>
      </c>
      <c r="L728">
        <v>3.1810085012429642E-2</v>
      </c>
      <c r="M728">
        <v>0</v>
      </c>
      <c r="N728">
        <v>7.797365851599454E-2</v>
      </c>
      <c r="O728">
        <v>6.8098328815632922E-2</v>
      </c>
      <c r="P728"/>
      <c r="Q728">
        <v>0.97321160759833425</v>
      </c>
      <c r="R728">
        <v>3.4597280072728762</v>
      </c>
      <c r="S728">
        <v>3.9041238990259495</v>
      </c>
      <c r="T728"/>
      <c r="U728"/>
      <c r="V728"/>
      <c r="W728"/>
      <c r="X728"/>
      <c r="Y728"/>
      <c r="Z728">
        <v>0.16946350663218868</v>
      </c>
      <c r="AA728"/>
      <c r="AB728"/>
      <c r="AC728"/>
      <c r="AD728"/>
      <c r="AE728"/>
      <c r="AF728"/>
      <c r="AG728"/>
      <c r="AH728"/>
      <c r="AI728">
        <v>-1.8861355464754415</v>
      </c>
      <c r="AJ728">
        <v>-0.41881642561983856</v>
      </c>
      <c r="AK728">
        <v>-0.10342959036961574</v>
      </c>
      <c r="AL728">
        <v>-0.28857705489535279</v>
      </c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</row>
    <row r="729" spans="1:55" x14ac:dyDescent="0.2">
      <c r="A729" s="3" t="str">
        <f t="shared" si="11"/>
        <v>GreeceSAR_UNFCCC2004</v>
      </c>
      <c r="B729" t="s">
        <v>291</v>
      </c>
      <c r="C729" t="s">
        <v>292</v>
      </c>
      <c r="D729" t="s">
        <v>23</v>
      </c>
      <c r="E729" t="s">
        <v>46</v>
      </c>
      <c r="F729">
        <v>125.3618114415515</v>
      </c>
      <c r="G729">
        <v>11.443194701150034</v>
      </c>
      <c r="H729" t="s">
        <v>206</v>
      </c>
      <c r="I729" t="s">
        <v>202</v>
      </c>
      <c r="J729">
        <v>2.9896597827043189E-3</v>
      </c>
      <c r="K729">
        <v>0.82266545444214945</v>
      </c>
      <c r="L729">
        <v>3.1742530610740415E-2</v>
      </c>
      <c r="M729">
        <v>0</v>
      </c>
      <c r="N729">
        <v>7.7351479593499028E-2</v>
      </c>
      <c r="O729">
        <v>6.8240535353611145E-2</v>
      </c>
      <c r="P729"/>
      <c r="Q729">
        <v>0.97899411861200769</v>
      </c>
      <c r="R729">
        <v>3.4354469126460137</v>
      </c>
      <c r="S729">
        <v>3.9646500634239858</v>
      </c>
      <c r="T729"/>
      <c r="U729"/>
      <c r="V729"/>
      <c r="W729"/>
      <c r="X729"/>
      <c r="Y729"/>
      <c r="Z729">
        <v>0.17566603098792355</v>
      </c>
      <c r="AA729"/>
      <c r="AB729"/>
      <c r="AC729"/>
      <c r="AD729"/>
      <c r="AE729"/>
      <c r="AF729"/>
      <c r="AG729"/>
      <c r="AH729"/>
      <c r="AI729">
        <v>-1.8741570742833968</v>
      </c>
      <c r="AJ729">
        <v>-0.49200871158795684</v>
      </c>
      <c r="AK729"/>
      <c r="AL729">
        <v>-0.2656444296830211</v>
      </c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</row>
    <row r="730" spans="1:55" x14ac:dyDescent="0.2">
      <c r="A730" s="3" t="str">
        <f t="shared" si="11"/>
        <v>GreeceSAR_UNFCCC2005</v>
      </c>
      <c r="B730" t="s">
        <v>291</v>
      </c>
      <c r="C730" t="s">
        <v>292</v>
      </c>
      <c r="D730" t="s">
        <v>23</v>
      </c>
      <c r="E730" t="s">
        <v>43</v>
      </c>
      <c r="F730">
        <v>129.65276820051233</v>
      </c>
      <c r="G730">
        <v>11.800224167663938</v>
      </c>
      <c r="H730" t="s">
        <v>208</v>
      </c>
      <c r="I730" t="s">
        <v>167</v>
      </c>
      <c r="J730">
        <v>2.9689562933950505E-3</v>
      </c>
      <c r="K730">
        <v>0.82512289783627246</v>
      </c>
      <c r="L730">
        <v>3.1317443836570119E-2</v>
      </c>
      <c r="M730">
        <v>0</v>
      </c>
      <c r="N730">
        <v>7.9313295902300018E-2</v>
      </c>
      <c r="O730">
        <v>6.4246362424857442E-2</v>
      </c>
      <c r="P730"/>
      <c r="Q730">
        <v>0.98053357739890767</v>
      </c>
      <c r="R730">
        <v>3.4236074101119587</v>
      </c>
      <c r="S730">
        <v>3.7522898557832689</v>
      </c>
      <c r="T730"/>
      <c r="U730"/>
      <c r="V730"/>
      <c r="W730"/>
      <c r="X730"/>
      <c r="Y730"/>
      <c r="Z730">
        <v>0.17328789190201255</v>
      </c>
      <c r="AA730"/>
      <c r="AB730"/>
      <c r="AC730"/>
      <c r="AD730"/>
      <c r="AE730"/>
      <c r="AF730"/>
      <c r="AG730"/>
      <c r="AH730"/>
      <c r="AI730">
        <v>-2.2891745448372647</v>
      </c>
      <c r="AJ730">
        <v>-0.6290124848743246</v>
      </c>
      <c r="AK730">
        <v>-0.28150343617277201</v>
      </c>
      <c r="AL730">
        <v>-0.28386540396614496</v>
      </c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</row>
    <row r="731" spans="1:55" x14ac:dyDescent="0.2">
      <c r="A731" s="3" t="str">
        <f t="shared" si="11"/>
        <v>GreeceSAR_UNFCCC2006</v>
      </c>
      <c r="B731" t="s">
        <v>291</v>
      </c>
      <c r="C731" t="s">
        <v>292</v>
      </c>
      <c r="D731" t="s">
        <v>23</v>
      </c>
      <c r="E731" t="s">
        <v>39</v>
      </c>
      <c r="F731">
        <v>128.0707027025731</v>
      </c>
      <c r="G731">
        <v>11.621279110665611</v>
      </c>
      <c r="H731" t="s">
        <v>218</v>
      </c>
      <c r="I731" t="s">
        <v>167</v>
      </c>
      <c r="J731">
        <v>2.8305842219247777E-3</v>
      </c>
      <c r="K731">
        <v>0.82524456397118606</v>
      </c>
      <c r="L731">
        <v>3.2831628179140371E-2</v>
      </c>
      <c r="M731">
        <v>0</v>
      </c>
      <c r="N731">
        <v>7.7708987503076365E-2</v>
      </c>
      <c r="O731">
        <v>6.4214820346597271E-2</v>
      </c>
      <c r="P731"/>
      <c r="Q731">
        <v>0.96628539861733975</v>
      </c>
      <c r="R731">
        <v>3.4515222980006719</v>
      </c>
      <c r="S731">
        <v>3.6418740050951537</v>
      </c>
      <c r="T731"/>
      <c r="U731"/>
      <c r="V731"/>
      <c r="W731"/>
      <c r="X731"/>
      <c r="Y731"/>
      <c r="Z731">
        <v>0.16435546399503628</v>
      </c>
      <c r="AA731"/>
      <c r="AB731"/>
      <c r="AC731"/>
      <c r="AD731"/>
      <c r="AE731"/>
      <c r="AF731"/>
      <c r="AG731"/>
      <c r="AH731"/>
      <c r="AI731">
        <v>-2.2320643576412817</v>
      </c>
      <c r="AJ731">
        <v>-0.61167039011693369</v>
      </c>
      <c r="AK731">
        <v>-0.36903766993716136</v>
      </c>
      <c r="AL731">
        <v>-0.30535351884898421</v>
      </c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</row>
    <row r="732" spans="1:55" x14ac:dyDescent="0.2">
      <c r="A732" s="3" t="str">
        <f t="shared" si="11"/>
        <v>GreeceSAR_UNFCCC2007</v>
      </c>
      <c r="B732" t="s">
        <v>291</v>
      </c>
      <c r="C732" t="s">
        <v>292</v>
      </c>
      <c r="D732" t="s">
        <v>23</v>
      </c>
      <c r="E732" t="s">
        <v>37</v>
      </c>
      <c r="F732">
        <v>130.20888296518285</v>
      </c>
      <c r="G732">
        <v>11.785237920677622</v>
      </c>
      <c r="H732" t="s">
        <v>153</v>
      </c>
      <c r="I732" t="s">
        <v>213</v>
      </c>
      <c r="J732">
        <v>2.8754807932231475E-3</v>
      </c>
      <c r="K732">
        <v>0.82884497111748912</v>
      </c>
      <c r="L732">
        <v>3.1163923696456E-2</v>
      </c>
      <c r="M732">
        <v>0</v>
      </c>
      <c r="N732">
        <v>7.5636591112281937E-2</v>
      </c>
      <c r="O732">
        <v>6.4354514073772989E-2</v>
      </c>
      <c r="P732"/>
      <c r="Q732">
        <v>0.96507909862241126</v>
      </c>
      <c r="R732">
        <v>3.4408197852161271</v>
      </c>
      <c r="S732">
        <v>3.795158970032857</v>
      </c>
      <c r="T732"/>
      <c r="U732"/>
      <c r="V732"/>
      <c r="W732"/>
      <c r="X732"/>
      <c r="Y732"/>
      <c r="Z732">
        <v>0.17847153744172631</v>
      </c>
      <c r="AA732"/>
      <c r="AB732"/>
      <c r="AC732"/>
      <c r="AD732"/>
      <c r="AE732"/>
      <c r="AF732"/>
      <c r="AG732"/>
      <c r="AH732"/>
      <c r="AI732">
        <v>-1.2851245508927642</v>
      </c>
      <c r="AJ732"/>
      <c r="AK732">
        <v>-0.25944341199618126</v>
      </c>
      <c r="AL732">
        <v>-0.46800111254502774</v>
      </c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</row>
    <row r="733" spans="1:55" x14ac:dyDescent="0.2">
      <c r="A733" s="3" t="str">
        <f t="shared" si="11"/>
        <v>GreeceSAR_UNFCCC2008</v>
      </c>
      <c r="B733" t="s">
        <v>291</v>
      </c>
      <c r="C733" t="s">
        <v>292</v>
      </c>
      <c r="D733" t="s">
        <v>23</v>
      </c>
      <c r="E733" t="s">
        <v>33</v>
      </c>
      <c r="F733">
        <v>126.3855093330462</v>
      </c>
      <c r="G733">
        <v>11.408857496063195</v>
      </c>
      <c r="H733" t="s">
        <v>182</v>
      </c>
      <c r="I733" t="s">
        <v>147</v>
      </c>
      <c r="J733">
        <v>2.7566503730589212E-3</v>
      </c>
      <c r="K733">
        <v>0.83107087114500489</v>
      </c>
      <c r="L733">
        <v>3.2189618405340598E-2</v>
      </c>
      <c r="M733">
        <v>0</v>
      </c>
      <c r="N733">
        <v>7.2680339372221375E-2</v>
      </c>
      <c r="O733">
        <v>6.4059171077433114E-2</v>
      </c>
      <c r="P733"/>
      <c r="Q733">
        <v>0.93534275595640026</v>
      </c>
      <c r="R733">
        <v>3.3822048794011361</v>
      </c>
      <c r="S733">
        <v>3.5969526939024918</v>
      </c>
      <c r="T733"/>
      <c r="U733"/>
      <c r="V733"/>
      <c r="W733"/>
      <c r="X733"/>
      <c r="Y733"/>
      <c r="Z733">
        <v>0.18165063481409785</v>
      </c>
      <c r="AA733"/>
      <c r="AB733"/>
      <c r="AC733"/>
      <c r="AD733"/>
      <c r="AE733"/>
      <c r="AF733"/>
      <c r="AG733"/>
      <c r="AH733"/>
      <c r="AI733">
        <v>-2.0238407211523053</v>
      </c>
      <c r="AJ733">
        <v>-0.66734488726580854</v>
      </c>
      <c r="AK733">
        <v>-0.43176070621839679</v>
      </c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</row>
    <row r="734" spans="1:55" x14ac:dyDescent="0.2">
      <c r="A734" s="3" t="str">
        <f t="shared" si="11"/>
        <v>GreeceSAR_UNFCCC2009</v>
      </c>
      <c r="B734" t="s">
        <v>291</v>
      </c>
      <c r="C734" t="s">
        <v>292</v>
      </c>
      <c r="D734" t="s">
        <v>23</v>
      </c>
      <c r="E734" t="s">
        <v>31</v>
      </c>
      <c r="F734">
        <v>118.92894932517864</v>
      </c>
      <c r="G734">
        <v>10.707550850527971</v>
      </c>
      <c r="H734" t="s">
        <v>218</v>
      </c>
      <c r="I734" t="s">
        <v>144</v>
      </c>
      <c r="J734">
        <v>2.6115400643135283E-3</v>
      </c>
      <c r="K734">
        <v>0.84143818412737226</v>
      </c>
      <c r="L734">
        <v>3.2249516269541714E-2</v>
      </c>
      <c r="M734">
        <v>0</v>
      </c>
      <c r="N734">
        <v>6.0194312652446978E-2</v>
      </c>
      <c r="O734">
        <v>6.6117986950639043E-2</v>
      </c>
      <c r="P734"/>
      <c r="Q734">
        <v>0.91689815686701759</v>
      </c>
      <c r="R734">
        <v>3.353162217725588</v>
      </c>
      <c r="S734">
        <v>3.4052072286062671</v>
      </c>
      <c r="T734"/>
      <c r="U734"/>
      <c r="V734"/>
      <c r="W734"/>
      <c r="X734"/>
      <c r="Y734"/>
      <c r="Z734">
        <v>0.18807511633650026</v>
      </c>
      <c r="AA734"/>
      <c r="AB734"/>
      <c r="AC734"/>
      <c r="AD734"/>
      <c r="AE734"/>
      <c r="AF734"/>
      <c r="AG734"/>
      <c r="AH734"/>
      <c r="AI734">
        <v>-2.027247571815006</v>
      </c>
      <c r="AJ734">
        <v>-0.50957771582458056</v>
      </c>
      <c r="AK734">
        <v>-0.44490303268662124</v>
      </c>
      <c r="AL734">
        <v>-0.29114426280205924</v>
      </c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</row>
    <row r="735" spans="1:55" x14ac:dyDescent="0.2">
      <c r="A735" s="3" t="str">
        <f t="shared" si="11"/>
        <v>GreeceSAR_UNFCCC2010</v>
      </c>
      <c r="B735" t="s">
        <v>291</v>
      </c>
      <c r="C735" t="s">
        <v>292</v>
      </c>
      <c r="D735" t="s">
        <v>23</v>
      </c>
      <c r="E735" t="s">
        <v>30</v>
      </c>
      <c r="F735">
        <v>112.3551268303068</v>
      </c>
      <c r="G735">
        <v>10.102659996695255</v>
      </c>
      <c r="H735" t="s">
        <v>147</v>
      </c>
      <c r="I735" t="s">
        <v>217</v>
      </c>
      <c r="J735">
        <v>2.3489921569713628E-3</v>
      </c>
      <c r="K735">
        <v>0.82696798719940934</v>
      </c>
      <c r="L735">
        <v>3.6238863756557868E-2</v>
      </c>
      <c r="M735">
        <v>0</v>
      </c>
      <c r="N735">
        <v>6.3894442966275472E-2</v>
      </c>
      <c r="O735">
        <v>7.2898706077757378E-2</v>
      </c>
      <c r="P735"/>
      <c r="Q735">
        <v>0.93250651799133422</v>
      </c>
      <c r="R735">
        <v>3.4305577566809951</v>
      </c>
      <c r="S735">
        <v>3.6301059847013297</v>
      </c>
      <c r="T735"/>
      <c r="U735"/>
      <c r="V735"/>
      <c r="W735"/>
      <c r="X735"/>
      <c r="Y735"/>
      <c r="Z735">
        <v>0.19737310775802872</v>
      </c>
      <c r="AA735"/>
      <c r="AB735"/>
      <c r="AC735"/>
      <c r="AD735"/>
      <c r="AE735"/>
      <c r="AF735"/>
      <c r="AG735"/>
      <c r="AH735"/>
      <c r="AI735">
        <v>-2.1359520373573608</v>
      </c>
      <c r="AJ735">
        <v>-0.30810683016758778</v>
      </c>
      <c r="AK735">
        <v>-0.46180368778528896</v>
      </c>
      <c r="AL735">
        <v>-0.36388960402880161</v>
      </c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</row>
    <row r="736" spans="1:55" x14ac:dyDescent="0.2">
      <c r="A736" s="3" t="str">
        <f t="shared" si="11"/>
        <v>GreeceSAR_UNFCCC2011</v>
      </c>
      <c r="B736" t="s">
        <v>291</v>
      </c>
      <c r="C736" t="s">
        <v>292</v>
      </c>
      <c r="D736" t="s">
        <v>23</v>
      </c>
      <c r="E736" t="s">
        <v>29</v>
      </c>
      <c r="F736">
        <v>109.1265546635984</v>
      </c>
      <c r="G736">
        <v>9.8268840323174835</v>
      </c>
      <c r="H736" t="s">
        <v>147</v>
      </c>
      <c r="I736" t="s">
        <v>230</v>
      </c>
      <c r="J736">
        <v>2.3233612378828978E-3</v>
      </c>
      <c r="K736">
        <v>0.8409791757195938</v>
      </c>
      <c r="L736">
        <v>3.550891494776464E-2</v>
      </c>
      <c r="M736">
        <v>0</v>
      </c>
      <c r="N736">
        <v>5.0850523553147654E-2</v>
      </c>
      <c r="O736">
        <v>7.266138577949395E-2</v>
      </c>
      <c r="P736"/>
      <c r="Q736">
        <v>0.91356474733851301</v>
      </c>
      <c r="R736">
        <v>3.4090527146523755</v>
      </c>
      <c r="S736">
        <v>3.409212827523449</v>
      </c>
      <c r="T736"/>
      <c r="U736"/>
      <c r="V736"/>
      <c r="W736"/>
      <c r="X736"/>
      <c r="Y736"/>
      <c r="Z736">
        <v>0.19745639768442003</v>
      </c>
      <c r="AA736"/>
      <c r="AB736"/>
      <c r="AC736"/>
      <c r="AD736"/>
      <c r="AE736"/>
      <c r="AF736"/>
      <c r="AG736"/>
      <c r="AH736"/>
      <c r="AI736">
        <v>-2.1556773138220584</v>
      </c>
      <c r="AJ736">
        <v>-0.55274475909678966</v>
      </c>
      <c r="AK736">
        <v>-0.32203419157725288</v>
      </c>
      <c r="AL736">
        <v>-0.3239569102581541</v>
      </c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</row>
    <row r="737" spans="1:55" x14ac:dyDescent="0.2">
      <c r="A737" s="3" t="str">
        <f t="shared" si="11"/>
        <v>GreeceSAR_UNFCCC2012</v>
      </c>
      <c r="B737" t="s">
        <v>291</v>
      </c>
      <c r="C737" t="s">
        <v>292</v>
      </c>
      <c r="D737" t="s">
        <v>23</v>
      </c>
      <c r="E737" t="s">
        <v>28</v>
      </c>
      <c r="F737">
        <v>105.43444677351953</v>
      </c>
      <c r="G737">
        <v>9.5458887975321645</v>
      </c>
      <c r="H737" t="s">
        <v>144</v>
      </c>
      <c r="I737" t="s">
        <v>241</v>
      </c>
      <c r="J737">
        <v>2.1867333460272591E-3</v>
      </c>
      <c r="K737">
        <v>0.83484599209484478</v>
      </c>
      <c r="L737">
        <v>3.4931793995570865E-2</v>
      </c>
      <c r="M737">
        <v>0</v>
      </c>
      <c r="N737">
        <v>5.6135148199561689E-2</v>
      </c>
      <c r="O737">
        <v>7.4087065710022659E-2</v>
      </c>
      <c r="P737"/>
      <c r="Q737">
        <v>0.90421554147452599</v>
      </c>
      <c r="R737">
        <v>3.3694310303920574</v>
      </c>
      <c r="S737">
        <v>3.3423889399797839</v>
      </c>
      <c r="T737"/>
      <c r="U737"/>
      <c r="V737"/>
      <c r="W737"/>
      <c r="X737"/>
      <c r="Y737"/>
      <c r="Z737">
        <v>0.19529327436325947</v>
      </c>
      <c r="AA737"/>
      <c r="AB737"/>
      <c r="AC737"/>
      <c r="AD737"/>
      <c r="AE737"/>
      <c r="AF737"/>
      <c r="AG737"/>
      <c r="AH737"/>
      <c r="AI737">
        <v>-2.0868391153108194</v>
      </c>
      <c r="AJ737">
        <v>-0.56568158139888114</v>
      </c>
      <c r="AK737">
        <v>-0.75290672180918672</v>
      </c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</row>
    <row r="738" spans="1:55" x14ac:dyDescent="0.2">
      <c r="A738" s="3" t="str">
        <f t="shared" si="11"/>
        <v>GreeceSAR_UNFCCC2013</v>
      </c>
      <c r="B738" t="s">
        <v>291</v>
      </c>
      <c r="C738" t="s">
        <v>292</v>
      </c>
      <c r="D738" t="s">
        <v>23</v>
      </c>
      <c r="E738" t="s">
        <v>27</v>
      </c>
      <c r="F738">
        <v>96.336085255362477</v>
      </c>
      <c r="G738">
        <v>8.7856116271143776</v>
      </c>
      <c r="H738" t="s">
        <v>149</v>
      </c>
      <c r="I738" t="s">
        <v>204</v>
      </c>
      <c r="J738">
        <v>1.9715391603286809E-3</v>
      </c>
      <c r="K738">
        <v>0.80637871543989037</v>
      </c>
      <c r="L738">
        <v>3.9090902150184251E-2</v>
      </c>
      <c r="M738">
        <v>0</v>
      </c>
      <c r="N738">
        <v>6.2607054119687394E-2</v>
      </c>
      <c r="O738">
        <v>9.1923328290237943E-2</v>
      </c>
      <c r="P738"/>
      <c r="Q738">
        <v>0.886791904744061</v>
      </c>
      <c r="R738">
        <v>3.3230206844605745</v>
      </c>
      <c r="S738">
        <v>3.4846026039404512</v>
      </c>
      <c r="T738"/>
      <c r="U738"/>
      <c r="V738"/>
      <c r="W738"/>
      <c r="X738"/>
      <c r="Y738"/>
      <c r="Z738">
        <v>0.18566390101114169</v>
      </c>
      <c r="AA738"/>
      <c r="AB738">
        <v>0.97545449696880693</v>
      </c>
      <c r="AC738"/>
      <c r="AD738"/>
      <c r="AE738"/>
      <c r="AF738"/>
      <c r="AG738"/>
      <c r="AH738"/>
      <c r="AI738">
        <v>-2.1872194668450016</v>
      </c>
      <c r="AJ738"/>
      <c r="AK738">
        <v>-0.65695913433181063</v>
      </c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</row>
    <row r="739" spans="1:55" x14ac:dyDescent="0.2">
      <c r="A739" s="3" t="str">
        <f t="shared" si="11"/>
        <v>GreeceSAR_UNFCCC2014</v>
      </c>
      <c r="B739" t="s">
        <v>291</v>
      </c>
      <c r="C739" t="s">
        <v>292</v>
      </c>
      <c r="D739" t="s">
        <v>23</v>
      </c>
      <c r="E739" t="s">
        <v>24</v>
      </c>
      <c r="F739">
        <v>94.20344472470839</v>
      </c>
      <c r="G739">
        <v>8.6485377229736322</v>
      </c>
      <c r="H739" t="s">
        <v>230</v>
      </c>
      <c r="I739" t="s">
        <v>195</v>
      </c>
      <c r="J739">
        <v>1.8750930258612227E-3</v>
      </c>
      <c r="K739">
        <v>0.78832901337295391</v>
      </c>
      <c r="L739">
        <v>4.0505657557619902E-2</v>
      </c>
      <c r="M739">
        <v>0</v>
      </c>
      <c r="N739">
        <v>6.721355954886496E-2</v>
      </c>
      <c r="O739">
        <v>0.10395176952056118</v>
      </c>
      <c r="P739"/>
      <c r="Q739">
        <v>0.86531818081835832</v>
      </c>
      <c r="R739">
        <v>3.2089744818240957</v>
      </c>
      <c r="S739">
        <v>3.248742975180182</v>
      </c>
      <c r="T739"/>
      <c r="U739"/>
      <c r="V739"/>
      <c r="W739"/>
      <c r="X739"/>
      <c r="Y739"/>
      <c r="Z739">
        <v>0.17363752411165231</v>
      </c>
      <c r="AA739"/>
      <c r="AB739">
        <v>2.2959416121315215</v>
      </c>
      <c r="AC739"/>
      <c r="AD739"/>
      <c r="AE739"/>
      <c r="AF739"/>
      <c r="AG739"/>
      <c r="AH739"/>
      <c r="AI739">
        <v>-2.200585679953206</v>
      </c>
      <c r="AJ739"/>
      <c r="AK739">
        <v>-0.50474538088188559</v>
      </c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</row>
    <row r="740" spans="1:55" x14ac:dyDescent="0.2">
      <c r="A740" s="3" t="str">
        <f t="shared" si="11"/>
        <v>GreeceSAR_UNFCCC2015</v>
      </c>
      <c r="B740" t="s">
        <v>291</v>
      </c>
      <c r="C740" t="s">
        <v>292</v>
      </c>
      <c r="D740" t="s">
        <v>23</v>
      </c>
      <c r="E740" t="s">
        <v>22</v>
      </c>
      <c r="F740">
        <v>87.955731556162931</v>
      </c>
      <c r="G740">
        <v>8.1283321847360259</v>
      </c>
      <c r="H740" t="s">
        <v>149</v>
      </c>
      <c r="I740" t="s">
        <v>195</v>
      </c>
      <c r="J740">
        <v>1.8374025567333165E-3</v>
      </c>
      <c r="K740">
        <v>0.806907398352253</v>
      </c>
      <c r="L740">
        <v>4.3196489009141359E-2</v>
      </c>
      <c r="M740">
        <v>0</v>
      </c>
      <c r="N740">
        <v>6.6507632432729114E-2</v>
      </c>
      <c r="O740">
        <v>8.3388480205876525E-2</v>
      </c>
      <c r="P740"/>
      <c r="Q740">
        <v>0.83368351333272317</v>
      </c>
      <c r="R740">
        <v>3.1307250970457132</v>
      </c>
      <c r="S740">
        <v>3.1903107025451445</v>
      </c>
      <c r="T740"/>
      <c r="U740"/>
      <c r="V740"/>
      <c r="W740"/>
      <c r="X740"/>
      <c r="Y740"/>
      <c r="Z740">
        <v>0.1797754669409016</v>
      </c>
      <c r="AA740"/>
      <c r="AB740"/>
      <c r="AC740"/>
      <c r="AD740"/>
      <c r="AE740"/>
      <c r="AF740"/>
      <c r="AG740"/>
      <c r="AH740"/>
      <c r="AI740">
        <v>-2.1655420331344604</v>
      </c>
      <c r="AJ740">
        <v>-0.59039394292665304</v>
      </c>
      <c r="AK740">
        <v>-1.2444971807501941</v>
      </c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</row>
    <row r="741" spans="1:55" x14ac:dyDescent="0.2">
      <c r="A741" s="3" t="str">
        <f t="shared" si="11"/>
        <v>GreeceSAR_UNFCCC2016</v>
      </c>
      <c r="B741" t="s">
        <v>291</v>
      </c>
      <c r="C741" t="s">
        <v>292</v>
      </c>
      <c r="D741" t="s">
        <v>23</v>
      </c>
      <c r="E741" t="s">
        <v>21</v>
      </c>
      <c r="F741">
        <v>84.156552168625169</v>
      </c>
      <c r="G741">
        <v>7.8096490950676438</v>
      </c>
      <c r="H741" t="s">
        <v>195</v>
      </c>
      <c r="I741" t="s">
        <v>195</v>
      </c>
      <c r="J741">
        <v>1.7814798237981472E-3</v>
      </c>
      <c r="K741">
        <v>0.79379876583361175</v>
      </c>
      <c r="L741">
        <v>4.5760050986651001E-2</v>
      </c>
      <c r="M741">
        <v>0</v>
      </c>
      <c r="N741">
        <v>7.2961972485354021E-2</v>
      </c>
      <c r="O741">
        <v>8.7479210694383205E-2</v>
      </c>
      <c r="P741"/>
      <c r="Q741">
        <v>0.82382338682660294</v>
      </c>
      <c r="R741">
        <v>3.0580287111042943</v>
      </c>
      <c r="S741">
        <v>3.2853477916441491</v>
      </c>
      <c r="T741"/>
      <c r="U741"/>
      <c r="V741"/>
      <c r="W741"/>
      <c r="X741"/>
      <c r="Y741"/>
      <c r="Z741">
        <v>0.19474886889696724</v>
      </c>
      <c r="AA741"/>
      <c r="AB741"/>
      <c r="AC741"/>
      <c r="AD741"/>
      <c r="AE741"/>
      <c r="AF741"/>
      <c r="AG741"/>
      <c r="AH741"/>
      <c r="AI741">
        <v>-2.147755822101491</v>
      </c>
      <c r="AJ741">
        <v>-0.24786307653810352</v>
      </c>
      <c r="AK741">
        <v>-1.3748423063733359</v>
      </c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</row>
    <row r="742" spans="1:55" x14ac:dyDescent="0.2">
      <c r="A742" s="3" t="str">
        <f t="shared" si="11"/>
        <v>GreeceSAR_UNFCCC2017</v>
      </c>
      <c r="B742" t="s">
        <v>291</v>
      </c>
      <c r="C742" t="s">
        <v>292</v>
      </c>
      <c r="D742" t="s">
        <v>23</v>
      </c>
      <c r="E742" t="s">
        <v>20</v>
      </c>
      <c r="F742">
        <v>87.966344511789245</v>
      </c>
      <c r="G742">
        <v>8.1793556564346783</v>
      </c>
      <c r="H742" t="s">
        <v>32</v>
      </c>
      <c r="I742" t="s">
        <v>171</v>
      </c>
      <c r="J742">
        <v>1.7574203006174192E-3</v>
      </c>
      <c r="K742">
        <v>0.7965849225866336</v>
      </c>
      <c r="L742">
        <v>4.55060602638791E-2</v>
      </c>
      <c r="M742">
        <v>0</v>
      </c>
      <c r="N742">
        <v>7.3695531903058872E-2</v>
      </c>
      <c r="O742">
        <v>8.4213485246428438E-2</v>
      </c>
      <c r="P742"/>
      <c r="Q742">
        <v>0.81738183966900535</v>
      </c>
      <c r="R742">
        <v>3.0431297985151686</v>
      </c>
      <c r="S742">
        <v>3.341876271766</v>
      </c>
      <c r="T742"/>
      <c r="U742"/>
      <c r="V742"/>
      <c r="W742"/>
      <c r="X742"/>
      <c r="Y742"/>
      <c r="Z742">
        <v>0.20556454577563033</v>
      </c>
      <c r="AA742"/>
      <c r="AB742"/>
      <c r="AC742"/>
      <c r="AD742"/>
      <c r="AE742"/>
      <c r="AF742"/>
      <c r="AG742"/>
      <c r="AH742"/>
      <c r="AI742">
        <v>-2.1163873278371259</v>
      </c>
      <c r="AJ742"/>
      <c r="AK742">
        <v>-1.2640227238178465</v>
      </c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</row>
    <row r="743" spans="1:55" x14ac:dyDescent="0.2">
      <c r="A743" s="3" t="str">
        <f t="shared" si="11"/>
        <v>GreeceSAR_UNFCCC2018</v>
      </c>
      <c r="B743" t="s">
        <v>291</v>
      </c>
      <c r="C743" t="s">
        <v>292</v>
      </c>
      <c r="D743" t="s">
        <v>23</v>
      </c>
      <c r="E743" t="s">
        <v>19</v>
      </c>
      <c r="F743">
        <v>84.901097649169699</v>
      </c>
      <c r="G743">
        <v>7.9103727823682126</v>
      </c>
      <c r="H743" t="s">
        <v>120</v>
      </c>
      <c r="I743" t="s">
        <v>120</v>
      </c>
      <c r="J743">
        <v>1.6680155793015465E-3</v>
      </c>
      <c r="K743">
        <v>0.79064502637194711</v>
      </c>
      <c r="L743">
        <v>4.8622457897219661E-2</v>
      </c>
      <c r="M743">
        <v>0</v>
      </c>
      <c r="N743">
        <v>7.4583331219428034E-2</v>
      </c>
      <c r="O743">
        <v>8.6149184511405255E-2</v>
      </c>
      <c r="P743"/>
      <c r="Q743">
        <v>0.83339232051259982</v>
      </c>
      <c r="R743">
        <v>3.0754338215739137</v>
      </c>
      <c r="S743">
        <v>3.2249221181349341</v>
      </c>
      <c r="T743"/>
      <c r="U743"/>
      <c r="V743"/>
      <c r="W743"/>
      <c r="X743"/>
      <c r="Y743"/>
      <c r="Z743">
        <v>0.18041206637770835</v>
      </c>
      <c r="AA743"/>
      <c r="AB743"/>
      <c r="AC743"/>
      <c r="AD743"/>
      <c r="AE743"/>
      <c r="AF743"/>
      <c r="AG743"/>
      <c r="AH743"/>
      <c r="AI743">
        <v>-2.1414638775867378</v>
      </c>
      <c r="AJ743">
        <v>-0.38742471543467089</v>
      </c>
      <c r="AK743">
        <v>-1.6974840443427754</v>
      </c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</row>
    <row r="744" spans="1:55" x14ac:dyDescent="0.2">
      <c r="A744" s="3" t="str">
        <f t="shared" si="11"/>
        <v>GreeceSAR_UNFCCC2019</v>
      </c>
      <c r="B744" t="s">
        <v>291</v>
      </c>
      <c r="C744" t="s">
        <v>292</v>
      </c>
      <c r="D744" t="s">
        <v>23</v>
      </c>
      <c r="E744" t="s">
        <v>18</v>
      </c>
      <c r="F744">
        <v>79.276562169002631</v>
      </c>
      <c r="G744">
        <v>7.3941105117698704</v>
      </c>
      <c r="H744" t="s">
        <v>118</v>
      </c>
      <c r="I744" t="s">
        <v>132</v>
      </c>
      <c r="J744">
        <v>1.5536493251991175E-3</v>
      </c>
      <c r="K744">
        <v>0.77080450414038759</v>
      </c>
      <c r="L744">
        <v>5.238824595665402E-2</v>
      </c>
      <c r="M744">
        <v>0</v>
      </c>
      <c r="N744">
        <v>7.6953682849767585E-2</v>
      </c>
      <c r="O744">
        <v>9.9853567053190817E-2</v>
      </c>
      <c r="P744"/>
      <c r="Q744">
        <v>0.82100088556183415</v>
      </c>
      <c r="R744">
        <v>3.0422396212284233</v>
      </c>
      <c r="S744">
        <v>3.275609062679083</v>
      </c>
      <c r="T744"/>
      <c r="U744"/>
      <c r="V744"/>
      <c r="W744"/>
      <c r="X744"/>
      <c r="Y744"/>
      <c r="Z744">
        <v>0.17803599272654397</v>
      </c>
      <c r="AA744"/>
      <c r="AB744">
        <v>0.59916195409307105</v>
      </c>
      <c r="AC744"/>
      <c r="AD744"/>
      <c r="AE744"/>
      <c r="AF744"/>
      <c r="AG744"/>
      <c r="AH744"/>
      <c r="AI744">
        <v>-2.1426166069994541</v>
      </c>
      <c r="AJ744"/>
      <c r="AK744">
        <v>-1.7176397862713351</v>
      </c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</row>
    <row r="745" spans="1:55" x14ac:dyDescent="0.2">
      <c r="A745" s="3" t="str">
        <f t="shared" si="11"/>
        <v>GreeceSAR_UNFCCC2020</v>
      </c>
      <c r="B745" t="s">
        <v>291</v>
      </c>
      <c r="C745" t="s">
        <v>292</v>
      </c>
      <c r="D745" t="s">
        <v>23</v>
      </c>
      <c r="E745" t="s">
        <v>107</v>
      </c>
      <c r="F745">
        <v>68.291800879317279</v>
      </c>
      <c r="G745">
        <v>6.3832470849049745</v>
      </c>
      <c r="H745" t="s">
        <v>38</v>
      </c>
      <c r="I745" t="s">
        <v>35</v>
      </c>
      <c r="J745">
        <v>1.4372098690742174E-3</v>
      </c>
      <c r="K745">
        <v>0.75446452844058498</v>
      </c>
      <c r="L745">
        <v>6.0935056145553203E-2</v>
      </c>
      <c r="M745">
        <v>0</v>
      </c>
      <c r="N745">
        <v>7.6383188189255796E-2</v>
      </c>
      <c r="O745">
        <v>0.10821722722460592</v>
      </c>
      <c r="P745"/>
      <c r="Q745">
        <v>0.81853105340660337</v>
      </c>
      <c r="R745">
        <v>3.0324472106782259</v>
      </c>
      <c r="S745">
        <v>3.3615993666031683</v>
      </c>
      <c r="T745"/>
      <c r="U745"/>
      <c r="V745"/>
      <c r="W745"/>
      <c r="X745"/>
      <c r="Y745"/>
      <c r="Z745">
        <v>0.17777170264662215</v>
      </c>
      <c r="AA745"/>
      <c r="AB745"/>
      <c r="AC745"/>
      <c r="AD745"/>
      <c r="AE745"/>
      <c r="AF745"/>
      <c r="AG745"/>
      <c r="AH745"/>
      <c r="AI745">
        <v>-2.1955999624940512</v>
      </c>
      <c r="AJ745"/>
      <c r="AK745">
        <v>-1.9355647333106432</v>
      </c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</row>
    <row r="746" spans="1:55" x14ac:dyDescent="0.2">
      <c r="A746" s="3" t="str">
        <f t="shared" si="11"/>
        <v>NorwayAR4_UNFCCC1990</v>
      </c>
      <c r="B746" t="s">
        <v>184</v>
      </c>
      <c r="C746" t="s">
        <v>185</v>
      </c>
      <c r="D746" t="s">
        <v>26</v>
      </c>
      <c r="E746" t="s">
        <v>79</v>
      </c>
      <c r="F746">
        <v>49.107736592970141</v>
      </c>
      <c r="G746">
        <v>11.577991087758933</v>
      </c>
      <c r="H746" t="s">
        <v>45</v>
      </c>
      <c r="I746" t="s">
        <v>133</v>
      </c>
      <c r="J746">
        <v>8.9623135434176041E-4</v>
      </c>
      <c r="K746">
        <v>0.58728742788240351</v>
      </c>
      <c r="L746">
        <v>4.8924285706931178E-2</v>
      </c>
      <c r="M746"/>
      <c r="N746">
        <v>0.19107358689521609</v>
      </c>
      <c r="O746">
        <v>0.17271469951544918</v>
      </c>
      <c r="P746"/>
      <c r="Q746"/>
      <c r="R746">
        <v>2.4146035703849997</v>
      </c>
      <c r="S746">
        <v>1.644390350501</v>
      </c>
      <c r="T746"/>
      <c r="U746"/>
      <c r="V746"/>
      <c r="W746"/>
      <c r="X746"/>
      <c r="Y746"/>
      <c r="Z746">
        <v>0.75330840627369999</v>
      </c>
      <c r="AA746"/>
      <c r="AB746">
        <v>2.003676417418323</v>
      </c>
      <c r="AC746"/>
      <c r="AD746"/>
      <c r="AE746"/>
      <c r="AF746"/>
      <c r="AG746">
        <v>1.6656492249606427</v>
      </c>
      <c r="AH746"/>
      <c r="AI746">
        <v>-13.254691681211421</v>
      </c>
      <c r="AJ746"/>
      <c r="AK746"/>
      <c r="AL746">
        <v>-0.99987722675950697</v>
      </c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</row>
    <row r="747" spans="1:55" x14ac:dyDescent="0.2">
      <c r="A747" s="3" t="str">
        <f t="shared" si="11"/>
        <v>NorwayAR4_UNFCCC1991</v>
      </c>
      <c r="B747" t="s">
        <v>184</v>
      </c>
      <c r="C747" t="s">
        <v>185</v>
      </c>
      <c r="D747" t="s">
        <v>26</v>
      </c>
      <c r="E747" t="s">
        <v>78</v>
      </c>
      <c r="F747">
        <v>47.209630095064433</v>
      </c>
      <c r="G747">
        <v>11.07756895437452</v>
      </c>
      <c r="H747" t="s">
        <v>124</v>
      </c>
      <c r="I747" t="s">
        <v>113</v>
      </c>
      <c r="J747">
        <v>8.273625601401478E-4</v>
      </c>
      <c r="K747">
        <v>0.58854720876307021</v>
      </c>
      <c r="L747">
        <v>4.8818576552402695E-2</v>
      </c>
      <c r="M747"/>
      <c r="N747">
        <v>0.1852919193181756</v>
      </c>
      <c r="O747">
        <v>0.17734229536635154</v>
      </c>
      <c r="P747"/>
      <c r="Q747"/>
      <c r="R747">
        <v>2.388496611935</v>
      </c>
      <c r="S747">
        <v>1.6377118480053998</v>
      </c>
      <c r="T747"/>
      <c r="U747"/>
      <c r="V747"/>
      <c r="W747"/>
      <c r="X747"/>
      <c r="Y747"/>
      <c r="Z747">
        <v>0.72000156463769993</v>
      </c>
      <c r="AA747"/>
      <c r="AB747">
        <v>1.9962392940727405</v>
      </c>
      <c r="AC747"/>
      <c r="AD747"/>
      <c r="AE747"/>
      <c r="AF747"/>
      <c r="AG747">
        <v>1.6298148458042772</v>
      </c>
      <c r="AH747"/>
      <c r="AI747">
        <v>-15.077687608009406</v>
      </c>
      <c r="AJ747"/>
      <c r="AK747"/>
      <c r="AL747">
        <v>-0.92173091238843496</v>
      </c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</row>
    <row r="748" spans="1:55" x14ac:dyDescent="0.2">
      <c r="A748" s="3" t="str">
        <f t="shared" si="11"/>
        <v>NorwayAR4_UNFCCC1992</v>
      </c>
      <c r="B748" t="s">
        <v>184</v>
      </c>
      <c r="C748" t="s">
        <v>185</v>
      </c>
      <c r="D748" t="s">
        <v>26</v>
      </c>
      <c r="E748" t="s">
        <v>76</v>
      </c>
      <c r="F748">
        <v>47.679928981639691</v>
      </c>
      <c r="G748">
        <v>11.123534401387012</v>
      </c>
      <c r="H748" t="s">
        <v>44</v>
      </c>
      <c r="I748" t="s">
        <v>116</v>
      </c>
      <c r="J748">
        <v>9.0318558752687614E-4</v>
      </c>
      <c r="K748">
        <v>0.60633219796409399</v>
      </c>
      <c r="L748">
        <v>4.7958314871042448E-2</v>
      </c>
      <c r="M748"/>
      <c r="N748">
        <v>0.17082631485840644</v>
      </c>
      <c r="O748">
        <v>0.17488317230645714</v>
      </c>
      <c r="P748"/>
      <c r="Q748"/>
      <c r="R748">
        <v>2.4036093153075</v>
      </c>
      <c r="S748">
        <v>1.6319590991083999</v>
      </c>
      <c r="T748"/>
      <c r="U748"/>
      <c r="V748"/>
      <c r="W748"/>
      <c r="X748"/>
      <c r="Y748"/>
      <c r="Z748">
        <v>0.67790161882</v>
      </c>
      <c r="AA748"/>
      <c r="AB748">
        <v>1.9926598640604645</v>
      </c>
      <c r="AC748"/>
      <c r="AD748"/>
      <c r="AE748"/>
      <c r="AF748"/>
      <c r="AG748">
        <v>1.6322873383593697</v>
      </c>
      <c r="AH748"/>
      <c r="AI748">
        <v>-14.832059688974047</v>
      </c>
      <c r="AJ748"/>
      <c r="AK748"/>
      <c r="AL748">
        <v>-0.59043504912773537</v>
      </c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</row>
    <row r="749" spans="1:55" x14ac:dyDescent="0.2">
      <c r="A749" s="3" t="str">
        <f t="shared" si="11"/>
        <v>NorwayAR4_UNFCCC1993</v>
      </c>
      <c r="B749" t="s">
        <v>184</v>
      </c>
      <c r="C749" t="s">
        <v>185</v>
      </c>
      <c r="D749" t="s">
        <v>26</v>
      </c>
      <c r="E749" t="s">
        <v>73</v>
      </c>
      <c r="F749">
        <v>49.536535270998847</v>
      </c>
      <c r="G749">
        <v>11.488088743923363</v>
      </c>
      <c r="H749" t="s">
        <v>128</v>
      </c>
      <c r="I749" t="s">
        <v>49</v>
      </c>
      <c r="J749">
        <v>9.7391033737601615E-4</v>
      </c>
      <c r="K749">
        <v>0.60684807015912867</v>
      </c>
      <c r="L749">
        <v>4.6346915521838374E-2</v>
      </c>
      <c r="M749"/>
      <c r="N749">
        <v>0.17926303982190914</v>
      </c>
      <c r="O749">
        <v>0.1675419744971238</v>
      </c>
      <c r="P749"/>
      <c r="Q749"/>
      <c r="R749">
        <v>2.3894032602074997</v>
      </c>
      <c r="S749">
        <v>1.6215640254831998</v>
      </c>
      <c r="T749"/>
      <c r="U749"/>
      <c r="V749"/>
      <c r="W749"/>
      <c r="X749"/>
      <c r="Y749"/>
      <c r="Z749">
        <v>0.69590840729909997</v>
      </c>
      <c r="AA749"/>
      <c r="AB749">
        <v>1.9922059073815546</v>
      </c>
      <c r="AC749"/>
      <c r="AD749"/>
      <c r="AE749"/>
      <c r="AF749"/>
      <c r="AG749">
        <v>1.6003673286782074</v>
      </c>
      <c r="AH749"/>
      <c r="AI749">
        <v>-16.419818557661976</v>
      </c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</row>
    <row r="750" spans="1:55" x14ac:dyDescent="0.2">
      <c r="A750" s="3" t="str">
        <f t="shared" si="11"/>
        <v>NorwayAR4_UNFCCC1994</v>
      </c>
      <c r="B750" t="s">
        <v>184</v>
      </c>
      <c r="C750" t="s">
        <v>185</v>
      </c>
      <c r="D750" t="s">
        <v>26</v>
      </c>
      <c r="E750" t="s">
        <v>70</v>
      </c>
      <c r="F750">
        <v>51.637930570634488</v>
      </c>
      <c r="G750">
        <v>11.907433421113318</v>
      </c>
      <c r="H750" t="s">
        <v>195</v>
      </c>
      <c r="I750" t="s">
        <v>126</v>
      </c>
      <c r="J750">
        <v>1.0316528860164493E-3</v>
      </c>
      <c r="K750">
        <v>0.61331682621377126</v>
      </c>
      <c r="L750">
        <v>4.4299388565620518E-2</v>
      </c>
      <c r="M750"/>
      <c r="N750">
        <v>0.18077928024913431</v>
      </c>
      <c r="O750">
        <v>0.16160450497147394</v>
      </c>
      <c r="P750"/>
      <c r="Q750"/>
      <c r="R750">
        <v>2.4289738682049999</v>
      </c>
      <c r="S750">
        <v>1.6049277110204001</v>
      </c>
      <c r="T750"/>
      <c r="U750"/>
      <c r="V750"/>
      <c r="W750"/>
      <c r="X750"/>
      <c r="Y750"/>
      <c r="Z750">
        <v>0.67496054562119989</v>
      </c>
      <c r="AA750"/>
      <c r="AB750">
        <v>1.9961689207026387</v>
      </c>
      <c r="AC750"/>
      <c r="AD750"/>
      <c r="AE750"/>
      <c r="AF750"/>
      <c r="AG750">
        <v>1.6398911620694885</v>
      </c>
      <c r="AH750"/>
      <c r="AI750">
        <v>-14.159532336106745</v>
      </c>
      <c r="AJ750"/>
      <c r="AK750"/>
      <c r="AL750">
        <v>-0.72771167989291441</v>
      </c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</row>
    <row r="751" spans="1:55" x14ac:dyDescent="0.2">
      <c r="A751" s="3" t="str">
        <f t="shared" si="11"/>
        <v>NorwayAR4_UNFCCC1995</v>
      </c>
      <c r="B751" t="s">
        <v>184</v>
      </c>
      <c r="C751" t="s">
        <v>185</v>
      </c>
      <c r="D751" t="s">
        <v>26</v>
      </c>
      <c r="E751" t="s">
        <v>68</v>
      </c>
      <c r="F751">
        <v>52.510304773731207</v>
      </c>
      <c r="G751">
        <v>12.045902346340783</v>
      </c>
      <c r="H751" t="s">
        <v>118</v>
      </c>
      <c r="I751" t="s">
        <v>47</v>
      </c>
      <c r="J751">
        <v>1.0080293392634679E-3</v>
      </c>
      <c r="K751">
        <v>0.61208231994265538</v>
      </c>
      <c r="L751">
        <v>4.3907648763562061E-2</v>
      </c>
      <c r="M751"/>
      <c r="N751">
        <v>0.1798562788274656</v>
      </c>
      <c r="O751">
        <v>0.164153752466317</v>
      </c>
      <c r="P751"/>
      <c r="Q751"/>
      <c r="R751">
        <v>2.4297273200500005</v>
      </c>
      <c r="S751">
        <v>1.6224050575029998</v>
      </c>
      <c r="T751"/>
      <c r="U751"/>
      <c r="V751"/>
      <c r="W751"/>
      <c r="X751"/>
      <c r="Y751"/>
      <c r="Z751">
        <v>0.69706242992629996</v>
      </c>
      <c r="AA751"/>
      <c r="AB751">
        <v>2.064267525847248</v>
      </c>
      <c r="AC751"/>
      <c r="AD751"/>
      <c r="AE751"/>
      <c r="AF751"/>
      <c r="AG751">
        <v>1.806301238431387</v>
      </c>
      <c r="AH751"/>
      <c r="AI751">
        <v>-18.415579246075236</v>
      </c>
      <c r="AJ751"/>
      <c r="AK751"/>
      <c r="AL751">
        <v>-1.0079084799607829</v>
      </c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</row>
    <row r="752" spans="1:55" x14ac:dyDescent="0.2">
      <c r="A752" s="3" t="str">
        <f t="shared" si="11"/>
        <v>NorwayAR4_UNFCCC1996</v>
      </c>
      <c r="B752" t="s">
        <v>184</v>
      </c>
      <c r="C752" t="s">
        <v>185</v>
      </c>
      <c r="D752" t="s">
        <v>26</v>
      </c>
      <c r="E752" t="s">
        <v>65</v>
      </c>
      <c r="F752">
        <v>55.626901589654501</v>
      </c>
      <c r="G752">
        <v>12.696333170899129</v>
      </c>
      <c r="H752" t="s">
        <v>115</v>
      </c>
      <c r="I752" t="s">
        <v>47</v>
      </c>
      <c r="J752">
        <v>1.0053491513243005E-3</v>
      </c>
      <c r="K752">
        <v>0.63276916080262624</v>
      </c>
      <c r="L752">
        <v>3.9891730874539663E-2</v>
      </c>
      <c r="M752"/>
      <c r="N752">
        <v>0.17123357626472624</v>
      </c>
      <c r="O752">
        <v>0.15610553205810782</v>
      </c>
      <c r="P752"/>
      <c r="Q752"/>
      <c r="R752">
        <v>2.4469297896925002</v>
      </c>
      <c r="S752">
        <v>1.6407876323574</v>
      </c>
      <c r="T752"/>
      <c r="U752"/>
      <c r="V752"/>
      <c r="W752"/>
      <c r="X752"/>
      <c r="Y752"/>
      <c r="Z752">
        <v>0.69568756276559995</v>
      </c>
      <c r="AA752"/>
      <c r="AB752">
        <v>2.0413102909919143</v>
      </c>
      <c r="AC752"/>
      <c r="AD752"/>
      <c r="AE752"/>
      <c r="AF752"/>
      <c r="AG752">
        <v>1.8589517935896041</v>
      </c>
      <c r="AH752"/>
      <c r="AI752">
        <v>-17.83950980042524</v>
      </c>
      <c r="AJ752"/>
      <c r="AK752"/>
      <c r="AL752">
        <v>-0.82164270524871652</v>
      </c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</row>
    <row r="753" spans="1:55" x14ac:dyDescent="0.2">
      <c r="A753" s="3" t="str">
        <f t="shared" si="11"/>
        <v>NorwayAR4_UNFCCC1997</v>
      </c>
      <c r="B753" t="s">
        <v>184</v>
      </c>
      <c r="C753" t="s">
        <v>185</v>
      </c>
      <c r="D753" t="s">
        <v>26</v>
      </c>
      <c r="E753" t="s">
        <v>64</v>
      </c>
      <c r="F753">
        <v>56.100722101018434</v>
      </c>
      <c r="G753">
        <v>12.735237836249295</v>
      </c>
      <c r="H753" t="s">
        <v>120</v>
      </c>
      <c r="I753" t="s">
        <v>47</v>
      </c>
      <c r="J753">
        <v>1.0214295976382129E-3</v>
      </c>
      <c r="K753">
        <v>0.62435148751219238</v>
      </c>
      <c r="L753">
        <v>3.8880967071978238E-2</v>
      </c>
      <c r="M753"/>
      <c r="N753">
        <v>0.17766084503191606</v>
      </c>
      <c r="O753">
        <v>0.15910670038391331</v>
      </c>
      <c r="P753"/>
      <c r="Q753"/>
      <c r="R753">
        <v>2.4075131409924997</v>
      </c>
      <c r="S753">
        <v>1.6394453449676001</v>
      </c>
      <c r="T753"/>
      <c r="U753"/>
      <c r="V753"/>
      <c r="W753"/>
      <c r="X753"/>
      <c r="Y753"/>
      <c r="Z753">
        <v>0.68026978665519988</v>
      </c>
      <c r="AA753"/>
      <c r="AB753">
        <v>2.1674053379282463</v>
      </c>
      <c r="AC753"/>
      <c r="AD753"/>
      <c r="AE753"/>
      <c r="AF753"/>
      <c r="AG753">
        <v>2.0313671721043769</v>
      </c>
      <c r="AH753"/>
      <c r="AI753">
        <v>-17.111656941777888</v>
      </c>
      <c r="AJ753"/>
      <c r="AK753"/>
      <c r="AL753">
        <v>-0.6441570646170458</v>
      </c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</row>
    <row r="754" spans="1:55" x14ac:dyDescent="0.2">
      <c r="A754" s="3" t="str">
        <f t="shared" si="11"/>
        <v>NorwayAR4_UNFCCC1998</v>
      </c>
      <c r="B754" t="s">
        <v>184</v>
      </c>
      <c r="C754" t="s">
        <v>185</v>
      </c>
      <c r="D754" t="s">
        <v>26</v>
      </c>
      <c r="E754" t="s">
        <v>62</v>
      </c>
      <c r="F754">
        <v>56.071450108517482</v>
      </c>
      <c r="G754">
        <v>12.653030715925365</v>
      </c>
      <c r="H754" t="s">
        <v>223</v>
      </c>
      <c r="I754" t="s">
        <v>124</v>
      </c>
      <c r="J754">
        <v>1.0715302419819031E-3</v>
      </c>
      <c r="K754">
        <v>0.62301892145662874</v>
      </c>
      <c r="L754">
        <v>3.5905256116215145E-2</v>
      </c>
      <c r="M754"/>
      <c r="N754">
        <v>0.18246225807919428</v>
      </c>
      <c r="O754">
        <v>0.15861356434796181</v>
      </c>
      <c r="P754"/>
      <c r="Q754"/>
      <c r="R754">
        <v>2.4088897644325002</v>
      </c>
      <c r="S754">
        <v>1.6463138923739999</v>
      </c>
      <c r="T754"/>
      <c r="U754"/>
      <c r="V754"/>
      <c r="W754"/>
      <c r="X754"/>
      <c r="Y754"/>
      <c r="Z754">
        <v>0.66430502376200007</v>
      </c>
      <c r="AA754"/>
      <c r="AB754">
        <v>2.1711698981979444</v>
      </c>
      <c r="AC754"/>
      <c r="AD754"/>
      <c r="AE754"/>
      <c r="AF754"/>
      <c r="AG754">
        <v>2.0030139811044236</v>
      </c>
      <c r="AH754"/>
      <c r="AI754">
        <v>-19.229744148554275</v>
      </c>
      <c r="AJ754"/>
      <c r="AK754"/>
      <c r="AL754">
        <v>-0.70829495236112927</v>
      </c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</row>
    <row r="755" spans="1:55" x14ac:dyDescent="0.2">
      <c r="A755" s="3" t="str">
        <f t="shared" si="11"/>
        <v>NorwayAR4_UNFCCC1999</v>
      </c>
      <c r="B755" t="s">
        <v>184</v>
      </c>
      <c r="C755" t="s">
        <v>185</v>
      </c>
      <c r="D755" t="s">
        <v>26</v>
      </c>
      <c r="E755" t="s">
        <v>60</v>
      </c>
      <c r="F755">
        <v>57.044385456979569</v>
      </c>
      <c r="G755">
        <v>12.784737276809201</v>
      </c>
      <c r="H755" t="s">
        <v>149</v>
      </c>
      <c r="I755" t="s">
        <v>126</v>
      </c>
      <c r="J755">
        <v>1.1265814601240413E-3</v>
      </c>
      <c r="K755">
        <v>0.62972184330781023</v>
      </c>
      <c r="L755">
        <v>3.4418807315558027E-2</v>
      </c>
      <c r="M755"/>
      <c r="N755">
        <v>0.17886335223347583</v>
      </c>
      <c r="O755">
        <v>0.1569959971431559</v>
      </c>
      <c r="P755"/>
      <c r="Q755"/>
      <c r="R755">
        <v>2.4452389145674998</v>
      </c>
      <c r="S755">
        <v>1.6243477202181997</v>
      </c>
      <c r="T755"/>
      <c r="U755"/>
      <c r="V755"/>
      <c r="W755"/>
      <c r="X755"/>
      <c r="Y755"/>
      <c r="Z755">
        <v>0.66815036976209996</v>
      </c>
      <c r="AA755"/>
      <c r="AB755">
        <v>2.1415897761085603</v>
      </c>
      <c r="AC755"/>
      <c r="AD755"/>
      <c r="AE755"/>
      <c r="AF755"/>
      <c r="AG755">
        <v>2.0764133955806887</v>
      </c>
      <c r="AH755"/>
      <c r="AI755">
        <v>-20.697253830787897</v>
      </c>
      <c r="AJ755"/>
      <c r="AK755"/>
      <c r="AL755">
        <v>-0.86523264098792341</v>
      </c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</row>
    <row r="756" spans="1:55" x14ac:dyDescent="0.2">
      <c r="A756" s="3" t="str">
        <f t="shared" si="11"/>
        <v>NorwayAR4_UNFCCC2000</v>
      </c>
      <c r="B756" t="s">
        <v>184</v>
      </c>
      <c r="C756" t="s">
        <v>185</v>
      </c>
      <c r="D756" t="s">
        <v>26</v>
      </c>
      <c r="E756" t="s">
        <v>58</v>
      </c>
      <c r="F756">
        <v>56.405260050019407</v>
      </c>
      <c r="G756">
        <v>12.559713765436133</v>
      </c>
      <c r="H756" t="s">
        <v>132</v>
      </c>
      <c r="I756" t="s">
        <v>114</v>
      </c>
      <c r="J756">
        <v>9.4637165774420209E-4</v>
      </c>
      <c r="K756">
        <v>0.62138895605941924</v>
      </c>
      <c r="L756">
        <v>3.6630072136983154E-2</v>
      </c>
      <c r="M756"/>
      <c r="N756">
        <v>0.18511162723663008</v>
      </c>
      <c r="O756">
        <v>0.15686934456696758</v>
      </c>
      <c r="P756"/>
      <c r="Q756"/>
      <c r="R756">
        <v>2.3391818605750001</v>
      </c>
      <c r="S756">
        <v>1.6222291252463998</v>
      </c>
      <c r="T756"/>
      <c r="U756"/>
      <c r="V756"/>
      <c r="W756"/>
      <c r="X756"/>
      <c r="Y756"/>
      <c r="Z756">
        <v>0.62495454874209999</v>
      </c>
      <c r="AA756"/>
      <c r="AB756">
        <v>2.1051194391011108</v>
      </c>
      <c r="AC756"/>
      <c r="AD756"/>
      <c r="AE756"/>
      <c r="AF756"/>
      <c r="AG756">
        <v>2.1567712005112938</v>
      </c>
      <c r="AH756"/>
      <c r="AI756">
        <v>-22.675504351813661</v>
      </c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</row>
    <row r="757" spans="1:55" x14ac:dyDescent="0.2">
      <c r="A757" s="3" t="str">
        <f t="shared" si="11"/>
        <v>NorwayAR4_UNFCCC2001</v>
      </c>
      <c r="B757" t="s">
        <v>184</v>
      </c>
      <c r="C757" t="s">
        <v>185</v>
      </c>
      <c r="D757" t="s">
        <v>26</v>
      </c>
      <c r="E757" t="s">
        <v>55</v>
      </c>
      <c r="F757">
        <v>57.856991907812365</v>
      </c>
      <c r="G757">
        <v>12.817940535003453</v>
      </c>
      <c r="H757" t="s">
        <v>126</v>
      </c>
      <c r="I757" t="s">
        <v>53</v>
      </c>
      <c r="J757">
        <v>7.3411364851089375E-4</v>
      </c>
      <c r="K757">
        <v>0.63620467207870512</v>
      </c>
      <c r="L757">
        <v>3.4915074973156976E-2</v>
      </c>
      <c r="M757"/>
      <c r="N757">
        <v>0.17413326246447411</v>
      </c>
      <c r="O757">
        <v>0.1547469904836638</v>
      </c>
      <c r="P757"/>
      <c r="Q757"/>
      <c r="R757">
        <v>2.3212994278650005</v>
      </c>
      <c r="S757">
        <v>1.5836470850932001</v>
      </c>
      <c r="T757"/>
      <c r="U757"/>
      <c r="V757"/>
      <c r="W757"/>
      <c r="X757"/>
      <c r="Y757"/>
      <c r="Z757">
        <v>0.63131241813030003</v>
      </c>
      <c r="AA757"/>
      <c r="AB757">
        <v>2.2040541000201661</v>
      </c>
      <c r="AC757"/>
      <c r="AD757"/>
      <c r="AE757"/>
      <c r="AF757"/>
      <c r="AG757">
        <v>2.212882345062988</v>
      </c>
      <c r="AH757"/>
      <c r="AI757">
        <v>-24.706365504563951</v>
      </c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</row>
    <row r="758" spans="1:55" x14ac:dyDescent="0.2">
      <c r="A758" s="3" t="str">
        <f t="shared" si="11"/>
        <v>NorwayAR4_UNFCCC2002</v>
      </c>
      <c r="B758" t="s">
        <v>184</v>
      </c>
      <c r="C758" t="s">
        <v>185</v>
      </c>
      <c r="D758" t="s">
        <v>26</v>
      </c>
      <c r="E758" t="s">
        <v>52</v>
      </c>
      <c r="F758">
        <v>56.939650605241951</v>
      </c>
      <c r="G758">
        <v>12.546861096149771</v>
      </c>
      <c r="H758" t="s">
        <v>126</v>
      </c>
      <c r="I758" t="s">
        <v>56</v>
      </c>
      <c r="J758">
        <v>7.0988131127584298E-4</v>
      </c>
      <c r="K758">
        <v>0.64173188883061083</v>
      </c>
      <c r="L758">
        <v>3.3785874544764088E-2</v>
      </c>
      <c r="M758"/>
      <c r="N758">
        <v>0.16924504370630108</v>
      </c>
      <c r="O758">
        <v>0.15523719291832397</v>
      </c>
      <c r="P758"/>
      <c r="Q758"/>
      <c r="R758">
        <v>2.3133074109975</v>
      </c>
      <c r="S758">
        <v>1.5825945636951999</v>
      </c>
      <c r="T758"/>
      <c r="U758"/>
      <c r="V758"/>
      <c r="W758"/>
      <c r="X758"/>
      <c r="Y758"/>
      <c r="Z758">
        <v>0.62347969682359994</v>
      </c>
      <c r="AA758"/>
      <c r="AB758">
        <v>2.1127861003733766</v>
      </c>
      <c r="AC758"/>
      <c r="AD758"/>
      <c r="AE758"/>
      <c r="AF758"/>
      <c r="AG758">
        <v>2.2069837538182306</v>
      </c>
      <c r="AH758"/>
      <c r="AI758">
        <v>-25.854701303448298</v>
      </c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</row>
    <row r="759" spans="1:55" x14ac:dyDescent="0.2">
      <c r="A759" s="3" t="str">
        <f t="shared" si="11"/>
        <v>NorwayAR4_UNFCCC2003</v>
      </c>
      <c r="B759" t="s">
        <v>184</v>
      </c>
      <c r="C759" t="s">
        <v>185</v>
      </c>
      <c r="D759" t="s">
        <v>26</v>
      </c>
      <c r="E759" t="s">
        <v>50</v>
      </c>
      <c r="F759">
        <v>57.822637070083012</v>
      </c>
      <c r="G759">
        <v>12.666916489150918</v>
      </c>
      <c r="H759" t="s">
        <v>122</v>
      </c>
      <c r="I759" t="s">
        <v>53</v>
      </c>
      <c r="J759">
        <v>7.6291349034196348E-4</v>
      </c>
      <c r="K759">
        <v>0.6529470212858538</v>
      </c>
      <c r="L759">
        <v>3.2556700885131434E-2</v>
      </c>
      <c r="M759"/>
      <c r="N759">
        <v>0.16596095546095124</v>
      </c>
      <c r="O759">
        <v>0.14853532236806358</v>
      </c>
      <c r="P759"/>
      <c r="Q759"/>
      <c r="R759">
        <v>2.347929158675</v>
      </c>
      <c r="S759">
        <v>1.6186117571843999</v>
      </c>
      <c r="T759"/>
      <c r="U759"/>
      <c r="V759"/>
      <c r="W759"/>
      <c r="X759"/>
      <c r="Y759"/>
      <c r="Z759">
        <v>0.63014404717100003</v>
      </c>
      <c r="AA759"/>
      <c r="AB759">
        <v>2.1063478273932863</v>
      </c>
      <c r="AC759"/>
      <c r="AD759"/>
      <c r="AE759"/>
      <c r="AF759"/>
      <c r="AG759">
        <v>1.8856712469526373</v>
      </c>
      <c r="AH759"/>
      <c r="AI759">
        <v>-27.452642555142106</v>
      </c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</row>
    <row r="760" spans="1:55" x14ac:dyDescent="0.2">
      <c r="A760" s="3" t="str">
        <f t="shared" si="11"/>
        <v>NorwayAR4_UNFCCC2004</v>
      </c>
      <c r="B760" t="s">
        <v>184</v>
      </c>
      <c r="C760" t="s">
        <v>185</v>
      </c>
      <c r="D760" t="s">
        <v>26</v>
      </c>
      <c r="E760" t="s">
        <v>46</v>
      </c>
      <c r="F760">
        <v>58.161002927260817</v>
      </c>
      <c r="G760">
        <v>12.665971878207721</v>
      </c>
      <c r="H760" t="s">
        <v>45</v>
      </c>
      <c r="I760" t="s">
        <v>53</v>
      </c>
      <c r="J760">
        <v>7.3472096916705576E-4</v>
      </c>
      <c r="K760">
        <v>0.64364536563558883</v>
      </c>
      <c r="L760">
        <v>3.2494202638795738E-2</v>
      </c>
      <c r="M760"/>
      <c r="N760">
        <v>0.17717623627368209</v>
      </c>
      <c r="O760">
        <v>0.14668419545193331</v>
      </c>
      <c r="P760"/>
      <c r="Q760"/>
      <c r="R760">
        <v>2.3164672664149997</v>
      </c>
      <c r="S760">
        <v>1.6275474116589999</v>
      </c>
      <c r="T760"/>
      <c r="U760"/>
      <c r="V760"/>
      <c r="W760"/>
      <c r="X760"/>
      <c r="Y760"/>
      <c r="Z760">
        <v>0.61809163710259996</v>
      </c>
      <c r="AA760"/>
      <c r="AB760">
        <v>2.101964378974214</v>
      </c>
      <c r="AC760"/>
      <c r="AD760"/>
      <c r="AE760"/>
      <c r="AF760"/>
      <c r="AG760">
        <v>1.867229226911977</v>
      </c>
      <c r="AH760"/>
      <c r="AI760">
        <v>-26.985808642576465</v>
      </c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</row>
    <row r="761" spans="1:55" x14ac:dyDescent="0.2">
      <c r="A761" s="3" t="str">
        <f t="shared" si="11"/>
        <v>NorwayAR4_UNFCCC2005</v>
      </c>
      <c r="B761" t="s">
        <v>184</v>
      </c>
      <c r="C761" t="s">
        <v>185</v>
      </c>
      <c r="D761" t="s">
        <v>26</v>
      </c>
      <c r="E761" t="s">
        <v>43</v>
      </c>
      <c r="F761">
        <v>56.954881697464423</v>
      </c>
      <c r="G761">
        <v>12.319121097388077</v>
      </c>
      <c r="H761" t="s">
        <v>112</v>
      </c>
      <c r="I761" t="s">
        <v>57</v>
      </c>
      <c r="J761">
        <v>6.9356873656879921E-4</v>
      </c>
      <c r="K761">
        <v>0.64805592410631774</v>
      </c>
      <c r="L761">
        <v>3.1543677759107464E-2</v>
      </c>
      <c r="M761"/>
      <c r="N761">
        <v>0.17326672572916929</v>
      </c>
      <c r="O761">
        <v>0.14713367240540554</v>
      </c>
      <c r="P761"/>
      <c r="Q761"/>
      <c r="R761">
        <v>2.323327849585</v>
      </c>
      <c r="S761">
        <v>1.6251510485330001</v>
      </c>
      <c r="T761"/>
      <c r="U761"/>
      <c r="V761"/>
      <c r="W761"/>
      <c r="X761"/>
      <c r="Y761"/>
      <c r="Z761">
        <v>0.62089909306940005</v>
      </c>
      <c r="AA761"/>
      <c r="AB761">
        <v>2.1051507503163904</v>
      </c>
      <c r="AC761"/>
      <c r="AD761"/>
      <c r="AE761"/>
      <c r="AF761"/>
      <c r="AG761">
        <v>1.7054521640595668</v>
      </c>
      <c r="AH761"/>
      <c r="AI761">
        <v>-24.134542268900578</v>
      </c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</row>
    <row r="762" spans="1:55" x14ac:dyDescent="0.2">
      <c r="A762" s="3" t="str">
        <f t="shared" si="11"/>
        <v>NorwayAR4_UNFCCC2006</v>
      </c>
      <c r="B762" t="s">
        <v>184</v>
      </c>
      <c r="C762" t="s">
        <v>185</v>
      </c>
      <c r="D762" t="s">
        <v>26</v>
      </c>
      <c r="E762" t="s">
        <v>39</v>
      </c>
      <c r="F762">
        <v>57.038798588558386</v>
      </c>
      <c r="G762">
        <v>12.238307565308299</v>
      </c>
      <c r="H762" t="s">
        <v>134</v>
      </c>
      <c r="I762" t="s">
        <v>56</v>
      </c>
      <c r="J762">
        <v>6.8037808943114254E-4</v>
      </c>
      <c r="K762">
        <v>0.66113650895385745</v>
      </c>
      <c r="L762">
        <v>3.173439578197379E-2</v>
      </c>
      <c r="M762"/>
      <c r="N762">
        <v>0.16215409354988852</v>
      </c>
      <c r="O762">
        <v>0.14497500171428032</v>
      </c>
      <c r="P762"/>
      <c r="Q762"/>
      <c r="R762">
        <v>2.2702200371200001</v>
      </c>
      <c r="S762">
        <v>1.6010270157334001</v>
      </c>
      <c r="T762"/>
      <c r="U762"/>
      <c r="V762"/>
      <c r="W762"/>
      <c r="X762"/>
      <c r="Y762"/>
      <c r="Z762">
        <v>0.61108526897469995</v>
      </c>
      <c r="AA762"/>
      <c r="AB762">
        <v>2.1729923156181217</v>
      </c>
      <c r="AC762"/>
      <c r="AD762"/>
      <c r="AE762"/>
      <c r="AF762"/>
      <c r="AG762">
        <v>1.6138752857105203</v>
      </c>
      <c r="AH762"/>
      <c r="AI762">
        <v>-26.217010613818506</v>
      </c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</row>
    <row r="763" spans="1:55" x14ac:dyDescent="0.2">
      <c r="A763" s="3" t="str">
        <f t="shared" si="11"/>
        <v>NorwayAR4_UNFCCC2007</v>
      </c>
      <c r="B763" t="s">
        <v>184</v>
      </c>
      <c r="C763" t="s">
        <v>185</v>
      </c>
      <c r="D763" t="s">
        <v>26</v>
      </c>
      <c r="E763" t="s">
        <v>37</v>
      </c>
      <c r="F763">
        <v>58.589373742557321</v>
      </c>
      <c r="G763">
        <v>12.441594856348333</v>
      </c>
      <c r="H763" t="s">
        <v>122</v>
      </c>
      <c r="I763" t="s">
        <v>67</v>
      </c>
      <c r="J763">
        <v>6.7359646504397636E-4</v>
      </c>
      <c r="K763">
        <v>0.67288310724481071</v>
      </c>
      <c r="L763">
        <v>3.0734256476015763E-2</v>
      </c>
      <c r="M763"/>
      <c r="N763">
        <v>0.15700627919915505</v>
      </c>
      <c r="O763">
        <v>0.13937635708001853</v>
      </c>
      <c r="P763"/>
      <c r="Q763"/>
      <c r="R763">
        <v>2.2491357697049996</v>
      </c>
      <c r="S763">
        <v>1.6158691699699999</v>
      </c>
      <c r="T763"/>
      <c r="U763"/>
      <c r="V763"/>
      <c r="W763"/>
      <c r="X763"/>
      <c r="Y763"/>
      <c r="Z763">
        <v>0.61015422345240011</v>
      </c>
      <c r="AA763"/>
      <c r="AB763">
        <v>2.1691315417137123</v>
      </c>
      <c r="AC763"/>
      <c r="AD763"/>
      <c r="AE763"/>
      <c r="AF763"/>
      <c r="AG763">
        <v>1.5216827709962182</v>
      </c>
      <c r="AH763"/>
      <c r="AI763">
        <v>-26.33904503918405</v>
      </c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</row>
    <row r="764" spans="1:55" x14ac:dyDescent="0.2">
      <c r="A764" s="3" t="str">
        <f t="shared" si="11"/>
        <v>NorwayAR4_UNFCCC2008</v>
      </c>
      <c r="B764" t="s">
        <v>184</v>
      </c>
      <c r="C764" t="s">
        <v>185</v>
      </c>
      <c r="D764" t="s">
        <v>26</v>
      </c>
      <c r="E764" t="s">
        <v>33</v>
      </c>
      <c r="F764">
        <v>57.349161071985797</v>
      </c>
      <c r="G764">
        <v>12.027393302140466</v>
      </c>
      <c r="H764" t="s">
        <v>47</v>
      </c>
      <c r="I764" t="s">
        <v>63</v>
      </c>
      <c r="J764">
        <v>6.3862517581271669E-4</v>
      </c>
      <c r="K764">
        <v>0.66498628510831925</v>
      </c>
      <c r="L764">
        <v>3.0164815268942848E-2</v>
      </c>
      <c r="M764"/>
      <c r="N764">
        <v>0.15884045276555167</v>
      </c>
      <c r="O764">
        <v>0.14600844685718614</v>
      </c>
      <c r="P764"/>
      <c r="Q764"/>
      <c r="R764">
        <v>2.249080512905</v>
      </c>
      <c r="S764">
        <v>1.5997778607936</v>
      </c>
      <c r="T764"/>
      <c r="U764"/>
      <c r="V764"/>
      <c r="W764"/>
      <c r="X764"/>
      <c r="Y764"/>
      <c r="Z764">
        <v>0.61031398619369992</v>
      </c>
      <c r="AA764"/>
      <c r="AB764">
        <v>2.1913413623184539</v>
      </c>
      <c r="AC764"/>
      <c r="AD764"/>
      <c r="AE764"/>
      <c r="AF764"/>
      <c r="AG764">
        <v>1.7229482144724932</v>
      </c>
      <c r="AH764"/>
      <c r="AI764">
        <v>-28.192790235680345</v>
      </c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</row>
    <row r="765" spans="1:55" x14ac:dyDescent="0.2">
      <c r="A765" s="3" t="str">
        <f t="shared" si="11"/>
        <v>NorwayAR4_UNFCCC2009</v>
      </c>
      <c r="B765" t="s">
        <v>184</v>
      </c>
      <c r="C765" t="s">
        <v>185</v>
      </c>
      <c r="D765" t="s">
        <v>26</v>
      </c>
      <c r="E765" t="s">
        <v>31</v>
      </c>
      <c r="F765">
        <v>55.859520280043327</v>
      </c>
      <c r="G765">
        <v>11.568169384645831</v>
      </c>
      <c r="H765" t="s">
        <v>126</v>
      </c>
      <c r="I765" t="s">
        <v>67</v>
      </c>
      <c r="J765">
        <v>6.3977054545758937E-4</v>
      </c>
      <c r="K765">
        <v>0.68328025305420903</v>
      </c>
      <c r="L765">
        <v>3.0278169569212209E-2</v>
      </c>
      <c r="M765"/>
      <c r="N765">
        <v>0.12634487472710043</v>
      </c>
      <c r="O765">
        <v>0.16009670264947828</v>
      </c>
      <c r="P765"/>
      <c r="Q765"/>
      <c r="R765">
        <v>2.281137910635</v>
      </c>
      <c r="S765">
        <v>1.5510133936466</v>
      </c>
      <c r="T765"/>
      <c r="U765"/>
      <c r="V765"/>
      <c r="W765"/>
      <c r="X765"/>
      <c r="Y765"/>
      <c r="Z765">
        <v>0.60978277189349994</v>
      </c>
      <c r="AA765"/>
      <c r="AB765">
        <v>2.1992191661887897</v>
      </c>
      <c r="AC765">
        <v>0.57731841205412715</v>
      </c>
      <c r="AD765"/>
      <c r="AE765"/>
      <c r="AF765"/>
      <c r="AG765">
        <v>1.7244533539985816</v>
      </c>
      <c r="AH765"/>
      <c r="AI765">
        <v>-32.060892656518455</v>
      </c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</row>
    <row r="766" spans="1:55" x14ac:dyDescent="0.2">
      <c r="A766" s="3" t="str">
        <f t="shared" si="11"/>
        <v>NorwayAR4_UNFCCC2010</v>
      </c>
      <c r="B766" t="s">
        <v>184</v>
      </c>
      <c r="C766" t="s">
        <v>185</v>
      </c>
      <c r="D766" t="s">
        <v>26</v>
      </c>
      <c r="E766" t="s">
        <v>30</v>
      </c>
      <c r="F766">
        <v>58.765007595424642</v>
      </c>
      <c r="G766">
        <v>12.019222489539226</v>
      </c>
      <c r="H766" t="s">
        <v>44</v>
      </c>
      <c r="I766" t="s">
        <v>57</v>
      </c>
      <c r="J766">
        <v>6.7246696420528195E-4</v>
      </c>
      <c r="K766">
        <v>0.67535769070943996</v>
      </c>
      <c r="L766">
        <v>3.0430796164359415E-2</v>
      </c>
      <c r="M766"/>
      <c r="N766">
        <v>0.13445707012814184</v>
      </c>
      <c r="O766">
        <v>0.15975444299805877</v>
      </c>
      <c r="P766"/>
      <c r="Q766"/>
      <c r="R766">
        <v>2.2615667612024999</v>
      </c>
      <c r="S766">
        <v>1.4946601242383999</v>
      </c>
      <c r="T766"/>
      <c r="U766"/>
      <c r="V766"/>
      <c r="W766"/>
      <c r="X766"/>
      <c r="Y766"/>
      <c r="Z766">
        <v>0.60434576696130005</v>
      </c>
      <c r="AA766"/>
      <c r="AB766">
        <v>2.2960244938569141</v>
      </c>
      <c r="AC766"/>
      <c r="AD766">
        <v>0.67405029158534935</v>
      </c>
      <c r="AE766"/>
      <c r="AF766"/>
      <c r="AG766">
        <v>2.0573236183392933</v>
      </c>
      <c r="AH766"/>
      <c r="AI766">
        <v>-29.570180081113584</v>
      </c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</row>
    <row r="767" spans="1:55" x14ac:dyDescent="0.2">
      <c r="A767" s="3" t="str">
        <f t="shared" si="11"/>
        <v>NorwayAR4_UNFCCC2011</v>
      </c>
      <c r="B767" t="s">
        <v>184</v>
      </c>
      <c r="C767" t="s">
        <v>185</v>
      </c>
      <c r="D767" t="s">
        <v>26</v>
      </c>
      <c r="E767" t="s">
        <v>29</v>
      </c>
      <c r="F767">
        <v>56.810556764527917</v>
      </c>
      <c r="G767">
        <v>11.46972489980552</v>
      </c>
      <c r="H767" t="s">
        <v>38</v>
      </c>
      <c r="I767" t="s">
        <v>51</v>
      </c>
      <c r="J767">
        <v>7.3199622074221352E-4</v>
      </c>
      <c r="K767">
        <v>0.67891249239338991</v>
      </c>
      <c r="L767">
        <v>3.2543144533786247E-2</v>
      </c>
      <c r="M767"/>
      <c r="N767">
        <v>0.14007617092357375</v>
      </c>
      <c r="O767">
        <v>0.14846819214925014</v>
      </c>
      <c r="P767"/>
      <c r="Q767"/>
      <c r="R767">
        <v>2.2019963013249999</v>
      </c>
      <c r="S767">
        <v>1.5388009465785999</v>
      </c>
      <c r="T767"/>
      <c r="U767"/>
      <c r="V767"/>
      <c r="W767"/>
      <c r="X767"/>
      <c r="Y767"/>
      <c r="Z767">
        <v>0.59200213812510005</v>
      </c>
      <c r="AA767"/>
      <c r="AB767">
        <v>2.2372058892033992</v>
      </c>
      <c r="AC767"/>
      <c r="AD767"/>
      <c r="AE767"/>
      <c r="AF767"/>
      <c r="AG767">
        <v>1.8645553825897125</v>
      </c>
      <c r="AH767"/>
      <c r="AI767">
        <v>-30.07103866878855</v>
      </c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</row>
    <row r="768" spans="1:55" x14ac:dyDescent="0.2">
      <c r="A768" s="3" t="str">
        <f t="shared" si="11"/>
        <v>NorwayAR4_UNFCCC2012</v>
      </c>
      <c r="B768" t="s">
        <v>184</v>
      </c>
      <c r="C768" t="s">
        <v>185</v>
      </c>
      <c r="D768" t="s">
        <v>26</v>
      </c>
      <c r="E768" t="s">
        <v>28</v>
      </c>
      <c r="F768">
        <v>56.379885403189704</v>
      </c>
      <c r="G768">
        <v>11.234246349149391</v>
      </c>
      <c r="H768" t="s">
        <v>38</v>
      </c>
      <c r="I768" t="s">
        <v>51</v>
      </c>
      <c r="J768">
        <v>7.1652391015704104E-4</v>
      </c>
      <c r="K768">
        <v>0.67644746769746156</v>
      </c>
      <c r="L768">
        <v>3.1090628776241361E-2</v>
      </c>
      <c r="M768"/>
      <c r="N768">
        <v>0.13991049649801685</v>
      </c>
      <c r="O768">
        <v>0.15255140702828021</v>
      </c>
      <c r="P768"/>
      <c r="Q768"/>
      <c r="R768">
        <v>2.2073442925925</v>
      </c>
      <c r="S768">
        <v>1.5443395960644002</v>
      </c>
      <c r="T768"/>
      <c r="U768"/>
      <c r="V768"/>
      <c r="W768"/>
      <c r="X768"/>
      <c r="Y768"/>
      <c r="Z768">
        <v>0.60054889869070005</v>
      </c>
      <c r="AA768"/>
      <c r="AB768">
        <v>2.2774837106285539</v>
      </c>
      <c r="AC768"/>
      <c r="AD768"/>
      <c r="AE768"/>
      <c r="AF768"/>
      <c r="AG768">
        <v>1.9711143483736318</v>
      </c>
      <c r="AH768"/>
      <c r="AI768">
        <v>-26.537419298909498</v>
      </c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</row>
    <row r="769" spans="1:55" x14ac:dyDescent="0.2">
      <c r="A769" s="3" t="str">
        <f t="shared" si="11"/>
        <v>NorwayAR4_UNFCCC2013</v>
      </c>
      <c r="B769" t="s">
        <v>184</v>
      </c>
      <c r="C769" t="s">
        <v>185</v>
      </c>
      <c r="D769" t="s">
        <v>26</v>
      </c>
      <c r="E769" t="s">
        <v>27</v>
      </c>
      <c r="F769">
        <v>56.382226967305606</v>
      </c>
      <c r="G769">
        <v>11.099687312878457</v>
      </c>
      <c r="H769" t="s">
        <v>118</v>
      </c>
      <c r="I769" t="s">
        <v>293</v>
      </c>
      <c r="J769">
        <v>7.2309412723184829E-4</v>
      </c>
      <c r="K769">
        <v>0.67845245252484709</v>
      </c>
      <c r="L769">
        <v>3.0401633102219959E-2</v>
      </c>
      <c r="M769"/>
      <c r="N769">
        <v>0.14095688732218223</v>
      </c>
      <c r="O769">
        <v>0.15018902705075068</v>
      </c>
      <c r="P769"/>
      <c r="Q769"/>
      <c r="R769">
        <v>2.2297618606274998</v>
      </c>
      <c r="S769">
        <v>1.5638214497386</v>
      </c>
      <c r="T769"/>
      <c r="U769"/>
      <c r="V769"/>
      <c r="W769"/>
      <c r="X769"/>
      <c r="Y769"/>
      <c r="Z769">
        <v>0.60915741226310005</v>
      </c>
      <c r="AA769"/>
      <c r="AB769">
        <v>2.2727442766988486</v>
      </c>
      <c r="AC769"/>
      <c r="AD769"/>
      <c r="AE769"/>
      <c r="AF769"/>
      <c r="AG769">
        <v>1.7925068118461776</v>
      </c>
      <c r="AH769"/>
      <c r="AI769">
        <v>-26.879425456947398</v>
      </c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</row>
    <row r="770" spans="1:55" x14ac:dyDescent="0.2">
      <c r="A770" s="3" t="str">
        <f t="shared" si="11"/>
        <v>NorwayAR4_UNFCCC2014</v>
      </c>
      <c r="B770" t="s">
        <v>184</v>
      </c>
      <c r="C770" t="s">
        <v>185</v>
      </c>
      <c r="D770" t="s">
        <v>26</v>
      </c>
      <c r="E770" t="s">
        <v>24</v>
      </c>
      <c r="F770">
        <v>57.09920265051359</v>
      </c>
      <c r="G770">
        <v>11.114779836790239</v>
      </c>
      <c r="H770" t="s">
        <v>118</v>
      </c>
      <c r="I770" t="s">
        <v>51</v>
      </c>
      <c r="J770">
        <v>7.1340843628684423E-4</v>
      </c>
      <c r="K770">
        <v>0.67478413396836712</v>
      </c>
      <c r="L770">
        <v>3.0232120775866046E-2</v>
      </c>
      <c r="M770"/>
      <c r="N770">
        <v>0.14015280895572751</v>
      </c>
      <c r="O770">
        <v>0.15483093630003927</v>
      </c>
      <c r="P770"/>
      <c r="Q770"/>
      <c r="R770">
        <v>2.2469041489175003</v>
      </c>
      <c r="S770">
        <v>1.6087442070033999</v>
      </c>
      <c r="T770"/>
      <c r="U770"/>
      <c r="V770"/>
      <c r="W770"/>
      <c r="X770"/>
      <c r="Y770"/>
      <c r="Z770">
        <v>0.61760378322700005</v>
      </c>
      <c r="AA770"/>
      <c r="AB770">
        <v>2.2240061328368723</v>
      </c>
      <c r="AC770"/>
      <c r="AD770"/>
      <c r="AE770"/>
      <c r="AF770"/>
      <c r="AG770">
        <v>2.1434647363799302</v>
      </c>
      <c r="AH770"/>
      <c r="AI770">
        <v>-23.381928601790058</v>
      </c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</row>
    <row r="771" spans="1:55" x14ac:dyDescent="0.2">
      <c r="A771" s="3" t="str">
        <f t="shared" ref="A771:A834" si="12">C771&amp;D771&amp;E771</f>
        <v>NorwayAR4_UNFCCC2015</v>
      </c>
      <c r="B771" t="s">
        <v>184</v>
      </c>
      <c r="C771" t="s">
        <v>185</v>
      </c>
      <c r="D771" t="s">
        <v>26</v>
      </c>
      <c r="E771" t="s">
        <v>22</v>
      </c>
      <c r="F771">
        <v>58.136017979824899</v>
      </c>
      <c r="G771">
        <v>11.204552200585802</v>
      </c>
      <c r="H771" t="s">
        <v>115</v>
      </c>
      <c r="I771" t="s">
        <v>293</v>
      </c>
      <c r="J771">
        <v>7.2987241900475852E-4</v>
      </c>
      <c r="K771">
        <v>0.67068945316822759</v>
      </c>
      <c r="L771">
        <v>2.8240558528229574E-2</v>
      </c>
      <c r="M771"/>
      <c r="N771">
        <v>0.14001789096835415</v>
      </c>
      <c r="O771">
        <v>0.16105209733518858</v>
      </c>
      <c r="P771"/>
      <c r="Q771"/>
      <c r="R771">
        <v>2.2829797183324998</v>
      </c>
      <c r="S771">
        <v>1.6311981851335999</v>
      </c>
      <c r="T771"/>
      <c r="U771"/>
      <c r="V771"/>
      <c r="W771"/>
      <c r="X771"/>
      <c r="Y771"/>
      <c r="Z771">
        <v>0.62365529594210012</v>
      </c>
      <c r="AA771"/>
      <c r="AB771">
        <v>2.2879093825371362</v>
      </c>
      <c r="AC771"/>
      <c r="AD771"/>
      <c r="AE771"/>
      <c r="AF771"/>
      <c r="AG771">
        <v>2.5371850444216957</v>
      </c>
      <c r="AH771"/>
      <c r="AI771">
        <v>-18.567708078591192</v>
      </c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</row>
    <row r="772" spans="1:55" x14ac:dyDescent="0.2">
      <c r="A772" s="3" t="str">
        <f t="shared" si="12"/>
        <v>NorwayAR4_UNFCCC2016</v>
      </c>
      <c r="B772" t="s">
        <v>184</v>
      </c>
      <c r="C772" t="s">
        <v>185</v>
      </c>
      <c r="D772" t="s">
        <v>26</v>
      </c>
      <c r="E772" t="s">
        <v>21</v>
      </c>
      <c r="F772">
        <v>57.005773887622254</v>
      </c>
      <c r="G772">
        <v>10.890355711312207</v>
      </c>
      <c r="H772" t="s">
        <v>40</v>
      </c>
      <c r="I772" t="s">
        <v>59</v>
      </c>
      <c r="J772">
        <v>7.0553820800239246E-4</v>
      </c>
      <c r="K772">
        <v>0.66887560349873809</v>
      </c>
      <c r="L772">
        <v>2.8163694729116954E-2</v>
      </c>
      <c r="M772"/>
      <c r="N772">
        <v>0.14051621695424563</v>
      </c>
      <c r="O772">
        <v>0.16244448481789933</v>
      </c>
      <c r="P772"/>
      <c r="Q772"/>
      <c r="R772">
        <v>2.3309751127950005</v>
      </c>
      <c r="S772">
        <v>1.6280895018199999</v>
      </c>
      <c r="T772"/>
      <c r="U772"/>
      <c r="V772"/>
      <c r="W772"/>
      <c r="X772"/>
      <c r="Y772"/>
      <c r="Z772">
        <v>0.62839389195820006</v>
      </c>
      <c r="AA772"/>
      <c r="AB772">
        <v>2.2383000667155111</v>
      </c>
      <c r="AC772"/>
      <c r="AD772"/>
      <c r="AE772"/>
      <c r="AF772"/>
      <c r="AG772">
        <v>2.4345149975317444</v>
      </c>
      <c r="AH772"/>
      <c r="AI772">
        <v>-17.884670549344882</v>
      </c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</row>
    <row r="773" spans="1:55" x14ac:dyDescent="0.2">
      <c r="A773" s="3" t="str">
        <f t="shared" si="12"/>
        <v>NorwayAR4_UNFCCC2017</v>
      </c>
      <c r="B773" t="s">
        <v>184</v>
      </c>
      <c r="C773" t="s">
        <v>185</v>
      </c>
      <c r="D773" t="s">
        <v>26</v>
      </c>
      <c r="E773" t="s">
        <v>20</v>
      </c>
      <c r="F773">
        <v>56.250938587100919</v>
      </c>
      <c r="G773">
        <v>10.659708110244543</v>
      </c>
      <c r="H773" t="s">
        <v>123</v>
      </c>
      <c r="I773" t="s">
        <v>61</v>
      </c>
      <c r="J773">
        <v>6.874900359209521E-4</v>
      </c>
      <c r="K773">
        <v>0.66670649025445461</v>
      </c>
      <c r="L773">
        <v>2.7166894150664218E-2</v>
      </c>
      <c r="M773"/>
      <c r="N773">
        <v>0.14273795599899</v>
      </c>
      <c r="O773">
        <v>0.16338865959589119</v>
      </c>
      <c r="P773"/>
      <c r="Q773"/>
      <c r="R773">
        <v>2.32396793734</v>
      </c>
      <c r="S773">
        <v>1.6098245048324</v>
      </c>
      <c r="T773"/>
      <c r="U773"/>
      <c r="V773"/>
      <c r="W773"/>
      <c r="X773"/>
      <c r="Y773"/>
      <c r="Z773">
        <v>0.62997437172650006</v>
      </c>
      <c r="AA773"/>
      <c r="AB773">
        <v>2.2221284543962421</v>
      </c>
      <c r="AC773"/>
      <c r="AD773"/>
      <c r="AE773"/>
      <c r="AF773"/>
      <c r="AG773">
        <v>2.4048701884620716</v>
      </c>
      <c r="AH773"/>
      <c r="AI773">
        <v>-18.644797371564852</v>
      </c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</row>
    <row r="774" spans="1:55" x14ac:dyDescent="0.2">
      <c r="A774" s="3" t="str">
        <f t="shared" si="12"/>
        <v>NorwayAR4_UNFCCC2018</v>
      </c>
      <c r="B774" t="s">
        <v>184</v>
      </c>
      <c r="C774" t="s">
        <v>185</v>
      </c>
      <c r="D774" t="s">
        <v>26</v>
      </c>
      <c r="E774" t="s">
        <v>19</v>
      </c>
      <c r="F774">
        <v>56.373046374693118</v>
      </c>
      <c r="G774">
        <v>10.612563597521708</v>
      </c>
      <c r="H774" t="s">
        <v>122</v>
      </c>
      <c r="I774" t="s">
        <v>63</v>
      </c>
      <c r="J774">
        <v>6.5663078057355475E-4</v>
      </c>
      <c r="K774">
        <v>0.66556305608583932</v>
      </c>
      <c r="L774">
        <v>2.6849605355254994E-2</v>
      </c>
      <c r="M774"/>
      <c r="N774">
        <v>0.14364235801936259</v>
      </c>
      <c r="O774">
        <v>0.16394498053954301</v>
      </c>
      <c r="P774"/>
      <c r="Q774"/>
      <c r="R774">
        <v>2.3072409029725001</v>
      </c>
      <c r="S774">
        <v>1.5964886255677999</v>
      </c>
      <c r="T774"/>
      <c r="U774"/>
      <c r="V774"/>
      <c r="W774"/>
      <c r="X774"/>
      <c r="Y774"/>
      <c r="Z774">
        <v>0.63790736892450006</v>
      </c>
      <c r="AA774"/>
      <c r="AB774">
        <v>2.2231241514210796</v>
      </c>
      <c r="AC774"/>
      <c r="AD774"/>
      <c r="AE774"/>
      <c r="AF774"/>
      <c r="AG774">
        <v>2.4773169419679397</v>
      </c>
      <c r="AH774"/>
      <c r="AI774">
        <v>-19.423089251075723</v>
      </c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</row>
    <row r="775" spans="1:55" x14ac:dyDescent="0.2">
      <c r="A775" s="3" t="str">
        <f t="shared" si="12"/>
        <v>NorwayAR4_UNFCCC2019</v>
      </c>
      <c r="B775" t="s">
        <v>184</v>
      </c>
      <c r="C775" t="s">
        <v>185</v>
      </c>
      <c r="D775" t="s">
        <v>26</v>
      </c>
      <c r="E775" t="s">
        <v>18</v>
      </c>
      <c r="F775">
        <v>54.438152870866162</v>
      </c>
      <c r="G775">
        <v>10.179358923746117</v>
      </c>
      <c r="H775" t="s">
        <v>122</v>
      </c>
      <c r="I775" t="s">
        <v>71</v>
      </c>
      <c r="J775">
        <v>6.3247654931812992E-4</v>
      </c>
      <c r="K775">
        <v>0.65996132004465158</v>
      </c>
      <c r="L775">
        <v>2.5386244526680382E-2</v>
      </c>
      <c r="M775"/>
      <c r="N775">
        <v>0.14846120509720387</v>
      </c>
      <c r="O775">
        <v>0.16619123033146418</v>
      </c>
      <c r="P775"/>
      <c r="Q775"/>
      <c r="R775">
        <v>2.2427237541</v>
      </c>
      <c r="S775">
        <v>1.6377066069006001</v>
      </c>
      <c r="T775"/>
      <c r="U775"/>
      <c r="V775"/>
      <c r="W775"/>
      <c r="X775"/>
      <c r="Y775"/>
      <c r="Z775">
        <v>0.63758115481590005</v>
      </c>
      <c r="AA775"/>
      <c r="AB775">
        <v>2.2645471674377804</v>
      </c>
      <c r="AC775"/>
      <c r="AD775"/>
      <c r="AE775"/>
      <c r="AF775"/>
      <c r="AG775">
        <v>2.2645849193272958</v>
      </c>
      <c r="AH775"/>
      <c r="AI775">
        <v>-21.070332911516299</v>
      </c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</row>
    <row r="776" spans="1:55" x14ac:dyDescent="0.2">
      <c r="A776" s="3" t="str">
        <f t="shared" si="12"/>
        <v>NorwayAR4_UNFCCC2020</v>
      </c>
      <c r="B776" t="s">
        <v>184</v>
      </c>
      <c r="C776" t="s">
        <v>185</v>
      </c>
      <c r="D776" t="s">
        <v>26</v>
      </c>
      <c r="E776" t="s">
        <v>107</v>
      </c>
      <c r="F776">
        <v>52.320164770503048</v>
      </c>
      <c r="G776">
        <v>9.7258867771488955</v>
      </c>
      <c r="H776" t="s">
        <v>134</v>
      </c>
      <c r="I776" t="s">
        <v>61</v>
      </c>
      <c r="J776">
        <v>6.3205578023382315E-4</v>
      </c>
      <c r="K776">
        <v>0.65343367875636316</v>
      </c>
      <c r="L776">
        <v>2.5816708686161226E-2</v>
      </c>
      <c r="M776"/>
      <c r="N776">
        <v>0.15633220432682435</v>
      </c>
      <c r="O776">
        <v>0.16441740823065124</v>
      </c>
      <c r="P776"/>
      <c r="Q776"/>
      <c r="R776">
        <v>2.2326974654924996</v>
      </c>
      <c r="S776">
        <v>1.6289456104346001</v>
      </c>
      <c r="T776"/>
      <c r="U776"/>
      <c r="V776"/>
      <c r="W776"/>
      <c r="X776"/>
      <c r="Y776"/>
      <c r="Z776">
        <v>0.64797491884730007</v>
      </c>
      <c r="AA776"/>
      <c r="AB776">
        <v>2.2352992090130113</v>
      </c>
      <c r="AC776"/>
      <c r="AD776"/>
      <c r="AE776"/>
      <c r="AF776"/>
      <c r="AG776">
        <v>1.857428685979325</v>
      </c>
      <c r="AH776"/>
      <c r="AI776">
        <v>-24.503773837183402</v>
      </c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</row>
    <row r="777" spans="1:55" x14ac:dyDescent="0.2">
      <c r="A777" s="3" t="str">
        <f t="shared" si="12"/>
        <v>NorwayAR5_UNFCCC1990</v>
      </c>
      <c r="B777" t="s">
        <v>184</v>
      </c>
      <c r="C777" t="s">
        <v>185</v>
      </c>
      <c r="D777" t="s">
        <v>25</v>
      </c>
      <c r="E777" t="s">
        <v>79</v>
      </c>
      <c r="F777">
        <v>49.409977907953476</v>
      </c>
      <c r="G777">
        <v>11.649249661132695</v>
      </c>
      <c r="H777" t="s">
        <v>45</v>
      </c>
      <c r="I777" t="s">
        <v>51</v>
      </c>
      <c r="J777">
        <v>8.8372203162795252E-4</v>
      </c>
      <c r="K777">
        <v>0.58597050367311121</v>
      </c>
      <c r="L777">
        <v>5.4195281731265171E-2</v>
      </c>
      <c r="M777"/>
      <c r="N777">
        <v>0.1852856878510038</v>
      </c>
      <c r="O777">
        <v>0.17454852674461985</v>
      </c>
      <c r="P777"/>
      <c r="Q777"/>
      <c r="R777">
        <v>2.7043559988312</v>
      </c>
      <c r="S777">
        <v>1.4622934324924999</v>
      </c>
      <c r="T777"/>
      <c r="U777"/>
      <c r="V777"/>
      <c r="W777"/>
      <c r="X777"/>
      <c r="Y777"/>
      <c r="Z777">
        <v>0.77986285654270004</v>
      </c>
      <c r="AA777"/>
      <c r="AB777">
        <v>2.0134609978384419</v>
      </c>
      <c r="AC777"/>
      <c r="AD777"/>
      <c r="AE777"/>
      <c r="AF777"/>
      <c r="AG777">
        <v>1.664465564612652</v>
      </c>
      <c r="AH777"/>
      <c r="AI777">
        <v>-13.267661857113152</v>
      </c>
      <c r="AJ777"/>
      <c r="AK777"/>
      <c r="AL777">
        <v>-0.99987722675950697</v>
      </c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</row>
    <row r="778" spans="1:55" x14ac:dyDescent="0.2">
      <c r="A778" s="3" t="str">
        <f t="shared" si="12"/>
        <v>NorwayAR5_UNFCCC1991</v>
      </c>
      <c r="B778" t="s">
        <v>184</v>
      </c>
      <c r="C778" t="s">
        <v>185</v>
      </c>
      <c r="D778" t="s">
        <v>25</v>
      </c>
      <c r="E778" t="s">
        <v>78</v>
      </c>
      <c r="F778">
        <v>47.51261566047377</v>
      </c>
      <c r="G778">
        <v>11.148663421461926</v>
      </c>
      <c r="H778" t="s">
        <v>49</v>
      </c>
      <c r="I778" t="s">
        <v>113</v>
      </c>
      <c r="J778">
        <v>8.1658080148917951E-4</v>
      </c>
      <c r="K778">
        <v>0.58716706952249265</v>
      </c>
      <c r="L778">
        <v>5.4032221841619439E-2</v>
      </c>
      <c r="M778"/>
      <c r="N778">
        <v>0.17964423902572582</v>
      </c>
      <c r="O778">
        <v>0.17915646961016202</v>
      </c>
      <c r="P778"/>
      <c r="Q778"/>
      <c r="R778">
        <v>2.6751162053672002</v>
      </c>
      <c r="S778">
        <v>1.4563544957094998</v>
      </c>
      <c r="T778"/>
      <c r="U778"/>
      <c r="V778"/>
      <c r="W778"/>
      <c r="X778"/>
      <c r="Y778"/>
      <c r="Z778">
        <v>0.74611197656669992</v>
      </c>
      <c r="AA778"/>
      <c r="AB778">
        <v>2.0060594581183766</v>
      </c>
      <c r="AC778"/>
      <c r="AD778"/>
      <c r="AE778"/>
      <c r="AF778"/>
      <c r="AG778">
        <v>1.6285503479131995</v>
      </c>
      <c r="AH778"/>
      <c r="AI778">
        <v>-15.0907075787145</v>
      </c>
      <c r="AJ778"/>
      <c r="AK778"/>
      <c r="AL778">
        <v>-0.92173091238843496</v>
      </c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</row>
    <row r="779" spans="1:55" x14ac:dyDescent="0.2">
      <c r="A779" s="3" t="str">
        <f t="shared" si="12"/>
        <v>NorwayAR5_UNFCCC1992</v>
      </c>
      <c r="B779" t="s">
        <v>184</v>
      </c>
      <c r="C779" t="s">
        <v>185</v>
      </c>
      <c r="D779" t="s">
        <v>25</v>
      </c>
      <c r="E779" t="s">
        <v>76</v>
      </c>
      <c r="F779">
        <v>48.052445133806501</v>
      </c>
      <c r="G779">
        <v>11.210440911572785</v>
      </c>
      <c r="H779" t="s">
        <v>44</v>
      </c>
      <c r="I779" t="s">
        <v>119</v>
      </c>
      <c r="J779">
        <v>8.9318705706578334E-4</v>
      </c>
      <c r="K779">
        <v>0.60419452965518949</v>
      </c>
      <c r="L779">
        <v>5.3007999850565167E-2</v>
      </c>
      <c r="M779"/>
      <c r="N779">
        <v>0.16631472550991003</v>
      </c>
      <c r="O779">
        <v>0.17648274498433533</v>
      </c>
      <c r="P779"/>
      <c r="Q779"/>
      <c r="R779">
        <v>2.6920424331444002</v>
      </c>
      <c r="S779">
        <v>1.4512387961869999</v>
      </c>
      <c r="T779"/>
      <c r="U779"/>
      <c r="V779"/>
      <c r="W779"/>
      <c r="X779"/>
      <c r="Y779"/>
      <c r="Z779">
        <v>0.70365983883939998</v>
      </c>
      <c r="AA779"/>
      <c r="AB779">
        <v>2.0025156417316214</v>
      </c>
      <c r="AC779"/>
      <c r="AD779"/>
      <c r="AE779"/>
      <c r="AF779"/>
      <c r="AG779">
        <v>1.6309707105209161</v>
      </c>
      <c r="AH779"/>
      <c r="AI779">
        <v>-14.845094038588734</v>
      </c>
      <c r="AJ779"/>
      <c r="AK779"/>
      <c r="AL779">
        <v>-0.59043504912773537</v>
      </c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</row>
    <row r="780" spans="1:55" x14ac:dyDescent="0.2">
      <c r="A780" s="3" t="str">
        <f t="shared" si="12"/>
        <v>NorwayAR5_UNFCCC1993</v>
      </c>
      <c r="B780" t="s">
        <v>184</v>
      </c>
      <c r="C780" t="s">
        <v>185</v>
      </c>
      <c r="D780" t="s">
        <v>25</v>
      </c>
      <c r="E780" t="s">
        <v>73</v>
      </c>
      <c r="F780">
        <v>49.904264391431163</v>
      </c>
      <c r="G780">
        <v>11.5733693301844</v>
      </c>
      <c r="H780" t="s">
        <v>129</v>
      </c>
      <c r="I780" t="s">
        <v>48</v>
      </c>
      <c r="J780">
        <v>9.6186318710050238E-4</v>
      </c>
      <c r="K780">
        <v>0.60520517654572004</v>
      </c>
      <c r="L780">
        <v>5.1226190125981945E-2</v>
      </c>
      <c r="M780"/>
      <c r="N780">
        <v>0.17441145718066278</v>
      </c>
      <c r="O780">
        <v>0.16915717614763529</v>
      </c>
      <c r="P780"/>
      <c r="Q780"/>
      <c r="R780">
        <v>2.6761316514323998</v>
      </c>
      <c r="S780">
        <v>1.4419948548759998</v>
      </c>
      <c r="T780"/>
      <c r="U780"/>
      <c r="V780"/>
      <c r="W780"/>
      <c r="X780"/>
      <c r="Y780"/>
      <c r="Z780">
        <v>0.72241251491189995</v>
      </c>
      <c r="AA780"/>
      <c r="AB780">
        <v>2.0020972686782286</v>
      </c>
      <c r="AC780"/>
      <c r="AD780"/>
      <c r="AE780"/>
      <c r="AF780"/>
      <c r="AG780">
        <v>1.5990281522809564</v>
      </c>
      <c r="AH780"/>
      <c r="AI780">
        <v>-16.432882333535165</v>
      </c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</row>
    <row r="781" spans="1:55" x14ac:dyDescent="0.2">
      <c r="A781" s="3" t="str">
        <f t="shared" si="12"/>
        <v>NorwayAR5_UNFCCC1994</v>
      </c>
      <c r="B781" t="s">
        <v>184</v>
      </c>
      <c r="C781" t="s">
        <v>185</v>
      </c>
      <c r="D781" t="s">
        <v>25</v>
      </c>
      <c r="E781" t="s">
        <v>70</v>
      </c>
      <c r="F781">
        <v>52.008184614719724</v>
      </c>
      <c r="G781">
        <v>11.992812043574034</v>
      </c>
      <c r="H781" t="s">
        <v>195</v>
      </c>
      <c r="I781" t="s">
        <v>124</v>
      </c>
      <c r="J781">
        <v>1.0189324368805139E-3</v>
      </c>
      <c r="K781">
        <v>0.61177507493841954</v>
      </c>
      <c r="L781">
        <v>4.8946179464247903E-2</v>
      </c>
      <c r="M781"/>
      <c r="N781">
        <v>0.17596259173625825</v>
      </c>
      <c r="O781">
        <v>0.16331615386107426</v>
      </c>
      <c r="P781"/>
      <c r="Q781"/>
      <c r="R781">
        <v>2.7204507323896001</v>
      </c>
      <c r="S781">
        <v>1.4272008168469998</v>
      </c>
      <c r="T781"/>
      <c r="U781"/>
      <c r="V781"/>
      <c r="W781"/>
      <c r="X781"/>
      <c r="Y781"/>
      <c r="Z781">
        <v>0.70147681447499999</v>
      </c>
      <c r="AA781"/>
      <c r="AB781">
        <v>2.00609589562483</v>
      </c>
      <c r="AC781"/>
      <c r="AD781"/>
      <c r="AE781"/>
      <c r="AF781"/>
      <c r="AG781">
        <v>1.6385524212362903</v>
      </c>
      <c r="AH781"/>
      <c r="AI781">
        <v>-14.172612484889155</v>
      </c>
      <c r="AJ781"/>
      <c r="AK781"/>
      <c r="AL781">
        <v>-0.72771167989291441</v>
      </c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</row>
    <row r="782" spans="1:55" x14ac:dyDescent="0.2">
      <c r="A782" s="3" t="str">
        <f t="shared" si="12"/>
        <v>NorwayAR5_UNFCCC1995</v>
      </c>
      <c r="B782" t="s">
        <v>184</v>
      </c>
      <c r="C782" t="s">
        <v>185</v>
      </c>
      <c r="D782" t="s">
        <v>25</v>
      </c>
      <c r="E782" t="s">
        <v>68</v>
      </c>
      <c r="F782">
        <v>52.878247498271371</v>
      </c>
      <c r="G782">
        <v>12.130308676640254</v>
      </c>
      <c r="H782" t="s">
        <v>117</v>
      </c>
      <c r="I782" t="s">
        <v>47</v>
      </c>
      <c r="J782">
        <v>9.9591579660199291E-4</v>
      </c>
      <c r="K782">
        <v>0.61055621555821316</v>
      </c>
      <c r="L782">
        <v>4.851814575816691E-2</v>
      </c>
      <c r="M782"/>
      <c r="N782">
        <v>0.17513253589434555</v>
      </c>
      <c r="O782">
        <v>0.16579310278927439</v>
      </c>
      <c r="P782"/>
      <c r="Q782"/>
      <c r="R782">
        <v>2.7212945984560002</v>
      </c>
      <c r="S782">
        <v>1.4427427524774998</v>
      </c>
      <c r="T782"/>
      <c r="U782"/>
      <c r="V782"/>
      <c r="W782"/>
      <c r="X782"/>
      <c r="Y782"/>
      <c r="Z782">
        <v>0.72363435725390002</v>
      </c>
      <c r="AA782"/>
      <c r="AB782">
        <v>2.0742266845285937</v>
      </c>
      <c r="AC782"/>
      <c r="AD782"/>
      <c r="AE782"/>
      <c r="AF782"/>
      <c r="AG782">
        <v>1.8049503300816028</v>
      </c>
      <c r="AH782"/>
      <c r="AI782">
        <v>-18.428683792730073</v>
      </c>
      <c r="AJ782"/>
      <c r="AK782"/>
      <c r="AL782">
        <v>-1.0079084799607829</v>
      </c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</row>
    <row r="783" spans="1:55" x14ac:dyDescent="0.2">
      <c r="A783" s="3" t="str">
        <f t="shared" si="12"/>
        <v>NorwayAR5_UNFCCC1996</v>
      </c>
      <c r="B783" t="s">
        <v>184</v>
      </c>
      <c r="C783" t="s">
        <v>185</v>
      </c>
      <c r="D783" t="s">
        <v>25</v>
      </c>
      <c r="E783" t="s">
        <v>65</v>
      </c>
      <c r="F783">
        <v>55.993683270580391</v>
      </c>
      <c r="G783">
        <v>12.780047745842911</v>
      </c>
      <c r="H783" t="s">
        <v>117</v>
      </c>
      <c r="I783" t="s">
        <v>49</v>
      </c>
      <c r="J783">
        <v>9.9355657909081484E-4</v>
      </c>
      <c r="K783">
        <v>0.63133283842839083</v>
      </c>
      <c r="L783">
        <v>4.40787308135073E-2</v>
      </c>
      <c r="M783"/>
      <c r="N783">
        <v>0.16686451253974419</v>
      </c>
      <c r="O783">
        <v>0.15772391821835766</v>
      </c>
      <c r="P783"/>
      <c r="Q783"/>
      <c r="R783">
        <v>2.7405613644555995</v>
      </c>
      <c r="S783">
        <v>1.4590896730695002</v>
      </c>
      <c r="T783"/>
      <c r="U783"/>
      <c r="V783"/>
      <c r="W783"/>
      <c r="X783"/>
      <c r="Y783"/>
      <c r="Z783">
        <v>0.72293714968349987</v>
      </c>
      <c r="AA783"/>
      <c r="AB783">
        <v>2.0513305234324077</v>
      </c>
      <c r="AC783"/>
      <c r="AD783"/>
      <c r="AE783"/>
      <c r="AF783"/>
      <c r="AG783">
        <v>1.8576244102726345</v>
      </c>
      <c r="AH783"/>
      <c r="AI783">
        <v>-17.852577466193246</v>
      </c>
      <c r="AJ783"/>
      <c r="AK783"/>
      <c r="AL783">
        <v>-0.82164270524871652</v>
      </c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</row>
    <row r="784" spans="1:55" x14ac:dyDescent="0.2">
      <c r="A784" s="3" t="str">
        <f t="shared" si="12"/>
        <v>NorwayAR5_UNFCCC1997</v>
      </c>
      <c r="B784" t="s">
        <v>184</v>
      </c>
      <c r="C784" t="s">
        <v>185</v>
      </c>
      <c r="D784" t="s">
        <v>25</v>
      </c>
      <c r="E784" t="s">
        <v>64</v>
      </c>
      <c r="F784">
        <v>56.47141591413299</v>
      </c>
      <c r="G784">
        <v>12.819387802553459</v>
      </c>
      <c r="H784" t="s">
        <v>120</v>
      </c>
      <c r="I784" t="s">
        <v>47</v>
      </c>
      <c r="J784">
        <v>1.0089909371034842E-3</v>
      </c>
      <c r="K784">
        <v>0.62315577865375349</v>
      </c>
      <c r="L784">
        <v>4.2945593995298605E-2</v>
      </c>
      <c r="M784"/>
      <c r="N784">
        <v>0.1733148185584748</v>
      </c>
      <c r="O784">
        <v>0.16058380879247314</v>
      </c>
      <c r="P784"/>
      <c r="Q784"/>
      <c r="R784">
        <v>2.6964147179115998</v>
      </c>
      <c r="S784">
        <v>1.4578960282429998</v>
      </c>
      <c r="T784"/>
      <c r="U784"/>
      <c r="V784"/>
      <c r="W784"/>
      <c r="X784"/>
      <c r="Y784"/>
      <c r="Z784">
        <v>0.70668523518490001</v>
      </c>
      <c r="AA784"/>
      <c r="AB784">
        <v>2.1774997451375349</v>
      </c>
      <c r="AC784"/>
      <c r="AD784"/>
      <c r="AE784"/>
      <c r="AF784"/>
      <c r="AG784">
        <v>2.0298993289183218</v>
      </c>
      <c r="AH784"/>
      <c r="AI784">
        <v>-17.124739087788647</v>
      </c>
      <c r="AJ784"/>
      <c r="AK784"/>
      <c r="AL784">
        <v>-0.6441570646170458</v>
      </c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</row>
    <row r="785" spans="1:55" x14ac:dyDescent="0.2">
      <c r="A785" s="3" t="str">
        <f t="shared" si="12"/>
        <v>NorwayAR5_UNFCCC1998</v>
      </c>
      <c r="B785" t="s">
        <v>184</v>
      </c>
      <c r="C785" t="s">
        <v>185</v>
      </c>
      <c r="D785" t="s">
        <v>25</v>
      </c>
      <c r="E785" t="s">
        <v>62</v>
      </c>
      <c r="F785">
        <v>56.404633022014693</v>
      </c>
      <c r="G785">
        <v>12.728216458943296</v>
      </c>
      <c r="H785" t="s">
        <v>223</v>
      </c>
      <c r="I785" t="s">
        <v>47</v>
      </c>
      <c r="J785">
        <v>1.0579470148051019E-3</v>
      </c>
      <c r="K785">
        <v>0.62210474643437286</v>
      </c>
      <c r="L785">
        <v>3.9647524849995418E-2</v>
      </c>
      <c r="M785"/>
      <c r="N785">
        <v>0.17805601727145068</v>
      </c>
      <c r="O785">
        <v>0.16019171144418107</v>
      </c>
      <c r="P785"/>
      <c r="Q785"/>
      <c r="R785">
        <v>2.6979565361644</v>
      </c>
      <c r="S785">
        <v>1.4640039646949998</v>
      </c>
      <c r="T785"/>
      <c r="U785"/>
      <c r="V785"/>
      <c r="W785"/>
      <c r="X785"/>
      <c r="Y785"/>
      <c r="Z785">
        <v>0.69067065989150012</v>
      </c>
      <c r="AA785"/>
      <c r="AB785">
        <v>2.1813384801760249</v>
      </c>
      <c r="AC785"/>
      <c r="AD785"/>
      <c r="AE785"/>
      <c r="AF785"/>
      <c r="AG785">
        <v>2.0015850562505784</v>
      </c>
      <c r="AH785"/>
      <c r="AI785">
        <v>-19.242968485143379</v>
      </c>
      <c r="AJ785"/>
      <c r="AK785"/>
      <c r="AL785">
        <v>-0.70829495236112927</v>
      </c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</row>
    <row r="786" spans="1:55" x14ac:dyDescent="0.2">
      <c r="A786" s="3" t="str">
        <f t="shared" si="12"/>
        <v>NorwayAR5_UNFCCC1999</v>
      </c>
      <c r="B786" t="s">
        <v>184</v>
      </c>
      <c r="C786" t="s">
        <v>185</v>
      </c>
      <c r="D786" t="s">
        <v>25</v>
      </c>
      <c r="E786" t="s">
        <v>60</v>
      </c>
      <c r="F786">
        <v>57.347788953229056</v>
      </c>
      <c r="G786">
        <v>12.852735800368375</v>
      </c>
      <c r="H786" t="s">
        <v>149</v>
      </c>
      <c r="I786" t="s">
        <v>124</v>
      </c>
      <c r="J786">
        <v>1.1110232300736251E-3</v>
      </c>
      <c r="K786">
        <v>0.62907695317379009</v>
      </c>
      <c r="L786">
        <v>3.7964982708490434E-2</v>
      </c>
      <c r="M786"/>
      <c r="N786">
        <v>0.17420227583129677</v>
      </c>
      <c r="O786">
        <v>0.15875578828642278</v>
      </c>
      <c r="P786"/>
      <c r="Q786"/>
      <c r="R786">
        <v>2.7386675843155999</v>
      </c>
      <c r="S786">
        <v>1.4444702881134999</v>
      </c>
      <c r="T786"/>
      <c r="U786"/>
      <c r="V786"/>
      <c r="W786"/>
      <c r="X786"/>
      <c r="Y786"/>
      <c r="Z786">
        <v>0.69440665376159993</v>
      </c>
      <c r="AA786"/>
      <c r="AB786">
        <v>2.1518324899287538</v>
      </c>
      <c r="AC786"/>
      <c r="AD786"/>
      <c r="AE786"/>
      <c r="AF786"/>
      <c r="AG786">
        <v>2.0749164256338339</v>
      </c>
      <c r="AH786"/>
      <c r="AI786">
        <v>-20.710422368656932</v>
      </c>
      <c r="AJ786"/>
      <c r="AK786"/>
      <c r="AL786">
        <v>-0.86523264098792341</v>
      </c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</row>
    <row r="787" spans="1:55" x14ac:dyDescent="0.2">
      <c r="A787" s="3" t="str">
        <f t="shared" si="12"/>
        <v>NorwayAR5_UNFCCC2000</v>
      </c>
      <c r="B787" t="s">
        <v>184</v>
      </c>
      <c r="C787" t="s">
        <v>185</v>
      </c>
      <c r="D787" t="s">
        <v>25</v>
      </c>
      <c r="E787" t="s">
        <v>58</v>
      </c>
      <c r="F787">
        <v>56.732321850047185</v>
      </c>
      <c r="G787">
        <v>12.632540352678427</v>
      </c>
      <c r="H787" t="s">
        <v>34</v>
      </c>
      <c r="I787" t="s">
        <v>114</v>
      </c>
      <c r="J787">
        <v>9.3463334688657636E-4</v>
      </c>
      <c r="K787">
        <v>0.62070782419300208</v>
      </c>
      <c r="L787">
        <v>4.0319890768821233E-2</v>
      </c>
      <c r="M787"/>
      <c r="N787">
        <v>0.1806404104148322</v>
      </c>
      <c r="O787">
        <v>0.15833187462334458</v>
      </c>
      <c r="P787"/>
      <c r="Q787"/>
      <c r="R787">
        <v>2.6198836838440003</v>
      </c>
      <c r="S787">
        <v>1.4425863026519998</v>
      </c>
      <c r="T787"/>
      <c r="U787"/>
      <c r="V787"/>
      <c r="W787"/>
      <c r="X787"/>
      <c r="Y787"/>
      <c r="Z787">
        <v>0.64937267088009998</v>
      </c>
      <c r="AA787"/>
      <c r="AB787">
        <v>2.1154387086301827</v>
      </c>
      <c r="AC787"/>
      <c r="AD787"/>
      <c r="AE787"/>
      <c r="AF787"/>
      <c r="AG787">
        <v>2.1552535042466205</v>
      </c>
      <c r="AH787"/>
      <c r="AI787">
        <v>-22.688570338295378</v>
      </c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</row>
    <row r="788" spans="1:55" x14ac:dyDescent="0.2">
      <c r="A788" s="3" t="str">
        <f t="shared" si="12"/>
        <v>NorwayAR5_UNFCCC2001</v>
      </c>
      <c r="B788" t="s">
        <v>184</v>
      </c>
      <c r="C788" t="s">
        <v>185</v>
      </c>
      <c r="D788" t="s">
        <v>25</v>
      </c>
      <c r="E788" t="s">
        <v>55</v>
      </c>
      <c r="F788">
        <v>58.190686726771673</v>
      </c>
      <c r="G788">
        <v>12.891869030163974</v>
      </c>
      <c r="H788" t="s">
        <v>126</v>
      </c>
      <c r="I788" t="s">
        <v>57</v>
      </c>
      <c r="J788">
        <v>7.2595015681617674E-4</v>
      </c>
      <c r="K788">
        <v>0.63551332422326745</v>
      </c>
      <c r="L788">
        <v>3.8364971113824614E-2</v>
      </c>
      <c r="M788"/>
      <c r="N788">
        <v>0.16991580554729757</v>
      </c>
      <c r="O788">
        <v>0.15620589911561045</v>
      </c>
      <c r="P788"/>
      <c r="Q788"/>
      <c r="R788">
        <v>2.5998553592088003</v>
      </c>
      <c r="S788">
        <v>1.4082767703010002</v>
      </c>
      <c r="T788"/>
      <c r="U788"/>
      <c r="V788"/>
      <c r="W788"/>
      <c r="X788"/>
      <c r="Y788"/>
      <c r="Z788">
        <v>0.65578886825999994</v>
      </c>
      <c r="AA788"/>
      <c r="AB788">
        <v>2.2144409729373962</v>
      </c>
      <c r="AC788"/>
      <c r="AD788"/>
      <c r="AE788"/>
      <c r="AF788"/>
      <c r="AG788">
        <v>2.2113665696029927</v>
      </c>
      <c r="AH788"/>
      <c r="AI788">
        <v>-24.719398261543351</v>
      </c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</row>
    <row r="789" spans="1:55" x14ac:dyDescent="0.2">
      <c r="A789" s="3" t="str">
        <f t="shared" si="12"/>
        <v>NorwayAR5_UNFCCC2002</v>
      </c>
      <c r="B789" t="s">
        <v>184</v>
      </c>
      <c r="C789" t="s">
        <v>185</v>
      </c>
      <c r="D789" t="s">
        <v>25</v>
      </c>
      <c r="E789" t="s">
        <v>52</v>
      </c>
      <c r="F789">
        <v>57.230215060099106</v>
      </c>
      <c r="G789">
        <v>12.61088804074496</v>
      </c>
      <c r="H789" t="s">
        <v>124</v>
      </c>
      <c r="I789" t="s">
        <v>56</v>
      </c>
      <c r="J789">
        <v>7.0126955898948894E-4</v>
      </c>
      <c r="K789">
        <v>0.64142273575688302</v>
      </c>
      <c r="L789">
        <v>3.7133513597842879E-2</v>
      </c>
      <c r="M789"/>
      <c r="N789">
        <v>0.16463241277359217</v>
      </c>
      <c r="O789">
        <v>0.15681133787168194</v>
      </c>
      <c r="P789"/>
      <c r="Q789"/>
      <c r="R789">
        <v>2.5909043003172001</v>
      </c>
      <c r="S789">
        <v>1.407340803286</v>
      </c>
      <c r="T789"/>
      <c r="U789"/>
      <c r="V789"/>
      <c r="W789"/>
      <c r="X789"/>
      <c r="Y789"/>
      <c r="Z789">
        <v>0.64752757275979989</v>
      </c>
      <c r="AA789"/>
      <c r="AB789">
        <v>2.1232060582850498</v>
      </c>
      <c r="AC789"/>
      <c r="AD789"/>
      <c r="AE789"/>
      <c r="AF789"/>
      <c r="AG789">
        <v>2.2053678556101719</v>
      </c>
      <c r="AH789"/>
      <c r="AI789">
        <v>-25.867724181950155</v>
      </c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</row>
    <row r="790" spans="1:55" x14ac:dyDescent="0.2">
      <c r="A790" s="3" t="str">
        <f t="shared" si="12"/>
        <v>NorwayAR5_UNFCCC2003</v>
      </c>
      <c r="B790" t="s">
        <v>184</v>
      </c>
      <c r="C790" t="s">
        <v>185</v>
      </c>
      <c r="D790" t="s">
        <v>25</v>
      </c>
      <c r="E790" t="s">
        <v>50</v>
      </c>
      <c r="F790">
        <v>58.126003888437047</v>
      </c>
      <c r="G790">
        <v>12.733373543833714</v>
      </c>
      <c r="H790" t="s">
        <v>45</v>
      </c>
      <c r="I790" t="s">
        <v>136</v>
      </c>
      <c r="J790">
        <v>7.5406687144313918E-4</v>
      </c>
      <c r="K790">
        <v>0.65231968380463501</v>
      </c>
      <c r="L790">
        <v>3.5831287422034154E-2</v>
      </c>
      <c r="M790"/>
      <c r="N790">
        <v>0.16174710727024652</v>
      </c>
      <c r="O790">
        <v>0.15010192150308432</v>
      </c>
      <c r="P790"/>
      <c r="Q790"/>
      <c r="R790">
        <v>2.6296806577159999</v>
      </c>
      <c r="S790">
        <v>1.4393695156169999</v>
      </c>
      <c r="T790"/>
      <c r="U790"/>
      <c r="V790"/>
      <c r="W790"/>
      <c r="X790"/>
      <c r="Y790"/>
      <c r="Z790">
        <v>0.65501280628940006</v>
      </c>
      <c r="AA790"/>
      <c r="AB790">
        <v>2.1168008702993992</v>
      </c>
      <c r="AC790"/>
      <c r="AD790"/>
      <c r="AE790"/>
      <c r="AF790"/>
      <c r="AG790">
        <v>1.8839610230283521</v>
      </c>
      <c r="AH790"/>
      <c r="AI790">
        <v>-27.465612960242613</v>
      </c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</row>
    <row r="791" spans="1:55" x14ac:dyDescent="0.2">
      <c r="A791" s="3" t="str">
        <f t="shared" si="12"/>
        <v>NorwayAR5_UNFCCC2004</v>
      </c>
      <c r="B791" t="s">
        <v>184</v>
      </c>
      <c r="C791" t="s">
        <v>185</v>
      </c>
      <c r="D791" t="s">
        <v>25</v>
      </c>
      <c r="E791" t="s">
        <v>46</v>
      </c>
      <c r="F791">
        <v>58.435105244320567</v>
      </c>
      <c r="G791">
        <v>12.725664319274674</v>
      </c>
      <c r="H791" t="s">
        <v>112</v>
      </c>
      <c r="I791" t="s">
        <v>136</v>
      </c>
      <c r="J791">
        <v>7.2570312241696346E-4</v>
      </c>
      <c r="K791">
        <v>0.64325939033099955</v>
      </c>
      <c r="L791">
        <v>3.573451037351754E-2</v>
      </c>
      <c r="M791"/>
      <c r="N791">
        <v>0.17275152627930465</v>
      </c>
      <c r="O791">
        <v>0.14825457301617817</v>
      </c>
      <c r="P791"/>
      <c r="Q791"/>
      <c r="R791">
        <v>2.5944433383847998</v>
      </c>
      <c r="S791">
        <v>1.4473156513075001</v>
      </c>
      <c r="T791"/>
      <c r="U791"/>
      <c r="V791"/>
      <c r="W791"/>
      <c r="X791"/>
      <c r="Y791"/>
      <c r="Z791">
        <v>0.64334493215840005</v>
      </c>
      <c r="AA791"/>
      <c r="AB791">
        <v>2.1124860405643182</v>
      </c>
      <c r="AC791"/>
      <c r="AD791"/>
      <c r="AE791"/>
      <c r="AF791"/>
      <c r="AG791">
        <v>1.8656816147371611</v>
      </c>
      <c r="AH791"/>
      <c r="AI791">
        <v>-26.998772634513454</v>
      </c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</row>
    <row r="792" spans="1:55" x14ac:dyDescent="0.2">
      <c r="A792" s="3" t="str">
        <f t="shared" si="12"/>
        <v>NorwayAR5_UNFCCC2005</v>
      </c>
      <c r="B792" t="s">
        <v>184</v>
      </c>
      <c r="C792" t="s">
        <v>185</v>
      </c>
      <c r="D792" t="s">
        <v>25</v>
      </c>
      <c r="E792" t="s">
        <v>43</v>
      </c>
      <c r="F792">
        <v>57.20298423149984</v>
      </c>
      <c r="G792">
        <v>12.372784717963858</v>
      </c>
      <c r="H792" t="s">
        <v>130</v>
      </c>
      <c r="I792" t="s">
        <v>57</v>
      </c>
      <c r="J792">
        <v>6.8462396144814048E-4</v>
      </c>
      <c r="K792">
        <v>0.64783255739282608</v>
      </c>
      <c r="L792">
        <v>3.4683112552303698E-2</v>
      </c>
      <c r="M792"/>
      <c r="N792">
        <v>0.16865536662812311</v>
      </c>
      <c r="O792">
        <v>0.14882896342674715</v>
      </c>
      <c r="P792"/>
      <c r="Q792"/>
      <c r="R792">
        <v>2.6021271915352</v>
      </c>
      <c r="S792">
        <v>1.4451846572525</v>
      </c>
      <c r="T792"/>
      <c r="U792"/>
      <c r="V792"/>
      <c r="W792"/>
      <c r="X792"/>
      <c r="Y792"/>
      <c r="Z792">
        <v>0.64654964416999994</v>
      </c>
      <c r="AA792"/>
      <c r="AB792">
        <v>2.1157420065900787</v>
      </c>
      <c r="AC792"/>
      <c r="AD792"/>
      <c r="AE792"/>
      <c r="AF792"/>
      <c r="AG792">
        <v>1.7038573485429036</v>
      </c>
      <c r="AH792"/>
      <c r="AI792">
        <v>-24.147479923533609</v>
      </c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</row>
    <row r="793" spans="1:55" x14ac:dyDescent="0.2">
      <c r="A793" s="3" t="str">
        <f t="shared" si="12"/>
        <v>NorwayAR5_UNFCCC2006</v>
      </c>
      <c r="B793" t="s">
        <v>184</v>
      </c>
      <c r="C793" t="s">
        <v>185</v>
      </c>
      <c r="D793" t="s">
        <v>25</v>
      </c>
      <c r="E793" t="s">
        <v>39</v>
      </c>
      <c r="F793">
        <v>57.306166871514421</v>
      </c>
      <c r="G793">
        <v>12.295674399130087</v>
      </c>
      <c r="H793" t="s">
        <v>45</v>
      </c>
      <c r="I793" t="s">
        <v>66</v>
      </c>
      <c r="J793">
        <v>6.7234835009685767E-4</v>
      </c>
      <c r="K793">
        <v>0.66040434356015898</v>
      </c>
      <c r="L793">
        <v>3.489589103700512E-2</v>
      </c>
      <c r="M793"/>
      <c r="N793">
        <v>0.15814164065754152</v>
      </c>
      <c r="O793">
        <v>0.14655812474529437</v>
      </c>
      <c r="P793"/>
      <c r="Q793"/>
      <c r="R793">
        <v>2.5426464415743997</v>
      </c>
      <c r="S793">
        <v>1.4237320777494999</v>
      </c>
      <c r="T793"/>
      <c r="U793"/>
      <c r="V793"/>
      <c r="W793"/>
      <c r="X793"/>
      <c r="Y793"/>
      <c r="Z793">
        <v>0.63648890131659996</v>
      </c>
      <c r="AA793"/>
      <c r="AB793">
        <v>2.1835589559020208</v>
      </c>
      <c r="AC793"/>
      <c r="AD793"/>
      <c r="AE793"/>
      <c r="AF793"/>
      <c r="AG793">
        <v>1.6122579764875433</v>
      </c>
      <c r="AH793"/>
      <c r="AI793">
        <v>-26.229845156264872</v>
      </c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</row>
    <row r="794" spans="1:55" x14ac:dyDescent="0.2">
      <c r="A794" s="3" t="str">
        <f t="shared" si="12"/>
        <v>NorwayAR5_UNFCCC2007</v>
      </c>
      <c r="B794" t="s">
        <v>184</v>
      </c>
      <c r="C794" t="s">
        <v>185</v>
      </c>
      <c r="D794" t="s">
        <v>25</v>
      </c>
      <c r="E794" t="s">
        <v>37</v>
      </c>
      <c r="F794">
        <v>58.886608399966789</v>
      </c>
      <c r="G794">
        <v>12.504713352903758</v>
      </c>
      <c r="H794" t="s">
        <v>122</v>
      </c>
      <c r="I794" t="s">
        <v>67</v>
      </c>
      <c r="J794">
        <v>6.6613849539704677E-4</v>
      </c>
      <c r="K794">
        <v>0.67201556501228898</v>
      </c>
      <c r="L794">
        <v>3.3742069403014233E-2</v>
      </c>
      <c r="M794"/>
      <c r="N794">
        <v>0.1534325642245529</v>
      </c>
      <c r="O794">
        <v>0.1408098013601439</v>
      </c>
      <c r="P794"/>
      <c r="Q794"/>
      <c r="R794">
        <v>2.5190320620695998</v>
      </c>
      <c r="S794">
        <v>1.436930637725</v>
      </c>
      <c r="T794"/>
      <c r="U794"/>
      <c r="V794"/>
      <c r="W794"/>
      <c r="X794"/>
      <c r="Y794"/>
      <c r="Z794">
        <v>0.63592925809230005</v>
      </c>
      <c r="AA794"/>
      <c r="AB794">
        <v>2.179669320215214</v>
      </c>
      <c r="AC794"/>
      <c r="AD794"/>
      <c r="AE794"/>
      <c r="AF794"/>
      <c r="AG794">
        <v>1.5202503534697915</v>
      </c>
      <c r="AH794"/>
      <c r="AI794">
        <v>-26.352014775875418</v>
      </c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</row>
    <row r="795" spans="1:55" x14ac:dyDescent="0.2">
      <c r="A795" s="3" t="str">
        <f t="shared" si="12"/>
        <v>NorwayAR5_UNFCCC2008</v>
      </c>
      <c r="B795" t="s">
        <v>184</v>
      </c>
      <c r="C795" t="s">
        <v>185</v>
      </c>
      <c r="D795" t="s">
        <v>25</v>
      </c>
      <c r="E795" t="s">
        <v>33</v>
      </c>
      <c r="F795">
        <v>57.677175994231533</v>
      </c>
      <c r="G795">
        <v>12.096185319409358</v>
      </c>
      <c r="H795" t="s">
        <v>47</v>
      </c>
      <c r="I795" t="s">
        <v>61</v>
      </c>
      <c r="J795">
        <v>6.3245482658835859E-4</v>
      </c>
      <c r="K795">
        <v>0.66359792017306574</v>
      </c>
      <c r="L795">
        <v>3.3086496452311716E-2</v>
      </c>
      <c r="M795"/>
      <c r="N795">
        <v>0.15592639802634636</v>
      </c>
      <c r="O795">
        <v>0.14738918534827616</v>
      </c>
      <c r="P795"/>
      <c r="Q795"/>
      <c r="R795">
        <v>2.5189701744535999</v>
      </c>
      <c r="S795">
        <v>1.4226212520480002</v>
      </c>
      <c r="T795"/>
      <c r="U795"/>
      <c r="V795"/>
      <c r="W795"/>
      <c r="X795"/>
      <c r="Y795"/>
      <c r="Z795">
        <v>0.63612422255250001</v>
      </c>
      <c r="AA795"/>
      <c r="AB795">
        <v>2.2018432211892294</v>
      </c>
      <c r="AC795"/>
      <c r="AD795"/>
      <c r="AE795"/>
      <c r="AF795"/>
      <c r="AG795">
        <v>1.7214331127356066</v>
      </c>
      <c r="AH795"/>
      <c r="AI795">
        <v>-28.205612962762402</v>
      </c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</row>
    <row r="796" spans="1:55" x14ac:dyDescent="0.2">
      <c r="A796" s="3" t="str">
        <f t="shared" si="12"/>
        <v>NorwayAR5_UNFCCC2009</v>
      </c>
      <c r="B796" t="s">
        <v>184</v>
      </c>
      <c r="C796" t="s">
        <v>185</v>
      </c>
      <c r="D796" t="s">
        <v>25</v>
      </c>
      <c r="E796" t="s">
        <v>31</v>
      </c>
      <c r="F796">
        <v>56.253921701211858</v>
      </c>
      <c r="G796">
        <v>11.649847537675955</v>
      </c>
      <c r="H796" t="s">
        <v>47</v>
      </c>
      <c r="I796" t="s">
        <v>61</v>
      </c>
      <c r="J796">
        <v>6.3499662460710571E-4</v>
      </c>
      <c r="K796">
        <v>0.68094297318310715</v>
      </c>
      <c r="L796">
        <v>3.3266514328562542E-2</v>
      </c>
      <c r="M796"/>
      <c r="N796">
        <v>0.12436107862011675</v>
      </c>
      <c r="O796">
        <v>0.16142943386821357</v>
      </c>
      <c r="P796"/>
      <c r="Q796"/>
      <c r="R796">
        <v>2.5548744599112001</v>
      </c>
      <c r="S796">
        <v>1.3792568769005003</v>
      </c>
      <c r="T796"/>
      <c r="U796"/>
      <c r="V796"/>
      <c r="W796"/>
      <c r="X796"/>
      <c r="Y796"/>
      <c r="Z796">
        <v>0.63617328707369991</v>
      </c>
      <c r="AA796"/>
      <c r="AB796">
        <v>2.2096585557719104</v>
      </c>
      <c r="AC796">
        <v>0.57824969417565009</v>
      </c>
      <c r="AD796"/>
      <c r="AE796"/>
      <c r="AF796"/>
      <c r="AG796">
        <v>1.7228258592604839</v>
      </c>
      <c r="AH796"/>
      <c r="AI796">
        <v>-32.073906776627297</v>
      </c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</row>
    <row r="797" spans="1:55" x14ac:dyDescent="0.2">
      <c r="A797" s="3" t="str">
        <f t="shared" si="12"/>
        <v>NorwayAR5_UNFCCC2010</v>
      </c>
      <c r="B797" t="s">
        <v>184</v>
      </c>
      <c r="C797" t="s">
        <v>185</v>
      </c>
      <c r="D797" t="s">
        <v>25</v>
      </c>
      <c r="E797" t="s">
        <v>30</v>
      </c>
      <c r="F797">
        <v>59.169203087689439</v>
      </c>
      <c r="G797">
        <v>12.101892700087753</v>
      </c>
      <c r="H797" t="s">
        <v>127</v>
      </c>
      <c r="I797" t="s">
        <v>69</v>
      </c>
      <c r="J797">
        <v>6.675773642695294E-4</v>
      </c>
      <c r="K797">
        <v>0.67311640553176866</v>
      </c>
      <c r="L797">
        <v>3.3234379117530043E-2</v>
      </c>
      <c r="M797"/>
      <c r="N797">
        <v>0.13259493221726046</v>
      </c>
      <c r="O797">
        <v>0.16105428313344083</v>
      </c>
      <c r="P797"/>
      <c r="Q797"/>
      <c r="R797">
        <v>2.5329547725468</v>
      </c>
      <c r="S797">
        <v>1.3291440702120001</v>
      </c>
      <c r="T797"/>
      <c r="U797"/>
      <c r="V797"/>
      <c r="W797"/>
      <c r="X797"/>
      <c r="Y797"/>
      <c r="Z797">
        <v>0.63122875583610005</v>
      </c>
      <c r="AA797"/>
      <c r="AB797">
        <v>2.3063859395371886</v>
      </c>
      <c r="AC797"/>
      <c r="AD797">
        <v>0.67405029158534935</v>
      </c>
      <c r="AE797"/>
      <c r="AF797"/>
      <c r="AG797">
        <v>2.0556897571473582</v>
      </c>
      <c r="AH797"/>
      <c r="AI797">
        <v>-29.583196292244882</v>
      </c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</row>
    <row r="798" spans="1:55" x14ac:dyDescent="0.2">
      <c r="A798" s="3" t="str">
        <f t="shared" si="12"/>
        <v>NorwayAR5_UNFCCC2011</v>
      </c>
      <c r="B798" t="s">
        <v>184</v>
      </c>
      <c r="C798" t="s">
        <v>185</v>
      </c>
      <c r="D798" t="s">
        <v>25</v>
      </c>
      <c r="E798" t="s">
        <v>29</v>
      </c>
      <c r="F798">
        <v>57.200993373242007</v>
      </c>
      <c r="G798">
        <v>11.548551807123557</v>
      </c>
      <c r="H798" t="s">
        <v>128</v>
      </c>
      <c r="I798" t="s">
        <v>54</v>
      </c>
      <c r="J798">
        <v>7.2584623084971601E-4</v>
      </c>
      <c r="K798">
        <v>0.67657362856204095</v>
      </c>
      <c r="L798">
        <v>3.5480301237185888E-2</v>
      </c>
      <c r="M798"/>
      <c r="N798">
        <v>0.13823809861052125</v>
      </c>
      <c r="O798">
        <v>0.14970797159025193</v>
      </c>
      <c r="P798"/>
      <c r="Q798"/>
      <c r="R798">
        <v>2.466235857484</v>
      </c>
      <c r="S798">
        <v>1.3683968149104999</v>
      </c>
      <c r="T798"/>
      <c r="U798"/>
      <c r="V798"/>
      <c r="W798"/>
      <c r="X798"/>
      <c r="Y798"/>
      <c r="Z798">
        <v>0.61833869636310002</v>
      </c>
      <c r="AA798"/>
      <c r="AB798">
        <v>2.2475691527479893</v>
      </c>
      <c r="AC798"/>
      <c r="AD798"/>
      <c r="AE798"/>
      <c r="AF798"/>
      <c r="AG798">
        <v>1.8629041693499122</v>
      </c>
      <c r="AH798"/>
      <c r="AI798">
        <v>-30.084103692512777</v>
      </c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</row>
    <row r="799" spans="1:55" x14ac:dyDescent="0.2">
      <c r="A799" s="3" t="str">
        <f t="shared" si="12"/>
        <v>NorwayAR5_UNFCCC2012</v>
      </c>
      <c r="B799" t="s">
        <v>184</v>
      </c>
      <c r="C799" t="s">
        <v>185</v>
      </c>
      <c r="D799" t="s">
        <v>25</v>
      </c>
      <c r="E799" t="s">
        <v>28</v>
      </c>
      <c r="F799">
        <v>56.758175032052073</v>
      </c>
      <c r="G799">
        <v>11.309624276074508</v>
      </c>
      <c r="H799" t="s">
        <v>38</v>
      </c>
      <c r="I799" t="s">
        <v>242</v>
      </c>
      <c r="J799">
        <v>7.1045264400045386E-4</v>
      </c>
      <c r="K799">
        <v>0.67420834223431059</v>
      </c>
      <c r="L799">
        <v>3.3868950213619978E-2</v>
      </c>
      <c r="M799"/>
      <c r="N799">
        <v>0.13810863995400305</v>
      </c>
      <c r="O799">
        <v>0.15381406759806648</v>
      </c>
      <c r="P799"/>
      <c r="Q799"/>
      <c r="R799">
        <v>2.4722256077035998</v>
      </c>
      <c r="S799">
        <v>1.3733221240170002</v>
      </c>
      <c r="T799"/>
      <c r="U799"/>
      <c r="V799"/>
      <c r="W799"/>
      <c r="X799"/>
      <c r="Y799"/>
      <c r="Z799">
        <v>0.62738922760509996</v>
      </c>
      <c r="AA799"/>
      <c r="AB799">
        <v>2.2878410087133116</v>
      </c>
      <c r="AC799"/>
      <c r="AD799"/>
      <c r="AE799"/>
      <c r="AF799"/>
      <c r="AG799">
        <v>1.9694278030839343</v>
      </c>
      <c r="AH799"/>
      <c r="AI799">
        <v>-26.550547799999922</v>
      </c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</row>
    <row r="800" spans="1:55" x14ac:dyDescent="0.2">
      <c r="A800" s="3" t="str">
        <f t="shared" si="12"/>
        <v>NorwayAR5_UNFCCC2013</v>
      </c>
      <c r="B800" t="s">
        <v>184</v>
      </c>
      <c r="C800" t="s">
        <v>185</v>
      </c>
      <c r="D800" t="s">
        <v>25</v>
      </c>
      <c r="E800" t="s">
        <v>27</v>
      </c>
      <c r="F800">
        <v>56.753467633320021</v>
      </c>
      <c r="G800">
        <v>11.172771607916577</v>
      </c>
      <c r="H800" t="s">
        <v>132</v>
      </c>
      <c r="I800" t="s">
        <v>293</v>
      </c>
      <c r="J800">
        <v>7.1673885480400782E-4</v>
      </c>
      <c r="K800">
        <v>0.67613180567555531</v>
      </c>
      <c r="L800">
        <v>3.3105648010258171E-2</v>
      </c>
      <c r="M800"/>
      <c r="N800">
        <v>0.13926190367691807</v>
      </c>
      <c r="O800">
        <v>0.15150064263726853</v>
      </c>
      <c r="P800"/>
      <c r="Q800"/>
      <c r="R800">
        <v>2.4973332839028002</v>
      </c>
      <c r="S800">
        <v>1.3906465912104999</v>
      </c>
      <c r="T800"/>
      <c r="U800"/>
      <c r="V800"/>
      <c r="W800"/>
      <c r="X800"/>
      <c r="Y800"/>
      <c r="Z800">
        <v>0.6362032937837</v>
      </c>
      <c r="AA800"/>
      <c r="AB800">
        <v>2.2830987290442786</v>
      </c>
      <c r="AC800"/>
      <c r="AD800"/>
      <c r="AE800"/>
      <c r="AF800"/>
      <c r="AG800">
        <v>1.7909049204001244</v>
      </c>
      <c r="AH800"/>
      <c r="AI800">
        <v>-26.892579546280214</v>
      </c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</row>
    <row r="801" spans="1:55" x14ac:dyDescent="0.2">
      <c r="A801" s="3" t="str">
        <f t="shared" si="12"/>
        <v>NorwayAR5_UNFCCC2014</v>
      </c>
      <c r="B801" t="s">
        <v>184</v>
      </c>
      <c r="C801" t="s">
        <v>185</v>
      </c>
      <c r="D801" t="s">
        <v>25</v>
      </c>
      <c r="E801" t="s">
        <v>24</v>
      </c>
      <c r="F801">
        <v>57.462243500840245</v>
      </c>
      <c r="G801">
        <v>11.185448408956466</v>
      </c>
      <c r="H801" t="s">
        <v>132</v>
      </c>
      <c r="I801" t="s">
        <v>113</v>
      </c>
      <c r="J801">
        <v>7.067553723739407E-4</v>
      </c>
      <c r="K801">
        <v>0.6725449823470685</v>
      </c>
      <c r="L801">
        <v>3.2832039555233013E-2</v>
      </c>
      <c r="M801"/>
      <c r="N801">
        <v>0.13855043208441353</v>
      </c>
      <c r="O801">
        <v>0.15607254601328496</v>
      </c>
      <c r="P801"/>
      <c r="Q801"/>
      <c r="R801">
        <v>2.5165326467876001</v>
      </c>
      <c r="S801">
        <v>1.4305946807245</v>
      </c>
      <c r="T801"/>
      <c r="U801"/>
      <c r="V801"/>
      <c r="W801"/>
      <c r="X801"/>
      <c r="Y801"/>
      <c r="Z801">
        <v>0.64477767032470013</v>
      </c>
      <c r="AA801"/>
      <c r="AB801">
        <v>2.2343842890999035</v>
      </c>
      <c r="AC801"/>
      <c r="AD801"/>
      <c r="AE801"/>
      <c r="AF801"/>
      <c r="AG801">
        <v>2.1419893558747707</v>
      </c>
      <c r="AH801"/>
      <c r="AI801">
        <v>-23.395032028740445</v>
      </c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</row>
    <row r="802" spans="1:55" x14ac:dyDescent="0.2">
      <c r="A802" s="3" t="str">
        <f t="shared" si="12"/>
        <v>NorwayAR5_UNFCCC2015</v>
      </c>
      <c r="B802" t="s">
        <v>184</v>
      </c>
      <c r="C802" t="s">
        <v>185</v>
      </c>
      <c r="D802" t="s">
        <v>25</v>
      </c>
      <c r="E802" t="s">
        <v>22</v>
      </c>
      <c r="F802">
        <v>58.49418062202551</v>
      </c>
      <c r="G802">
        <v>11.273580870940025</v>
      </c>
      <c r="H802" t="s">
        <v>117</v>
      </c>
      <c r="I802" t="s">
        <v>113</v>
      </c>
      <c r="J802">
        <v>7.2292344719314394E-4</v>
      </c>
      <c r="K802">
        <v>0.66858568972942567</v>
      </c>
      <c r="L802">
        <v>3.0688804712343844E-2</v>
      </c>
      <c r="M802"/>
      <c r="N802">
        <v>0.13844037043762061</v>
      </c>
      <c r="O802">
        <v>0.16228513512060988</v>
      </c>
      <c r="P802"/>
      <c r="Q802"/>
      <c r="R802">
        <v>2.5569372845323994</v>
      </c>
      <c r="S802">
        <v>1.4505621444979999</v>
      </c>
      <c r="T802"/>
      <c r="U802"/>
      <c r="V802"/>
      <c r="W802"/>
      <c r="X802"/>
      <c r="Y802"/>
      <c r="Z802">
        <v>0.6512128670042</v>
      </c>
      <c r="AA802"/>
      <c r="AB802">
        <v>2.2983105808467821</v>
      </c>
      <c r="AC802"/>
      <c r="AD802"/>
      <c r="AE802"/>
      <c r="AF802"/>
      <c r="AG802">
        <v>2.535713129133387</v>
      </c>
      <c r="AH802"/>
      <c r="AI802">
        <v>-18.580843894498752</v>
      </c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</row>
    <row r="803" spans="1:55" x14ac:dyDescent="0.2">
      <c r="A803" s="3" t="str">
        <f t="shared" si="12"/>
        <v>NorwayAR5_UNFCCC2016</v>
      </c>
      <c r="B803" t="s">
        <v>184</v>
      </c>
      <c r="C803" t="s">
        <v>185</v>
      </c>
      <c r="D803" t="s">
        <v>25</v>
      </c>
      <c r="E803" t="s">
        <v>21</v>
      </c>
      <c r="F803">
        <v>57.360596457922675</v>
      </c>
      <c r="G803">
        <v>10.958140845017979</v>
      </c>
      <c r="H803" t="s">
        <v>42</v>
      </c>
      <c r="I803" t="s">
        <v>59</v>
      </c>
      <c r="J803">
        <v>6.991549190934589E-4</v>
      </c>
      <c r="K803">
        <v>0.66659286006710838</v>
      </c>
      <c r="L803">
        <v>3.0548295305041683E-2</v>
      </c>
      <c r="M803"/>
      <c r="N803">
        <v>0.13904453620323876</v>
      </c>
      <c r="O803">
        <v>0.16381430842461123</v>
      </c>
      <c r="P803"/>
      <c r="Q803"/>
      <c r="R803">
        <v>2.6106921263304002</v>
      </c>
      <c r="S803">
        <v>1.44779771135</v>
      </c>
      <c r="T803"/>
      <c r="U803"/>
      <c r="V803"/>
      <c r="W803"/>
      <c r="X803"/>
      <c r="Y803"/>
      <c r="Z803">
        <v>0.65633578771779988</v>
      </c>
      <c r="AA803"/>
      <c r="AB803">
        <v>2.2487055698644651</v>
      </c>
      <c r="AC803"/>
      <c r="AD803"/>
      <c r="AE803"/>
      <c r="AF803"/>
      <c r="AG803">
        <v>2.4329552443151425</v>
      </c>
      <c r="AH803"/>
      <c r="AI803">
        <v>-17.898175933505016</v>
      </c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</row>
    <row r="804" spans="1:55" x14ac:dyDescent="0.2">
      <c r="A804" s="3" t="str">
        <f t="shared" si="12"/>
        <v>NorwayAR5_UNFCCC2017</v>
      </c>
      <c r="B804" t="s">
        <v>184</v>
      </c>
      <c r="C804" t="s">
        <v>185</v>
      </c>
      <c r="D804" t="s">
        <v>25</v>
      </c>
      <c r="E804" t="s">
        <v>20</v>
      </c>
      <c r="F804">
        <v>56.594085633194958</v>
      </c>
      <c r="G804">
        <v>10.724735422537139</v>
      </c>
      <c r="H804" t="s">
        <v>123</v>
      </c>
      <c r="I804" t="s">
        <v>61</v>
      </c>
      <c r="J804">
        <v>6.813016719928285E-4</v>
      </c>
      <c r="K804">
        <v>0.66441714548616415</v>
      </c>
      <c r="L804">
        <v>2.9435037663184258E-2</v>
      </c>
      <c r="M804"/>
      <c r="N804">
        <v>0.14132392837039245</v>
      </c>
      <c r="O804">
        <v>0.16482388848025914</v>
      </c>
      <c r="P804"/>
      <c r="Q804"/>
      <c r="R804">
        <v>2.6028440898207998</v>
      </c>
      <c r="S804">
        <v>1.431555348257</v>
      </c>
      <c r="T804"/>
      <c r="U804"/>
      <c r="V804"/>
      <c r="W804"/>
      <c r="X804"/>
      <c r="Y804"/>
      <c r="Z804">
        <v>0.65779756309280002</v>
      </c>
      <c r="AA804"/>
      <c r="AB804">
        <v>2.2325506680369269</v>
      </c>
      <c r="AC804"/>
      <c r="AD804"/>
      <c r="AE804"/>
      <c r="AF804"/>
      <c r="AG804">
        <v>2.4033095898404331</v>
      </c>
      <c r="AH804"/>
      <c r="AI804">
        <v>-18.658344375366831</v>
      </c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</row>
    <row r="805" spans="1:55" x14ac:dyDescent="0.2">
      <c r="A805" s="3" t="str">
        <f t="shared" si="12"/>
        <v>NorwayAR5_UNFCCC2018</v>
      </c>
      <c r="B805" t="s">
        <v>184</v>
      </c>
      <c r="C805" t="s">
        <v>185</v>
      </c>
      <c r="D805" t="s">
        <v>25</v>
      </c>
      <c r="E805" t="s">
        <v>19</v>
      </c>
      <c r="F805">
        <v>56.709205296018538</v>
      </c>
      <c r="G805">
        <v>10.675847527712889</v>
      </c>
      <c r="H805" t="s">
        <v>122</v>
      </c>
      <c r="I805" t="s">
        <v>61</v>
      </c>
      <c r="J805">
        <v>6.5056975078794531E-4</v>
      </c>
      <c r="K805">
        <v>0.66328044443175682</v>
      </c>
      <c r="L805">
        <v>2.9054707209960506E-2</v>
      </c>
      <c r="M805"/>
      <c r="N805">
        <v>0.1422814068223292</v>
      </c>
      <c r="O805">
        <v>0.16538344153595344</v>
      </c>
      <c r="P805"/>
      <c r="Q805"/>
      <c r="R805">
        <v>2.5841098113292</v>
      </c>
      <c r="S805">
        <v>1.4196962609914998</v>
      </c>
      <c r="T805"/>
      <c r="U805"/>
      <c r="V805"/>
      <c r="W805"/>
      <c r="X805"/>
      <c r="Y805"/>
      <c r="Z805">
        <v>0.66558505144440006</v>
      </c>
      <c r="AA805"/>
      <c r="AB805">
        <v>2.2335614856932424</v>
      </c>
      <c r="AC805"/>
      <c r="AD805"/>
      <c r="AE805"/>
      <c r="AF805"/>
      <c r="AG805">
        <v>2.4758109291661214</v>
      </c>
      <c r="AH805"/>
      <c r="AI805">
        <v>-19.436396788754347</v>
      </c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</row>
    <row r="806" spans="1:55" x14ac:dyDescent="0.2">
      <c r="A806" s="3" t="str">
        <f t="shared" si="12"/>
        <v>NorwayAR5_UNFCCC2019</v>
      </c>
      <c r="B806" t="s">
        <v>184</v>
      </c>
      <c r="C806" t="s">
        <v>185</v>
      </c>
      <c r="D806" t="s">
        <v>25</v>
      </c>
      <c r="E806" t="s">
        <v>18</v>
      </c>
      <c r="F806">
        <v>54.750618702685287</v>
      </c>
      <c r="G806">
        <v>10.237786730086988</v>
      </c>
      <c r="H806" t="s">
        <v>112</v>
      </c>
      <c r="I806" t="s">
        <v>71</v>
      </c>
      <c r="J806">
        <v>6.2619488177784296E-4</v>
      </c>
      <c r="K806">
        <v>0.65786023342623767</v>
      </c>
      <c r="L806">
        <v>2.7540902554975627E-2</v>
      </c>
      <c r="M806"/>
      <c r="N806">
        <v>0.14709556130488086</v>
      </c>
      <c r="O806">
        <v>0.16750330271390584</v>
      </c>
      <c r="P806"/>
      <c r="Q806"/>
      <c r="R806">
        <v>2.5118506045919999</v>
      </c>
      <c r="S806">
        <v>1.4563498349955</v>
      </c>
      <c r="T806"/>
      <c r="U806"/>
      <c r="V806"/>
      <c r="W806"/>
      <c r="X806"/>
      <c r="Y806"/>
      <c r="Z806">
        <v>0.66467685413550004</v>
      </c>
      <c r="AA806"/>
      <c r="AB806">
        <v>2.2749864054396371</v>
      </c>
      <c r="AC806"/>
      <c r="AD806"/>
      <c r="AE806"/>
      <c r="AF806"/>
      <c r="AG806">
        <v>2.2630457591668911</v>
      </c>
      <c r="AH806"/>
      <c r="AI806">
        <v>-21.083582587846315</v>
      </c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</row>
    <row r="807" spans="1:55" x14ac:dyDescent="0.2">
      <c r="A807" s="3" t="str">
        <f t="shared" si="12"/>
        <v>NorwayAR5_UNFCCC2020</v>
      </c>
      <c r="B807" t="s">
        <v>184</v>
      </c>
      <c r="C807" t="s">
        <v>185</v>
      </c>
      <c r="D807" t="s">
        <v>25</v>
      </c>
      <c r="E807" t="s">
        <v>107</v>
      </c>
      <c r="F807">
        <v>52.637563064057431</v>
      </c>
      <c r="G807">
        <v>9.7848885000966508</v>
      </c>
      <c r="H807" t="s">
        <v>112</v>
      </c>
      <c r="I807" t="s">
        <v>71</v>
      </c>
      <c r="J807">
        <v>6.2589223478094313E-4</v>
      </c>
      <c r="K807">
        <v>0.651304633979229</v>
      </c>
      <c r="L807">
        <v>2.7970503345722656E-2</v>
      </c>
      <c r="M807"/>
      <c r="N807">
        <v>0.15495488570768345</v>
      </c>
      <c r="O807">
        <v>0.16576997696736487</v>
      </c>
      <c r="P807"/>
      <c r="Q807"/>
      <c r="R807">
        <v>2.5006211613515998</v>
      </c>
      <c r="S807">
        <v>1.4485590159905</v>
      </c>
      <c r="T807"/>
      <c r="U807"/>
      <c r="V807"/>
      <c r="W807"/>
      <c r="X807"/>
      <c r="Y807"/>
      <c r="Z807">
        <v>0.67504011748220005</v>
      </c>
      <c r="AA807"/>
      <c r="AB807">
        <v>2.2457399577464701</v>
      </c>
      <c r="AC807"/>
      <c r="AD807"/>
      <c r="AE807"/>
      <c r="AF807"/>
      <c r="AG807">
        <v>1.8557673641762453</v>
      </c>
      <c r="AH807"/>
      <c r="AI807">
        <v>-24.517165840132101</v>
      </c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</row>
    <row r="808" spans="1:55" x14ac:dyDescent="0.2">
      <c r="A808" s="3" t="str">
        <f t="shared" si="12"/>
        <v>NorwayAR6_UNFCCC1990</v>
      </c>
      <c r="B808" t="s">
        <v>184</v>
      </c>
      <c r="C808" t="s">
        <v>185</v>
      </c>
      <c r="D808" t="s">
        <v>285</v>
      </c>
      <c r="E808" t="s">
        <v>79</v>
      </c>
      <c r="F808">
        <v>49.318320626249161</v>
      </c>
      <c r="G808">
        <v>11.627639885070391</v>
      </c>
      <c r="H808" t="s">
        <v>45</v>
      </c>
      <c r="I808" t="s">
        <v>51</v>
      </c>
      <c r="J808">
        <v>8.8676283626306436E-4</v>
      </c>
      <c r="K808">
        <v>0.58644256075403867</v>
      </c>
      <c r="L808">
        <v>5.2805186886585018E-2</v>
      </c>
      <c r="M808"/>
      <c r="N808">
        <v>0.1867502869516888</v>
      </c>
      <c r="O808">
        <v>0.17400196540768748</v>
      </c>
      <c r="P808"/>
      <c r="Q808"/>
      <c r="R808">
        <v>2.6270886845788799</v>
      </c>
      <c r="S808">
        <v>1.5064381398885001</v>
      </c>
      <c r="T808"/>
      <c r="U808"/>
      <c r="V808"/>
      <c r="W808"/>
      <c r="X808"/>
      <c r="Y808"/>
      <c r="Z808">
        <v>0.77236212709709995</v>
      </c>
      <c r="AA808"/>
      <c r="AB808">
        <v>2.0108432554335649</v>
      </c>
      <c r="AC808"/>
      <c r="AD808"/>
      <c r="AE808"/>
      <c r="AF808"/>
      <c r="AG808">
        <v>1.6647525125758014</v>
      </c>
      <c r="AH808"/>
      <c r="AI808">
        <v>-13.26466500378085</v>
      </c>
      <c r="AJ808"/>
      <c r="AK808"/>
      <c r="AL808">
        <v>-0.99987722675950697</v>
      </c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</row>
    <row r="809" spans="1:55" x14ac:dyDescent="0.2">
      <c r="A809" s="3" t="str">
        <f t="shared" si="12"/>
        <v>NorwayAR6_UNFCCC1991</v>
      </c>
      <c r="B809" t="s">
        <v>184</v>
      </c>
      <c r="C809" t="s">
        <v>185</v>
      </c>
      <c r="D809" t="s">
        <v>285</v>
      </c>
      <c r="E809" t="s">
        <v>78</v>
      </c>
      <c r="F809">
        <v>47.421177790321551</v>
      </c>
      <c r="G809">
        <v>11.127207855942503</v>
      </c>
      <c r="H809" t="s">
        <v>49</v>
      </c>
      <c r="I809" t="s">
        <v>113</v>
      </c>
      <c r="J809">
        <v>8.1916554849350317E-4</v>
      </c>
      <c r="K809">
        <v>0.58765588178389783</v>
      </c>
      <c r="L809">
        <v>5.2657466761883223E-2</v>
      </c>
      <c r="M809"/>
      <c r="N809">
        <v>0.18107400104565324</v>
      </c>
      <c r="O809">
        <v>0.17861265040856564</v>
      </c>
      <c r="P809"/>
      <c r="Q809"/>
      <c r="R809">
        <v>2.5986843137852804</v>
      </c>
      <c r="S809">
        <v>1.5003199144479</v>
      </c>
      <c r="T809"/>
      <c r="U809"/>
      <c r="V809"/>
      <c r="W809"/>
      <c r="X809"/>
      <c r="Y809"/>
      <c r="Z809">
        <v>0.73872864888269996</v>
      </c>
      <c r="AA809"/>
      <c r="AB809">
        <v>2.0034324806527679</v>
      </c>
      <c r="AC809"/>
      <c r="AD809"/>
      <c r="AE809"/>
      <c r="AF809"/>
      <c r="AG809">
        <v>1.6288568928564913</v>
      </c>
      <c r="AH809"/>
      <c r="AI809">
        <v>-15.087700359791675</v>
      </c>
      <c r="AJ809"/>
      <c r="AK809"/>
      <c r="AL809">
        <v>-0.92173091238843496</v>
      </c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</row>
    <row r="810" spans="1:55" x14ac:dyDescent="0.2">
      <c r="A810" s="3" t="str">
        <f t="shared" si="12"/>
        <v>NorwayAR6_UNFCCC1992</v>
      </c>
      <c r="B810" t="s">
        <v>184</v>
      </c>
      <c r="C810" t="s">
        <v>185</v>
      </c>
      <c r="D810" t="s">
        <v>285</v>
      </c>
      <c r="E810" t="s">
        <v>76</v>
      </c>
      <c r="F810">
        <v>47.943900582269507</v>
      </c>
      <c r="G810">
        <v>11.185117907136897</v>
      </c>
      <c r="H810" t="s">
        <v>44</v>
      </c>
      <c r="I810" t="s">
        <v>119</v>
      </c>
      <c r="J810">
        <v>8.9562387817925112E-4</v>
      </c>
      <c r="K810">
        <v>0.60486788705951045</v>
      </c>
      <c r="L810">
        <v>5.1676300931725934E-2</v>
      </c>
      <c r="M810"/>
      <c r="N810">
        <v>0.16746424307807997</v>
      </c>
      <c r="O810">
        <v>0.17599156893068366</v>
      </c>
      <c r="P810"/>
      <c r="Q810"/>
      <c r="R810">
        <v>2.6151269350545601</v>
      </c>
      <c r="S810">
        <v>1.4950497787134001</v>
      </c>
      <c r="T810"/>
      <c r="U810"/>
      <c r="V810"/>
      <c r="W810"/>
      <c r="X810"/>
      <c r="Y810"/>
      <c r="Z810">
        <v>0.69637625612988008</v>
      </c>
      <c r="AA810"/>
      <c r="AB810">
        <v>1.9998794212052804</v>
      </c>
      <c r="AC810"/>
      <c r="AD810"/>
      <c r="AE810"/>
      <c r="AF810"/>
      <c r="AG810">
        <v>1.6312898930272079</v>
      </c>
      <c r="AH810"/>
      <c r="AI810">
        <v>-14.842083296908328</v>
      </c>
      <c r="AJ810"/>
      <c r="AK810"/>
      <c r="AL810">
        <v>-0.59043504912773537</v>
      </c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</row>
    <row r="811" spans="1:55" x14ac:dyDescent="0.2">
      <c r="A811" s="3" t="str">
        <f t="shared" si="12"/>
        <v>NorwayAR6_UNFCCC1993</v>
      </c>
      <c r="B811" t="s">
        <v>184</v>
      </c>
      <c r="C811" t="s">
        <v>185</v>
      </c>
      <c r="D811" t="s">
        <v>285</v>
      </c>
      <c r="E811" t="s">
        <v>73</v>
      </c>
      <c r="F811">
        <v>49.796459710914981</v>
      </c>
      <c r="G811">
        <v>11.548368192539128</v>
      </c>
      <c r="H811" t="s">
        <v>129</v>
      </c>
      <c r="I811" t="s">
        <v>49</v>
      </c>
      <c r="J811">
        <v>9.6483437791963593E-4</v>
      </c>
      <c r="K811">
        <v>0.60574974235035495</v>
      </c>
      <c r="L811">
        <v>4.9939153795681528E-2</v>
      </c>
      <c r="M811"/>
      <c r="N811">
        <v>0.175645413415604</v>
      </c>
      <c r="O811">
        <v>0.16866569043835952</v>
      </c>
      <c r="P811"/>
      <c r="Q811"/>
      <c r="R811">
        <v>2.5996707471057596</v>
      </c>
      <c r="S811">
        <v>1.4855267750232</v>
      </c>
      <c r="T811"/>
      <c r="U811"/>
      <c r="V811"/>
      <c r="W811"/>
      <c r="X811"/>
      <c r="Y811"/>
      <c r="Z811">
        <v>0.71495212220277993</v>
      </c>
      <c r="AA811"/>
      <c r="AB811">
        <v>1.999451813091156</v>
      </c>
      <c r="AC811"/>
      <c r="AD811"/>
      <c r="AE811"/>
      <c r="AF811"/>
      <c r="AG811">
        <v>1.5993528011045326</v>
      </c>
      <c r="AH811"/>
      <c r="AI811">
        <v>-16.429862044552504</v>
      </c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</row>
    <row r="812" spans="1:55" x14ac:dyDescent="0.2">
      <c r="A812" s="3" t="str">
        <f t="shared" si="12"/>
        <v>NorwayAR6_UNFCCC1994</v>
      </c>
      <c r="B812" t="s">
        <v>184</v>
      </c>
      <c r="C812" t="s">
        <v>185</v>
      </c>
      <c r="D812" t="s">
        <v>285</v>
      </c>
      <c r="E812" t="s">
        <v>70</v>
      </c>
      <c r="F812">
        <v>51.899519400108034</v>
      </c>
      <c r="G812">
        <v>11.967754420352481</v>
      </c>
      <c r="H812" t="s">
        <v>195</v>
      </c>
      <c r="I812" t="s">
        <v>124</v>
      </c>
      <c r="J812">
        <v>1.0220944013409566E-3</v>
      </c>
      <c r="K812">
        <v>0.61229141242313934</v>
      </c>
      <c r="L812">
        <v>4.7719616321681854E-2</v>
      </c>
      <c r="M812"/>
      <c r="N812">
        <v>0.17718703279193776</v>
      </c>
      <c r="O812">
        <v>0.16280193846324095</v>
      </c>
      <c r="P812"/>
      <c r="Q812"/>
      <c r="R812">
        <v>2.6427235686070398</v>
      </c>
      <c r="S812">
        <v>1.4702861245254</v>
      </c>
      <c r="T812"/>
      <c r="U812"/>
      <c r="V812"/>
      <c r="W812"/>
      <c r="X812"/>
      <c r="Y812"/>
      <c r="Z812">
        <v>0.69401450907011997</v>
      </c>
      <c r="AA812"/>
      <c r="AB812">
        <v>2.0034411969770263</v>
      </c>
      <c r="AC812"/>
      <c r="AD812"/>
      <c r="AE812"/>
      <c r="AF812"/>
      <c r="AG812">
        <v>1.6388769644685808</v>
      </c>
      <c r="AH812"/>
      <c r="AI812">
        <v>-14.169588566857238</v>
      </c>
      <c r="AJ812"/>
      <c r="AK812"/>
      <c r="AL812">
        <v>-0.72771167989291441</v>
      </c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</row>
    <row r="813" spans="1:55" x14ac:dyDescent="0.2">
      <c r="A813" s="3" t="str">
        <f t="shared" si="12"/>
        <v>NorwayAR6_UNFCCC1995</v>
      </c>
      <c r="B813" t="s">
        <v>184</v>
      </c>
      <c r="C813" t="s">
        <v>185</v>
      </c>
      <c r="D813" t="s">
        <v>285</v>
      </c>
      <c r="E813" t="s">
        <v>68</v>
      </c>
      <c r="F813">
        <v>52.770125226817974</v>
      </c>
      <c r="G813">
        <v>12.105505348436306</v>
      </c>
      <c r="H813" t="s">
        <v>117</v>
      </c>
      <c r="I813" t="s">
        <v>47</v>
      </c>
      <c r="J813">
        <v>9.9892057449493289E-4</v>
      </c>
      <c r="K813">
        <v>0.61106704286887903</v>
      </c>
      <c r="L813">
        <v>4.730084614412812E-2</v>
      </c>
      <c r="M813"/>
      <c r="N813">
        <v>0.17633333540299495</v>
      </c>
      <c r="O813">
        <v>0.16529877558399789</v>
      </c>
      <c r="P813"/>
      <c r="Q813"/>
      <c r="R813">
        <v>2.6435433242144</v>
      </c>
      <c r="S813">
        <v>1.4862972506654999</v>
      </c>
      <c r="T813"/>
      <c r="U813"/>
      <c r="V813"/>
      <c r="W813"/>
      <c r="X813"/>
      <c r="Y813"/>
      <c r="Z813">
        <v>0.71615511448238001</v>
      </c>
      <c r="AA813"/>
      <c r="AB813">
        <v>2.0715635750300856</v>
      </c>
      <c r="AC813"/>
      <c r="AD813"/>
      <c r="AE813"/>
      <c r="AF813"/>
      <c r="AG813">
        <v>1.8052778230148838</v>
      </c>
      <c r="AH813"/>
      <c r="AI813">
        <v>-18.425653801090714</v>
      </c>
      <c r="AJ813"/>
      <c r="AK813"/>
      <c r="AL813">
        <v>-1.0079084799607829</v>
      </c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</row>
    <row r="814" spans="1:55" x14ac:dyDescent="0.2">
      <c r="A814" s="3" t="str">
        <f t="shared" si="12"/>
        <v>NorwayAR6_UNFCCC1996</v>
      </c>
      <c r="B814" t="s">
        <v>184</v>
      </c>
      <c r="C814" t="s">
        <v>185</v>
      </c>
      <c r="D814" t="s">
        <v>285</v>
      </c>
      <c r="E814" t="s">
        <v>65</v>
      </c>
      <c r="F814">
        <v>55.88582428778772</v>
      </c>
      <c r="G814">
        <v>12.755429916305831</v>
      </c>
      <c r="H814" t="s">
        <v>117</v>
      </c>
      <c r="I814" t="s">
        <v>49</v>
      </c>
      <c r="J814">
        <v>9.9647804505318088E-4</v>
      </c>
      <c r="K814">
        <v>0.63181771106728968</v>
      </c>
      <c r="L814">
        <v>4.2972352263899068E-2</v>
      </c>
      <c r="M814"/>
      <c r="N814">
        <v>0.1679739438905313</v>
      </c>
      <c r="O814">
        <v>0.15723599277828001</v>
      </c>
      <c r="P814"/>
      <c r="Q814"/>
      <c r="R814">
        <v>2.6622596111854402</v>
      </c>
      <c r="S814">
        <v>1.5031376631999001</v>
      </c>
      <c r="T814"/>
      <c r="U814"/>
      <c r="V814"/>
      <c r="W814"/>
      <c r="X814"/>
      <c r="Y814"/>
      <c r="Z814">
        <v>0.71526829048662</v>
      </c>
      <c r="AA814"/>
      <c r="AB814">
        <v>2.0486512990831969</v>
      </c>
      <c r="AC814"/>
      <c r="AD814"/>
      <c r="AE814"/>
      <c r="AF814"/>
      <c r="AG814">
        <v>1.8579462001676574</v>
      </c>
      <c r="AH814"/>
      <c r="AI814">
        <v>-17.849557881680322</v>
      </c>
      <c r="AJ814"/>
      <c r="AK814"/>
      <c r="AL814">
        <v>-0.82164270524871652</v>
      </c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</row>
    <row r="815" spans="1:55" x14ac:dyDescent="0.2">
      <c r="A815" s="3" t="str">
        <f t="shared" si="12"/>
        <v>NorwayAR6_UNFCCC1997</v>
      </c>
      <c r="B815" t="s">
        <v>184</v>
      </c>
      <c r="C815" t="s">
        <v>185</v>
      </c>
      <c r="D815" t="s">
        <v>285</v>
      </c>
      <c r="E815" t="s">
        <v>64</v>
      </c>
      <c r="F815">
        <v>56.362539183286358</v>
      </c>
      <c r="G815">
        <v>12.794672058972328</v>
      </c>
      <c r="H815" t="s">
        <v>120</v>
      </c>
      <c r="I815" t="s">
        <v>47</v>
      </c>
      <c r="J815">
        <v>1.0120921719846286E-3</v>
      </c>
      <c r="K815">
        <v>0.62357384277739336</v>
      </c>
      <c r="L815">
        <v>4.1871337439790546E-2</v>
      </c>
      <c r="M815"/>
      <c r="N815">
        <v>0.17442028442444699</v>
      </c>
      <c r="O815">
        <v>0.16013453535836919</v>
      </c>
      <c r="P815"/>
      <c r="Q815"/>
      <c r="R815">
        <v>2.61937429739984</v>
      </c>
      <c r="S815">
        <v>1.5019079838125999</v>
      </c>
      <c r="T815"/>
      <c r="U815"/>
      <c r="V815"/>
      <c r="W815"/>
      <c r="X815"/>
      <c r="Y815"/>
      <c r="Z815">
        <v>0.69925086653138002</v>
      </c>
      <c r="AA815"/>
      <c r="AB815">
        <v>2.1748007062989196</v>
      </c>
      <c r="AC815"/>
      <c r="AD815"/>
      <c r="AE815"/>
      <c r="AF815"/>
      <c r="AG815">
        <v>2.0302551696906987</v>
      </c>
      <c r="AH815"/>
      <c r="AI815">
        <v>-17.121716262713964</v>
      </c>
      <c r="AJ815"/>
      <c r="AK815"/>
      <c r="AL815">
        <v>-0.6441570646170458</v>
      </c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</row>
    <row r="816" spans="1:55" x14ac:dyDescent="0.2">
      <c r="A816" s="3" t="str">
        <f t="shared" si="12"/>
        <v>NorwayAR6_UNFCCC1998</v>
      </c>
      <c r="B816" t="s">
        <v>184</v>
      </c>
      <c r="C816" t="s">
        <v>185</v>
      </c>
      <c r="D816" t="s">
        <v>285</v>
      </c>
      <c r="E816" t="s">
        <v>62</v>
      </c>
      <c r="F816">
        <v>56.305519293578023</v>
      </c>
      <c r="G816">
        <v>12.705850548166028</v>
      </c>
      <c r="H816" t="s">
        <v>223</v>
      </c>
      <c r="I816" t="s">
        <v>124</v>
      </c>
      <c r="J816">
        <v>1.0613557857525047E-3</v>
      </c>
      <c r="K816">
        <v>0.62245082186156764</v>
      </c>
      <c r="L816">
        <v>3.8657824036378963E-2</v>
      </c>
      <c r="M816"/>
      <c r="N816">
        <v>0.1791758068676203</v>
      </c>
      <c r="O816">
        <v>0.15971554723443299</v>
      </c>
      <c r="P816"/>
      <c r="Q816"/>
      <c r="R816">
        <v>2.62087206370256</v>
      </c>
      <c r="S816">
        <v>1.5082003107989999</v>
      </c>
      <c r="T816"/>
      <c r="U816"/>
      <c r="V816"/>
      <c r="W816"/>
      <c r="X816"/>
      <c r="Y816"/>
      <c r="Z816">
        <v>0.68324336266742003</v>
      </c>
      <c r="AA816"/>
      <c r="AB816">
        <v>2.1786196268480054</v>
      </c>
      <c r="AC816"/>
      <c r="AD816"/>
      <c r="AE816"/>
      <c r="AF816"/>
      <c r="AG816">
        <v>2.0019314622757527</v>
      </c>
      <c r="AH816"/>
      <c r="AI816">
        <v>-19.23991120254815</v>
      </c>
      <c r="AJ816"/>
      <c r="AK816"/>
      <c r="AL816">
        <v>-0.70829495236112927</v>
      </c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</row>
    <row r="817" spans="1:55" x14ac:dyDescent="0.2">
      <c r="A817" s="3" t="str">
        <f t="shared" si="12"/>
        <v>NorwayAR6_UNFCCC1999</v>
      </c>
      <c r="B817" t="s">
        <v>184</v>
      </c>
      <c r="C817" t="s">
        <v>185</v>
      </c>
      <c r="D817" t="s">
        <v>285</v>
      </c>
      <c r="E817" t="s">
        <v>60</v>
      </c>
      <c r="F817">
        <v>57.256040044294558</v>
      </c>
      <c r="G817">
        <v>12.832173115947031</v>
      </c>
      <c r="H817" t="s">
        <v>149</v>
      </c>
      <c r="I817" t="s">
        <v>124</v>
      </c>
      <c r="J817">
        <v>1.1149447812245051E-3</v>
      </c>
      <c r="K817">
        <v>0.62935737083295251</v>
      </c>
      <c r="L817">
        <v>3.7026648397496947E-2</v>
      </c>
      <c r="M817"/>
      <c r="N817">
        <v>0.17538167539773808</v>
      </c>
      <c r="O817">
        <v>0.15823430537181249</v>
      </c>
      <c r="P817"/>
      <c r="Q817"/>
      <c r="R817">
        <v>2.6604199390494401</v>
      </c>
      <c r="S817">
        <v>1.4880769383206998</v>
      </c>
      <c r="T817"/>
      <c r="U817"/>
      <c r="V817"/>
      <c r="W817"/>
      <c r="X817"/>
      <c r="Y817"/>
      <c r="Z817">
        <v>0.68699968742256001</v>
      </c>
      <c r="AA817"/>
      <c r="AB817">
        <v>2.1490938325177975</v>
      </c>
      <c r="AC817"/>
      <c r="AD817"/>
      <c r="AE817"/>
      <c r="AF817"/>
      <c r="AG817">
        <v>2.0752793274391319</v>
      </c>
      <c r="AH817"/>
      <c r="AI817">
        <v>-20.707377282162646</v>
      </c>
      <c r="AJ817"/>
      <c r="AK817"/>
      <c r="AL817">
        <v>-0.86523264098792341</v>
      </c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</row>
    <row r="818" spans="1:55" x14ac:dyDescent="0.2">
      <c r="A818" s="3" t="str">
        <f t="shared" si="12"/>
        <v>NorwayAR6_UNFCCC2000</v>
      </c>
      <c r="B818" t="s">
        <v>184</v>
      </c>
      <c r="C818" t="s">
        <v>185</v>
      </c>
      <c r="D818" t="s">
        <v>285</v>
      </c>
      <c r="E818" t="s">
        <v>58</v>
      </c>
      <c r="F818">
        <v>56.634810175155081</v>
      </c>
      <c r="G818">
        <v>12.610827506671745</v>
      </c>
      <c r="H818" t="s">
        <v>34</v>
      </c>
      <c r="I818" t="s">
        <v>114</v>
      </c>
      <c r="J818">
        <v>9.3753626499972484E-4</v>
      </c>
      <c r="K818">
        <v>0.62099215167983024</v>
      </c>
      <c r="L818">
        <v>3.934394251522555E-2</v>
      </c>
      <c r="M818"/>
      <c r="N818">
        <v>0.18177635721543944</v>
      </c>
      <c r="O818">
        <v>0.15788754858950482</v>
      </c>
      <c r="P818"/>
      <c r="Q818"/>
      <c r="R818">
        <v>2.5450298643056</v>
      </c>
      <c r="S818">
        <v>1.4861360778263999</v>
      </c>
      <c r="T818"/>
      <c r="U818"/>
      <c r="V818"/>
      <c r="W818"/>
      <c r="X818"/>
      <c r="Y818"/>
      <c r="Z818">
        <v>0.64246431110914004</v>
      </c>
      <c r="AA818"/>
      <c r="AB818">
        <v>2.1126796595322257</v>
      </c>
      <c r="AC818"/>
      <c r="AD818"/>
      <c r="AE818"/>
      <c r="AF818"/>
      <c r="AG818">
        <v>2.1556214306138139</v>
      </c>
      <c r="AH818"/>
      <c r="AI818">
        <v>-22.685549547553119</v>
      </c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</row>
    <row r="819" spans="1:55" x14ac:dyDescent="0.2">
      <c r="A819" s="3" t="str">
        <f t="shared" si="12"/>
        <v>NorwayAR6_UNFCCC2001</v>
      </c>
      <c r="B819" t="s">
        <v>184</v>
      </c>
      <c r="C819" t="s">
        <v>185</v>
      </c>
      <c r="D819" t="s">
        <v>285</v>
      </c>
      <c r="E819" t="s">
        <v>55</v>
      </c>
      <c r="F819">
        <v>58.091596220464879</v>
      </c>
      <c r="G819">
        <v>12.869916001229328</v>
      </c>
      <c r="H819" t="s">
        <v>126</v>
      </c>
      <c r="I819" t="s">
        <v>136</v>
      </c>
      <c r="J819">
        <v>7.2788045338055183E-4</v>
      </c>
      <c r="K819">
        <v>0.63579807655504195</v>
      </c>
      <c r="L819">
        <v>3.7451709227042169E-2</v>
      </c>
      <c r="M819"/>
      <c r="N819">
        <v>0.17098547531985922</v>
      </c>
      <c r="O819">
        <v>0.15576473889805667</v>
      </c>
      <c r="P819"/>
      <c r="Q819"/>
      <c r="R819">
        <v>2.5255737775171201</v>
      </c>
      <c r="S819">
        <v>1.4507907860082001</v>
      </c>
      <c r="T819"/>
      <c r="U819"/>
      <c r="V819"/>
      <c r="W819"/>
      <c r="X819"/>
      <c r="Y819"/>
      <c r="Z819">
        <v>0.64886002046687996</v>
      </c>
      <c r="AA819"/>
      <c r="AB819">
        <v>2.2116637031392798</v>
      </c>
      <c r="AC819"/>
      <c r="AD819"/>
      <c r="AE819"/>
      <c r="AF819"/>
      <c r="AG819">
        <v>2.2117340303205673</v>
      </c>
      <c r="AH819"/>
      <c r="AI819">
        <v>-24.71638486111128</v>
      </c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</row>
    <row r="820" spans="1:55" x14ac:dyDescent="0.2">
      <c r="A820" s="3" t="str">
        <f t="shared" si="12"/>
        <v>NorwayAR6_UNFCCC2002</v>
      </c>
      <c r="B820" t="s">
        <v>184</v>
      </c>
      <c r="C820" t="s">
        <v>185</v>
      </c>
      <c r="D820" t="s">
        <v>285</v>
      </c>
      <c r="E820" t="s">
        <v>52</v>
      </c>
      <c r="F820">
        <v>57.141964179283441</v>
      </c>
      <c r="G820">
        <v>12.591441635095519</v>
      </c>
      <c r="H820" t="s">
        <v>124</v>
      </c>
      <c r="I820" t="s">
        <v>56</v>
      </c>
      <c r="J820">
        <v>7.0330725034598235E-4</v>
      </c>
      <c r="K820">
        <v>0.64161612962945302</v>
      </c>
      <c r="L820">
        <v>3.6247308922013603E-2</v>
      </c>
      <c r="M820"/>
      <c r="N820">
        <v>0.16579614099884254</v>
      </c>
      <c r="O820">
        <v>0.1563404204496909</v>
      </c>
      <c r="P820"/>
      <c r="Q820"/>
      <c r="R820">
        <v>2.5168784631652796</v>
      </c>
      <c r="S820">
        <v>1.4498265633851999</v>
      </c>
      <c r="T820"/>
      <c r="U820"/>
      <c r="V820"/>
      <c r="W820"/>
      <c r="X820"/>
      <c r="Y820"/>
      <c r="Z820">
        <v>0.64071408580491995</v>
      </c>
      <c r="AA820"/>
      <c r="AB820">
        <v>2.1204200042458563</v>
      </c>
      <c r="AC820"/>
      <c r="AD820"/>
      <c r="AE820"/>
      <c r="AF820"/>
      <c r="AG820">
        <v>2.2057595885090948</v>
      </c>
      <c r="AH820"/>
      <c r="AI820">
        <v>-25.864713604670637</v>
      </c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</row>
    <row r="821" spans="1:55" x14ac:dyDescent="0.2">
      <c r="A821" s="3" t="str">
        <f t="shared" si="12"/>
        <v>NorwayAR6_UNFCCC2003</v>
      </c>
      <c r="B821" t="s">
        <v>184</v>
      </c>
      <c r="C821" t="s">
        <v>185</v>
      </c>
      <c r="D821" t="s">
        <v>285</v>
      </c>
      <c r="E821" t="s">
        <v>50</v>
      </c>
      <c r="F821">
        <v>58.034731037741523</v>
      </c>
      <c r="G821">
        <v>12.713378856007807</v>
      </c>
      <c r="H821" t="s">
        <v>134</v>
      </c>
      <c r="I821" t="s">
        <v>136</v>
      </c>
      <c r="J821">
        <v>7.5619491596038031E-4</v>
      </c>
      <c r="K821">
        <v>0.65259339940661309</v>
      </c>
      <c r="L821">
        <v>3.4964095613552591E-2</v>
      </c>
      <c r="M821"/>
      <c r="N821">
        <v>0.16281288921136461</v>
      </c>
      <c r="O821">
        <v>0.14962961576846964</v>
      </c>
      <c r="P821"/>
      <c r="Q821"/>
      <c r="R821">
        <v>2.5545469246383998</v>
      </c>
      <c r="S821">
        <v>1.4828221802393999</v>
      </c>
      <c r="T821"/>
      <c r="U821"/>
      <c r="V821"/>
      <c r="W821"/>
      <c r="X821"/>
      <c r="Y821"/>
      <c r="Z821">
        <v>0.64796374673924007</v>
      </c>
      <c r="AA821"/>
      <c r="AB821">
        <v>2.1140060320191298</v>
      </c>
      <c r="AC821"/>
      <c r="AD821"/>
      <c r="AE821"/>
      <c r="AF821"/>
      <c r="AG821">
        <v>1.8843756227675728</v>
      </c>
      <c r="AH821"/>
      <c r="AI821">
        <v>-27.462615729373265</v>
      </c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</row>
    <row r="822" spans="1:55" x14ac:dyDescent="0.2">
      <c r="A822" s="3" t="str">
        <f t="shared" si="12"/>
        <v>NorwayAR6_UNFCCC2004</v>
      </c>
      <c r="B822" t="s">
        <v>184</v>
      </c>
      <c r="C822" t="s">
        <v>185</v>
      </c>
      <c r="D822" t="s">
        <v>285</v>
      </c>
      <c r="E822" t="s">
        <v>46</v>
      </c>
      <c r="F822">
        <v>58.351252251615541</v>
      </c>
      <c r="G822">
        <v>12.707403292228189</v>
      </c>
      <c r="H822" t="s">
        <v>112</v>
      </c>
      <c r="I822" t="s">
        <v>136</v>
      </c>
      <c r="J822">
        <v>7.2787505484902344E-4</v>
      </c>
      <c r="K822">
        <v>0.64347141120618268</v>
      </c>
      <c r="L822">
        <v>3.4875958587519761E-2</v>
      </c>
      <c r="M822"/>
      <c r="N822">
        <v>0.1738708554057426</v>
      </c>
      <c r="O822">
        <v>0.14778177480055499</v>
      </c>
      <c r="P822"/>
      <c r="Q822"/>
      <c r="R822">
        <v>2.5203163858595197</v>
      </c>
      <c r="S822">
        <v>1.4910081992714999</v>
      </c>
      <c r="T822"/>
      <c r="U822"/>
      <c r="V822"/>
      <c r="W822"/>
      <c r="X822"/>
      <c r="Y822"/>
      <c r="Z822">
        <v>0.63619720082256004</v>
      </c>
      <c r="AA822"/>
      <c r="AB822">
        <v>2.1096730401788379</v>
      </c>
      <c r="AC822"/>
      <c r="AD822"/>
      <c r="AE822"/>
      <c r="AF822"/>
      <c r="AG822">
        <v>1.8660567934462073</v>
      </c>
      <c r="AH822"/>
      <c r="AI822">
        <v>-26.995775687977467</v>
      </c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</row>
    <row r="823" spans="1:55" x14ac:dyDescent="0.2">
      <c r="A823" s="3" t="str">
        <f t="shared" si="12"/>
        <v>NorwayAR6_UNFCCC2005</v>
      </c>
      <c r="B823" t="s">
        <v>184</v>
      </c>
      <c r="C823" t="s">
        <v>185</v>
      </c>
      <c r="D823" t="s">
        <v>285</v>
      </c>
      <c r="E823" t="s">
        <v>43</v>
      </c>
      <c r="F823">
        <v>57.125873664889511</v>
      </c>
      <c r="G823">
        <v>12.35610600000941</v>
      </c>
      <c r="H823" t="s">
        <v>130</v>
      </c>
      <c r="I823" t="s">
        <v>57</v>
      </c>
      <c r="J823">
        <v>6.8676811161292456E-4</v>
      </c>
      <c r="K823">
        <v>0.64800788034029755</v>
      </c>
      <c r="L823">
        <v>3.3851180824709101E-2</v>
      </c>
      <c r="M823"/>
      <c r="N823">
        <v>0.16981862465744527</v>
      </c>
      <c r="O823">
        <v>0.14832231417754813</v>
      </c>
      <c r="P823"/>
      <c r="Q823"/>
      <c r="R823">
        <v>2.52778070034848</v>
      </c>
      <c r="S823">
        <v>1.4888128733205002</v>
      </c>
      <c r="T823"/>
      <c r="U823"/>
      <c r="V823"/>
      <c r="W823"/>
      <c r="X823"/>
      <c r="Y823"/>
      <c r="Z823">
        <v>0.63929362974191994</v>
      </c>
      <c r="AA823"/>
      <c r="AB823">
        <v>2.112910607493427</v>
      </c>
      <c r="AC823"/>
      <c r="AD823"/>
      <c r="AE823"/>
      <c r="AF823"/>
      <c r="AG823">
        <v>1.704243970486337</v>
      </c>
      <c r="AH823"/>
      <c r="AI823">
        <v>-24.144489663454213</v>
      </c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</row>
    <row r="824" spans="1:55" x14ac:dyDescent="0.2">
      <c r="A824" s="3" t="str">
        <f t="shared" si="12"/>
        <v>NorwayAR6_UNFCCC2006</v>
      </c>
      <c r="B824" t="s">
        <v>184</v>
      </c>
      <c r="C824" t="s">
        <v>185</v>
      </c>
      <c r="D824" t="s">
        <v>285</v>
      </c>
      <c r="E824" t="s">
        <v>39</v>
      </c>
      <c r="F824">
        <v>57.224809707260725</v>
      </c>
      <c r="G824">
        <v>12.278218316193275</v>
      </c>
      <c r="H824" t="s">
        <v>134</v>
      </c>
      <c r="I824" t="s">
        <v>69</v>
      </c>
      <c r="J824">
        <v>6.742796055500828E-4</v>
      </c>
      <c r="K824">
        <v>0.66070660044278551</v>
      </c>
      <c r="L824">
        <v>3.405780173048676E-2</v>
      </c>
      <c r="M824"/>
      <c r="N824">
        <v>0.15915562767862207</v>
      </c>
      <c r="O824">
        <v>0.14607997014810573</v>
      </c>
      <c r="P824"/>
      <c r="Q824"/>
      <c r="R824">
        <v>2.46999940038656</v>
      </c>
      <c r="S824">
        <v>1.4667126687759</v>
      </c>
      <c r="T824"/>
      <c r="U824"/>
      <c r="V824"/>
      <c r="W824"/>
      <c r="X824"/>
      <c r="Y824"/>
      <c r="Z824">
        <v>0.62930208520011988</v>
      </c>
      <c r="AA824"/>
      <c r="AB824">
        <v>2.1807342879544089</v>
      </c>
      <c r="AC824"/>
      <c r="AD824"/>
      <c r="AE824"/>
      <c r="AF824"/>
      <c r="AG824">
        <v>1.6126500514506892</v>
      </c>
      <c r="AH824"/>
      <c r="AI824">
        <v>-26.226886354006787</v>
      </c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</row>
    <row r="825" spans="1:55" x14ac:dyDescent="0.2">
      <c r="A825" s="3" t="str">
        <f t="shared" si="12"/>
        <v>NorwayAR6_UNFCCC2007</v>
      </c>
      <c r="B825" t="s">
        <v>184</v>
      </c>
      <c r="C825" t="s">
        <v>185</v>
      </c>
      <c r="D825" t="s">
        <v>285</v>
      </c>
      <c r="E825" t="s">
        <v>37</v>
      </c>
      <c r="F825">
        <v>58.797766152763039</v>
      </c>
      <c r="G825">
        <v>12.485847487385319</v>
      </c>
      <c r="H825" t="s">
        <v>122</v>
      </c>
      <c r="I825" t="s">
        <v>67</v>
      </c>
      <c r="J825">
        <v>6.6793811350566307E-4</v>
      </c>
      <c r="K825">
        <v>0.67234697915108754</v>
      </c>
      <c r="L825">
        <v>3.2944133594760623E-2</v>
      </c>
      <c r="M825"/>
      <c r="N825">
        <v>0.15433857023405909</v>
      </c>
      <c r="O825">
        <v>0.14037031702009278</v>
      </c>
      <c r="P825"/>
      <c r="Q825"/>
      <c r="R825">
        <v>2.44705971743904</v>
      </c>
      <c r="S825">
        <v>1.4803096758449998</v>
      </c>
      <c r="T825"/>
      <c r="U825"/>
      <c r="V825"/>
      <c r="W825"/>
      <c r="X825"/>
      <c r="Y825"/>
      <c r="Z825">
        <v>0.62864166274942002</v>
      </c>
      <c r="AA825"/>
      <c r="AB825">
        <v>2.1768524126996986</v>
      </c>
      <c r="AC825"/>
      <c r="AD825"/>
      <c r="AE825"/>
      <c r="AF825"/>
      <c r="AG825">
        <v>1.5205976062034705</v>
      </c>
      <c r="AH825"/>
      <c r="AI825">
        <v>-26.349016875521993</v>
      </c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</row>
    <row r="826" spans="1:55" x14ac:dyDescent="0.2">
      <c r="A826" s="3" t="str">
        <f t="shared" si="12"/>
        <v>NorwayAR6_UNFCCC2008</v>
      </c>
      <c r="B826" t="s">
        <v>184</v>
      </c>
      <c r="C826" t="s">
        <v>185</v>
      </c>
      <c r="D826" t="s">
        <v>285</v>
      </c>
      <c r="E826" t="s">
        <v>33</v>
      </c>
      <c r="F826">
        <v>57.581310333288528</v>
      </c>
      <c r="G826">
        <v>12.076080160296675</v>
      </c>
      <c r="H826" t="s">
        <v>47</v>
      </c>
      <c r="I826" t="s">
        <v>61</v>
      </c>
      <c r="J826">
        <v>6.3393336772951095E-4</v>
      </c>
      <c r="K826">
        <v>0.6640546159219638</v>
      </c>
      <c r="L826">
        <v>3.2311077276581383E-2</v>
      </c>
      <c r="M826"/>
      <c r="N826">
        <v>0.15667295097174688</v>
      </c>
      <c r="O826">
        <v>0.1469613558297079</v>
      </c>
      <c r="P826"/>
      <c r="Q826"/>
      <c r="R826">
        <v>2.4469995980406396</v>
      </c>
      <c r="S826">
        <v>1.4655683087136002</v>
      </c>
      <c r="T826"/>
      <c r="U826"/>
      <c r="V826"/>
      <c r="W826"/>
      <c r="X826"/>
      <c r="Y826"/>
      <c r="Z826">
        <v>0.62882333505129995</v>
      </c>
      <c r="AA826"/>
      <c r="AB826">
        <v>2.1990357850993445</v>
      </c>
      <c r="AC826"/>
      <c r="AD826"/>
      <c r="AE826"/>
      <c r="AF826"/>
      <c r="AG826">
        <v>1.7218004101263669</v>
      </c>
      <c r="AH826"/>
      <c r="AI826">
        <v>-28.202661568794746</v>
      </c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</row>
    <row r="827" spans="1:55" x14ac:dyDescent="0.2">
      <c r="A827" s="3" t="str">
        <f t="shared" si="12"/>
        <v>NorwayAR6_UNFCCC2009</v>
      </c>
      <c r="B827" t="s">
        <v>184</v>
      </c>
      <c r="C827" t="s">
        <v>185</v>
      </c>
      <c r="D827" t="s">
        <v>285</v>
      </c>
      <c r="E827" t="s">
        <v>31</v>
      </c>
      <c r="F827">
        <v>56.141813552018206</v>
      </c>
      <c r="G827">
        <v>11.626630616857989</v>
      </c>
      <c r="H827" t="s">
        <v>47</v>
      </c>
      <c r="I827" t="s">
        <v>61</v>
      </c>
      <c r="J827">
        <v>6.3614254761386877E-4</v>
      </c>
      <c r="K827">
        <v>0.68163841850017459</v>
      </c>
      <c r="L827">
        <v>3.2473460224039054E-2</v>
      </c>
      <c r="M827"/>
      <c r="N827">
        <v>0.12487498007590596</v>
      </c>
      <c r="O827">
        <v>0.16101314119988039</v>
      </c>
      <c r="P827"/>
      <c r="Q827"/>
      <c r="R827">
        <v>2.4818780467708796</v>
      </c>
      <c r="S827">
        <v>1.4208948203541001</v>
      </c>
      <c r="T827"/>
      <c r="U827"/>
      <c r="V827"/>
      <c r="W827"/>
      <c r="X827"/>
      <c r="Y827"/>
      <c r="Z827">
        <v>0.62871474481217993</v>
      </c>
      <c r="AA827"/>
      <c r="AB827">
        <v>2.2068675619335782</v>
      </c>
      <c r="AC827">
        <v>0.57799417535831132</v>
      </c>
      <c r="AD827"/>
      <c r="AE827"/>
      <c r="AF827"/>
      <c r="AG827">
        <v>1.7232204034394167</v>
      </c>
      <c r="AH827"/>
      <c r="AI827">
        <v>-32.070900149444427</v>
      </c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</row>
    <row r="828" spans="1:55" x14ac:dyDescent="0.2">
      <c r="A828" s="3" t="str">
        <f t="shared" si="12"/>
        <v>NorwayAR6_UNFCCC2010</v>
      </c>
      <c r="B828" t="s">
        <v>184</v>
      </c>
      <c r="C828" t="s">
        <v>185</v>
      </c>
      <c r="D828" t="s">
        <v>285</v>
      </c>
      <c r="E828" t="s">
        <v>30</v>
      </c>
      <c r="F828">
        <v>59.054737064133789</v>
      </c>
      <c r="G828">
        <v>12.07848093412526</v>
      </c>
      <c r="H828" t="s">
        <v>44</v>
      </c>
      <c r="I828" t="s">
        <v>66</v>
      </c>
      <c r="J828">
        <v>6.6877451123501116E-4</v>
      </c>
      <c r="K828">
        <v>0.67377844348524529</v>
      </c>
      <c r="L828">
        <v>3.2489959244591263E-2</v>
      </c>
      <c r="M828"/>
      <c r="N828">
        <v>0.13307990543672357</v>
      </c>
      <c r="O828">
        <v>0.16065169183343989</v>
      </c>
      <c r="P828"/>
      <c r="Q828"/>
      <c r="R828">
        <v>2.4605846361883201</v>
      </c>
      <c r="S828">
        <v>1.3692691742184</v>
      </c>
      <c r="T828"/>
      <c r="U828"/>
      <c r="V828"/>
      <c r="W828"/>
      <c r="X828"/>
      <c r="Y828"/>
      <c r="Z828">
        <v>0.62363833405865998</v>
      </c>
      <c r="AA828"/>
      <c r="AB828">
        <v>2.3036151393722735</v>
      </c>
      <c r="AC828"/>
      <c r="AD828">
        <v>0.67405029158534935</v>
      </c>
      <c r="AE828"/>
      <c r="AF828"/>
      <c r="AG828">
        <v>2.0560858447090395</v>
      </c>
      <c r="AH828"/>
      <c r="AI828">
        <v>-29.580190807049632</v>
      </c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</row>
    <row r="829" spans="1:55" x14ac:dyDescent="0.2">
      <c r="A829" s="3" t="str">
        <f t="shared" si="12"/>
        <v>NorwayAR6_UNFCCC2011</v>
      </c>
      <c r="B829" t="s">
        <v>184</v>
      </c>
      <c r="C829" t="s">
        <v>185</v>
      </c>
      <c r="D829" t="s">
        <v>285</v>
      </c>
      <c r="E829" t="s">
        <v>29</v>
      </c>
      <c r="F829">
        <v>57.090215721818566</v>
      </c>
      <c r="G829">
        <v>11.526186435980659</v>
      </c>
      <c r="H829" t="s">
        <v>40</v>
      </c>
      <c r="I829" t="s">
        <v>113</v>
      </c>
      <c r="J829">
        <v>7.2738934286783682E-4</v>
      </c>
      <c r="K829">
        <v>0.67726393528866902</v>
      </c>
      <c r="L829">
        <v>3.4700777893756293E-2</v>
      </c>
      <c r="M829"/>
      <c r="N829">
        <v>0.13871924107763609</v>
      </c>
      <c r="O829">
        <v>0.14931604573993859</v>
      </c>
      <c r="P829"/>
      <c r="Q829"/>
      <c r="R829">
        <v>2.3957719758415998</v>
      </c>
      <c r="S829">
        <v>1.4097069074360999</v>
      </c>
      <c r="T829"/>
      <c r="U829"/>
      <c r="V829"/>
      <c r="W829"/>
      <c r="X829"/>
      <c r="Y829"/>
      <c r="Z829">
        <v>0.61090476702333985</v>
      </c>
      <c r="AA829"/>
      <c r="AB829">
        <v>2.244797148252331</v>
      </c>
      <c r="AC829"/>
      <c r="AD829"/>
      <c r="AE829"/>
      <c r="AF829"/>
      <c r="AG829">
        <v>1.8633044634686518</v>
      </c>
      <c r="AH829"/>
      <c r="AI829">
        <v>-30.081083611955599</v>
      </c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</row>
    <row r="830" spans="1:55" x14ac:dyDescent="0.2">
      <c r="A830" s="3" t="str">
        <f t="shared" si="12"/>
        <v>NorwayAR6_UNFCCC2012</v>
      </c>
      <c r="B830" t="s">
        <v>184</v>
      </c>
      <c r="C830" t="s">
        <v>185</v>
      </c>
      <c r="D830" t="s">
        <v>285</v>
      </c>
      <c r="E830" t="s">
        <v>28</v>
      </c>
      <c r="F830">
        <v>56.650608769973964</v>
      </c>
      <c r="G830">
        <v>11.288190641039588</v>
      </c>
      <c r="H830" t="s">
        <v>40</v>
      </c>
      <c r="I830" t="s">
        <v>54</v>
      </c>
      <c r="J830">
        <v>7.1197445443850341E-4</v>
      </c>
      <c r="K830">
        <v>0.67487250481576833</v>
      </c>
      <c r="L830">
        <v>3.3130928966032404E-2</v>
      </c>
      <c r="M830"/>
      <c r="N830">
        <v>0.13858081806730868</v>
      </c>
      <c r="O830">
        <v>0.15341574815089062</v>
      </c>
      <c r="P830"/>
      <c r="Q830"/>
      <c r="R830">
        <v>2.40159059034064</v>
      </c>
      <c r="S830">
        <v>1.4147809051194</v>
      </c>
      <c r="T830"/>
      <c r="U830"/>
      <c r="V830"/>
      <c r="W830"/>
      <c r="X830"/>
      <c r="Y830"/>
      <c r="Z830">
        <v>0.61981745379653985</v>
      </c>
      <c r="AA830"/>
      <c r="AB830">
        <v>2.2850699158442795</v>
      </c>
      <c r="AC830"/>
      <c r="AD830"/>
      <c r="AE830"/>
      <c r="AF830"/>
      <c r="AG830">
        <v>1.9698366625481034</v>
      </c>
      <c r="AH830"/>
      <c r="AI830">
        <v>-26.547512639942084</v>
      </c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</row>
    <row r="831" spans="1:55" x14ac:dyDescent="0.2">
      <c r="A831" s="3" t="str">
        <f t="shared" si="12"/>
        <v>NorwayAR6_UNFCCC2013</v>
      </c>
      <c r="B831" t="s">
        <v>184</v>
      </c>
      <c r="C831" t="s">
        <v>185</v>
      </c>
      <c r="D831" t="s">
        <v>285</v>
      </c>
      <c r="E831" t="s">
        <v>27</v>
      </c>
      <c r="F831">
        <v>56.647846164226785</v>
      </c>
      <c r="G831">
        <v>11.151978437027076</v>
      </c>
      <c r="H831" t="s">
        <v>132</v>
      </c>
      <c r="I831" t="s">
        <v>293</v>
      </c>
      <c r="J831">
        <v>7.1833784079571017E-4</v>
      </c>
      <c r="K831">
        <v>0.67681698257553791</v>
      </c>
      <c r="L831">
        <v>3.2387052503040324E-2</v>
      </c>
      <c r="M831"/>
      <c r="N831">
        <v>0.13970814081388869</v>
      </c>
      <c r="O831">
        <v>0.15108782410753313</v>
      </c>
      <c r="P831"/>
      <c r="Q831"/>
      <c r="R831">
        <v>2.4259809043627203</v>
      </c>
      <c r="S831">
        <v>1.4326283750961002</v>
      </c>
      <c r="T831"/>
      <c r="U831"/>
      <c r="V831"/>
      <c r="W831"/>
      <c r="X831"/>
      <c r="Y831"/>
      <c r="Z831">
        <v>0.62856948864609996</v>
      </c>
      <c r="AA831"/>
      <c r="AB831">
        <v>2.2803277915059925</v>
      </c>
      <c r="AC831"/>
      <c r="AD831"/>
      <c r="AE831"/>
      <c r="AF831"/>
      <c r="AG831">
        <v>1.7912932577203797</v>
      </c>
      <c r="AH831"/>
      <c r="AI831">
        <v>-26.889538192043926</v>
      </c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</row>
    <row r="832" spans="1:55" x14ac:dyDescent="0.2">
      <c r="A832" s="3" t="str">
        <f t="shared" si="12"/>
        <v>NorwayAR6_UNFCCC2014</v>
      </c>
      <c r="B832" t="s">
        <v>184</v>
      </c>
      <c r="C832" t="s">
        <v>185</v>
      </c>
      <c r="D832" t="s">
        <v>285</v>
      </c>
      <c r="E832" t="s">
        <v>24</v>
      </c>
      <c r="F832">
        <v>57.358776025872999</v>
      </c>
      <c r="G832">
        <v>11.165307703812674</v>
      </c>
      <c r="H832" t="s">
        <v>132</v>
      </c>
      <c r="I832" t="s">
        <v>113</v>
      </c>
      <c r="J832">
        <v>7.0843184686104194E-4</v>
      </c>
      <c r="K832">
        <v>0.67320790026351407</v>
      </c>
      <c r="L832">
        <v>3.2141159752268764E-2</v>
      </c>
      <c r="M832"/>
      <c r="N832">
        <v>0.13897333562696568</v>
      </c>
      <c r="O832">
        <v>0.15567760435725156</v>
      </c>
      <c r="P832"/>
      <c r="Q832"/>
      <c r="R832">
        <v>2.4446317140222398</v>
      </c>
      <c r="S832">
        <v>1.4737824446708998</v>
      </c>
      <c r="T832"/>
      <c r="U832"/>
      <c r="V832"/>
      <c r="W832"/>
      <c r="X832"/>
      <c r="Y832"/>
      <c r="Z832">
        <v>0.63710912193646008</v>
      </c>
      <c r="AA832"/>
      <c r="AB832">
        <v>2.2316065360664417</v>
      </c>
      <c r="AC832"/>
      <c r="AD832"/>
      <c r="AE832"/>
      <c r="AF832"/>
      <c r="AG832">
        <v>2.1423470238760216</v>
      </c>
      <c r="AH832"/>
      <c r="AI832">
        <v>-23.392004194849029</v>
      </c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</row>
    <row r="833" spans="1:55" x14ac:dyDescent="0.2">
      <c r="A833" s="3" t="str">
        <f t="shared" si="12"/>
        <v>NorwayAR6_UNFCCC2015</v>
      </c>
      <c r="B833" t="s">
        <v>184</v>
      </c>
      <c r="C833" t="s">
        <v>185</v>
      </c>
      <c r="D833" t="s">
        <v>285</v>
      </c>
      <c r="E833" t="s">
        <v>22</v>
      </c>
      <c r="F833">
        <v>58.391908148065539</v>
      </c>
      <c r="G833">
        <v>11.25386990151028</v>
      </c>
      <c r="H833" t="s">
        <v>118</v>
      </c>
      <c r="I833" t="s">
        <v>113</v>
      </c>
      <c r="J833">
        <v>7.2468026064025841E-4</v>
      </c>
      <c r="K833">
        <v>0.6692120429567322</v>
      </c>
      <c r="L833">
        <v>3.0037862394788117E-2</v>
      </c>
      <c r="M833"/>
      <c r="N833">
        <v>0.13885659520396601</v>
      </c>
      <c r="O833">
        <v>0.16189349944451373</v>
      </c>
      <c r="P833"/>
      <c r="Q833"/>
      <c r="R833">
        <v>2.4838819335457596</v>
      </c>
      <c r="S833">
        <v>1.4943526998036001</v>
      </c>
      <c r="T833"/>
      <c r="U833"/>
      <c r="V833"/>
      <c r="W833"/>
      <c r="X833"/>
      <c r="Y833"/>
      <c r="Z833">
        <v>0.64343958612980001</v>
      </c>
      <c r="AA833"/>
      <c r="AB833">
        <v>2.2955261727717167</v>
      </c>
      <c r="AC833"/>
      <c r="AD833"/>
      <c r="AE833"/>
      <c r="AF833"/>
      <c r="AG833">
        <v>2.5360699570820682</v>
      </c>
      <c r="AH833"/>
      <c r="AI833">
        <v>-18.577807163774789</v>
      </c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</row>
    <row r="834" spans="1:55" x14ac:dyDescent="0.2">
      <c r="A834" s="3" t="str">
        <f t="shared" si="12"/>
        <v>NorwayAR6_UNFCCC2016</v>
      </c>
      <c r="B834" t="s">
        <v>184</v>
      </c>
      <c r="C834" t="s">
        <v>185</v>
      </c>
      <c r="D834" t="s">
        <v>285</v>
      </c>
      <c r="E834" t="s">
        <v>21</v>
      </c>
      <c r="F834">
        <v>57.259386227182041</v>
      </c>
      <c r="G834">
        <v>10.938805691063886</v>
      </c>
      <c r="H834" t="s">
        <v>128</v>
      </c>
      <c r="I834" t="s">
        <v>59</v>
      </c>
      <c r="J834">
        <v>7.0075924681418196E-4</v>
      </c>
      <c r="K834">
        <v>0.66726567836794015</v>
      </c>
      <c r="L834">
        <v>2.9913985131037726E-2</v>
      </c>
      <c r="M834"/>
      <c r="N834">
        <v>0.1394355146051855</v>
      </c>
      <c r="O834">
        <v>0.1633848218958367</v>
      </c>
      <c r="P834"/>
      <c r="Q834"/>
      <c r="R834">
        <v>2.5361009227209603</v>
      </c>
      <c r="S834">
        <v>1.4915048120700001</v>
      </c>
      <c r="T834"/>
      <c r="U834"/>
      <c r="V834"/>
      <c r="W834"/>
      <c r="X834"/>
      <c r="Y834"/>
      <c r="Z834">
        <v>0.64845593584852013</v>
      </c>
      <c r="AA834"/>
      <c r="AB834">
        <v>2.2459195836465367</v>
      </c>
      <c r="AC834"/>
      <c r="AD834"/>
      <c r="AE834"/>
      <c r="AF834"/>
      <c r="AG834">
        <v>2.4333333663070458</v>
      </c>
      <c r="AH834"/>
      <c r="AI834">
        <v>-17.895050430306515</v>
      </c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</row>
    <row r="835" spans="1:55" x14ac:dyDescent="0.2">
      <c r="A835" s="3" t="str">
        <f t="shared" ref="A835:A898" si="13">C835&amp;D835&amp;E835</f>
        <v>NorwayAR6_UNFCCC2017</v>
      </c>
      <c r="B835" t="s">
        <v>184</v>
      </c>
      <c r="C835" t="s">
        <v>185</v>
      </c>
      <c r="D835" t="s">
        <v>285</v>
      </c>
      <c r="E835" t="s">
        <v>20</v>
      </c>
      <c r="F835">
        <v>56.496114597098156</v>
      </c>
      <c r="G835">
        <v>10.706169640804749</v>
      </c>
      <c r="H835" t="s">
        <v>123</v>
      </c>
      <c r="I835" t="s">
        <v>61</v>
      </c>
      <c r="J835">
        <v>6.8285395769914793E-4</v>
      </c>
      <c r="K835">
        <v>0.66509059639520296</v>
      </c>
      <c r="L835">
        <v>2.8831547921878795E-2</v>
      </c>
      <c r="M835"/>
      <c r="N835">
        <v>0.14170106633555812</v>
      </c>
      <c r="O835">
        <v>0.16437678934736022</v>
      </c>
      <c r="P835"/>
      <c r="Q835"/>
      <c r="R835">
        <v>2.5284771158259201</v>
      </c>
      <c r="S835">
        <v>1.4747721134874001</v>
      </c>
      <c r="T835"/>
      <c r="U835"/>
      <c r="V835"/>
      <c r="W835"/>
      <c r="X835"/>
      <c r="Y835"/>
      <c r="Z835">
        <v>0.64995280064304006</v>
      </c>
      <c r="AA835"/>
      <c r="AB835">
        <v>2.2297599813361551</v>
      </c>
      <c r="AC835"/>
      <c r="AD835"/>
      <c r="AE835"/>
      <c r="AF835"/>
      <c r="AG835">
        <v>2.4036879167790119</v>
      </c>
      <c r="AH835"/>
      <c r="AI835">
        <v>-18.655208628026198</v>
      </c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</row>
    <row r="836" spans="1:55" x14ac:dyDescent="0.2">
      <c r="A836" s="3" t="str">
        <f t="shared" si="13"/>
        <v>NorwayAR6_UNFCCC2018</v>
      </c>
      <c r="B836" t="s">
        <v>184</v>
      </c>
      <c r="C836" t="s">
        <v>185</v>
      </c>
      <c r="D836" t="s">
        <v>285</v>
      </c>
      <c r="E836" t="s">
        <v>19</v>
      </c>
      <c r="F836">
        <v>56.613157604862764</v>
      </c>
      <c r="G836">
        <v>10.657765974624365</v>
      </c>
      <c r="H836" t="s">
        <v>122</v>
      </c>
      <c r="I836" t="s">
        <v>61</v>
      </c>
      <c r="J836">
        <v>6.5208664226109952E-4</v>
      </c>
      <c r="K836">
        <v>0.66395079919065259</v>
      </c>
      <c r="L836">
        <v>2.8467743795177646E-2</v>
      </c>
      <c r="M836"/>
      <c r="N836">
        <v>0.14264532599572488</v>
      </c>
      <c r="O836">
        <v>0.16493613101844481</v>
      </c>
      <c r="P836"/>
      <c r="Q836"/>
      <c r="R836">
        <v>2.5102781024340803</v>
      </c>
      <c r="S836">
        <v>1.4625550160403</v>
      </c>
      <c r="T836"/>
      <c r="U836"/>
      <c r="V836"/>
      <c r="W836"/>
      <c r="X836"/>
      <c r="Y836"/>
      <c r="Z836">
        <v>0.65777955377288</v>
      </c>
      <c r="AA836"/>
      <c r="AB836">
        <v>2.2307664846575666</v>
      </c>
      <c r="AC836"/>
      <c r="AD836"/>
      <c r="AE836"/>
      <c r="AF836"/>
      <c r="AG836">
        <v>2.4761760231786831</v>
      </c>
      <c r="AH836"/>
      <c r="AI836">
        <v>-19.433322238913224</v>
      </c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</row>
    <row r="837" spans="1:55" x14ac:dyDescent="0.2">
      <c r="A837" s="3" t="str">
        <f t="shared" si="13"/>
        <v>NorwayAR6_UNFCCC2019</v>
      </c>
      <c r="B837" t="s">
        <v>184</v>
      </c>
      <c r="C837" t="s">
        <v>185</v>
      </c>
      <c r="D837" t="s">
        <v>285</v>
      </c>
      <c r="E837" t="s">
        <v>18</v>
      </c>
      <c r="F837">
        <v>54.660830089310984</v>
      </c>
      <c r="G837">
        <v>10.220997208866997</v>
      </c>
      <c r="H837" t="s">
        <v>112</v>
      </c>
      <c r="I837" t="s">
        <v>71</v>
      </c>
      <c r="J837">
        <v>6.2776424685426029E-4</v>
      </c>
      <c r="K837">
        <v>0.65848487127446942</v>
      </c>
      <c r="L837">
        <v>2.6967479281646591E-2</v>
      </c>
      <c r="M837"/>
      <c r="N837">
        <v>0.14746192938827729</v>
      </c>
      <c r="O837">
        <v>0.16708572005560668</v>
      </c>
      <c r="P837"/>
      <c r="Q837"/>
      <c r="R837">
        <v>2.4400834444607997</v>
      </c>
      <c r="S837">
        <v>1.5003151130331001</v>
      </c>
      <c r="T837"/>
      <c r="U837"/>
      <c r="V837"/>
      <c r="W837"/>
      <c r="X837"/>
      <c r="Y837"/>
      <c r="Z837">
        <v>0.65703614683749989</v>
      </c>
      <c r="AA837"/>
      <c r="AB837">
        <v>2.2721905610755506</v>
      </c>
      <c r="AC837"/>
      <c r="AD837"/>
      <c r="AE837"/>
      <c r="AF837"/>
      <c r="AG837">
        <v>2.2634188889027462</v>
      </c>
      <c r="AH837"/>
      <c r="AI837">
        <v>-21.080521268957007</v>
      </c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</row>
    <row r="838" spans="1:55" x14ac:dyDescent="0.2">
      <c r="A838" s="3" t="str">
        <f t="shared" si="13"/>
        <v>NorwayAR6_UNFCCC2020</v>
      </c>
      <c r="B838" t="s">
        <v>184</v>
      </c>
      <c r="C838" t="s">
        <v>185</v>
      </c>
      <c r="D838" t="s">
        <v>285</v>
      </c>
      <c r="E838" t="s">
        <v>107</v>
      </c>
      <c r="F838">
        <v>52.546645579190177</v>
      </c>
      <c r="G838">
        <v>9.7679876900980442</v>
      </c>
      <c r="H838" t="s">
        <v>45</v>
      </c>
      <c r="I838" t="s">
        <v>71</v>
      </c>
      <c r="J838">
        <v>6.2742911981927656E-4</v>
      </c>
      <c r="K838">
        <v>0.65193674753463482</v>
      </c>
      <c r="L838">
        <v>2.7397280081332305E-2</v>
      </c>
      <c r="M838"/>
      <c r="N838">
        <v>0.15532738328051782</v>
      </c>
      <c r="O838">
        <v>0.16533858910351501</v>
      </c>
      <c r="P838"/>
      <c r="Q838"/>
      <c r="R838">
        <v>2.4291748424558399</v>
      </c>
      <c r="S838">
        <v>1.4922890994920999</v>
      </c>
      <c r="T838"/>
      <c r="U838"/>
      <c r="V838"/>
      <c r="W838"/>
      <c r="X838"/>
      <c r="Y838"/>
      <c r="Z838">
        <v>0.66741082605580004</v>
      </c>
      <c r="AA838"/>
      <c r="AB838">
        <v>2.2429433653262381</v>
      </c>
      <c r="AC838"/>
      <c r="AD838"/>
      <c r="AE838"/>
      <c r="AF838"/>
      <c r="AG838">
        <v>1.8561701088557798</v>
      </c>
      <c r="AH838"/>
      <c r="AI838">
        <v>-24.514068531735386</v>
      </c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</row>
    <row r="839" spans="1:55" x14ac:dyDescent="0.2">
      <c r="A839" s="3" t="str">
        <f t="shared" si="13"/>
        <v>NorwaySAR_UNFCCC1990</v>
      </c>
      <c r="B839" t="s">
        <v>184</v>
      </c>
      <c r="C839" t="s">
        <v>185</v>
      </c>
      <c r="D839" t="s">
        <v>23</v>
      </c>
      <c r="E839" t="s">
        <v>79</v>
      </c>
      <c r="F839">
        <v>48.262364264641782</v>
      </c>
      <c r="G839">
        <v>11.378680063421784</v>
      </c>
      <c r="H839" t="s">
        <v>112</v>
      </c>
      <c r="I839" t="s">
        <v>133</v>
      </c>
      <c r="J839">
        <v>9.0327039339064175E-4</v>
      </c>
      <c r="K839">
        <v>0.59409932437284907</v>
      </c>
      <c r="L839">
        <v>4.206926933899352E-2</v>
      </c>
      <c r="M839"/>
      <c r="N839">
        <v>0.19607409855799987</v>
      </c>
      <c r="O839">
        <v>0.16775730773015762</v>
      </c>
      <c r="P839"/>
      <c r="Q839"/>
      <c r="R839">
        <v>2.0282669991233999</v>
      </c>
      <c r="S839">
        <v>1.7106074115950001</v>
      </c>
      <c r="T839"/>
      <c r="U839"/>
      <c r="V839"/>
      <c r="W839"/>
      <c r="X839"/>
      <c r="Y839"/>
      <c r="Z839">
        <v>0.70112076429369996</v>
      </c>
      <c r="AA839"/>
      <c r="AB839">
        <v>1.9902894718110071</v>
      </c>
      <c r="AC839"/>
      <c r="AD839"/>
      <c r="AE839"/>
      <c r="AF839"/>
      <c r="AG839">
        <v>1.6660796469053665</v>
      </c>
      <c r="AH839"/>
      <c r="AI839">
        <v>-13.255872523002186</v>
      </c>
      <c r="AJ839"/>
      <c r="AK839"/>
      <c r="AL839">
        <v>-0.99987722675950697</v>
      </c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</row>
    <row r="840" spans="1:55" x14ac:dyDescent="0.2">
      <c r="A840" s="3" t="str">
        <f t="shared" si="13"/>
        <v>NorwaySAR_UNFCCC1991</v>
      </c>
      <c r="B840" t="s">
        <v>184</v>
      </c>
      <c r="C840" t="s">
        <v>185</v>
      </c>
      <c r="D840" t="s">
        <v>23</v>
      </c>
      <c r="E840" t="s">
        <v>78</v>
      </c>
      <c r="F840">
        <v>46.379980566129397</v>
      </c>
      <c r="G840">
        <v>10.882894693080043</v>
      </c>
      <c r="H840" t="s">
        <v>124</v>
      </c>
      <c r="I840" t="s">
        <v>51</v>
      </c>
      <c r="J840">
        <v>8.3192610332197844E-4</v>
      </c>
      <c r="K840">
        <v>0.59545160514000151</v>
      </c>
      <c r="L840">
        <v>4.2031757076672324E-2</v>
      </c>
      <c r="M840"/>
      <c r="N840">
        <v>0.19021271719156807</v>
      </c>
      <c r="O840">
        <v>0.17230392059175806</v>
      </c>
      <c r="P840"/>
      <c r="Q840"/>
      <c r="R840">
        <v>2.0063371540253998</v>
      </c>
      <c r="S840">
        <v>1.7036599761129998</v>
      </c>
      <c r="T840"/>
      <c r="U840"/>
      <c r="V840"/>
      <c r="W840"/>
      <c r="X840"/>
      <c r="Y840"/>
      <c r="Z840">
        <v>0.6683656352816999</v>
      </c>
      <c r="AA840"/>
      <c r="AB840">
        <v>1.9828150598743273</v>
      </c>
      <c r="AC840"/>
      <c r="AD840"/>
      <c r="AE840"/>
      <c r="AF840"/>
      <c r="AG840">
        <v>1.6302746632192144</v>
      </c>
      <c r="AH840"/>
      <c r="AI840">
        <v>-15.078918577677292</v>
      </c>
      <c r="AJ840"/>
      <c r="AK840"/>
      <c r="AL840">
        <v>-0.92173091238843496</v>
      </c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</row>
    <row r="841" spans="1:55" x14ac:dyDescent="0.2">
      <c r="A841" s="3" t="str">
        <f t="shared" si="13"/>
        <v>NorwaySAR_UNFCCC1992</v>
      </c>
      <c r="B841" t="s">
        <v>184</v>
      </c>
      <c r="C841" t="s">
        <v>185</v>
      </c>
      <c r="D841" t="s">
        <v>23</v>
      </c>
      <c r="E841" t="s">
        <v>76</v>
      </c>
      <c r="F841">
        <v>46.814964340383376</v>
      </c>
      <c r="G841">
        <v>10.921741652352026</v>
      </c>
      <c r="H841" t="s">
        <v>127</v>
      </c>
      <c r="I841" t="s">
        <v>49</v>
      </c>
      <c r="J841">
        <v>9.0907681006044633E-4</v>
      </c>
      <c r="K841">
        <v>0.61363530600880511</v>
      </c>
      <c r="L841">
        <v>4.1313695394001128E-2</v>
      </c>
      <c r="M841"/>
      <c r="N841">
        <v>0.17511302497714357</v>
      </c>
      <c r="O841">
        <v>0.16993797362005017</v>
      </c>
      <c r="P841"/>
      <c r="Q841"/>
      <c r="R841">
        <v>2.0190318248582999</v>
      </c>
      <c r="S841">
        <v>1.697675572898</v>
      </c>
      <c r="T841"/>
      <c r="U841"/>
      <c r="V841"/>
      <c r="W841"/>
      <c r="X841"/>
      <c r="Y841"/>
      <c r="Z841">
        <v>0.62696836395360001</v>
      </c>
      <c r="AA841"/>
      <c r="AB841">
        <v>1.9791983012709529</v>
      </c>
      <c r="AC841"/>
      <c r="AD841"/>
      <c r="AE841"/>
      <c r="AF841"/>
      <c r="AG841">
        <v>1.6327661121188073</v>
      </c>
      <c r="AH841"/>
      <c r="AI841">
        <v>-14.833283951494918</v>
      </c>
      <c r="AJ841"/>
      <c r="AK841"/>
      <c r="AL841">
        <v>-0.59043504912773537</v>
      </c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</row>
    <row r="842" spans="1:55" x14ac:dyDescent="0.2">
      <c r="A842" s="3" t="str">
        <f t="shared" si="13"/>
        <v>NorwaySAR_UNFCCC1993</v>
      </c>
      <c r="B842" t="s">
        <v>184</v>
      </c>
      <c r="C842" t="s">
        <v>185</v>
      </c>
      <c r="D842" t="s">
        <v>23</v>
      </c>
      <c r="E842" t="s">
        <v>73</v>
      </c>
      <c r="F842">
        <v>48.656486507720054</v>
      </c>
      <c r="G842">
        <v>11.283995376548804</v>
      </c>
      <c r="H842" t="s">
        <v>40</v>
      </c>
      <c r="I842" t="s">
        <v>126</v>
      </c>
      <c r="J842">
        <v>9.8248214971664643E-4</v>
      </c>
      <c r="K842">
        <v>0.61355974925126755</v>
      </c>
      <c r="L842">
        <v>3.9934626983577443E-2</v>
      </c>
      <c r="M842"/>
      <c r="N842">
        <v>0.18376501217324431</v>
      </c>
      <c r="O842">
        <v>0.16274061159191081</v>
      </c>
      <c r="P842"/>
      <c r="Q842"/>
      <c r="R842">
        <v>2.0070987385743</v>
      </c>
      <c r="S842">
        <v>1.6868619057039997</v>
      </c>
      <c r="T842"/>
      <c r="U842"/>
      <c r="V842"/>
      <c r="W842"/>
      <c r="X842"/>
      <c r="Y842"/>
      <c r="Z842">
        <v>0.64486436998710006</v>
      </c>
      <c r="AA842"/>
      <c r="AB842">
        <v>1.9787070560009461</v>
      </c>
      <c r="AC842"/>
      <c r="AD842"/>
      <c r="AE842"/>
      <c r="AF842"/>
      <c r="AG842">
        <v>1.6008543019135717</v>
      </c>
      <c r="AH842"/>
      <c r="AI842">
        <v>-16.420935573171956</v>
      </c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</row>
    <row r="843" spans="1:55" x14ac:dyDescent="0.2">
      <c r="A843" s="3" t="str">
        <f t="shared" si="13"/>
        <v>NorwaySAR_UNFCCC1994</v>
      </c>
      <c r="B843" t="s">
        <v>184</v>
      </c>
      <c r="C843" t="s">
        <v>185</v>
      </c>
      <c r="D843" t="s">
        <v>23</v>
      </c>
      <c r="E843" t="s">
        <v>70</v>
      </c>
      <c r="F843">
        <v>50.74702639762895</v>
      </c>
      <c r="G843">
        <v>11.701995635217841</v>
      </c>
      <c r="H843" t="s">
        <v>171</v>
      </c>
      <c r="I843" t="s">
        <v>126</v>
      </c>
      <c r="J843">
        <v>1.0417027968127666E-3</v>
      </c>
      <c r="K843">
        <v>0.61982414389062201</v>
      </c>
      <c r="L843">
        <v>3.8172491591869265E-2</v>
      </c>
      <c r="M843"/>
      <c r="N843">
        <v>0.1852087992058824</v>
      </c>
      <c r="O843">
        <v>0.15679456531162633</v>
      </c>
      <c r="P843"/>
      <c r="Q843"/>
      <c r="R843">
        <v>2.0403380492922003</v>
      </c>
      <c r="S843">
        <v>1.6695556725379999</v>
      </c>
      <c r="T843"/>
      <c r="U843"/>
      <c r="V843"/>
      <c r="W843"/>
      <c r="X843"/>
      <c r="Y843"/>
      <c r="Z843">
        <v>0.62395350539479988</v>
      </c>
      <c r="AA843"/>
      <c r="AB843">
        <v>1.9826327407309332</v>
      </c>
      <c r="AC843"/>
      <c r="AD843"/>
      <c r="AE843"/>
      <c r="AF843"/>
      <c r="AG843">
        <v>1.6403779769179241</v>
      </c>
      <c r="AH843"/>
      <c r="AI843">
        <v>-14.160657003465904</v>
      </c>
      <c r="AJ843"/>
      <c r="AK843"/>
      <c r="AL843">
        <v>-0.72771167989291441</v>
      </c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</row>
    <row r="844" spans="1:55" x14ac:dyDescent="0.2">
      <c r="A844" s="3" t="str">
        <f t="shared" si="13"/>
        <v>NorwaySAR_UNFCCC1995</v>
      </c>
      <c r="B844" t="s">
        <v>184</v>
      </c>
      <c r="C844" t="s">
        <v>185</v>
      </c>
      <c r="D844" t="s">
        <v>23</v>
      </c>
      <c r="E844" t="s">
        <v>68</v>
      </c>
      <c r="F844">
        <v>51.619546011303463</v>
      </c>
      <c r="G844">
        <v>11.841561634311253</v>
      </c>
      <c r="H844" t="s">
        <v>118</v>
      </c>
      <c r="I844" t="s">
        <v>124</v>
      </c>
      <c r="J844">
        <v>1.0173023519796326E-3</v>
      </c>
      <c r="K844">
        <v>0.61850776024062704</v>
      </c>
      <c r="L844">
        <v>3.7824642761087449E-2</v>
      </c>
      <c r="M844"/>
      <c r="N844">
        <v>0.18419132230617061</v>
      </c>
      <c r="O844">
        <v>0.15947627469211487</v>
      </c>
      <c r="P844"/>
      <c r="Q844"/>
      <c r="R844">
        <v>2.0409709488420003</v>
      </c>
      <c r="S844">
        <v>1.6877368047849999</v>
      </c>
      <c r="T844"/>
      <c r="U844"/>
      <c r="V844"/>
      <c r="W844"/>
      <c r="X844"/>
      <c r="Y844"/>
      <c r="Z844">
        <v>0.6458973741231</v>
      </c>
      <c r="AA844"/>
      <c r="AB844">
        <v>2.0506952935994862</v>
      </c>
      <c r="AC844"/>
      <c r="AD844"/>
      <c r="AE844"/>
      <c r="AF844"/>
      <c r="AG844">
        <v>1.8067924778313087</v>
      </c>
      <c r="AH844"/>
      <c r="AI844">
        <v>-18.416688682612619</v>
      </c>
      <c r="AJ844"/>
      <c r="AK844"/>
      <c r="AL844">
        <v>-1.0079084799607829</v>
      </c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</row>
    <row r="845" spans="1:55" x14ac:dyDescent="0.2">
      <c r="A845" s="3" t="str">
        <f t="shared" si="13"/>
        <v>NorwaySAR_UNFCCC1996</v>
      </c>
      <c r="B845" t="s">
        <v>184</v>
      </c>
      <c r="C845" t="s">
        <v>185</v>
      </c>
      <c r="D845" t="s">
        <v>23</v>
      </c>
      <c r="E845" t="s">
        <v>65</v>
      </c>
      <c r="F845">
        <v>54.735837966589727</v>
      </c>
      <c r="G845">
        <v>12.492956022224666</v>
      </c>
      <c r="H845" t="s">
        <v>118</v>
      </c>
      <c r="I845" t="s">
        <v>47</v>
      </c>
      <c r="J845">
        <v>1.0142050837176795E-3</v>
      </c>
      <c r="K845">
        <v>0.6389710197642039</v>
      </c>
      <c r="L845">
        <v>3.4353478969942126E-2</v>
      </c>
      <c r="M845"/>
      <c r="N845">
        <v>0.17517254476325159</v>
      </c>
      <c r="O845">
        <v>0.1515029565026024</v>
      </c>
      <c r="P845"/>
      <c r="Q845"/>
      <c r="R845">
        <v>2.0554210233416996</v>
      </c>
      <c r="S845">
        <v>1.7068596175530002</v>
      </c>
      <c r="T845"/>
      <c r="U845"/>
      <c r="V845"/>
      <c r="W845"/>
      <c r="X845"/>
      <c r="Y845"/>
      <c r="Z845">
        <v>0.64326267279080007</v>
      </c>
      <c r="AA845"/>
      <c r="AB845">
        <v>2.0276634864680987</v>
      </c>
      <c r="AC845"/>
      <c r="AD845"/>
      <c r="AE845"/>
      <c r="AF845"/>
      <c r="AG845">
        <v>1.8594344784321384</v>
      </c>
      <c r="AH845"/>
      <c r="AI845">
        <v>-17.84069130040972</v>
      </c>
      <c r="AJ845"/>
      <c r="AK845"/>
      <c r="AL845">
        <v>-0.82164270524871652</v>
      </c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</row>
    <row r="846" spans="1:55" x14ac:dyDescent="0.2">
      <c r="A846" s="3" t="str">
        <f t="shared" si="13"/>
        <v>NorwaySAR_UNFCCC1997</v>
      </c>
      <c r="B846" t="s">
        <v>184</v>
      </c>
      <c r="C846" t="s">
        <v>185</v>
      </c>
      <c r="D846" t="s">
        <v>23</v>
      </c>
      <c r="E846" t="s">
        <v>64</v>
      </c>
      <c r="F846">
        <v>55.205461789556054</v>
      </c>
      <c r="G846">
        <v>12.532007778509609</v>
      </c>
      <c r="H846" t="s">
        <v>120</v>
      </c>
      <c r="I846" t="s">
        <v>124</v>
      </c>
      <c r="J846">
        <v>1.0316101140207998E-3</v>
      </c>
      <c r="K846">
        <v>0.63010301037775795</v>
      </c>
      <c r="L846">
        <v>3.3495885114710321E-2</v>
      </c>
      <c r="M846"/>
      <c r="N846">
        <v>0.18165604031359867</v>
      </c>
      <c r="O846">
        <v>0.154745064193933</v>
      </c>
      <c r="P846"/>
      <c r="Q846"/>
      <c r="R846">
        <v>2.0223110384337</v>
      </c>
      <c r="S846">
        <v>1.7054632783219998</v>
      </c>
      <c r="T846"/>
      <c r="U846"/>
      <c r="V846"/>
      <c r="W846"/>
      <c r="X846"/>
      <c r="Y846"/>
      <c r="Z846">
        <v>0.62943922679160003</v>
      </c>
      <c r="AA846"/>
      <c r="AB846">
        <v>2.1536582516703233</v>
      </c>
      <c r="AC846"/>
      <c r="AD846"/>
      <c r="AE846"/>
      <c r="AF846"/>
      <c r="AG846">
        <v>2.0319009332629423</v>
      </c>
      <c r="AH846"/>
      <c r="AI846">
        <v>-17.11284396822424</v>
      </c>
      <c r="AJ846"/>
      <c r="AK846"/>
      <c r="AL846">
        <v>-0.6441570646170458</v>
      </c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</row>
    <row r="847" spans="1:55" x14ac:dyDescent="0.2">
      <c r="A847" s="3" t="str">
        <f t="shared" si="13"/>
        <v>NorwaySAR_UNFCCC1998</v>
      </c>
      <c r="B847" t="s">
        <v>184</v>
      </c>
      <c r="C847" t="s">
        <v>185</v>
      </c>
      <c r="D847" t="s">
        <v>23</v>
      </c>
      <c r="E847" t="s">
        <v>62</v>
      </c>
      <c r="F847">
        <v>55.216608163691056</v>
      </c>
      <c r="G847">
        <v>12.460127886335318</v>
      </c>
      <c r="H847" t="s">
        <v>223</v>
      </c>
      <c r="I847" t="s">
        <v>124</v>
      </c>
      <c r="J847">
        <v>1.0835387710612981E-3</v>
      </c>
      <c r="K847">
        <v>0.62848469172939136</v>
      </c>
      <c r="L847">
        <v>3.0947163529533108E-2</v>
      </c>
      <c r="M847"/>
      <c r="N847">
        <v>0.1864437857418153</v>
      </c>
      <c r="O847">
        <v>0.15412435899926019</v>
      </c>
      <c r="P847"/>
      <c r="Q847"/>
      <c r="R847">
        <v>2.0234674021233001</v>
      </c>
      <c r="S847">
        <v>1.71260841153</v>
      </c>
      <c r="T847"/>
      <c r="U847"/>
      <c r="V847"/>
      <c r="W847"/>
      <c r="X847"/>
      <c r="Y847"/>
      <c r="Z847">
        <v>0.61329240534079998</v>
      </c>
      <c r="AA847"/>
      <c r="AB847">
        <v>2.1573225302059154</v>
      </c>
      <c r="AC847"/>
      <c r="AD847"/>
      <c r="AE847"/>
      <c r="AF847"/>
      <c r="AG847">
        <v>2.0035335901421858</v>
      </c>
      <c r="AH847"/>
      <c r="AI847">
        <v>-19.23087998624354</v>
      </c>
      <c r="AJ847"/>
      <c r="AK847"/>
      <c r="AL847">
        <v>-0.70829495236112927</v>
      </c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</row>
    <row r="848" spans="1:55" x14ac:dyDescent="0.2">
      <c r="A848" s="3" t="str">
        <f t="shared" si="13"/>
        <v>NorwaySAR_UNFCCC1999</v>
      </c>
      <c r="B848" t="s">
        <v>184</v>
      </c>
      <c r="C848" t="s">
        <v>185</v>
      </c>
      <c r="D848" t="s">
        <v>23</v>
      </c>
      <c r="E848" t="s">
        <v>60</v>
      </c>
      <c r="F848">
        <v>56.206195064595029</v>
      </c>
      <c r="G848">
        <v>12.596882786507722</v>
      </c>
      <c r="H848" t="s">
        <v>149</v>
      </c>
      <c r="I848" t="s">
        <v>130</v>
      </c>
      <c r="J848">
        <v>1.1410275762654448E-3</v>
      </c>
      <c r="K848">
        <v>0.6350489433369001</v>
      </c>
      <c r="L848">
        <v>2.9722700730427695E-2</v>
      </c>
      <c r="M848"/>
      <c r="N848">
        <v>0.18283788311975011</v>
      </c>
      <c r="O848">
        <v>0.15239047281292206</v>
      </c>
      <c r="P848"/>
      <c r="Q848"/>
      <c r="R848">
        <v>2.0540006882366999</v>
      </c>
      <c r="S848">
        <v>1.6897576955289999</v>
      </c>
      <c r="T848"/>
      <c r="U848"/>
      <c r="V848"/>
      <c r="W848"/>
      <c r="X848"/>
      <c r="Y848"/>
      <c r="Z848">
        <v>0.61693036686250002</v>
      </c>
      <c r="AA848"/>
      <c r="AB848">
        <v>2.1276421419921263</v>
      </c>
      <c r="AC848"/>
      <c r="AD848"/>
      <c r="AE848"/>
      <c r="AF848"/>
      <c r="AG848">
        <v>2.0769577482886357</v>
      </c>
      <c r="AH848"/>
      <c r="AI848">
        <v>-20.698356724460822</v>
      </c>
      <c r="AJ848"/>
      <c r="AK848"/>
      <c r="AL848">
        <v>-0.86523264098792341</v>
      </c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</row>
    <row r="849" spans="1:55" x14ac:dyDescent="0.2">
      <c r="A849" s="3" t="str">
        <f t="shared" si="13"/>
        <v>NorwaySAR_UNFCCC2000</v>
      </c>
      <c r="B849" t="s">
        <v>184</v>
      </c>
      <c r="C849" t="s">
        <v>185</v>
      </c>
      <c r="D849" t="s">
        <v>23</v>
      </c>
      <c r="E849" t="s">
        <v>58</v>
      </c>
      <c r="F849">
        <v>55.557369854594633</v>
      </c>
      <c r="G849">
        <v>12.370914739430201</v>
      </c>
      <c r="H849" t="s">
        <v>34</v>
      </c>
      <c r="I849" t="s">
        <v>119</v>
      </c>
      <c r="J849">
        <v>9.5491216107876538E-4</v>
      </c>
      <c r="K849">
        <v>0.62653876069758196</v>
      </c>
      <c r="L849">
        <v>3.174264405930529E-2</v>
      </c>
      <c r="M849"/>
      <c r="N849">
        <v>0.18913068563209151</v>
      </c>
      <c r="O849">
        <v>0.1525879096110212</v>
      </c>
      <c r="P849"/>
      <c r="Q849"/>
      <c r="R849">
        <v>1.9649127628829999</v>
      </c>
      <c r="S849">
        <v>1.6875537880079998</v>
      </c>
      <c r="T849"/>
      <c r="U849"/>
      <c r="V849"/>
      <c r="W849"/>
      <c r="X849"/>
      <c r="Y849"/>
      <c r="Z849">
        <v>0.5765226311917</v>
      </c>
      <c r="AA849"/>
      <c r="AB849">
        <v>2.0910706574541758</v>
      </c>
      <c r="AC849"/>
      <c r="AD849"/>
      <c r="AE849"/>
      <c r="AF849"/>
      <c r="AG849">
        <v>2.1573230900620843</v>
      </c>
      <c r="AH849"/>
      <c r="AI849">
        <v>-22.676621929286132</v>
      </c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</row>
    <row r="850" spans="1:55" x14ac:dyDescent="0.2">
      <c r="A850" s="3" t="str">
        <f t="shared" si="13"/>
        <v>NorwaySAR_UNFCCC2001</v>
      </c>
      <c r="B850" t="s">
        <v>184</v>
      </c>
      <c r="C850" t="s">
        <v>185</v>
      </c>
      <c r="D850" t="s">
        <v>23</v>
      </c>
      <c r="E850" t="s">
        <v>55</v>
      </c>
      <c r="F850">
        <v>57.007856632494011</v>
      </c>
      <c r="G850">
        <v>12.629818665782407</v>
      </c>
      <c r="H850" t="s">
        <v>45</v>
      </c>
      <c r="I850" t="s">
        <v>242</v>
      </c>
      <c r="J850">
        <v>7.3634028887086824E-4</v>
      </c>
      <c r="K850">
        <v>0.64127290120020619</v>
      </c>
      <c r="L850">
        <v>3.0317392841714755E-2</v>
      </c>
      <c r="M850"/>
      <c r="N850">
        <v>0.17784702037706646</v>
      </c>
      <c r="O850">
        <v>0.1505626855810126</v>
      </c>
      <c r="P850"/>
      <c r="Q850"/>
      <c r="R850">
        <v>1.9498915194066</v>
      </c>
      <c r="S850">
        <v>1.6474181086540001</v>
      </c>
      <c r="T850"/>
      <c r="U850"/>
      <c r="V850"/>
      <c r="W850"/>
      <c r="X850"/>
      <c r="Y850"/>
      <c r="Z850">
        <v>0.58260537428269987</v>
      </c>
      <c r="AA850"/>
      <c r="AB850">
        <v>2.1899074553229911</v>
      </c>
      <c r="AC850"/>
      <c r="AD850"/>
      <c r="AE850"/>
      <c r="AF850"/>
      <c r="AG850">
        <v>2.2134335361393496</v>
      </c>
      <c r="AH850"/>
      <c r="AI850">
        <v>-24.707468552422359</v>
      </c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</row>
    <row r="851" spans="1:55" x14ac:dyDescent="0.2">
      <c r="A851" s="3" t="str">
        <f t="shared" si="13"/>
        <v>NorwaySAR_UNFCCC2002</v>
      </c>
      <c r="B851" t="s">
        <v>184</v>
      </c>
      <c r="C851" t="s">
        <v>185</v>
      </c>
      <c r="D851" t="s">
        <v>23</v>
      </c>
      <c r="E851" t="s">
        <v>52</v>
      </c>
      <c r="F851">
        <v>56.121550284615743</v>
      </c>
      <c r="G851">
        <v>12.366589686393919</v>
      </c>
      <c r="H851" t="s">
        <v>130</v>
      </c>
      <c r="I851" t="s">
        <v>56</v>
      </c>
      <c r="J851">
        <v>7.122784762121409E-4</v>
      </c>
      <c r="K851">
        <v>0.64668531305047094</v>
      </c>
      <c r="L851">
        <v>2.934445488813087E-2</v>
      </c>
      <c r="M851"/>
      <c r="N851">
        <v>0.17302898615314286</v>
      </c>
      <c r="O851">
        <v>0.15094124590825531</v>
      </c>
      <c r="P851"/>
      <c r="Q851"/>
      <c r="R851">
        <v>1.9431782252378997</v>
      </c>
      <c r="S851">
        <v>1.6463232038440001</v>
      </c>
      <c r="T851"/>
      <c r="U851"/>
      <c r="V851"/>
      <c r="W851"/>
      <c r="X851"/>
      <c r="Y851"/>
      <c r="Z851">
        <v>0.57538706069959999</v>
      </c>
      <c r="AA851"/>
      <c r="AB851">
        <v>2.0985968793145862</v>
      </c>
      <c r="AC851"/>
      <c r="AD851"/>
      <c r="AE851"/>
      <c r="AF851"/>
      <c r="AG851">
        <v>2.2075713531666157</v>
      </c>
      <c r="AH851"/>
      <c r="AI851">
        <v>-25.855825078284948</v>
      </c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</row>
    <row r="852" spans="1:55" x14ac:dyDescent="0.2">
      <c r="A852" s="3" t="str">
        <f t="shared" si="13"/>
        <v>NorwaySAR_UNFCCC2003</v>
      </c>
      <c r="B852" t="s">
        <v>184</v>
      </c>
      <c r="C852" t="s">
        <v>185</v>
      </c>
      <c r="D852" t="s">
        <v>23</v>
      </c>
      <c r="E852" t="s">
        <v>50</v>
      </c>
      <c r="F852">
        <v>57.003146680232796</v>
      </c>
      <c r="G852">
        <v>12.487394819820739</v>
      </c>
      <c r="H852" t="s">
        <v>123</v>
      </c>
      <c r="I852" t="s">
        <v>53</v>
      </c>
      <c r="J852">
        <v>7.6679936055699461E-4</v>
      </c>
      <c r="K852">
        <v>0.65816347624868976</v>
      </c>
      <c r="L852">
        <v>2.8196396147348812E-2</v>
      </c>
      <c r="M852"/>
      <c r="N852">
        <v>0.1695296532537619</v>
      </c>
      <c r="O852">
        <v>0.14411047435019955</v>
      </c>
      <c r="P852"/>
      <c r="Q852"/>
      <c r="R852">
        <v>1.972260493287</v>
      </c>
      <c r="S852">
        <v>1.6837907541179999</v>
      </c>
      <c r="T852"/>
      <c r="U852"/>
      <c r="V852"/>
      <c r="W852"/>
      <c r="X852"/>
      <c r="Y852"/>
      <c r="Z852">
        <v>0.58029008360299994</v>
      </c>
      <c r="AA852"/>
      <c r="AB852">
        <v>2.0921160299728818</v>
      </c>
      <c r="AC852"/>
      <c r="AD852"/>
      <c r="AE852"/>
      <c r="AF852"/>
      <c r="AG852">
        <v>1.8862931465614683</v>
      </c>
      <c r="AH852"/>
      <c r="AI852">
        <v>-27.453810434639724</v>
      </c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</row>
    <row r="853" spans="1:55" x14ac:dyDescent="0.2">
      <c r="A853" s="3" t="str">
        <f t="shared" si="13"/>
        <v>NorwaySAR_UNFCCC2004</v>
      </c>
      <c r="B853" t="s">
        <v>184</v>
      </c>
      <c r="C853" t="s">
        <v>185</v>
      </c>
      <c r="D853" t="s">
        <v>23</v>
      </c>
      <c r="E853" t="s">
        <v>46</v>
      </c>
      <c r="F853">
        <v>57.365171511617781</v>
      </c>
      <c r="G853">
        <v>12.49266024630661</v>
      </c>
      <c r="H853" t="s">
        <v>44</v>
      </c>
      <c r="I853" t="s">
        <v>242</v>
      </c>
      <c r="J853">
        <v>7.3877806092736769E-4</v>
      </c>
      <c r="K853">
        <v>0.64862492388626958</v>
      </c>
      <c r="L853">
        <v>2.8179287724602976E-2</v>
      </c>
      <c r="M853"/>
      <c r="N853">
        <v>0.18091020185859821</v>
      </c>
      <c r="O853">
        <v>0.14228558653052922</v>
      </c>
      <c r="P853"/>
      <c r="Q853"/>
      <c r="R853">
        <v>1.9458325037886</v>
      </c>
      <c r="S853">
        <v>1.6930862336049999</v>
      </c>
      <c r="T853"/>
      <c r="U853"/>
      <c r="V853"/>
      <c r="W853"/>
      <c r="X853"/>
      <c r="Y853"/>
      <c r="Z853">
        <v>0.56787980418980011</v>
      </c>
      <c r="AA853"/>
      <c r="AB853">
        <v>2.0876465383959943</v>
      </c>
      <c r="AC853"/>
      <c r="AD853"/>
      <c r="AE853"/>
      <c r="AF853"/>
      <c r="AG853">
        <v>1.8677919949755466</v>
      </c>
      <c r="AH853"/>
      <c r="AI853">
        <v>-26.986928039215602</v>
      </c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</row>
    <row r="854" spans="1:55" x14ac:dyDescent="0.2">
      <c r="A854" s="3" t="str">
        <f t="shared" si="13"/>
        <v>NorwaySAR_UNFCCC2005</v>
      </c>
      <c r="B854" t="s">
        <v>184</v>
      </c>
      <c r="C854" t="s">
        <v>185</v>
      </c>
      <c r="D854" t="s">
        <v>23</v>
      </c>
      <c r="E854" t="s">
        <v>43</v>
      </c>
      <c r="F854">
        <v>56.18608268404877</v>
      </c>
      <c r="G854">
        <v>12.152832837917572</v>
      </c>
      <c r="H854" t="s">
        <v>45</v>
      </c>
      <c r="I854" t="s">
        <v>57</v>
      </c>
      <c r="J854">
        <v>6.971501279119896E-4</v>
      </c>
      <c r="K854">
        <v>0.65307591734345938</v>
      </c>
      <c r="L854">
        <v>2.7369167400598065E-2</v>
      </c>
      <c r="M854"/>
      <c r="N854">
        <v>0.17701016659422281</v>
      </c>
      <c r="O854">
        <v>0.14254474866171965</v>
      </c>
      <c r="P854"/>
      <c r="Q854"/>
      <c r="R854">
        <v>1.9515953936514001</v>
      </c>
      <c r="S854">
        <v>1.690593372635</v>
      </c>
      <c r="T854"/>
      <c r="U854"/>
      <c r="V854"/>
      <c r="W854"/>
      <c r="X854"/>
      <c r="Y854"/>
      <c r="Z854">
        <v>0.57006365955179994</v>
      </c>
      <c r="AA854"/>
      <c r="AB854">
        <v>2.090746511671413</v>
      </c>
      <c r="AC854"/>
      <c r="AD854"/>
      <c r="AE854"/>
      <c r="AF854"/>
      <c r="AG854">
        <v>1.7060320969747169</v>
      </c>
      <c r="AH854"/>
      <c r="AI854">
        <v>-24.135683308966353</v>
      </c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</row>
    <row r="855" spans="1:55" x14ac:dyDescent="0.2">
      <c r="A855" s="3" t="str">
        <f t="shared" si="13"/>
        <v>NorwaySAR_UNFCCC2006</v>
      </c>
      <c r="B855" t="s">
        <v>184</v>
      </c>
      <c r="C855" t="s">
        <v>185</v>
      </c>
      <c r="D855" t="s">
        <v>23</v>
      </c>
      <c r="E855" t="s">
        <v>39</v>
      </c>
      <c r="F855">
        <v>56.279949326000235</v>
      </c>
      <c r="G855">
        <v>12.075488030172492</v>
      </c>
      <c r="H855" t="s">
        <v>134</v>
      </c>
      <c r="I855" t="s">
        <v>56</v>
      </c>
      <c r="J855">
        <v>6.8385324635434491E-4</v>
      </c>
      <c r="K855">
        <v>0.66651395134918379</v>
      </c>
      <c r="L855">
        <v>2.7510532262656456E-2</v>
      </c>
      <c r="M855"/>
      <c r="N855">
        <v>0.16549410173107351</v>
      </c>
      <c r="O855">
        <v>0.1404814146570863</v>
      </c>
      <c r="P855"/>
      <c r="Q855"/>
      <c r="R855">
        <v>1.9069848311808</v>
      </c>
      <c r="S855">
        <v>1.6654979022729999</v>
      </c>
      <c r="T855"/>
      <c r="U855"/>
      <c r="V855"/>
      <c r="W855"/>
      <c r="X855"/>
      <c r="Y855"/>
      <c r="Z855">
        <v>0.56071319283989995</v>
      </c>
      <c r="AA855"/>
      <c r="AB855">
        <v>2.1586275736967035</v>
      </c>
      <c r="AC855"/>
      <c r="AD855"/>
      <c r="AE855"/>
      <c r="AF855"/>
      <c r="AG855">
        <v>1.6144633981552392</v>
      </c>
      <c r="AH855"/>
      <c r="AI855">
        <v>-26.218447586327777</v>
      </c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</row>
    <row r="856" spans="1:55" x14ac:dyDescent="0.2">
      <c r="A856" s="3" t="str">
        <f t="shared" si="13"/>
        <v>NorwaySAR_UNFCCC2007</v>
      </c>
      <c r="B856" t="s">
        <v>184</v>
      </c>
      <c r="C856" t="s">
        <v>185</v>
      </c>
      <c r="D856" t="s">
        <v>23</v>
      </c>
      <c r="E856" t="s">
        <v>37</v>
      </c>
      <c r="F856">
        <v>57.809873990228937</v>
      </c>
      <c r="G856">
        <v>12.276066203461417</v>
      </c>
      <c r="H856" t="s">
        <v>44</v>
      </c>
      <c r="I856" t="s">
        <v>69</v>
      </c>
      <c r="J856">
        <v>6.7703396842051853E-4</v>
      </c>
      <c r="K856">
        <v>0.67817166689002495</v>
      </c>
      <c r="L856">
        <v>2.6682293455107937E-2</v>
      </c>
      <c r="M856"/>
      <c r="N856">
        <v>0.16010958091308833</v>
      </c>
      <c r="O856">
        <v>0.13503645874177869</v>
      </c>
      <c r="P856"/>
      <c r="Q856"/>
      <c r="R856">
        <v>1.8892740465522</v>
      </c>
      <c r="S856">
        <v>1.6809377271499997</v>
      </c>
      <c r="T856"/>
      <c r="U856"/>
      <c r="V856"/>
      <c r="W856"/>
      <c r="X856"/>
      <c r="Y856"/>
      <c r="Z856">
        <v>0.55921739970960005</v>
      </c>
      <c r="AA856"/>
      <c r="AB856">
        <v>2.1548078404404385</v>
      </c>
      <c r="AC856"/>
      <c r="AD856"/>
      <c r="AE856"/>
      <c r="AF856"/>
      <c r="AG856">
        <v>1.5222036500967369</v>
      </c>
      <c r="AH856"/>
      <c r="AI856">
        <v>-26.340179900833153</v>
      </c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</row>
    <row r="857" spans="1:55" x14ac:dyDescent="0.2">
      <c r="A857" s="3" t="str">
        <f t="shared" si="13"/>
        <v>NorwaySAR_UNFCCC2008</v>
      </c>
      <c r="B857" t="s">
        <v>184</v>
      </c>
      <c r="C857" t="s">
        <v>185</v>
      </c>
      <c r="D857" t="s">
        <v>23</v>
      </c>
      <c r="E857" t="s">
        <v>33</v>
      </c>
      <c r="F857">
        <v>56.576007241892263</v>
      </c>
      <c r="G857">
        <v>11.865245765476086</v>
      </c>
      <c r="H857" t="s">
        <v>126</v>
      </c>
      <c r="I857" t="s">
        <v>69</v>
      </c>
      <c r="J857">
        <v>6.4104508349318873E-4</v>
      </c>
      <c r="K857">
        <v>0.67046253591602401</v>
      </c>
      <c r="L857">
        <v>2.619865829808822E-2</v>
      </c>
      <c r="M857"/>
      <c r="N857">
        <v>0.16170349213414004</v>
      </c>
      <c r="O857">
        <v>0.1416353136517477</v>
      </c>
      <c r="P857"/>
      <c r="Q857"/>
      <c r="R857">
        <v>1.8892276308401998</v>
      </c>
      <c r="S857">
        <v>1.664198445792</v>
      </c>
      <c r="T857"/>
      <c r="U857"/>
      <c r="V857"/>
      <c r="W857"/>
      <c r="X857"/>
      <c r="Y857"/>
      <c r="Z857">
        <v>0.55917402549450002</v>
      </c>
      <c r="AA857"/>
      <c r="AB857">
        <v>2.1770612681836266</v>
      </c>
      <c r="AC857"/>
      <c r="AD857"/>
      <c r="AE857"/>
      <c r="AF857"/>
      <c r="AG857">
        <v>1.7234991605586338</v>
      </c>
      <c r="AH857"/>
      <c r="AI857">
        <v>-28.194413263073169</v>
      </c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</row>
    <row r="858" spans="1:55" x14ac:dyDescent="0.2">
      <c r="A858" s="3" t="str">
        <f t="shared" si="13"/>
        <v>NorwaySAR_UNFCCC2009</v>
      </c>
      <c r="B858" t="s">
        <v>184</v>
      </c>
      <c r="C858" t="s">
        <v>185</v>
      </c>
      <c r="D858" t="s">
        <v>23</v>
      </c>
      <c r="E858" t="s">
        <v>31</v>
      </c>
      <c r="F858">
        <v>55.056274243203511</v>
      </c>
      <c r="G858">
        <v>11.401821980208343</v>
      </c>
      <c r="H858" t="s">
        <v>130</v>
      </c>
      <c r="I858" t="s">
        <v>57</v>
      </c>
      <c r="J858">
        <v>6.4172968040414075E-4</v>
      </c>
      <c r="K858">
        <v>0.68954776933461182</v>
      </c>
      <c r="L858">
        <v>2.6185081863333074E-2</v>
      </c>
      <c r="M858"/>
      <c r="N858">
        <v>0.12854961543131457</v>
      </c>
      <c r="O858">
        <v>0.15571753337074065</v>
      </c>
      <c r="P858"/>
      <c r="Q858"/>
      <c r="R858">
        <v>1.9161558449334</v>
      </c>
      <c r="S858">
        <v>1.6134703088270002</v>
      </c>
      <c r="T858"/>
      <c r="U858"/>
      <c r="V858"/>
      <c r="W858"/>
      <c r="X858"/>
      <c r="Y858"/>
      <c r="Z858">
        <v>0.55775255644790001</v>
      </c>
      <c r="AA858"/>
      <c r="AB858">
        <v>2.1850137154312912</v>
      </c>
      <c r="AC858">
        <v>0.57578962582811888</v>
      </c>
      <c r="AD858"/>
      <c r="AE858"/>
      <c r="AF858"/>
      <c r="AG858">
        <v>1.7250451702669809</v>
      </c>
      <c r="AH858"/>
      <c r="AI858">
        <v>-32.062092690219345</v>
      </c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</row>
    <row r="859" spans="1:55" x14ac:dyDescent="0.2">
      <c r="A859" s="3" t="str">
        <f t="shared" si="13"/>
        <v>NorwaySAR_UNFCCC2010</v>
      </c>
      <c r="B859" t="s">
        <v>184</v>
      </c>
      <c r="C859" t="s">
        <v>185</v>
      </c>
      <c r="D859" t="s">
        <v>23</v>
      </c>
      <c r="E859" t="s">
        <v>30</v>
      </c>
      <c r="F859">
        <v>57.958857914336654</v>
      </c>
      <c r="G859">
        <v>11.854340482825728</v>
      </c>
      <c r="H859" t="s">
        <v>41</v>
      </c>
      <c r="I859" t="s">
        <v>136</v>
      </c>
      <c r="J859">
        <v>6.7542321480740036E-4</v>
      </c>
      <c r="K859">
        <v>0.68116147296056317</v>
      </c>
      <c r="L859">
        <v>2.65827179991187E-2</v>
      </c>
      <c r="M859"/>
      <c r="N859">
        <v>0.13662700041377498</v>
      </c>
      <c r="O859">
        <v>0.15562880862654319</v>
      </c>
      <c r="P859"/>
      <c r="Q859"/>
      <c r="R859">
        <v>1.8997160794101</v>
      </c>
      <c r="S859">
        <v>1.5548477802479999</v>
      </c>
      <c r="T859"/>
      <c r="U859"/>
      <c r="V859"/>
      <c r="W859"/>
      <c r="X859"/>
      <c r="Y859"/>
      <c r="Z859">
        <v>0.55163679202849991</v>
      </c>
      <c r="AA859"/>
      <c r="AB859">
        <v>2.2818993136095411</v>
      </c>
      <c r="AC859"/>
      <c r="AD859">
        <v>0.67405029158534935</v>
      </c>
      <c r="AE859"/>
      <c r="AF859"/>
      <c r="AG859">
        <v>2.0579177496818151</v>
      </c>
      <c r="AH859"/>
      <c r="AI859">
        <v>-29.571445310529061</v>
      </c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</row>
    <row r="860" spans="1:55" x14ac:dyDescent="0.2">
      <c r="A860" s="3" t="str">
        <f t="shared" si="13"/>
        <v>NorwaySAR_UNFCCC2011</v>
      </c>
      <c r="B860" t="s">
        <v>184</v>
      </c>
      <c r="C860" t="s">
        <v>185</v>
      </c>
      <c r="D860" t="s">
        <v>23</v>
      </c>
      <c r="E860" t="s">
        <v>29</v>
      </c>
      <c r="F860">
        <v>56.02352572225535</v>
      </c>
      <c r="G860">
        <v>11.310827855724622</v>
      </c>
      <c r="H860" t="s">
        <v>35</v>
      </c>
      <c r="I860" t="s">
        <v>51</v>
      </c>
      <c r="J860">
        <v>7.3728110788638754E-4</v>
      </c>
      <c r="K860">
        <v>0.68494729696272716</v>
      </c>
      <c r="L860">
        <v>2.8525835860352639E-2</v>
      </c>
      <c r="M860"/>
      <c r="N860">
        <v>0.14231778640282305</v>
      </c>
      <c r="O860">
        <v>0.14420908077409719</v>
      </c>
      <c r="P860"/>
      <c r="Q860"/>
      <c r="R860">
        <v>1.8496768931130001</v>
      </c>
      <c r="S860">
        <v>1.600766085367</v>
      </c>
      <c r="T860"/>
      <c r="U860"/>
      <c r="V860"/>
      <c r="W860"/>
      <c r="X860"/>
      <c r="Y860"/>
      <c r="Z860">
        <v>0.5404528414227</v>
      </c>
      <c r="AA860"/>
      <c r="AB860">
        <v>2.223049502459912</v>
      </c>
      <c r="AC860"/>
      <c r="AD860"/>
      <c r="AE860"/>
      <c r="AF860"/>
      <c r="AG860">
        <v>1.8651558237678216</v>
      </c>
      <c r="AH860"/>
      <c r="AI860">
        <v>-30.072175667927439</v>
      </c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</row>
    <row r="861" spans="1:55" x14ac:dyDescent="0.2">
      <c r="A861" s="3" t="str">
        <f t="shared" si="13"/>
        <v>NorwaySAR_UNFCCC2012</v>
      </c>
      <c r="B861" t="s">
        <v>184</v>
      </c>
      <c r="C861" t="s">
        <v>185</v>
      </c>
      <c r="D861" t="s">
        <v>23</v>
      </c>
      <c r="E861" t="s">
        <v>28</v>
      </c>
      <c r="F861">
        <v>55.607938122780759</v>
      </c>
      <c r="G861">
        <v>11.080428265720307</v>
      </c>
      <c r="H861" t="s">
        <v>36</v>
      </c>
      <c r="I861" t="s">
        <v>51</v>
      </c>
      <c r="J861">
        <v>7.2167737084753356E-4</v>
      </c>
      <c r="K861">
        <v>0.68235457020043244</v>
      </c>
      <c r="L861">
        <v>2.7268656045939584E-2</v>
      </c>
      <c r="M861"/>
      <c r="N861">
        <v>0.14212599007826596</v>
      </c>
      <c r="O861">
        <v>0.1482507836753621</v>
      </c>
      <c r="P861"/>
      <c r="Q861"/>
      <c r="R861">
        <v>1.8541692057776999</v>
      </c>
      <c r="S861">
        <v>1.6065277677180001</v>
      </c>
      <c r="T861"/>
      <c r="U861"/>
      <c r="V861"/>
      <c r="W861"/>
      <c r="X861"/>
      <c r="Y861"/>
      <c r="Z861">
        <v>0.54818768288269992</v>
      </c>
      <c r="AA861"/>
      <c r="AB861">
        <v>2.2633081113250055</v>
      </c>
      <c r="AC861"/>
      <c r="AD861"/>
      <c r="AE861"/>
      <c r="AF861"/>
      <c r="AG861">
        <v>1.9717276375698853</v>
      </c>
      <c r="AH861"/>
      <c r="AI861">
        <v>-26.538545573439908</v>
      </c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</row>
    <row r="862" spans="1:55" x14ac:dyDescent="0.2">
      <c r="A862" s="3" t="str">
        <f t="shared" si="13"/>
        <v>NorwaySAR_UNFCCC2013</v>
      </c>
      <c r="B862" t="s">
        <v>184</v>
      </c>
      <c r="C862" t="s">
        <v>185</v>
      </c>
      <c r="D862" t="s">
        <v>23</v>
      </c>
      <c r="E862" t="s">
        <v>27</v>
      </c>
      <c r="F862">
        <v>55.622281086377605</v>
      </c>
      <c r="G862">
        <v>10.950080564320936</v>
      </c>
      <c r="H862" t="s">
        <v>171</v>
      </c>
      <c r="I862" t="s">
        <v>51</v>
      </c>
      <c r="J862">
        <v>7.2872297595728234E-4</v>
      </c>
      <c r="K862">
        <v>0.68444127275592148</v>
      </c>
      <c r="L862">
        <v>2.6673171959308004E-2</v>
      </c>
      <c r="M862"/>
      <c r="N862">
        <v>0.14312265213439213</v>
      </c>
      <c r="O862">
        <v>0.14576290315037835</v>
      </c>
      <c r="P862"/>
      <c r="Q862"/>
      <c r="R862">
        <v>1.8729999629271001</v>
      </c>
      <c r="S862">
        <v>1.626794125567</v>
      </c>
      <c r="T862"/>
      <c r="U862"/>
      <c r="V862"/>
      <c r="W862"/>
      <c r="X862"/>
      <c r="Y862"/>
      <c r="Z862">
        <v>0.55623343428470007</v>
      </c>
      <c r="AA862"/>
      <c r="AB862">
        <v>2.2585483303914198</v>
      </c>
      <c r="AC862"/>
      <c r="AD862"/>
      <c r="AE862"/>
      <c r="AF862"/>
      <c r="AG862">
        <v>1.7930893178265603</v>
      </c>
      <c r="AH862"/>
      <c r="AI862">
        <v>-26.880542787935475</v>
      </c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</row>
    <row r="863" spans="1:55" x14ac:dyDescent="0.2">
      <c r="A863" s="3" t="str">
        <f t="shared" si="13"/>
        <v>NorwaySAR_UNFCCC2014</v>
      </c>
      <c r="B863" t="s">
        <v>184</v>
      </c>
      <c r="C863" t="s">
        <v>185</v>
      </c>
      <c r="D863" t="s">
        <v>23</v>
      </c>
      <c r="E863" t="s">
        <v>24</v>
      </c>
      <c r="F863">
        <v>56.348884921539316</v>
      </c>
      <c r="G863">
        <v>10.96872497125676</v>
      </c>
      <c r="H863" t="s">
        <v>115</v>
      </c>
      <c r="I863" t="s">
        <v>51</v>
      </c>
      <c r="J863">
        <v>7.1941423124713627E-4</v>
      </c>
      <c r="K863">
        <v>0.68062887452648735</v>
      </c>
      <c r="L863">
        <v>2.6656051302238262E-2</v>
      </c>
      <c r="M863"/>
      <c r="N863">
        <v>0.14223880147428569</v>
      </c>
      <c r="O863">
        <v>0.15047627269698874</v>
      </c>
      <c r="P863"/>
      <c r="Q863"/>
      <c r="R863">
        <v>1.8873994850907001</v>
      </c>
      <c r="S863">
        <v>1.6735258529229997</v>
      </c>
      <c r="T863"/>
      <c r="U863"/>
      <c r="V863"/>
      <c r="W863"/>
      <c r="X863"/>
      <c r="Y863"/>
      <c r="Z863">
        <v>0.56448479394260009</v>
      </c>
      <c r="AA863"/>
      <c r="AB863">
        <v>2.2097588032866797</v>
      </c>
      <c r="AC863"/>
      <c r="AD863"/>
      <c r="AE863"/>
      <c r="AF863"/>
      <c r="AG863">
        <v>2.144001238381807</v>
      </c>
      <c r="AH863"/>
      <c r="AI863">
        <v>-23.383113897670324</v>
      </c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</row>
    <row r="864" spans="1:55" x14ac:dyDescent="0.2">
      <c r="A864" s="3" t="str">
        <f t="shared" si="13"/>
        <v>NorwaySAR_UNFCCC2015</v>
      </c>
      <c r="B864" t="s">
        <v>184</v>
      </c>
      <c r="C864" t="s">
        <v>185</v>
      </c>
      <c r="D864" t="s">
        <v>23</v>
      </c>
      <c r="E864" t="s">
        <v>22</v>
      </c>
      <c r="F864">
        <v>57.387970348631868</v>
      </c>
      <c r="G864">
        <v>11.060381013368689</v>
      </c>
      <c r="H864" t="s">
        <v>120</v>
      </c>
      <c r="I864" t="s">
        <v>51</v>
      </c>
      <c r="J864">
        <v>7.3639131622505025E-4</v>
      </c>
      <c r="K864">
        <v>0.67631823064569752</v>
      </c>
      <c r="L864">
        <v>2.4863602604607109E-2</v>
      </c>
      <c r="M864"/>
      <c r="N864">
        <v>0.14206325485515559</v>
      </c>
      <c r="O864">
        <v>0.15675491189453988</v>
      </c>
      <c r="P864"/>
      <c r="Q864"/>
      <c r="R864">
        <v>1.9177029633992999</v>
      </c>
      <c r="S864">
        <v>1.6968840180920002</v>
      </c>
      <c r="T864"/>
      <c r="U864"/>
      <c r="V864"/>
      <c r="W864"/>
      <c r="X864"/>
      <c r="Y864"/>
      <c r="Z864">
        <v>0.56992805754570008</v>
      </c>
      <c r="AA864"/>
      <c r="AB864">
        <v>2.2736109104245377</v>
      </c>
      <c r="AC864"/>
      <c r="AD864"/>
      <c r="AE864"/>
      <c r="AF864"/>
      <c r="AG864">
        <v>2.537720286344717</v>
      </c>
      <c r="AH864"/>
      <c r="AI864">
        <v>-18.568839798103216</v>
      </c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</row>
    <row r="865" spans="1:55" x14ac:dyDescent="0.2">
      <c r="A865" s="3" t="str">
        <f t="shared" si="13"/>
        <v>NorwaySAR_UNFCCC2016</v>
      </c>
      <c r="B865" t="s">
        <v>184</v>
      </c>
      <c r="C865" t="s">
        <v>185</v>
      </c>
      <c r="D865" t="s">
        <v>23</v>
      </c>
      <c r="E865" t="s">
        <v>21</v>
      </c>
      <c r="F865">
        <v>56.269041980800743</v>
      </c>
      <c r="G865">
        <v>10.74961080106897</v>
      </c>
      <c r="H865" t="s">
        <v>40</v>
      </c>
      <c r="I865" t="s">
        <v>67</v>
      </c>
      <c r="J865">
        <v>7.1109773163205393E-4</v>
      </c>
      <c r="K865">
        <v>0.67470733182559783</v>
      </c>
      <c r="L865">
        <v>2.4861181609521915E-2</v>
      </c>
      <c r="M865"/>
      <c r="N865">
        <v>0.14253434442295201</v>
      </c>
      <c r="O865">
        <v>0.15789714214192821</v>
      </c>
      <c r="P865"/>
      <c r="Q865"/>
      <c r="R865">
        <v>1.9580190947478002</v>
      </c>
      <c r="S865">
        <v>1.6936501528999999</v>
      </c>
      <c r="T865"/>
      <c r="U865"/>
      <c r="V865"/>
      <c r="W865"/>
      <c r="X865"/>
      <c r="Y865"/>
      <c r="Z865">
        <v>0.57399084427659997</v>
      </c>
      <c r="AA865"/>
      <c r="AB865">
        <v>2.2239786473886189</v>
      </c>
      <c r="AC865"/>
      <c r="AD865"/>
      <c r="AE865"/>
      <c r="AF865"/>
      <c r="AG865">
        <v>2.4350821805196001</v>
      </c>
      <c r="AH865"/>
      <c r="AI865">
        <v>-17.885700673565928</v>
      </c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</row>
    <row r="866" spans="1:55" x14ac:dyDescent="0.2">
      <c r="A866" s="3" t="str">
        <f t="shared" si="13"/>
        <v>NorwaySAR_UNFCCC2017</v>
      </c>
      <c r="B866" t="s">
        <v>184</v>
      </c>
      <c r="C866" t="s">
        <v>185</v>
      </c>
      <c r="D866" t="s">
        <v>23</v>
      </c>
      <c r="E866" t="s">
        <v>20</v>
      </c>
      <c r="F866">
        <v>55.534802906773535</v>
      </c>
      <c r="G866">
        <v>10.523998422346608</v>
      </c>
      <c r="H866" t="s">
        <v>129</v>
      </c>
      <c r="I866" t="s">
        <v>63</v>
      </c>
      <c r="J866">
        <v>6.92746062045848E-4</v>
      </c>
      <c r="K866">
        <v>0.67249759413157351</v>
      </c>
      <c r="L866">
        <v>2.4022521625074171E-2</v>
      </c>
      <c r="M866"/>
      <c r="N866">
        <v>0.14473506278044487</v>
      </c>
      <c r="O866">
        <v>0.15874482146290753</v>
      </c>
      <c r="P866"/>
      <c r="Q866"/>
      <c r="R866">
        <v>1.9521330673656001</v>
      </c>
      <c r="S866">
        <v>1.6746496526779999</v>
      </c>
      <c r="T866"/>
      <c r="U866"/>
      <c r="V866"/>
      <c r="W866"/>
      <c r="X866"/>
      <c r="Y866"/>
      <c r="Z866">
        <v>0.57586699315489998</v>
      </c>
      <c r="AA866"/>
      <c r="AB866">
        <v>2.2077749803450839</v>
      </c>
      <c r="AC866"/>
      <c r="AD866"/>
      <c r="AE866"/>
      <c r="AF866"/>
      <c r="AG866">
        <v>2.4054376788699403</v>
      </c>
      <c r="AH866"/>
      <c r="AI866">
        <v>-18.645806180091451</v>
      </c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</row>
    <row r="867" spans="1:55" x14ac:dyDescent="0.2">
      <c r="A867" s="3" t="str">
        <f t="shared" si="13"/>
        <v>NorwaySAR_UNFCCC2018</v>
      </c>
      <c r="B867" t="s">
        <v>184</v>
      </c>
      <c r="C867" t="s">
        <v>185</v>
      </c>
      <c r="D867" t="s">
        <v>23</v>
      </c>
      <c r="E867" t="s">
        <v>19</v>
      </c>
      <c r="F867">
        <v>55.668621994166109</v>
      </c>
      <c r="G867">
        <v>10.479951489098493</v>
      </c>
      <c r="H867" t="s">
        <v>122</v>
      </c>
      <c r="I867" t="s">
        <v>59</v>
      </c>
      <c r="J867">
        <v>6.6163807047650775E-4</v>
      </c>
      <c r="K867">
        <v>0.67128713108520477</v>
      </c>
      <c r="L867">
        <v>2.3786182394711204E-2</v>
      </c>
      <c r="M867"/>
      <c r="N867">
        <v>0.14560038903533873</v>
      </c>
      <c r="O867">
        <v>0.15932629748474539</v>
      </c>
      <c r="P867"/>
      <c r="Q867"/>
      <c r="R867">
        <v>1.9380823584969</v>
      </c>
      <c r="S867">
        <v>1.660776758141</v>
      </c>
      <c r="T867"/>
      <c r="U867"/>
      <c r="V867"/>
      <c r="W867"/>
      <c r="X867"/>
      <c r="Y867"/>
      <c r="Z867">
        <v>0.58401249891609996</v>
      </c>
      <c r="AA867"/>
      <c r="AB867">
        <v>2.2087392298675663</v>
      </c>
      <c r="AC867"/>
      <c r="AD867"/>
      <c r="AE867"/>
      <c r="AF867"/>
      <c r="AG867">
        <v>2.4778645829867827</v>
      </c>
      <c r="AH867"/>
      <c r="AI867">
        <v>-19.424310942431294</v>
      </c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</row>
    <row r="868" spans="1:55" x14ac:dyDescent="0.2">
      <c r="A868" s="3" t="str">
        <f t="shared" si="13"/>
        <v>NorwaySAR_UNFCCC2019</v>
      </c>
      <c r="B868" t="s">
        <v>184</v>
      </c>
      <c r="C868" t="s">
        <v>185</v>
      </c>
      <c r="D868" t="s">
        <v>23</v>
      </c>
      <c r="E868" t="s">
        <v>18</v>
      </c>
      <c r="F868">
        <v>53.762956099539352</v>
      </c>
      <c r="G868">
        <v>10.053104267461325</v>
      </c>
      <c r="H868" t="s">
        <v>127</v>
      </c>
      <c r="I868" t="s">
        <v>61</v>
      </c>
      <c r="J868">
        <v>6.3756286045310822E-4</v>
      </c>
      <c r="K868">
        <v>0.66553407319334879</v>
      </c>
      <c r="L868">
        <v>2.2401893371964722E-2</v>
      </c>
      <c r="M868"/>
      <c r="N868">
        <v>0.15047173905480829</v>
      </c>
      <c r="O868">
        <v>0.16159229437987818</v>
      </c>
      <c r="P868"/>
      <c r="Q868"/>
      <c r="R868">
        <v>1.8838879534440001</v>
      </c>
      <c r="S868">
        <v>1.703654523957</v>
      </c>
      <c r="T868"/>
      <c r="U868"/>
      <c r="V868"/>
      <c r="W868"/>
      <c r="X868"/>
      <c r="Y868"/>
      <c r="Z868">
        <v>0.58484605654550004</v>
      </c>
      <c r="AA868"/>
      <c r="AB868">
        <v>2.2501462808916508</v>
      </c>
      <c r="AC868"/>
      <c r="AD868"/>
      <c r="AE868"/>
      <c r="AF868"/>
      <c r="AG868">
        <v>2.2651446139310796</v>
      </c>
      <c r="AH868"/>
      <c r="AI868">
        <v>-21.071543801690851</v>
      </c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</row>
    <row r="869" spans="1:55" x14ac:dyDescent="0.2">
      <c r="A869" s="3" t="str">
        <f t="shared" si="13"/>
        <v>NorwaySAR_UNFCCC2020</v>
      </c>
      <c r="B869" t="s">
        <v>184</v>
      </c>
      <c r="C869" t="s">
        <v>185</v>
      </c>
      <c r="D869" t="s">
        <v>23</v>
      </c>
      <c r="E869" t="s">
        <v>107</v>
      </c>
      <c r="F869">
        <v>51.645849448987185</v>
      </c>
      <c r="G869">
        <v>9.6005371247170377</v>
      </c>
      <c r="H869" t="s">
        <v>122</v>
      </c>
      <c r="I869" t="s">
        <v>63</v>
      </c>
      <c r="J869">
        <v>6.3693297762474645E-4</v>
      </c>
      <c r="K869">
        <v>0.65905649471043226</v>
      </c>
      <c r="L869">
        <v>2.2824282257582536E-2</v>
      </c>
      <c r="M869"/>
      <c r="N869">
        <v>0.15848715616843276</v>
      </c>
      <c r="O869">
        <v>0.15963206686355252</v>
      </c>
      <c r="P869"/>
      <c r="Q869"/>
      <c r="R869">
        <v>1.8754658710137</v>
      </c>
      <c r="S869">
        <v>1.6945407356870001</v>
      </c>
      <c r="T869"/>
      <c r="U869"/>
      <c r="V869"/>
      <c r="W869"/>
      <c r="X869"/>
      <c r="Y869"/>
      <c r="Z869">
        <v>0.59541178238370007</v>
      </c>
      <c r="AA869"/>
      <c r="AB869">
        <v>2.2208825003826633</v>
      </c>
      <c r="AC869"/>
      <c r="AD869"/>
      <c r="AE869"/>
      <c r="AF869"/>
      <c r="AG869">
        <v>1.8580328029986264</v>
      </c>
      <c r="AH869"/>
      <c r="AI869">
        <v>-24.504873528836068</v>
      </c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</row>
    <row r="870" spans="1:55" x14ac:dyDescent="0.2">
      <c r="A870" s="3" t="str">
        <f t="shared" si="13"/>
        <v>RussiaAR4_UNFCCC1990</v>
      </c>
      <c r="B870" t="s">
        <v>186</v>
      </c>
      <c r="C870" t="s">
        <v>306</v>
      </c>
      <c r="D870" t="s">
        <v>26</v>
      </c>
      <c r="E870" t="s">
        <v>79</v>
      </c>
      <c r="F870">
        <v>3245.643606134483</v>
      </c>
      <c r="G870">
        <v>21.93455844649349</v>
      </c>
      <c r="H870" t="s">
        <v>143</v>
      </c>
      <c r="I870" t="s">
        <v>231</v>
      </c>
      <c r="J870">
        <v>7.9468168542675063E-2</v>
      </c>
      <c r="K870">
        <v>0.79402829702989453</v>
      </c>
      <c r="L870">
        <v>1.6289771144904205E-2</v>
      </c>
      <c r="M870">
        <v>0</v>
      </c>
      <c r="N870">
        <v>7.1678950662100185E-2</v>
      </c>
      <c r="O870">
        <v>0.11800298116310101</v>
      </c>
      <c r="P870"/>
      <c r="Q870">
        <v>28.852014978378509</v>
      </c>
      <c r="R870">
        <v>105.17201746604428</v>
      </c>
      <c r="S870">
        <v>102.43944231500535</v>
      </c>
      <c r="T870"/>
      <c r="U870"/>
      <c r="V870"/>
      <c r="W870"/>
      <c r="X870"/>
      <c r="Y870"/>
      <c r="Z870">
        <v>11.028894965721411</v>
      </c>
      <c r="AA870"/>
      <c r="AB870">
        <v>82.439004145567282</v>
      </c>
      <c r="AC870">
        <v>53.064247446109832</v>
      </c>
      <c r="AD870"/>
      <c r="AE870"/>
      <c r="AF870"/>
      <c r="AG870"/>
      <c r="AH870"/>
      <c r="AI870">
        <v>-226.10721045911961</v>
      </c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</row>
    <row r="871" spans="1:55" x14ac:dyDescent="0.2">
      <c r="A871" s="3" t="str">
        <f t="shared" si="13"/>
        <v>RussiaAR4_UNFCCC1991</v>
      </c>
      <c r="B871" t="s">
        <v>186</v>
      </c>
      <c r="C871" t="s">
        <v>306</v>
      </c>
      <c r="D871" t="s">
        <v>26</v>
      </c>
      <c r="E871" t="s">
        <v>78</v>
      </c>
      <c r="F871">
        <v>3132.235605588728</v>
      </c>
      <c r="G871">
        <v>21.107531614229007</v>
      </c>
      <c r="H871" t="s">
        <v>143</v>
      </c>
      <c r="I871" t="s">
        <v>231</v>
      </c>
      <c r="J871">
        <v>7.7183444467871967E-2</v>
      </c>
      <c r="K871">
        <v>0.78287349436212683</v>
      </c>
      <c r="L871">
        <v>1.6820879692909234E-2</v>
      </c>
      <c r="M871">
        <v>0</v>
      </c>
      <c r="N871">
        <v>6.7085316819836011E-2</v>
      </c>
      <c r="O871">
        <v>0.13322030912512786</v>
      </c>
      <c r="P871"/>
      <c r="Q871">
        <v>28.142802484346483</v>
      </c>
      <c r="R871">
        <v>102.71674515144382</v>
      </c>
      <c r="S871">
        <v>93.891487379641674</v>
      </c>
      <c r="T871"/>
      <c r="U871"/>
      <c r="V871"/>
      <c r="W871"/>
      <c r="X871"/>
      <c r="Y871"/>
      <c r="Z871">
        <v>10.190304929959932</v>
      </c>
      <c r="AA871"/>
      <c r="AB871">
        <v>79.805703133123217</v>
      </c>
      <c r="AC871">
        <v>47.560699087658442</v>
      </c>
      <c r="AD871"/>
      <c r="AE871"/>
      <c r="AF871">
        <v>22.841796338346541</v>
      </c>
      <c r="AG871">
        <v>32.12785712474232</v>
      </c>
      <c r="AH871"/>
      <c r="AI871">
        <v>-232.29132522113647</v>
      </c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</row>
    <row r="872" spans="1:55" x14ac:dyDescent="0.2">
      <c r="A872" s="3" t="str">
        <f t="shared" si="13"/>
        <v>RussiaAR4_UNFCCC1992</v>
      </c>
      <c r="B872" t="s">
        <v>186</v>
      </c>
      <c r="C872" t="s">
        <v>306</v>
      </c>
      <c r="D872" t="s">
        <v>26</v>
      </c>
      <c r="E872" t="s">
        <v>76</v>
      </c>
      <c r="F872">
        <v>2646.9557032306589</v>
      </c>
      <c r="G872">
        <v>17.820033881457835</v>
      </c>
      <c r="H872" t="s">
        <v>233</v>
      </c>
      <c r="I872" t="s">
        <v>231</v>
      </c>
      <c r="J872">
        <v>7.2765208678539778E-2</v>
      </c>
      <c r="K872">
        <v>0.76050194679808558</v>
      </c>
      <c r="L872">
        <v>1.9542847448080779E-2</v>
      </c>
      <c r="M872">
        <v>0</v>
      </c>
      <c r="N872">
        <v>7.1926636935047375E-2</v>
      </c>
      <c r="O872">
        <v>0.14802856881878623</v>
      </c>
      <c r="P872"/>
      <c r="Q872">
        <v>26.145907438276875</v>
      </c>
      <c r="R872">
        <v>99.634581189564898</v>
      </c>
      <c r="S872">
        <v>87.943612095861198</v>
      </c>
      <c r="T872"/>
      <c r="U872"/>
      <c r="V872"/>
      <c r="W872"/>
      <c r="X872"/>
      <c r="Y872"/>
      <c r="Z872">
        <v>9.0255275455535209</v>
      </c>
      <c r="AA872"/>
      <c r="AB872">
        <v>77.214399304930552</v>
      </c>
      <c r="AC872">
        <v>37.320438583017321</v>
      </c>
      <c r="AD872"/>
      <c r="AE872"/>
      <c r="AF872">
        <v>22.841796338346541</v>
      </c>
      <c r="AG872">
        <v>31.698801980407364</v>
      </c>
      <c r="AH872"/>
      <c r="AI872">
        <v>-234.93092332625616</v>
      </c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</row>
    <row r="873" spans="1:55" x14ac:dyDescent="0.2">
      <c r="A873" s="3" t="str">
        <f t="shared" si="13"/>
        <v>RussiaAR4_UNFCCC1993</v>
      </c>
      <c r="B873" t="s">
        <v>186</v>
      </c>
      <c r="C873" t="s">
        <v>306</v>
      </c>
      <c r="D873" t="s">
        <v>26</v>
      </c>
      <c r="E873" t="s">
        <v>73</v>
      </c>
      <c r="F873">
        <v>2534.2875583322175</v>
      </c>
      <c r="G873">
        <v>17.07064822669405</v>
      </c>
      <c r="H873" t="s">
        <v>199</v>
      </c>
      <c r="I873" t="s">
        <v>231</v>
      </c>
      <c r="J873">
        <v>6.6853401268978152E-2</v>
      </c>
      <c r="K873">
        <v>0.7592465472689145</v>
      </c>
      <c r="L873">
        <v>2.0396546004801966E-2</v>
      </c>
      <c r="M873">
        <v>0</v>
      </c>
      <c r="N873">
        <v>6.6129813023180745E-2</v>
      </c>
      <c r="O873">
        <v>0.15422709370310278</v>
      </c>
      <c r="P873"/>
      <c r="Q873">
        <v>24.457247294036708</v>
      </c>
      <c r="R873">
        <v>94.876905219434178</v>
      </c>
      <c r="S873">
        <v>79.944922717344355</v>
      </c>
      <c r="T873"/>
      <c r="U873"/>
      <c r="V873"/>
      <c r="W873"/>
      <c r="X873"/>
      <c r="Y873"/>
      <c r="Z873">
        <v>6.7181903898512978</v>
      </c>
      <c r="AA873"/>
      <c r="AB873">
        <v>75.416260181227187</v>
      </c>
      <c r="AC873">
        <v>23.921266377281796</v>
      </c>
      <c r="AD873">
        <v>31.324724639861039</v>
      </c>
      <c r="AE873"/>
      <c r="AF873">
        <v>22.841796338346541</v>
      </c>
      <c r="AG873">
        <v>31.354491572127341</v>
      </c>
      <c r="AH873"/>
      <c r="AI873">
        <v>-235.99319496006149</v>
      </c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</row>
    <row r="874" spans="1:55" x14ac:dyDescent="0.2">
      <c r="A874" s="3" t="str">
        <f t="shared" si="13"/>
        <v>RussiaAR4_UNFCCC1994</v>
      </c>
      <c r="B874" t="s">
        <v>186</v>
      </c>
      <c r="C874" t="s">
        <v>306</v>
      </c>
      <c r="D874" t="s">
        <v>26</v>
      </c>
      <c r="E874" t="s">
        <v>70</v>
      </c>
      <c r="F874">
        <v>2245.86395730399</v>
      </c>
      <c r="G874">
        <v>15.133047335805047</v>
      </c>
      <c r="H874" t="s">
        <v>228</v>
      </c>
      <c r="I874" t="s">
        <v>231</v>
      </c>
      <c r="J874">
        <v>5.924706635673168E-2</v>
      </c>
      <c r="K874">
        <v>0.76108858014455749</v>
      </c>
      <c r="L874">
        <v>2.273410195218821E-2</v>
      </c>
      <c r="M874">
        <v>0</v>
      </c>
      <c r="N874">
        <v>6.4881242768777436E-2</v>
      </c>
      <c r="O874">
        <v>0.15129607513447682</v>
      </c>
      <c r="P874"/>
      <c r="Q874">
        <v>22.646506381274776</v>
      </c>
      <c r="R874">
        <v>88.617764937686118</v>
      </c>
      <c r="S874">
        <v>68.869234647204948</v>
      </c>
      <c r="T874"/>
      <c r="U874"/>
      <c r="V874"/>
      <c r="W874"/>
      <c r="X874"/>
      <c r="Y874"/>
      <c r="Z874">
        <v>3.7859330826130138</v>
      </c>
      <c r="AA874"/>
      <c r="AB874">
        <v>73.266104375948643</v>
      </c>
      <c r="AC874"/>
      <c r="AD874">
        <v>31.422638395105373</v>
      </c>
      <c r="AE874"/>
      <c r="AF874">
        <v>22.841796338346541</v>
      </c>
      <c r="AG874">
        <v>28.340423867898469</v>
      </c>
      <c r="AH874"/>
      <c r="AI874">
        <v>-300.47357574872325</v>
      </c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</row>
    <row r="875" spans="1:55" x14ac:dyDescent="0.2">
      <c r="A875" s="3" t="str">
        <f t="shared" si="13"/>
        <v>RussiaAR4_UNFCCC1995</v>
      </c>
      <c r="B875" t="s">
        <v>186</v>
      </c>
      <c r="C875" t="s">
        <v>306</v>
      </c>
      <c r="D875" t="s">
        <v>26</v>
      </c>
      <c r="E875" t="s">
        <v>68</v>
      </c>
      <c r="F875">
        <v>2199.0028105785505</v>
      </c>
      <c r="G875">
        <v>14.820496356178049</v>
      </c>
      <c r="H875" t="s">
        <v>211</v>
      </c>
      <c r="I875" t="s">
        <v>231</v>
      </c>
      <c r="J875">
        <v>5.5623233551425337E-2</v>
      </c>
      <c r="K875">
        <v>0.75909185302819415</v>
      </c>
      <c r="L875">
        <v>2.338404754577704E-2</v>
      </c>
      <c r="M875">
        <v>0</v>
      </c>
      <c r="N875">
        <v>7.0211134129031558E-2</v>
      </c>
      <c r="O875">
        <v>0.14731296529699733</v>
      </c>
      <c r="P875"/>
      <c r="Q875">
        <v>19.835877372583198</v>
      </c>
      <c r="R875">
        <v>78.416503167042606</v>
      </c>
      <c r="S875">
        <v>62.32805347052831</v>
      </c>
      <c r="T875"/>
      <c r="U875"/>
      <c r="V875"/>
      <c r="W875"/>
      <c r="X875"/>
      <c r="Y875"/>
      <c r="Z875">
        <v>2.5802396006386821</v>
      </c>
      <c r="AA875"/>
      <c r="AB875">
        <v>71.684597985804004</v>
      </c>
      <c r="AC875"/>
      <c r="AD875">
        <v>36.745047106212859</v>
      </c>
      <c r="AE875"/>
      <c r="AF875">
        <v>22.841796338346541</v>
      </c>
      <c r="AG875">
        <v>29.509509681601408</v>
      </c>
      <c r="AH875"/>
      <c r="AI875">
        <v>-365.59159494932118</v>
      </c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</row>
    <row r="876" spans="1:55" x14ac:dyDescent="0.2">
      <c r="A876" s="3" t="str">
        <f t="shared" si="13"/>
        <v>RussiaAR4_UNFCCC1996</v>
      </c>
      <c r="B876" t="s">
        <v>186</v>
      </c>
      <c r="C876" t="s">
        <v>306</v>
      </c>
      <c r="D876" t="s">
        <v>26</v>
      </c>
      <c r="E876" t="s">
        <v>65</v>
      </c>
      <c r="F876">
        <v>2160.6189717622328</v>
      </c>
      <c r="G876">
        <v>14.582998721351228</v>
      </c>
      <c r="H876" t="s">
        <v>203</v>
      </c>
      <c r="I876" t="s">
        <v>231</v>
      </c>
      <c r="J876">
        <v>5.3909403409865407E-2</v>
      </c>
      <c r="K876">
        <v>0.76191460799834676</v>
      </c>
      <c r="L876">
        <v>2.3776722376830647E-2</v>
      </c>
      <c r="M876">
        <v>0</v>
      </c>
      <c r="N876">
        <v>6.5256253639201234E-2</v>
      </c>
      <c r="O876">
        <v>0.14905241598562141</v>
      </c>
      <c r="P876"/>
      <c r="Q876">
        <v>17.645186864338829</v>
      </c>
      <c r="R876">
        <v>72.063531605866842</v>
      </c>
      <c r="S876">
        <v>59.7410678003654</v>
      </c>
      <c r="T876"/>
      <c r="U876"/>
      <c r="V876"/>
      <c r="W876"/>
      <c r="X876"/>
      <c r="Y876"/>
      <c r="Z876">
        <v>1.9967871393765149</v>
      </c>
      <c r="AA876"/>
      <c r="AB876">
        <v>79.372211673132625</v>
      </c>
      <c r="AC876"/>
      <c r="AD876">
        <v>40.713499642925022</v>
      </c>
      <c r="AE876"/>
      <c r="AF876">
        <v>22.841796338346541</v>
      </c>
      <c r="AG876">
        <v>27.67139670117815</v>
      </c>
      <c r="AH876"/>
      <c r="AI876">
        <v>-423.21480017717863</v>
      </c>
      <c r="AJ876"/>
      <c r="AK876">
        <v>-21.777783328843775</v>
      </c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</row>
    <row r="877" spans="1:55" x14ac:dyDescent="0.2">
      <c r="A877" s="3" t="str">
        <f t="shared" si="13"/>
        <v>RussiaAR4_UNFCCC1997</v>
      </c>
      <c r="B877" t="s">
        <v>186</v>
      </c>
      <c r="C877" t="s">
        <v>306</v>
      </c>
      <c r="D877" t="s">
        <v>26</v>
      </c>
      <c r="E877" t="s">
        <v>64</v>
      </c>
      <c r="F877">
        <v>2035.2237225264655</v>
      </c>
      <c r="G877">
        <v>13.759380423825389</v>
      </c>
      <c r="H877" t="s">
        <v>219</v>
      </c>
      <c r="I877" t="s">
        <v>101</v>
      </c>
      <c r="J877">
        <v>4.7565070590641204E-2</v>
      </c>
      <c r="K877">
        <v>0.75642956917814019</v>
      </c>
      <c r="L877">
        <v>2.5610647260320307E-2</v>
      </c>
      <c r="M877">
        <v>0</v>
      </c>
      <c r="N877">
        <v>6.8209358671022E-2</v>
      </c>
      <c r="O877">
        <v>0.14975042489051749</v>
      </c>
      <c r="P877"/>
      <c r="Q877"/>
      <c r="R877">
        <v>63.801581777626076</v>
      </c>
      <c r="S877">
        <v>58.536638838092102</v>
      </c>
      <c r="T877"/>
      <c r="U877"/>
      <c r="V877"/>
      <c r="W877"/>
      <c r="X877"/>
      <c r="Y877"/>
      <c r="Z877">
        <v>17.045080791581082</v>
      </c>
      <c r="AA877"/>
      <c r="AB877">
        <v>78.32616853497818</v>
      </c>
      <c r="AC877"/>
      <c r="AD877">
        <v>37.906641594156206</v>
      </c>
      <c r="AE877"/>
      <c r="AF877">
        <v>22.841796338346541</v>
      </c>
      <c r="AG877">
        <v>26.317709320818725</v>
      </c>
      <c r="AH877"/>
      <c r="AI877">
        <v>-492.12034673749747</v>
      </c>
      <c r="AJ877"/>
      <c r="AK877">
        <v>-24.895042766971127</v>
      </c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</row>
    <row r="878" spans="1:55" x14ac:dyDescent="0.2">
      <c r="A878" s="3" t="str">
        <f t="shared" si="13"/>
        <v>RussiaAR4_UNFCCC1998</v>
      </c>
      <c r="B878" t="s">
        <v>186</v>
      </c>
      <c r="C878" t="s">
        <v>306</v>
      </c>
      <c r="D878" t="s">
        <v>26</v>
      </c>
      <c r="E878" t="s">
        <v>62</v>
      </c>
      <c r="F878">
        <v>1995.668002610159</v>
      </c>
      <c r="G878">
        <v>13.514304919043154</v>
      </c>
      <c r="H878" t="s">
        <v>208</v>
      </c>
      <c r="I878" t="s">
        <v>100</v>
      </c>
      <c r="J878">
        <v>4.821205587475165E-2</v>
      </c>
      <c r="K878">
        <v>0.76608510089183379</v>
      </c>
      <c r="L878">
        <v>2.6421309815942044E-2</v>
      </c>
      <c r="M878">
        <v>0</v>
      </c>
      <c r="N878">
        <v>6.3949640723297216E-2</v>
      </c>
      <c r="O878">
        <v>0.14354394856892697</v>
      </c>
      <c r="P878"/>
      <c r="Q878"/>
      <c r="R878">
        <v>57.263604472277116</v>
      </c>
      <c r="S878">
        <v>52.795603720270464</v>
      </c>
      <c r="T878"/>
      <c r="U878"/>
      <c r="V878"/>
      <c r="W878"/>
      <c r="X878"/>
      <c r="Y878"/>
      <c r="Z878">
        <v>15.390183314989759</v>
      </c>
      <c r="AA878"/>
      <c r="AB878">
        <v>77.922980735955406</v>
      </c>
      <c r="AC878"/>
      <c r="AD878">
        <v>34.016531848091425</v>
      </c>
      <c r="AE878"/>
      <c r="AF878">
        <v>22.841796338346541</v>
      </c>
      <c r="AG878">
        <v>26.235364697395134</v>
      </c>
      <c r="AH878"/>
      <c r="AI878">
        <v>-541.34112744811296</v>
      </c>
      <c r="AJ878"/>
      <c r="AK878">
        <v>-32.839088094379129</v>
      </c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</row>
    <row r="879" spans="1:55" x14ac:dyDescent="0.2">
      <c r="A879" s="3" t="str">
        <f t="shared" si="13"/>
        <v>RussiaAR4_UNFCCC1999</v>
      </c>
      <c r="B879" t="s">
        <v>186</v>
      </c>
      <c r="C879" t="s">
        <v>306</v>
      </c>
      <c r="D879" t="s">
        <v>26</v>
      </c>
      <c r="E879" t="s">
        <v>60</v>
      </c>
      <c r="F879">
        <v>2017.4587995979143</v>
      </c>
      <c r="G879">
        <v>13.704186865032586</v>
      </c>
      <c r="H879" t="s">
        <v>183</v>
      </c>
      <c r="I879" t="s">
        <v>100</v>
      </c>
      <c r="J879">
        <v>4.9077045830890696E-2</v>
      </c>
      <c r="K879">
        <v>0.76535981365015415</v>
      </c>
      <c r="L879">
        <v>2.6712427553252566E-2</v>
      </c>
      <c r="M879">
        <v>0</v>
      </c>
      <c r="N879">
        <v>7.3324854314970225E-2</v>
      </c>
      <c r="O879">
        <v>0.13460290448162299</v>
      </c>
      <c r="P879"/>
      <c r="Q879"/>
      <c r="R879">
        <v>52.033025481660033</v>
      </c>
      <c r="S879">
        <v>52.025991729597209</v>
      </c>
      <c r="T879"/>
      <c r="U879"/>
      <c r="V879"/>
      <c r="W879"/>
      <c r="X879"/>
      <c r="Y879"/>
      <c r="Z879">
        <v>14.584250619680665</v>
      </c>
      <c r="AA879"/>
      <c r="AB879">
        <v>72.180198213075045</v>
      </c>
      <c r="AC879"/>
      <c r="AD879">
        <v>31.157095662087034</v>
      </c>
      <c r="AE879"/>
      <c r="AF879">
        <v>22.841796338346541</v>
      </c>
      <c r="AG879">
        <v>26.733456053441294</v>
      </c>
      <c r="AH879"/>
      <c r="AI879">
        <v>-550.60151210562071</v>
      </c>
      <c r="AJ879"/>
      <c r="AK879">
        <v>-36.260666473085294</v>
      </c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</row>
    <row r="880" spans="1:55" x14ac:dyDescent="0.2">
      <c r="A880" s="3" t="str">
        <f t="shared" si="13"/>
        <v>RussiaAR4_UNFCCC2000</v>
      </c>
      <c r="B880" t="s">
        <v>186</v>
      </c>
      <c r="C880" t="s">
        <v>306</v>
      </c>
      <c r="D880" t="s">
        <v>26</v>
      </c>
      <c r="E880" t="s">
        <v>58</v>
      </c>
      <c r="F880">
        <v>2001.6340194370646</v>
      </c>
      <c r="G880">
        <v>13.654002524686012</v>
      </c>
      <c r="H880" t="s">
        <v>220</v>
      </c>
      <c r="I880" t="s">
        <v>100</v>
      </c>
      <c r="J880">
        <v>4.9505758687990037E-2</v>
      </c>
      <c r="K880">
        <v>0.75988946099294741</v>
      </c>
      <c r="L880">
        <v>2.7406102245564633E-2</v>
      </c>
      <c r="M880">
        <v>0</v>
      </c>
      <c r="N880">
        <v>8.0060425619604983E-2</v>
      </c>
      <c r="O880">
        <v>0.13264401114188298</v>
      </c>
      <c r="P880"/>
      <c r="Q880"/>
      <c r="R880">
        <v>51.236216840680939</v>
      </c>
      <c r="S880">
        <v>53.275422724939602</v>
      </c>
      <c r="T880"/>
      <c r="U880"/>
      <c r="V880"/>
      <c r="W880"/>
      <c r="X880"/>
      <c r="Y880"/>
      <c r="Z880">
        <v>14.341218309277618</v>
      </c>
      <c r="AA880"/>
      <c r="AB880">
        <v>67.277447704578776</v>
      </c>
      <c r="AC880"/>
      <c r="AD880">
        <v>29.956132868884964</v>
      </c>
      <c r="AE880"/>
      <c r="AF880">
        <v>22.841796338346541</v>
      </c>
      <c r="AG880">
        <v>26.576530389473611</v>
      </c>
      <c r="AH880"/>
      <c r="AI880">
        <v>-594.62072803396757</v>
      </c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</row>
    <row r="881" spans="1:55" x14ac:dyDescent="0.2">
      <c r="A881" s="3" t="str">
        <f t="shared" si="13"/>
        <v>RussiaAR4_UNFCCC2001</v>
      </c>
      <c r="B881" t="s">
        <v>186</v>
      </c>
      <c r="C881" t="s">
        <v>306</v>
      </c>
      <c r="D881" t="s">
        <v>26</v>
      </c>
      <c r="E881" t="s">
        <v>55</v>
      </c>
      <c r="F881">
        <v>2037.0477348168229</v>
      </c>
      <c r="G881">
        <v>13.95462958764017</v>
      </c>
      <c r="H881" t="s">
        <v>169</v>
      </c>
      <c r="I881" t="s">
        <v>101</v>
      </c>
      <c r="J881">
        <v>3.8538364264125664E-2</v>
      </c>
      <c r="K881">
        <v>0.76480859923978395</v>
      </c>
      <c r="L881">
        <v>2.7591892370420128E-2</v>
      </c>
      <c r="M881">
        <v>0</v>
      </c>
      <c r="N881">
        <v>7.871493840784928E-2</v>
      </c>
      <c r="O881">
        <v>0.1288845699819467</v>
      </c>
      <c r="P881"/>
      <c r="Q881"/>
      <c r="R881">
        <v>49.758144294569014</v>
      </c>
      <c r="S881">
        <v>52.672221783790746</v>
      </c>
      <c r="T881"/>
      <c r="U881"/>
      <c r="V881"/>
      <c r="W881"/>
      <c r="X881"/>
      <c r="Y881"/>
      <c r="Z881">
        <v>13.854819649392102</v>
      </c>
      <c r="AA881"/>
      <c r="AB881">
        <v>67.732494475201747</v>
      </c>
      <c r="AC881"/>
      <c r="AD881">
        <v>30.906388827501395</v>
      </c>
      <c r="AE881"/>
      <c r="AF881">
        <v>22.841796338346541</v>
      </c>
      <c r="AG881">
        <v>24.778155965763244</v>
      </c>
      <c r="AH881"/>
      <c r="AI881">
        <v>-621.69171612567447</v>
      </c>
      <c r="AJ881"/>
      <c r="AK881">
        <v>-50.446449614760624</v>
      </c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</row>
    <row r="882" spans="1:55" x14ac:dyDescent="0.2">
      <c r="A882" s="3" t="str">
        <f t="shared" si="13"/>
        <v>RussiaAR4_UNFCCC2002</v>
      </c>
      <c r="B882" t="s">
        <v>186</v>
      </c>
      <c r="C882" t="s">
        <v>306</v>
      </c>
      <c r="D882" t="s">
        <v>26</v>
      </c>
      <c r="E882" t="s">
        <v>52</v>
      </c>
      <c r="F882">
        <v>2024.8667226032899</v>
      </c>
      <c r="G882">
        <v>13.935142367400749</v>
      </c>
      <c r="H882" t="s">
        <v>169</v>
      </c>
      <c r="I882" t="s">
        <v>97</v>
      </c>
      <c r="J882">
        <v>3.7845647095309638E-2</v>
      </c>
      <c r="K882">
        <v>0.76115149478787703</v>
      </c>
      <c r="L882">
        <v>2.8406813093242569E-2</v>
      </c>
      <c r="M882">
        <v>0</v>
      </c>
      <c r="N882">
        <v>8.1100760110920822E-2</v>
      </c>
      <c r="O882">
        <v>0.1293409320079596</v>
      </c>
      <c r="P882"/>
      <c r="Q882"/>
      <c r="R882">
        <v>49.092743799154555</v>
      </c>
      <c r="S882">
        <v>52.367247734791079</v>
      </c>
      <c r="T882"/>
      <c r="U882"/>
      <c r="V882"/>
      <c r="W882"/>
      <c r="X882"/>
      <c r="Y882"/>
      <c r="Z882">
        <v>13.601589653765497</v>
      </c>
      <c r="AA882"/>
      <c r="AB882">
        <v>70.622662112721116</v>
      </c>
      <c r="AC882"/>
      <c r="AD882">
        <v>28.433887187342272</v>
      </c>
      <c r="AE882"/>
      <c r="AF882">
        <v>22.841796338346541</v>
      </c>
      <c r="AG882">
        <v>24.93822226729106</v>
      </c>
      <c r="AH882"/>
      <c r="AI882">
        <v>-628.19861363473547</v>
      </c>
      <c r="AJ882"/>
      <c r="AK882">
        <v>-69.166388964251766</v>
      </c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</row>
    <row r="883" spans="1:55" x14ac:dyDescent="0.2">
      <c r="A883" s="3" t="str">
        <f t="shared" si="13"/>
        <v>RussiaAR4_UNFCCC2003</v>
      </c>
      <c r="B883" t="s">
        <v>186</v>
      </c>
      <c r="C883" t="s">
        <v>306</v>
      </c>
      <c r="D883" t="s">
        <v>26</v>
      </c>
      <c r="E883" t="s">
        <v>50</v>
      </c>
      <c r="F883">
        <v>2051.7100289732084</v>
      </c>
      <c r="G883">
        <v>14.184097002386904</v>
      </c>
      <c r="H883" t="s">
        <v>202</v>
      </c>
      <c r="I883" t="s">
        <v>101</v>
      </c>
      <c r="J883">
        <v>3.897835084482229E-2</v>
      </c>
      <c r="K883">
        <v>0.76552288797305801</v>
      </c>
      <c r="L883">
        <v>2.8742774055801244E-2</v>
      </c>
      <c r="M883">
        <v>0</v>
      </c>
      <c r="N883">
        <v>8.396105547572974E-2</v>
      </c>
      <c r="O883">
        <v>0.12177328249541094</v>
      </c>
      <c r="P883"/>
      <c r="Q883"/>
      <c r="R883">
        <v>48.316884240845603</v>
      </c>
      <c r="S883">
        <v>50.671354780986569</v>
      </c>
      <c r="T883"/>
      <c r="U883"/>
      <c r="V883"/>
      <c r="W883"/>
      <c r="X883"/>
      <c r="Y883"/>
      <c r="Z883">
        <v>13.74930495216365</v>
      </c>
      <c r="AA883"/>
      <c r="AB883">
        <v>63.260773949846204</v>
      </c>
      <c r="AC883"/>
      <c r="AD883">
        <v>26.782355660849912</v>
      </c>
      <c r="AE883"/>
      <c r="AF883">
        <v>22.841796338346541</v>
      </c>
      <c r="AG883">
        <v>24.220995033783783</v>
      </c>
      <c r="AH883"/>
      <c r="AI883">
        <v>-634.86324336049006</v>
      </c>
      <c r="AJ883"/>
      <c r="AK883">
        <v>-62.820565871170871</v>
      </c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</row>
    <row r="884" spans="1:55" x14ac:dyDescent="0.2">
      <c r="A884" s="3" t="str">
        <f t="shared" si="13"/>
        <v>RussiaAR4_UNFCCC2004</v>
      </c>
      <c r="B884" t="s">
        <v>186</v>
      </c>
      <c r="C884" t="s">
        <v>306</v>
      </c>
      <c r="D884" t="s">
        <v>26</v>
      </c>
      <c r="E884" t="s">
        <v>46</v>
      </c>
      <c r="F884">
        <v>2059.9834929046219</v>
      </c>
      <c r="G884">
        <v>14.298756651401916</v>
      </c>
      <c r="H884" t="s">
        <v>167</v>
      </c>
      <c r="I884" t="s">
        <v>97</v>
      </c>
      <c r="J884">
        <v>3.6976411226267415E-2</v>
      </c>
      <c r="K884">
        <v>0.76262563835330022</v>
      </c>
      <c r="L884">
        <v>2.9332124512510205E-2</v>
      </c>
      <c r="M884">
        <v>0</v>
      </c>
      <c r="N884">
        <v>8.8252217267023342E-2</v>
      </c>
      <c r="O884">
        <v>0.11979001986716623</v>
      </c>
      <c r="P884"/>
      <c r="Q884"/>
      <c r="R884">
        <v>46.165453079495698</v>
      </c>
      <c r="S884">
        <v>50.461744709926421</v>
      </c>
      <c r="T884"/>
      <c r="U884"/>
      <c r="V884"/>
      <c r="W884"/>
      <c r="X884"/>
      <c r="Y884"/>
      <c r="Z884">
        <v>13.051751506478771</v>
      </c>
      <c r="AA884"/>
      <c r="AB884">
        <v>64.806761739603559</v>
      </c>
      <c r="AC884"/>
      <c r="AD884">
        <v>25.300285992559104</v>
      </c>
      <c r="AE884"/>
      <c r="AF884">
        <v>22.841796338346541</v>
      </c>
      <c r="AG884">
        <v>24.13767017466909</v>
      </c>
      <c r="AH884"/>
      <c r="AI884">
        <v>-627.13406526463439</v>
      </c>
      <c r="AJ884"/>
      <c r="AK884">
        <v>-48.843251522651641</v>
      </c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</row>
    <row r="885" spans="1:55" x14ac:dyDescent="0.2">
      <c r="A885" s="3" t="str">
        <f t="shared" si="13"/>
        <v>RussiaAR4_UNFCCC2005</v>
      </c>
      <c r="B885" t="s">
        <v>186</v>
      </c>
      <c r="C885" t="s">
        <v>306</v>
      </c>
      <c r="D885" t="s">
        <v>26</v>
      </c>
      <c r="E885" t="s">
        <v>43</v>
      </c>
      <c r="F885">
        <v>2072.935487005615</v>
      </c>
      <c r="G885">
        <v>14.443649785216417</v>
      </c>
      <c r="H885" t="s">
        <v>213</v>
      </c>
      <c r="I885" t="s">
        <v>101</v>
      </c>
      <c r="J885">
        <v>3.6646871137385566E-2</v>
      </c>
      <c r="K885">
        <v>0.76712290054614329</v>
      </c>
      <c r="L885">
        <v>3.0049973752646644E-2</v>
      </c>
      <c r="M885">
        <v>0</v>
      </c>
      <c r="N885">
        <v>8.7434206045422166E-2</v>
      </c>
      <c r="O885">
        <v>0.11539291965578785</v>
      </c>
      <c r="P885"/>
      <c r="Q885"/>
      <c r="R885">
        <v>43.01233806946815</v>
      </c>
      <c r="S885">
        <v>49.785723336467584</v>
      </c>
      <c r="T885"/>
      <c r="U885"/>
      <c r="V885"/>
      <c r="W885"/>
      <c r="X885"/>
      <c r="Y885"/>
      <c r="Z885">
        <v>12.077571565627748</v>
      </c>
      <c r="AA885"/>
      <c r="AB885">
        <v>63.274848784462336</v>
      </c>
      <c r="AC885"/>
      <c r="AD885">
        <v>24.526024951070049</v>
      </c>
      <c r="AE885"/>
      <c r="AF885">
        <v>22.841796338346541</v>
      </c>
      <c r="AG885">
        <v>23.683775058228008</v>
      </c>
      <c r="AH885"/>
      <c r="AI885">
        <v>-605.02274733868137</v>
      </c>
      <c r="AJ885"/>
      <c r="AK885">
        <v>-59.116548657036439</v>
      </c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</row>
    <row r="886" spans="1:55" x14ac:dyDescent="0.2">
      <c r="A886" s="3" t="str">
        <f t="shared" si="13"/>
        <v>RussiaAR4_UNFCCC2006</v>
      </c>
      <c r="B886" t="s">
        <v>186</v>
      </c>
      <c r="C886" t="s">
        <v>306</v>
      </c>
      <c r="D886" t="s">
        <v>26</v>
      </c>
      <c r="E886" t="s">
        <v>39</v>
      </c>
      <c r="F886">
        <v>2132.4811309365136</v>
      </c>
      <c r="G886">
        <v>14.907280966651552</v>
      </c>
      <c r="H886" t="s">
        <v>218</v>
      </c>
      <c r="I886" t="s">
        <v>97</v>
      </c>
      <c r="J886">
        <v>3.638731340919768E-2</v>
      </c>
      <c r="K886">
        <v>0.77000766461560111</v>
      </c>
      <c r="L886">
        <v>3.008829812728666E-2</v>
      </c>
      <c r="M886">
        <v>0</v>
      </c>
      <c r="N886">
        <v>8.9428092462415024E-2</v>
      </c>
      <c r="O886">
        <v>0.11047594479469712</v>
      </c>
      <c r="P886"/>
      <c r="Q886"/>
      <c r="R886">
        <v>40.994167901706085</v>
      </c>
      <c r="S886">
        <v>49.824495809940046</v>
      </c>
      <c r="T886"/>
      <c r="U886"/>
      <c r="V886"/>
      <c r="W886"/>
      <c r="X886"/>
      <c r="Y886"/>
      <c r="Z886">
        <v>12.035030900699271</v>
      </c>
      <c r="AA886"/>
      <c r="AB886">
        <v>67.06830436742213</v>
      </c>
      <c r="AC886"/>
      <c r="AD886">
        <v>19.102302555971232</v>
      </c>
      <c r="AE886"/>
      <c r="AF886">
        <v>22.841796338346541</v>
      </c>
      <c r="AG886">
        <v>23.721769822990257</v>
      </c>
      <c r="AH886"/>
      <c r="AI886">
        <v>-626.89751625255849</v>
      </c>
      <c r="AJ886"/>
      <c r="AK886">
        <v>-43.918241857377552</v>
      </c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</row>
    <row r="887" spans="1:55" x14ac:dyDescent="0.2">
      <c r="A887" s="3" t="str">
        <f t="shared" si="13"/>
        <v>RussiaAR4_UNFCCC2007</v>
      </c>
      <c r="B887" t="s">
        <v>186</v>
      </c>
      <c r="C887" t="s">
        <v>306</v>
      </c>
      <c r="D887" t="s">
        <v>26</v>
      </c>
      <c r="E887" t="s">
        <v>37</v>
      </c>
      <c r="F887">
        <v>2130.5245058457026</v>
      </c>
      <c r="G887">
        <v>14.919105108838767</v>
      </c>
      <c r="H887" t="s">
        <v>206</v>
      </c>
      <c r="I887" t="s">
        <v>101</v>
      </c>
      <c r="J887">
        <v>3.5965195063560468E-2</v>
      </c>
      <c r="K887">
        <v>0.76804617933718078</v>
      </c>
      <c r="L887">
        <v>3.1190073599987003E-2</v>
      </c>
      <c r="M887">
        <v>0</v>
      </c>
      <c r="N887">
        <v>9.0733332589523638E-2</v>
      </c>
      <c r="O887">
        <v>0.11003041447330854</v>
      </c>
      <c r="P887"/>
      <c r="Q887"/>
      <c r="R887">
        <v>41.519331611006002</v>
      </c>
      <c r="S887">
        <v>50.959685753084408</v>
      </c>
      <c r="T887"/>
      <c r="U887"/>
      <c r="V887"/>
      <c r="W887"/>
      <c r="X887"/>
      <c r="Y887"/>
      <c r="Z887">
        <v>12.57642285273176</v>
      </c>
      <c r="AA887"/>
      <c r="AB887">
        <v>62.412199673150766</v>
      </c>
      <c r="AC887"/>
      <c r="AD887">
        <v>20.42040125423102</v>
      </c>
      <c r="AE887"/>
      <c r="AF887">
        <v>22.841796338346541</v>
      </c>
      <c r="AG887">
        <v>23.692656941193032</v>
      </c>
      <c r="AH887"/>
      <c r="AI887">
        <v>-625.97887620277868</v>
      </c>
      <c r="AJ887"/>
      <c r="AK887">
        <v>-59.26704718110868</v>
      </c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</row>
    <row r="888" spans="1:55" x14ac:dyDescent="0.2">
      <c r="A888" s="3" t="str">
        <f t="shared" si="13"/>
        <v>RussiaAR4_UNFCCC2008</v>
      </c>
      <c r="B888" t="s">
        <v>186</v>
      </c>
      <c r="C888" t="s">
        <v>306</v>
      </c>
      <c r="D888" t="s">
        <v>26</v>
      </c>
      <c r="E888" t="s">
        <v>33</v>
      </c>
      <c r="F888">
        <v>2156.222331627584</v>
      </c>
      <c r="G888">
        <v>15.105692809012176</v>
      </c>
      <c r="H888" t="s">
        <v>182</v>
      </c>
      <c r="I888" t="s">
        <v>101</v>
      </c>
      <c r="J888">
        <v>3.5971877048105318E-2</v>
      </c>
      <c r="K888">
        <v>0.77377032606885277</v>
      </c>
      <c r="L888">
        <v>3.1654633035113997E-2</v>
      </c>
      <c r="M888">
        <v>0</v>
      </c>
      <c r="N888">
        <v>8.5626357703353362E-2</v>
      </c>
      <c r="O888">
        <v>0.10894868319267996</v>
      </c>
      <c r="P888"/>
      <c r="Q888"/>
      <c r="R888">
        <v>42.369627886870184</v>
      </c>
      <c r="S888">
        <v>53.469676331565921</v>
      </c>
      <c r="T888"/>
      <c r="U888"/>
      <c r="V888"/>
      <c r="W888"/>
      <c r="X888"/>
      <c r="Y888"/>
      <c r="Z888">
        <v>13.03015938482948</v>
      </c>
      <c r="AA888"/>
      <c r="AB888">
        <v>56.647471559652644</v>
      </c>
      <c r="AC888"/>
      <c r="AD888">
        <v>24.39979397177564</v>
      </c>
      <c r="AE888"/>
      <c r="AF888">
        <v>22.841796338346541</v>
      </c>
      <c r="AG888">
        <v>22.15905822843493</v>
      </c>
      <c r="AH888"/>
      <c r="AI888">
        <v>-666.83694287992455</v>
      </c>
      <c r="AJ888"/>
      <c r="AK888">
        <v>-64.388794868264128</v>
      </c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</row>
    <row r="889" spans="1:55" x14ac:dyDescent="0.2">
      <c r="A889" s="3" t="str">
        <f t="shared" si="13"/>
        <v>RussiaAR4_UNFCCC2009</v>
      </c>
      <c r="B889" t="s">
        <v>186</v>
      </c>
      <c r="C889" t="s">
        <v>306</v>
      </c>
      <c r="D889" t="s">
        <v>26</v>
      </c>
      <c r="E889" t="s">
        <v>31</v>
      </c>
      <c r="F889">
        <v>2053.4163280388307</v>
      </c>
      <c r="G889">
        <v>14.381141639670822</v>
      </c>
      <c r="H889" t="s">
        <v>213</v>
      </c>
      <c r="I889" t="s">
        <v>97</v>
      </c>
      <c r="J889">
        <v>3.2954950179141039E-2</v>
      </c>
      <c r="K889">
        <v>0.75992076699463662</v>
      </c>
      <c r="L889">
        <v>3.3990506107287696E-2</v>
      </c>
      <c r="M889">
        <v>0</v>
      </c>
      <c r="N889">
        <v>8.0211552372436989E-2</v>
      </c>
      <c r="O889">
        <v>0.12587717452563871</v>
      </c>
      <c r="P889"/>
      <c r="Q889"/>
      <c r="R889">
        <v>41.460942914809849</v>
      </c>
      <c r="S889">
        <v>52.725420308532541</v>
      </c>
      <c r="T889"/>
      <c r="U889"/>
      <c r="V889"/>
      <c r="W889"/>
      <c r="X889"/>
      <c r="Y889"/>
      <c r="Z889">
        <v>12.707647199851829</v>
      </c>
      <c r="AA889"/>
      <c r="AB889">
        <v>56.760597711398027</v>
      </c>
      <c r="AC889"/>
      <c r="AD889">
        <v>19.747519036192024</v>
      </c>
      <c r="AE889"/>
      <c r="AF889">
        <v>30.215183348980773</v>
      </c>
      <c r="AG889">
        <v>44.86093497857501</v>
      </c>
      <c r="AH889"/>
      <c r="AI889">
        <v>-749.94317980184303</v>
      </c>
      <c r="AJ889"/>
      <c r="AK889">
        <v>-52.173529988114446</v>
      </c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</row>
    <row r="890" spans="1:55" x14ac:dyDescent="0.2">
      <c r="A890" s="3" t="str">
        <f t="shared" si="13"/>
        <v>RussiaAR4_UNFCCC2010</v>
      </c>
      <c r="B890" t="s">
        <v>186</v>
      </c>
      <c r="C890" t="s">
        <v>306</v>
      </c>
      <c r="D890" t="s">
        <v>26</v>
      </c>
      <c r="E890" t="s">
        <v>30</v>
      </c>
      <c r="F890">
        <v>2068.2127389489387</v>
      </c>
      <c r="G890">
        <v>14.478267003059043</v>
      </c>
      <c r="H890" t="s">
        <v>218</v>
      </c>
      <c r="I890" t="s">
        <v>101</v>
      </c>
      <c r="J890">
        <v>3.3653229416824172E-2</v>
      </c>
      <c r="K890">
        <v>0.79263134842722849</v>
      </c>
      <c r="L890">
        <v>3.4472985124694815E-2</v>
      </c>
      <c r="M890">
        <v>0</v>
      </c>
      <c r="N890">
        <v>8.6897609253832192E-2</v>
      </c>
      <c r="O890">
        <v>8.5998057194244526E-2</v>
      </c>
      <c r="P890"/>
      <c r="Q890"/>
      <c r="R890">
        <v>40.477596614009776</v>
      </c>
      <c r="S890">
        <v>50.096058034918336</v>
      </c>
      <c r="T890"/>
      <c r="U890"/>
      <c r="V890"/>
      <c r="W890"/>
      <c r="X890"/>
      <c r="Y890"/>
      <c r="Z890">
        <v>12.951707959842659</v>
      </c>
      <c r="AA890"/>
      <c r="AB890">
        <v>58.083227993432033</v>
      </c>
      <c r="AC890"/>
      <c r="AD890">
        <v>16.253686811793152</v>
      </c>
      <c r="AE890"/>
      <c r="AF890"/>
      <c r="AG890"/>
      <c r="AH890"/>
      <c r="AI890">
        <v>-749.80888206905092</v>
      </c>
      <c r="AJ890"/>
      <c r="AK890">
        <v>-46.481054304722775</v>
      </c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</row>
    <row r="891" spans="1:55" x14ac:dyDescent="0.2">
      <c r="A891" s="3" t="str">
        <f t="shared" si="13"/>
        <v>RussiaAR4_UNFCCC2011</v>
      </c>
      <c r="B891" t="s">
        <v>186</v>
      </c>
      <c r="C891" t="s">
        <v>306</v>
      </c>
      <c r="D891" t="s">
        <v>26</v>
      </c>
      <c r="E891" t="s">
        <v>29</v>
      </c>
      <c r="F891">
        <v>2152.8842904192147</v>
      </c>
      <c r="G891">
        <v>15.059251655139283</v>
      </c>
      <c r="H891" t="s">
        <v>201</v>
      </c>
      <c r="I891" t="s">
        <v>100</v>
      </c>
      <c r="J891">
        <v>3.7495219911268529E-2</v>
      </c>
      <c r="K891">
        <v>0.78372295888862353</v>
      </c>
      <c r="L891">
        <v>3.4586065605961162E-2</v>
      </c>
      <c r="M891">
        <v>0</v>
      </c>
      <c r="N891">
        <v>8.6254274726547717E-2</v>
      </c>
      <c r="O891">
        <v>9.5436700778867525E-2</v>
      </c>
      <c r="P891"/>
      <c r="Q891"/>
      <c r="R891">
        <v>39.43340154960493</v>
      </c>
      <c r="S891">
        <v>53.863825185060477</v>
      </c>
      <c r="T891"/>
      <c r="U891"/>
      <c r="V891"/>
      <c r="W891"/>
      <c r="X891"/>
      <c r="Y891"/>
      <c r="Z891">
        <v>12.890043891475489</v>
      </c>
      <c r="AA891"/>
      <c r="AB891">
        <v>82.210905396263172</v>
      </c>
      <c r="AC891"/>
      <c r="AD891">
        <v>17.065997813859042</v>
      </c>
      <c r="AE891"/>
      <c r="AF891"/>
      <c r="AG891"/>
      <c r="AH891"/>
      <c r="AI891">
        <v>-715.60639198876663</v>
      </c>
      <c r="AJ891"/>
      <c r="AK891">
        <v>-57.836703512919414</v>
      </c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</row>
    <row r="892" spans="1:55" x14ac:dyDescent="0.2">
      <c r="A892" s="3" t="str">
        <f t="shared" si="13"/>
        <v>RussiaAR4_UNFCCC2012</v>
      </c>
      <c r="B892" t="s">
        <v>186</v>
      </c>
      <c r="C892" t="s">
        <v>306</v>
      </c>
      <c r="D892" t="s">
        <v>26</v>
      </c>
      <c r="E892" t="s">
        <v>28</v>
      </c>
      <c r="F892">
        <v>2160.1697085475316</v>
      </c>
      <c r="G892">
        <v>15.084802706718389</v>
      </c>
      <c r="H892" t="s">
        <v>210</v>
      </c>
      <c r="I892" t="s">
        <v>101</v>
      </c>
      <c r="J892">
        <v>3.6443119506829415E-2</v>
      </c>
      <c r="K892">
        <v>0.78444362146771873</v>
      </c>
      <c r="L892">
        <v>3.5611044447156744E-2</v>
      </c>
      <c r="M892">
        <v>0</v>
      </c>
      <c r="N892">
        <v>8.8225203169473895E-2</v>
      </c>
      <c r="O892">
        <v>9.1720130915650691E-2</v>
      </c>
      <c r="P892"/>
      <c r="Q892"/>
      <c r="R892">
        <v>40.115185775650289</v>
      </c>
      <c r="S892">
        <v>51.919239388561927</v>
      </c>
      <c r="T892"/>
      <c r="U892"/>
      <c r="V892"/>
      <c r="W892"/>
      <c r="X892"/>
      <c r="Y892"/>
      <c r="Z892">
        <v>13.14386045272748</v>
      </c>
      <c r="AA892"/>
      <c r="AB892">
        <v>60.346596487387664</v>
      </c>
      <c r="AC892"/>
      <c r="AD892">
        <v>17.796223951304764</v>
      </c>
      <c r="AE892"/>
      <c r="AF892"/>
      <c r="AG892">
        <v>14.809942412370456</v>
      </c>
      <c r="AH892"/>
      <c r="AI892">
        <v>-725.55933759590607</v>
      </c>
      <c r="AJ892"/>
      <c r="AK892">
        <v>-56.349580335411339</v>
      </c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</row>
    <row r="893" spans="1:55" x14ac:dyDescent="0.2">
      <c r="A893" s="3" t="str">
        <f t="shared" si="13"/>
        <v>RussiaAR4_UNFCCC2013</v>
      </c>
      <c r="B893" t="s">
        <v>186</v>
      </c>
      <c r="C893" t="s">
        <v>306</v>
      </c>
      <c r="D893" t="s">
        <v>26</v>
      </c>
      <c r="E893" t="s">
        <v>27</v>
      </c>
      <c r="F893">
        <v>2105.9023722561114</v>
      </c>
      <c r="G893">
        <v>14.674562534433331</v>
      </c>
      <c r="H893" t="s">
        <v>210</v>
      </c>
      <c r="I893" t="s">
        <v>101</v>
      </c>
      <c r="J893">
        <v>3.4971657569948827E-2</v>
      </c>
      <c r="K893">
        <v>0.77175530241367818</v>
      </c>
      <c r="L893">
        <v>3.7746620665049108E-2</v>
      </c>
      <c r="M893">
        <v>0</v>
      </c>
      <c r="N893">
        <v>9.0729465721625879E-2</v>
      </c>
      <c r="O893">
        <v>9.9768611199646667E-2</v>
      </c>
      <c r="P893"/>
      <c r="Q893"/>
      <c r="R893">
        <v>40.510503228944209</v>
      </c>
      <c r="S893">
        <v>53.679220290810811</v>
      </c>
      <c r="T893"/>
      <c r="U893"/>
      <c r="V893"/>
      <c r="W893"/>
      <c r="X893"/>
      <c r="Y893"/>
      <c r="Z893">
        <v>13.470906137971017</v>
      </c>
      <c r="AA893"/>
      <c r="AB893">
        <v>70.464919096416864</v>
      </c>
      <c r="AC893"/>
      <c r="AD893">
        <v>16.70026020847213</v>
      </c>
      <c r="AE893"/>
      <c r="AF893"/>
      <c r="AG893">
        <v>15.277146039418517</v>
      </c>
      <c r="AH893"/>
      <c r="AI893">
        <v>-701.73736008468268</v>
      </c>
      <c r="AJ893"/>
      <c r="AK893">
        <v>-39.464794315196173</v>
      </c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</row>
    <row r="894" spans="1:55" x14ac:dyDescent="0.2">
      <c r="A894" s="3" t="str">
        <f t="shared" si="13"/>
        <v>RussiaAR4_UNFCCC2014</v>
      </c>
      <c r="B894" t="s">
        <v>186</v>
      </c>
      <c r="C894" t="s">
        <v>306</v>
      </c>
      <c r="D894" t="s">
        <v>26</v>
      </c>
      <c r="E894" t="s">
        <v>24</v>
      </c>
      <c r="F894">
        <v>2085.170260997837</v>
      </c>
      <c r="G894">
        <v>14.498505694619894</v>
      </c>
      <c r="H894" t="s">
        <v>228</v>
      </c>
      <c r="I894" t="s">
        <v>101</v>
      </c>
      <c r="J894">
        <v>3.4202167483081761E-2</v>
      </c>
      <c r="K894">
        <v>0.77550276577368304</v>
      </c>
      <c r="L894">
        <v>3.9721698182845211E-2</v>
      </c>
      <c r="M894">
        <v>0</v>
      </c>
      <c r="N894">
        <v>9.2412787990942477E-2</v>
      </c>
      <c r="O894">
        <v>9.2362748052529253E-2</v>
      </c>
      <c r="P894"/>
      <c r="Q894"/>
      <c r="R894">
        <v>39.897153272730726</v>
      </c>
      <c r="S894">
        <v>54.121310481135616</v>
      </c>
      <c r="T894"/>
      <c r="U894"/>
      <c r="V894"/>
      <c r="W894"/>
      <c r="X894"/>
      <c r="Y894"/>
      <c r="Z894">
        <v>13.519234126354364</v>
      </c>
      <c r="AA894"/>
      <c r="AB894">
        <v>60.137318365820761</v>
      </c>
      <c r="AC894"/>
      <c r="AD894"/>
      <c r="AE894"/>
      <c r="AF894">
        <v>24.917039217128398</v>
      </c>
      <c r="AG894"/>
      <c r="AH894"/>
      <c r="AI894">
        <v>-691.94475224078133</v>
      </c>
      <c r="AJ894"/>
      <c r="AK894">
        <v>-78.475239677637518</v>
      </c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</row>
    <row r="895" spans="1:55" x14ac:dyDescent="0.2">
      <c r="A895" s="3" t="str">
        <f t="shared" si="13"/>
        <v>RussiaAR4_UNFCCC2015</v>
      </c>
      <c r="B895" t="s">
        <v>186</v>
      </c>
      <c r="C895" t="s">
        <v>306</v>
      </c>
      <c r="D895" t="s">
        <v>26</v>
      </c>
      <c r="E895" t="s">
        <v>22</v>
      </c>
      <c r="F895">
        <v>2115.6861905691558</v>
      </c>
      <c r="G895">
        <v>14.682388247358571</v>
      </c>
      <c r="H895" t="s">
        <v>210</v>
      </c>
      <c r="I895" t="s">
        <v>101</v>
      </c>
      <c r="J895">
        <v>3.3878197511793558E-2</v>
      </c>
      <c r="K895">
        <v>0.76159649281981057</v>
      </c>
      <c r="L895">
        <v>4.0185655758546927E-2</v>
      </c>
      <c r="M895">
        <v>0</v>
      </c>
      <c r="N895">
        <v>9.0794921666340497E-2</v>
      </c>
      <c r="O895">
        <v>0.10742292975530206</v>
      </c>
      <c r="P895"/>
      <c r="Q895"/>
      <c r="R895">
        <v>39.683044474184015</v>
      </c>
      <c r="S895">
        <v>55.285312588530772</v>
      </c>
      <c r="T895"/>
      <c r="U895"/>
      <c r="V895"/>
      <c r="W895"/>
      <c r="X895"/>
      <c r="Y895"/>
      <c r="Z895">
        <v>13.629313889008552</v>
      </c>
      <c r="AA895"/>
      <c r="AB895">
        <v>69.989694587091989</v>
      </c>
      <c r="AC895"/>
      <c r="AD895"/>
      <c r="AE895"/>
      <c r="AF895"/>
      <c r="AG895">
        <v>48.685843494957687</v>
      </c>
      <c r="AH895"/>
      <c r="AI895">
        <v>-684.03090956029985</v>
      </c>
      <c r="AJ895"/>
      <c r="AK895">
        <v>-43.0811472813728</v>
      </c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</row>
    <row r="896" spans="1:55" x14ac:dyDescent="0.2">
      <c r="A896" s="3" t="str">
        <f t="shared" si="13"/>
        <v>RussiaAR4_UNFCCC2016</v>
      </c>
      <c r="B896" t="s">
        <v>186</v>
      </c>
      <c r="C896" t="s">
        <v>306</v>
      </c>
      <c r="D896" t="s">
        <v>26</v>
      </c>
      <c r="E896" t="s">
        <v>21</v>
      </c>
      <c r="F896">
        <v>2085.4404690657411</v>
      </c>
      <c r="G896">
        <v>14.447871951757467</v>
      </c>
      <c r="H896" t="s">
        <v>201</v>
      </c>
      <c r="I896" t="s">
        <v>100</v>
      </c>
      <c r="J896">
        <v>3.6218313952017585E-2</v>
      </c>
      <c r="K896">
        <v>0.77014681038223209</v>
      </c>
      <c r="L896">
        <v>4.170820988338389E-2</v>
      </c>
      <c r="M896">
        <v>0</v>
      </c>
      <c r="N896">
        <v>9.1023982393182518E-2</v>
      </c>
      <c r="O896">
        <v>9.7120997341201554E-2</v>
      </c>
      <c r="P896"/>
      <c r="Q896"/>
      <c r="R896">
        <v>39.395342154294056</v>
      </c>
      <c r="S896">
        <v>58.767954788696478</v>
      </c>
      <c r="T896"/>
      <c r="U896"/>
      <c r="V896"/>
      <c r="W896"/>
      <c r="X896"/>
      <c r="Y896"/>
      <c r="Z896">
        <v>14.166924008799624</v>
      </c>
      <c r="AA896"/>
      <c r="AB896">
        <v>90.209837299577813</v>
      </c>
      <c r="AC896"/>
      <c r="AD896"/>
      <c r="AE896"/>
      <c r="AF896"/>
      <c r="AG896"/>
      <c r="AH896"/>
      <c r="AI896">
        <v>-669.25291812887963</v>
      </c>
      <c r="AJ896"/>
      <c r="AK896">
        <v>-55.683326554729177</v>
      </c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</row>
    <row r="897" spans="1:55" x14ac:dyDescent="0.2">
      <c r="A897" s="3" t="str">
        <f t="shared" si="13"/>
        <v>RussiaAR4_UNFCCC2017</v>
      </c>
      <c r="B897" t="s">
        <v>186</v>
      </c>
      <c r="C897" t="s">
        <v>306</v>
      </c>
      <c r="D897" t="s">
        <v>26</v>
      </c>
      <c r="E897" t="s">
        <v>20</v>
      </c>
      <c r="F897">
        <v>2114.6894406193624</v>
      </c>
      <c r="G897">
        <v>14.634859272632875</v>
      </c>
      <c r="H897" t="s">
        <v>200</v>
      </c>
      <c r="I897" t="s">
        <v>100</v>
      </c>
      <c r="J897">
        <v>3.6411904738775605E-2</v>
      </c>
      <c r="K897">
        <v>0.77410115168017501</v>
      </c>
      <c r="L897">
        <v>4.2116519633741363E-2</v>
      </c>
      <c r="M897">
        <v>0</v>
      </c>
      <c r="N897">
        <v>9.1142625172664984E-2</v>
      </c>
      <c r="O897">
        <v>9.2639703513418714E-2</v>
      </c>
      <c r="P897"/>
      <c r="Q897"/>
      <c r="R897">
        <v>39.379371677739897</v>
      </c>
      <c r="S897">
        <v>59.892001031998753</v>
      </c>
      <c r="T897"/>
      <c r="U897"/>
      <c r="V897"/>
      <c r="W897"/>
      <c r="X897"/>
      <c r="Y897"/>
      <c r="Z897">
        <v>13.961718067148622</v>
      </c>
      <c r="AA897"/>
      <c r="AB897">
        <v>82.671112025047748</v>
      </c>
      <c r="AC897"/>
      <c r="AD897"/>
      <c r="AE897"/>
      <c r="AF897"/>
      <c r="AG897"/>
      <c r="AH897"/>
      <c r="AI897">
        <v>-656.60245839601964</v>
      </c>
      <c r="AJ897"/>
      <c r="AK897">
        <v>-50.739638303179987</v>
      </c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</row>
    <row r="898" spans="1:55" x14ac:dyDescent="0.2">
      <c r="A898" s="3" t="str">
        <f t="shared" si="13"/>
        <v>RussiaAR4_UNFCCC2018</v>
      </c>
      <c r="B898" t="s">
        <v>186</v>
      </c>
      <c r="C898" t="s">
        <v>306</v>
      </c>
      <c r="D898" t="s">
        <v>26</v>
      </c>
      <c r="E898" t="s">
        <v>19</v>
      </c>
      <c r="F898">
        <v>2156.9463028793157</v>
      </c>
      <c r="G898">
        <v>14.929251567046792</v>
      </c>
      <c r="H898" t="s">
        <v>164</v>
      </c>
      <c r="I898" t="s">
        <v>100</v>
      </c>
      <c r="J898">
        <v>3.7473252684459148E-2</v>
      </c>
      <c r="K898">
        <v>0.78290189881842442</v>
      </c>
      <c r="L898">
        <v>4.2209325993453797E-2</v>
      </c>
      <c r="M898">
        <v>0</v>
      </c>
      <c r="N898">
        <v>9.0314950587835785E-2</v>
      </c>
      <c r="O898">
        <v>8.4573824600285896E-2</v>
      </c>
      <c r="P898"/>
      <c r="Q898"/>
      <c r="R898">
        <v>39.36715550777744</v>
      </c>
      <c r="S898">
        <v>59.250258289526492</v>
      </c>
      <c r="T898"/>
      <c r="U898"/>
      <c r="V898"/>
      <c r="W898"/>
      <c r="X898"/>
      <c r="Y898"/>
      <c r="Z898">
        <v>14.203589043650178</v>
      </c>
      <c r="AA898"/>
      <c r="AB898">
        <v>69.600195450996296</v>
      </c>
      <c r="AC898"/>
      <c r="AD898"/>
      <c r="AE898"/>
      <c r="AF898"/>
      <c r="AG898"/>
      <c r="AH898"/>
      <c r="AI898">
        <v>-635.36189401068202</v>
      </c>
      <c r="AJ898"/>
      <c r="AK898">
        <v>-43.746461373535801</v>
      </c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</row>
    <row r="899" spans="1:55" x14ac:dyDescent="0.2">
      <c r="A899" s="3" t="str">
        <f t="shared" ref="A899:A962" si="14">C899&amp;D899&amp;E899</f>
        <v>RussiaAR4_UNFCCC2019</v>
      </c>
      <c r="B899" t="s">
        <v>186</v>
      </c>
      <c r="C899" t="s">
        <v>306</v>
      </c>
      <c r="D899" t="s">
        <v>26</v>
      </c>
      <c r="E899" t="s">
        <v>18</v>
      </c>
      <c r="F899">
        <v>2153.4966671182274</v>
      </c>
      <c r="G899">
        <v>14.912765223650707</v>
      </c>
      <c r="H899" t="s">
        <v>161</v>
      </c>
      <c r="I899" t="s">
        <v>101</v>
      </c>
      <c r="J899">
        <v>3.8246397153075526E-2</v>
      </c>
      <c r="K899">
        <v>0.78120687747072681</v>
      </c>
      <c r="L899">
        <v>4.3118293150891052E-2</v>
      </c>
      <c r="M899">
        <v>0</v>
      </c>
      <c r="N899">
        <v>9.0489605175588003E-2</v>
      </c>
      <c r="O899">
        <v>8.5185224202794049E-2</v>
      </c>
      <c r="P899"/>
      <c r="Q899"/>
      <c r="R899">
        <v>39.005414380974891</v>
      </c>
      <c r="S899">
        <v>61.194653297197839</v>
      </c>
      <c r="T899"/>
      <c r="U899"/>
      <c r="V899"/>
      <c r="W899"/>
      <c r="X899"/>
      <c r="Y899"/>
      <c r="Z899">
        <v>13.822578949093513</v>
      </c>
      <c r="AA899"/>
      <c r="AB899">
        <v>69.423449781169708</v>
      </c>
      <c r="AC899"/>
      <c r="AD899"/>
      <c r="AE899"/>
      <c r="AF899"/>
      <c r="AG899"/>
      <c r="AH899"/>
      <c r="AI899">
        <v>-629.60343194984671</v>
      </c>
      <c r="AJ899"/>
      <c r="AK899">
        <v>-25.292562512857035</v>
      </c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</row>
    <row r="900" spans="1:55" x14ac:dyDescent="0.2">
      <c r="A900" s="3" t="str">
        <f t="shared" si="14"/>
        <v>RussiaAR4_UNFCCC2020</v>
      </c>
      <c r="B900" t="s">
        <v>186</v>
      </c>
      <c r="C900" t="s">
        <v>306</v>
      </c>
      <c r="D900" t="s">
        <v>26</v>
      </c>
      <c r="E900" t="s">
        <v>107</v>
      </c>
      <c r="F900">
        <v>2079.2177356063357</v>
      </c>
      <c r="G900">
        <v>14.431682061194875</v>
      </c>
      <c r="H900" t="s">
        <v>237</v>
      </c>
      <c r="I900" t="s">
        <v>100</v>
      </c>
      <c r="J900">
        <v>3.8303211885831426E-2</v>
      </c>
      <c r="K900">
        <v>0.76840761583395301</v>
      </c>
      <c r="L900">
        <v>4.5870588045105673E-2</v>
      </c>
      <c r="M900">
        <v>0</v>
      </c>
      <c r="N900">
        <v>9.6141720569909037E-2</v>
      </c>
      <c r="O900">
        <v>8.9580075551032298E-2</v>
      </c>
      <c r="P900"/>
      <c r="Q900"/>
      <c r="R900">
        <v>39.037531207862756</v>
      </c>
      <c r="S900">
        <v>62.947146585299294</v>
      </c>
      <c r="T900"/>
      <c r="U900"/>
      <c r="V900"/>
      <c r="W900"/>
      <c r="X900"/>
      <c r="Y900"/>
      <c r="Z900">
        <v>14.659184477070013</v>
      </c>
      <c r="AA900"/>
      <c r="AB900">
        <v>69.612619572429779</v>
      </c>
      <c r="AC900"/>
      <c r="AD900"/>
      <c r="AE900"/>
      <c r="AF900"/>
      <c r="AG900"/>
      <c r="AH900"/>
      <c r="AI900">
        <v>-622.25653372853901</v>
      </c>
      <c r="AJ900"/>
      <c r="AK900">
        <v>-31.808308602359599</v>
      </c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</row>
    <row r="901" spans="1:55" x14ac:dyDescent="0.2">
      <c r="A901" s="3" t="str">
        <f t="shared" si="14"/>
        <v>RussiaAR5_UNFCCC1990</v>
      </c>
      <c r="B901" t="s">
        <v>186</v>
      </c>
      <c r="C901" t="s">
        <v>306</v>
      </c>
      <c r="D901" t="s">
        <v>25</v>
      </c>
      <c r="E901" t="s">
        <v>79</v>
      </c>
      <c r="F901">
        <v>3283.4991495699119</v>
      </c>
      <c r="G901">
        <v>22.190392028602993</v>
      </c>
      <c r="H901" t="s">
        <v>143</v>
      </c>
      <c r="I901" t="s">
        <v>231</v>
      </c>
      <c r="J901">
        <v>8.0079505140087368E-2</v>
      </c>
      <c r="K901">
        <v>0.79412951301657331</v>
      </c>
      <c r="L901">
        <v>1.7836998429377613E-2</v>
      </c>
      <c r="M901">
        <v>0</v>
      </c>
      <c r="N901">
        <v>7.0708788061040528E-2</v>
      </c>
      <c r="O901">
        <v>0.11732470049300854</v>
      </c>
      <c r="P901"/>
      <c r="Q901">
        <v>28.739687770066965</v>
      </c>
      <c r="R901">
        <v>117.7926595619696</v>
      </c>
      <c r="S901">
        <v>91.09547722643093</v>
      </c>
      <c r="T901"/>
      <c r="U901"/>
      <c r="V901"/>
      <c r="W901"/>
      <c r="X901"/>
      <c r="Y901"/>
      <c r="Z901">
        <v>11.131582361607979</v>
      </c>
      <c r="AA901"/>
      <c r="AB901">
        <v>83.097309194852826</v>
      </c>
      <c r="AC901">
        <v>53.378838177409833</v>
      </c>
      <c r="AD901"/>
      <c r="AE901"/>
      <c r="AF901"/>
      <c r="AG901"/>
      <c r="AH901"/>
      <c r="AI901">
        <v>-225.68272772241622</v>
      </c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</row>
    <row r="902" spans="1:55" x14ac:dyDescent="0.2">
      <c r="A902" s="3" t="str">
        <f t="shared" si="14"/>
        <v>RussiaAR5_UNFCCC1991</v>
      </c>
      <c r="B902" t="s">
        <v>186</v>
      </c>
      <c r="C902" t="s">
        <v>306</v>
      </c>
      <c r="D902" t="s">
        <v>25</v>
      </c>
      <c r="E902" t="s">
        <v>78</v>
      </c>
      <c r="F902">
        <v>3167.9866611486291</v>
      </c>
      <c r="G902">
        <v>21.348451082140755</v>
      </c>
      <c r="H902" t="s">
        <v>143</v>
      </c>
      <c r="I902" t="s">
        <v>231</v>
      </c>
      <c r="J902">
        <v>7.7737337053681924E-2</v>
      </c>
      <c r="K902">
        <v>0.78295287355923293</v>
      </c>
      <c r="L902">
        <v>1.8425315921162883E-2</v>
      </c>
      <c r="M902">
        <v>0</v>
      </c>
      <c r="N902">
        <v>6.6176740503156639E-2</v>
      </c>
      <c r="O902">
        <v>0.13244507001644754</v>
      </c>
      <c r="P902"/>
      <c r="Q902">
        <v>28.032843393460695</v>
      </c>
      <c r="R902">
        <v>115.04275456961707</v>
      </c>
      <c r="S902">
        <v>83.494107904714923</v>
      </c>
      <c r="T902"/>
      <c r="U902"/>
      <c r="V902"/>
      <c r="W902"/>
      <c r="X902"/>
      <c r="Y902"/>
      <c r="Z902">
        <v>10.285408321555124</v>
      </c>
      <c r="AA902"/>
      <c r="AB902">
        <v>80.457442636065792</v>
      </c>
      <c r="AC902">
        <v>47.870448311689685</v>
      </c>
      <c r="AD902"/>
      <c r="AE902"/>
      <c r="AF902">
        <v>22.57802783610213</v>
      </c>
      <c r="AG902">
        <v>31.823182173796663</v>
      </c>
      <c r="AH902"/>
      <c r="AI902">
        <v>-231.9157005809235</v>
      </c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</row>
    <row r="903" spans="1:55" x14ac:dyDescent="0.2">
      <c r="A903" s="3" t="str">
        <f t="shared" si="14"/>
        <v>RussiaAR5_UNFCCC1992</v>
      </c>
      <c r="B903" t="s">
        <v>186</v>
      </c>
      <c r="C903" t="s">
        <v>306</v>
      </c>
      <c r="D903" t="s">
        <v>25</v>
      </c>
      <c r="E903" t="s">
        <v>76</v>
      </c>
      <c r="F903">
        <v>2681.2751038344945</v>
      </c>
      <c r="G903">
        <v>18.051081526420404</v>
      </c>
      <c r="H903" t="s">
        <v>233</v>
      </c>
      <c r="I903" t="s">
        <v>231</v>
      </c>
      <c r="J903">
        <v>7.3297969797957815E-2</v>
      </c>
      <c r="K903">
        <v>0.76067179187220546</v>
      </c>
      <c r="L903">
        <v>2.1385478281897869E-2</v>
      </c>
      <c r="M903">
        <v>0</v>
      </c>
      <c r="N903">
        <v>7.0851396841255437E-2</v>
      </c>
      <c r="O903">
        <v>0.14709133300464131</v>
      </c>
      <c r="P903"/>
      <c r="Q903">
        <v>26.025601281366267</v>
      </c>
      <c r="R903">
        <v>111.59073093231268</v>
      </c>
      <c r="S903">
        <v>78.204889951017506</v>
      </c>
      <c r="T903"/>
      <c r="U903"/>
      <c r="V903"/>
      <c r="W903"/>
      <c r="X903"/>
      <c r="Y903"/>
      <c r="Z903">
        <v>9.1197374910199436</v>
      </c>
      <c r="AA903"/>
      <c r="AB903">
        <v>77.853323624362119</v>
      </c>
      <c r="AC903">
        <v>37.625386349779816</v>
      </c>
      <c r="AD903"/>
      <c r="AE903"/>
      <c r="AF903">
        <v>22.57802783610213</v>
      </c>
      <c r="AG903">
        <v>31.394631709213346</v>
      </c>
      <c r="AH903"/>
      <c r="AI903">
        <v>-234.54898477590038</v>
      </c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</row>
    <row r="904" spans="1:55" x14ac:dyDescent="0.2">
      <c r="A904" s="3" t="str">
        <f t="shared" si="14"/>
        <v>RussiaAR5_UNFCCC1993</v>
      </c>
      <c r="B904" t="s">
        <v>186</v>
      </c>
      <c r="C904" t="s">
        <v>306</v>
      </c>
      <c r="D904" t="s">
        <v>25</v>
      </c>
      <c r="E904" t="s">
        <v>73</v>
      </c>
      <c r="F904">
        <v>2567.6001492988898</v>
      </c>
      <c r="G904">
        <v>17.295037728209831</v>
      </c>
      <c r="H904" t="s">
        <v>233</v>
      </c>
      <c r="I904" t="s">
        <v>231</v>
      </c>
      <c r="J904">
        <v>6.7418718382911746E-2</v>
      </c>
      <c r="K904">
        <v>0.75921627330738906</v>
      </c>
      <c r="L904">
        <v>2.2316229873931608E-2</v>
      </c>
      <c r="M904">
        <v>0</v>
      </c>
      <c r="N904">
        <v>6.5135979963788254E-2</v>
      </c>
      <c r="O904">
        <v>0.15333151685489099</v>
      </c>
      <c r="P904"/>
      <c r="Q904">
        <v>24.308854104060991</v>
      </c>
      <c r="R904">
        <v>106.26213384576627</v>
      </c>
      <c r="S904">
        <v>71.091961476833063</v>
      </c>
      <c r="T904"/>
      <c r="U904"/>
      <c r="V904"/>
      <c r="W904"/>
      <c r="X904"/>
      <c r="Y904"/>
      <c r="Z904">
        <v>6.8105040366334535</v>
      </c>
      <c r="AA904"/>
      <c r="AB904">
        <v>76.043803822960896</v>
      </c>
      <c r="AC904">
        <v>24.221414666775548</v>
      </c>
      <c r="AD904">
        <v>31.324724639861039</v>
      </c>
      <c r="AE904"/>
      <c r="AF904">
        <v>22.57802783610213</v>
      </c>
      <c r="AG904">
        <v>31.052601139849997</v>
      </c>
      <c r="AH904"/>
      <c r="AI904">
        <v>-235.61088077587877</v>
      </c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</row>
    <row r="905" spans="1:55" x14ac:dyDescent="0.2">
      <c r="A905" s="3" t="str">
        <f t="shared" si="14"/>
        <v>RussiaAR5_UNFCCC1994</v>
      </c>
      <c r="B905" t="s">
        <v>186</v>
      </c>
      <c r="C905" t="s">
        <v>306</v>
      </c>
      <c r="D905" t="s">
        <v>25</v>
      </c>
      <c r="E905" t="s">
        <v>70</v>
      </c>
      <c r="F905">
        <v>2277.182374324675</v>
      </c>
      <c r="G905">
        <v>15.344076630662892</v>
      </c>
      <c r="H905" t="s">
        <v>228</v>
      </c>
      <c r="I905" t="s">
        <v>231</v>
      </c>
      <c r="J905">
        <v>5.9909299395484096E-2</v>
      </c>
      <c r="K905">
        <v>0.76076667191038616</v>
      </c>
      <c r="L905">
        <v>2.4852992060804442E-2</v>
      </c>
      <c r="M905">
        <v>0</v>
      </c>
      <c r="N905">
        <v>6.3866745672669978E-2</v>
      </c>
      <c r="O905">
        <v>0.15051359035613948</v>
      </c>
      <c r="P905"/>
      <c r="Q905">
        <v>22.473651093100678</v>
      </c>
      <c r="R905">
        <v>99.251896730208458</v>
      </c>
      <c r="S905">
        <v>61.242775776876883</v>
      </c>
      <c r="T905"/>
      <c r="U905"/>
      <c r="V905"/>
      <c r="W905"/>
      <c r="X905"/>
      <c r="Y905"/>
      <c r="Z905">
        <v>3.8542330525265753</v>
      </c>
      <c r="AA905"/>
      <c r="AB905">
        <v>73.878672631338418</v>
      </c>
      <c r="AC905"/>
      <c r="AD905">
        <v>31.422638395105373</v>
      </c>
      <c r="AE905"/>
      <c r="AF905">
        <v>22.57802783610213</v>
      </c>
      <c r="AG905">
        <v>28.044999540066748</v>
      </c>
      <c r="AH905"/>
      <c r="AI905">
        <v>-300.11542282102801</v>
      </c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</row>
    <row r="906" spans="1:55" x14ac:dyDescent="0.2">
      <c r="A906" s="3" t="str">
        <f t="shared" si="14"/>
        <v>RussiaAR5_UNFCCC1995</v>
      </c>
      <c r="B906" t="s">
        <v>186</v>
      </c>
      <c r="C906" t="s">
        <v>306</v>
      </c>
      <c r="D906" t="s">
        <v>25</v>
      </c>
      <c r="E906" t="s">
        <v>68</v>
      </c>
      <c r="F906">
        <v>2229.1841627706613</v>
      </c>
      <c r="G906">
        <v>15.023907928930893</v>
      </c>
      <c r="H906" t="s">
        <v>220</v>
      </c>
      <c r="I906" t="s">
        <v>231</v>
      </c>
      <c r="J906">
        <v>5.6264901788733772E-2</v>
      </c>
      <c r="K906">
        <v>0.75889346332487517</v>
      </c>
      <c r="L906">
        <v>2.5574903744492963E-2</v>
      </c>
      <c r="M906">
        <v>0</v>
      </c>
      <c r="N906">
        <v>6.9119034062991261E-2</v>
      </c>
      <c r="O906">
        <v>0.14641259886764058</v>
      </c>
      <c r="P906"/>
      <c r="Q906">
        <v>19.667362088205081</v>
      </c>
      <c r="R906">
        <v>87.826483547087733</v>
      </c>
      <c r="S906">
        <v>55.425953589563775</v>
      </c>
      <c r="T906"/>
      <c r="U906"/>
      <c r="V906"/>
      <c r="W906"/>
      <c r="X906"/>
      <c r="Y906"/>
      <c r="Z906">
        <v>2.640687552715324</v>
      </c>
      <c r="AA906"/>
      <c r="AB906">
        <v>72.285433394305628</v>
      </c>
      <c r="AC906"/>
      <c r="AD906">
        <v>36.745047106212859</v>
      </c>
      <c r="AE906"/>
      <c r="AF906">
        <v>22.57802783610213</v>
      </c>
      <c r="AG906">
        <v>29.211651511645464</v>
      </c>
      <c r="AH906"/>
      <c r="AI906">
        <v>-365.25532571721726</v>
      </c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</row>
    <row r="907" spans="1:55" x14ac:dyDescent="0.2">
      <c r="A907" s="3" t="str">
        <f t="shared" si="14"/>
        <v>RussiaAR5_UNFCCC1996</v>
      </c>
      <c r="B907" t="s">
        <v>186</v>
      </c>
      <c r="C907" t="s">
        <v>306</v>
      </c>
      <c r="D907" t="s">
        <v>25</v>
      </c>
      <c r="E907" t="s">
        <v>65</v>
      </c>
      <c r="F907">
        <v>2190.0395176104798</v>
      </c>
      <c r="G907">
        <v>14.781571347109718</v>
      </c>
      <c r="H907" t="s">
        <v>211</v>
      </c>
      <c r="I907" t="s">
        <v>231</v>
      </c>
      <c r="J907">
        <v>5.4548604886679765E-2</v>
      </c>
      <c r="K907">
        <v>0.76180422052439489</v>
      </c>
      <c r="L907">
        <v>2.6020667021839999E-2</v>
      </c>
      <c r="M907">
        <v>0</v>
      </c>
      <c r="N907">
        <v>6.4221306899957212E-2</v>
      </c>
      <c r="O907">
        <v>0.14795380555380777</v>
      </c>
      <c r="P907"/>
      <c r="Q907">
        <v>17.499751514751019</v>
      </c>
      <c r="R907">
        <v>80.711155398570867</v>
      </c>
      <c r="S907">
        <v>53.125446198311515</v>
      </c>
      <c r="T907"/>
      <c r="U907"/>
      <c r="V907"/>
      <c r="W907"/>
      <c r="X907"/>
      <c r="Y907"/>
      <c r="Z907">
        <v>2.0569907161016969</v>
      </c>
      <c r="AA907"/>
      <c r="AB907">
        <v>79.959559846057687</v>
      </c>
      <c r="AC907"/>
      <c r="AD907">
        <v>40.713499642925022</v>
      </c>
      <c r="AE907"/>
      <c r="AF907">
        <v>22.57802783610213</v>
      </c>
      <c r="AG907">
        <v>27.380249790875936</v>
      </c>
      <c r="AH907"/>
      <c r="AI907">
        <v>-422.75124569892341</v>
      </c>
      <c r="AJ907"/>
      <c r="AK907">
        <v>-21.492035121156277</v>
      </c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</row>
    <row r="908" spans="1:55" x14ac:dyDescent="0.2">
      <c r="A908" s="3" t="str">
        <f t="shared" si="14"/>
        <v>RussiaAR5_UNFCCC1997</v>
      </c>
      <c r="B908" t="s">
        <v>186</v>
      </c>
      <c r="C908" t="s">
        <v>306</v>
      </c>
      <c r="D908" t="s">
        <v>25</v>
      </c>
      <c r="E908" t="s">
        <v>64</v>
      </c>
      <c r="F908">
        <v>2063.3949244809146</v>
      </c>
      <c r="G908">
        <v>13.94983530129041</v>
      </c>
      <c r="H908" t="s">
        <v>153</v>
      </c>
      <c r="I908" t="s">
        <v>101</v>
      </c>
      <c r="J908">
        <v>4.8168188168572046E-2</v>
      </c>
      <c r="K908">
        <v>0.75663069615536327</v>
      </c>
      <c r="L908">
        <v>2.8012859877843882E-2</v>
      </c>
      <c r="M908">
        <v>0</v>
      </c>
      <c r="N908">
        <v>6.7120282387668997E-2</v>
      </c>
      <c r="O908">
        <v>0.14823616157912392</v>
      </c>
      <c r="P908"/>
      <c r="Q908"/>
      <c r="R908">
        <v>71.457771590941206</v>
      </c>
      <c r="S908">
        <v>52.054393597632242</v>
      </c>
      <c r="T908"/>
      <c r="U908"/>
      <c r="V908"/>
      <c r="W908"/>
      <c r="X908"/>
      <c r="Y908"/>
      <c r="Z908">
        <v>16.944558243565869</v>
      </c>
      <c r="AA908"/>
      <c r="AB908">
        <v>78.897385471480604</v>
      </c>
      <c r="AC908"/>
      <c r="AD908">
        <v>37.906641594156206</v>
      </c>
      <c r="AE908"/>
      <c r="AF908">
        <v>22.57802783610213</v>
      </c>
      <c r="AG908">
        <v>26.0309650930188</v>
      </c>
      <c r="AH908"/>
      <c r="AI908">
        <v>-491.77864638374371</v>
      </c>
      <c r="AJ908"/>
      <c r="AK908">
        <v>-24.614033346552375</v>
      </c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</row>
    <row r="909" spans="1:55" x14ac:dyDescent="0.2">
      <c r="A909" s="3" t="str">
        <f t="shared" si="14"/>
        <v>RussiaAR5_UNFCCC1998</v>
      </c>
      <c r="B909" t="s">
        <v>186</v>
      </c>
      <c r="C909" t="s">
        <v>306</v>
      </c>
      <c r="D909" t="s">
        <v>25</v>
      </c>
      <c r="E909" t="s">
        <v>62</v>
      </c>
      <c r="F909">
        <v>2023.3174308867297</v>
      </c>
      <c r="G909">
        <v>13.701541876331676</v>
      </c>
      <c r="H909" t="s">
        <v>219</v>
      </c>
      <c r="I909" t="s">
        <v>100</v>
      </c>
      <c r="J909">
        <v>4.8849732940202652E-2</v>
      </c>
      <c r="K909">
        <v>0.76612500644314452</v>
      </c>
      <c r="L909">
        <v>2.8903663635623921E-2</v>
      </c>
      <c r="M909">
        <v>0</v>
      </c>
      <c r="N909">
        <v>6.2934732082478753E-2</v>
      </c>
      <c r="O909">
        <v>0.14203659783875283</v>
      </c>
      <c r="P909"/>
      <c r="Q909"/>
      <c r="R909">
        <v>64.135237008950369</v>
      </c>
      <c r="S909">
        <v>46.949110690844542</v>
      </c>
      <c r="T909"/>
      <c r="U909"/>
      <c r="V909"/>
      <c r="W909"/>
      <c r="X909"/>
      <c r="Y909"/>
      <c r="Z909">
        <v>15.287118909844951</v>
      </c>
      <c r="AA909"/>
      <c r="AB909">
        <v>78.472823138471554</v>
      </c>
      <c r="AC909"/>
      <c r="AD909">
        <v>34.016531848091425</v>
      </c>
      <c r="AE909"/>
      <c r="AF909">
        <v>22.57802783610213</v>
      </c>
      <c r="AG909">
        <v>25.946274798692006</v>
      </c>
      <c r="AH909"/>
      <c r="AI909">
        <v>-540.72776256773761</v>
      </c>
      <c r="AJ909"/>
      <c r="AK909">
        <v>-32.563009641229122</v>
      </c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</row>
    <row r="910" spans="1:55" x14ac:dyDescent="0.2">
      <c r="A910" s="3" t="str">
        <f t="shared" si="14"/>
        <v>RussiaAR5_UNFCCC1999</v>
      </c>
      <c r="B910" t="s">
        <v>186</v>
      </c>
      <c r="C910" t="s">
        <v>306</v>
      </c>
      <c r="D910" t="s">
        <v>25</v>
      </c>
      <c r="E910" t="s">
        <v>60</v>
      </c>
      <c r="F910">
        <v>2045.444245782616</v>
      </c>
      <c r="G910">
        <v>13.894286303044851</v>
      </c>
      <c r="H910" t="s">
        <v>220</v>
      </c>
      <c r="I910" t="s">
        <v>100</v>
      </c>
      <c r="J910">
        <v>4.9712917636166525E-2</v>
      </c>
      <c r="K910">
        <v>0.76565224529640141</v>
      </c>
      <c r="L910">
        <v>2.9233826174501286E-2</v>
      </c>
      <c r="M910">
        <v>0</v>
      </c>
      <c r="N910">
        <v>7.2167908856229257E-2</v>
      </c>
      <c r="O910">
        <v>0.13294601967286807</v>
      </c>
      <c r="P910"/>
      <c r="Q910"/>
      <c r="R910">
        <v>58.276988539459239</v>
      </c>
      <c r="S910">
        <v>46.264724189071352</v>
      </c>
      <c r="T910"/>
      <c r="U910"/>
      <c r="V910"/>
      <c r="W910"/>
      <c r="X910"/>
      <c r="Y910"/>
      <c r="Z910">
        <v>14.505019639512815</v>
      </c>
      <c r="AA910"/>
      <c r="AB910">
        <v>72.707670172963816</v>
      </c>
      <c r="AC910"/>
      <c r="AD910">
        <v>31.157095662087034</v>
      </c>
      <c r="AE910"/>
      <c r="AF910">
        <v>22.57802783610213</v>
      </c>
      <c r="AG910">
        <v>26.444144900374081</v>
      </c>
      <c r="AH910"/>
      <c r="AI910">
        <v>-550.22697144688084</v>
      </c>
      <c r="AJ910"/>
      <c r="AK910">
        <v>-35.989267527204042</v>
      </c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</row>
    <row r="911" spans="1:55" x14ac:dyDescent="0.2">
      <c r="A911" s="3" t="str">
        <f t="shared" si="14"/>
        <v>RussiaAR5_UNFCCC2000</v>
      </c>
      <c r="B911" t="s">
        <v>186</v>
      </c>
      <c r="C911" t="s">
        <v>306</v>
      </c>
      <c r="D911" t="s">
        <v>25</v>
      </c>
      <c r="E911" t="s">
        <v>58</v>
      </c>
      <c r="F911">
        <v>2029.8541132736204</v>
      </c>
      <c r="G911">
        <v>13.846503865465371</v>
      </c>
      <c r="H911" t="s">
        <v>220</v>
      </c>
      <c r="I911" t="s">
        <v>100</v>
      </c>
      <c r="J911">
        <v>5.0138312422242926E-2</v>
      </c>
      <c r="K911">
        <v>0.76036740586011831</v>
      </c>
      <c r="L911">
        <v>2.9996941020815637E-2</v>
      </c>
      <c r="M911">
        <v>0</v>
      </c>
      <c r="N911">
        <v>7.876802048769363E-2</v>
      </c>
      <c r="O911">
        <v>0.13086763263137244</v>
      </c>
      <c r="P911"/>
      <c r="Q911"/>
      <c r="R911">
        <v>57.38456286156265</v>
      </c>
      <c r="S911">
        <v>47.375795376204671</v>
      </c>
      <c r="T911"/>
      <c r="U911"/>
      <c r="V911"/>
      <c r="W911"/>
      <c r="X911"/>
      <c r="Y911"/>
      <c r="Z911">
        <v>14.26623202804217</v>
      </c>
      <c r="AA911"/>
      <c r="AB911">
        <v>67.791814897546161</v>
      </c>
      <c r="AC911"/>
      <c r="AD911">
        <v>29.956132868884964</v>
      </c>
      <c r="AE911"/>
      <c r="AF911">
        <v>22.57802783610213</v>
      </c>
      <c r="AG911">
        <v>26.289636522829682</v>
      </c>
      <c r="AH911"/>
      <c r="AI911">
        <v>-594.1865679919531</v>
      </c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</row>
    <row r="912" spans="1:55" x14ac:dyDescent="0.2">
      <c r="A912" s="3" t="str">
        <f t="shared" si="14"/>
        <v>RussiaAR5_UNFCCC2001</v>
      </c>
      <c r="B912" t="s">
        <v>186</v>
      </c>
      <c r="C912" t="s">
        <v>306</v>
      </c>
      <c r="D912" t="s">
        <v>25</v>
      </c>
      <c r="E912" t="s">
        <v>55</v>
      </c>
      <c r="F912">
        <v>2065.2810695178223</v>
      </c>
      <c r="G912">
        <v>14.14803974737398</v>
      </c>
      <c r="H912" t="s">
        <v>167</v>
      </c>
      <c r="I912" t="s">
        <v>101</v>
      </c>
      <c r="J912">
        <v>3.9371179547401047E-2</v>
      </c>
      <c r="K912">
        <v>0.76521816421222411</v>
      </c>
      <c r="L912">
        <v>3.0210240549715741E-2</v>
      </c>
      <c r="M912">
        <v>0</v>
      </c>
      <c r="N912">
        <v>7.7451964812947888E-2</v>
      </c>
      <c r="O912">
        <v>0.12711963042511226</v>
      </c>
      <c r="P912"/>
      <c r="Q912"/>
      <c r="R912">
        <v>55.729121609917293</v>
      </c>
      <c r="S912">
        <v>46.839391854713249</v>
      </c>
      <c r="T912"/>
      <c r="U912"/>
      <c r="V912"/>
      <c r="W912"/>
      <c r="X912"/>
      <c r="Y912"/>
      <c r="Z912">
        <v>13.748302302273503</v>
      </c>
      <c r="AA912"/>
      <c r="AB912">
        <v>68.239720431993248</v>
      </c>
      <c r="AC912"/>
      <c r="AD912">
        <v>30.906388827501395</v>
      </c>
      <c r="AE912"/>
      <c r="AF912">
        <v>22.57802783610213</v>
      </c>
      <c r="AG912">
        <v>24.496813418585301</v>
      </c>
      <c r="AH912"/>
      <c r="AI912">
        <v>-621.2759517058189</v>
      </c>
      <c r="AJ912"/>
      <c r="AK912">
        <v>-50.184714753416877</v>
      </c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</row>
    <row r="913" spans="1:55" x14ac:dyDescent="0.2">
      <c r="A913" s="3" t="str">
        <f t="shared" si="14"/>
        <v>RussiaAR5_UNFCCC2002</v>
      </c>
      <c r="B913" t="s">
        <v>186</v>
      </c>
      <c r="C913" t="s">
        <v>306</v>
      </c>
      <c r="D913" t="s">
        <v>25</v>
      </c>
      <c r="E913" t="s">
        <v>52</v>
      </c>
      <c r="F913">
        <v>2052.6875763733219</v>
      </c>
      <c r="G913">
        <v>14.126605614705046</v>
      </c>
      <c r="H913" t="s">
        <v>167</v>
      </c>
      <c r="I913" t="s">
        <v>97</v>
      </c>
      <c r="J913">
        <v>3.869268159905094E-2</v>
      </c>
      <c r="K913">
        <v>0.76154470755829395</v>
      </c>
      <c r="L913">
        <v>3.1108290573477075E-2</v>
      </c>
      <c r="M913">
        <v>0</v>
      </c>
      <c r="N913">
        <v>7.9790092905157151E-2</v>
      </c>
      <c r="O913">
        <v>0.12755690896307179</v>
      </c>
      <c r="P913"/>
      <c r="Q913"/>
      <c r="R913">
        <v>54.983873055053095</v>
      </c>
      <c r="S913">
        <v>46.568190099730316</v>
      </c>
      <c r="T913"/>
      <c r="U913"/>
      <c r="V913"/>
      <c r="W913"/>
      <c r="X913"/>
      <c r="Y913"/>
      <c r="Z913">
        <v>13.490554301567965</v>
      </c>
      <c r="AA913"/>
      <c r="AB913">
        <v>71.122093656347687</v>
      </c>
      <c r="AC913"/>
      <c r="AD913">
        <v>28.433887187342272</v>
      </c>
      <c r="AE913"/>
      <c r="AF913">
        <v>22.57802783610213</v>
      </c>
      <c r="AG913">
        <v>24.657856172936853</v>
      </c>
      <c r="AH913"/>
      <c r="AI913">
        <v>-627.70545222019825</v>
      </c>
      <c r="AJ913"/>
      <c r="AK913">
        <v>-68.909527110176754</v>
      </c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</row>
    <row r="914" spans="1:55" x14ac:dyDescent="0.2">
      <c r="A914" s="3" t="str">
        <f t="shared" si="14"/>
        <v>RussiaAR5_UNFCCC2003</v>
      </c>
      <c r="B914" t="s">
        <v>186</v>
      </c>
      <c r="C914" t="s">
        <v>306</v>
      </c>
      <c r="D914" t="s">
        <v>25</v>
      </c>
      <c r="E914" t="s">
        <v>50</v>
      </c>
      <c r="F914">
        <v>2080.7240386188519</v>
      </c>
      <c r="G914">
        <v>14.384679697519488</v>
      </c>
      <c r="H914" t="s">
        <v>213</v>
      </c>
      <c r="I914" t="s">
        <v>101</v>
      </c>
      <c r="J914">
        <v>3.988013773284637E-2</v>
      </c>
      <c r="K914">
        <v>0.7658545065348441</v>
      </c>
      <c r="L914">
        <v>3.146808131377455E-2</v>
      </c>
      <c r="M914">
        <v>0</v>
      </c>
      <c r="N914">
        <v>8.2592183174849454E-2</v>
      </c>
      <c r="O914">
        <v>0.12008522897653184</v>
      </c>
      <c r="P914"/>
      <c r="Q914"/>
      <c r="R914">
        <v>54.114910349747078</v>
      </c>
      <c r="S914">
        <v>45.06009737235383</v>
      </c>
      <c r="T914"/>
      <c r="U914"/>
      <c r="V914"/>
      <c r="W914"/>
      <c r="X914"/>
      <c r="Y914"/>
      <c r="Z914">
        <v>13.649746879589211</v>
      </c>
      <c r="AA914"/>
      <c r="AB914">
        <v>63.734504096557629</v>
      </c>
      <c r="AC914"/>
      <c r="AD914">
        <v>26.782355660849912</v>
      </c>
      <c r="AE914"/>
      <c r="AF914">
        <v>22.57802783610213</v>
      </c>
      <c r="AG914">
        <v>23.944580419319124</v>
      </c>
      <c r="AH914"/>
      <c r="AI914">
        <v>-634.30070058746833</v>
      </c>
      <c r="AJ914"/>
      <c r="AK914">
        <v>-62.56865514436462</v>
      </c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</row>
    <row r="915" spans="1:55" x14ac:dyDescent="0.2">
      <c r="A915" s="3" t="str">
        <f t="shared" si="14"/>
        <v>RussiaAR5_UNFCCC2004</v>
      </c>
      <c r="B915" t="s">
        <v>186</v>
      </c>
      <c r="C915" t="s">
        <v>306</v>
      </c>
      <c r="D915" t="s">
        <v>25</v>
      </c>
      <c r="E915" t="s">
        <v>46</v>
      </c>
      <c r="F915">
        <v>2089.2260096160289</v>
      </c>
      <c r="G915">
        <v>14.501734797475015</v>
      </c>
      <c r="H915" t="s">
        <v>202</v>
      </c>
      <c r="I915" t="s">
        <v>101</v>
      </c>
      <c r="J915">
        <v>3.7869486879544181E-2</v>
      </c>
      <c r="K915">
        <v>0.76308678505325522</v>
      </c>
      <c r="L915">
        <v>3.2117602158141523E-2</v>
      </c>
      <c r="M915">
        <v>0</v>
      </c>
      <c r="N915">
        <v>8.6805698115497487E-2</v>
      </c>
      <c r="O915">
        <v>0.11798991467310577</v>
      </c>
      <c r="P915"/>
      <c r="Q915"/>
      <c r="R915">
        <v>51.705307449035182</v>
      </c>
      <c r="S915">
        <v>44.873699154800342</v>
      </c>
      <c r="T915"/>
      <c r="U915"/>
      <c r="V915"/>
      <c r="W915"/>
      <c r="X915"/>
      <c r="Y915"/>
      <c r="Z915">
        <v>12.915623891140108</v>
      </c>
      <c r="AA915"/>
      <c r="AB915">
        <v>65.27386623775476</v>
      </c>
      <c r="AC915"/>
      <c r="AD915">
        <v>25.300285992559104</v>
      </c>
      <c r="AE915"/>
      <c r="AF915">
        <v>22.57802783610213</v>
      </c>
      <c r="AG915">
        <v>23.860788046036895</v>
      </c>
      <c r="AH915"/>
      <c r="AI915">
        <v>-626.72767416118938</v>
      </c>
      <c r="AJ915"/>
      <c r="AK915">
        <v>-48.595801393114137</v>
      </c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</row>
    <row r="916" spans="1:55" x14ac:dyDescent="0.2">
      <c r="A916" s="3" t="str">
        <f t="shared" si="14"/>
        <v>RussiaAR5_UNFCCC2005</v>
      </c>
      <c r="B916" t="s">
        <v>186</v>
      </c>
      <c r="C916" t="s">
        <v>306</v>
      </c>
      <c r="D916" t="s">
        <v>25</v>
      </c>
      <c r="E916" t="s">
        <v>43</v>
      </c>
      <c r="F916">
        <v>2102.045661277893</v>
      </c>
      <c r="G916">
        <v>14.646481549644726</v>
      </c>
      <c r="H916" t="s">
        <v>213</v>
      </c>
      <c r="I916" t="s">
        <v>101</v>
      </c>
      <c r="J916">
        <v>3.75596723835699E-2</v>
      </c>
      <c r="K916">
        <v>0.76758627708090965</v>
      </c>
      <c r="L916">
        <v>3.2907419389482086E-2</v>
      </c>
      <c r="M916">
        <v>0</v>
      </c>
      <c r="N916">
        <v>8.5997472535189287E-2</v>
      </c>
      <c r="O916">
        <v>0.11350883099441897</v>
      </c>
      <c r="P916"/>
      <c r="Q916"/>
      <c r="R916">
        <v>48.173818637804324</v>
      </c>
      <c r="S916">
        <v>44.272539208603725</v>
      </c>
      <c r="T916"/>
      <c r="U916"/>
      <c r="V916"/>
      <c r="W916"/>
      <c r="X916"/>
      <c r="Y916"/>
      <c r="Z916">
        <v>11.912737503308497</v>
      </c>
      <c r="AA916"/>
      <c r="AB916">
        <v>63.728858449942955</v>
      </c>
      <c r="AC916"/>
      <c r="AD916">
        <v>24.526024951070049</v>
      </c>
      <c r="AE916"/>
      <c r="AF916">
        <v>22.57802783610213</v>
      </c>
      <c r="AG916">
        <v>23.408739121712326</v>
      </c>
      <c r="AH916"/>
      <c r="AI916">
        <v>-604.45242457964548</v>
      </c>
      <c r="AJ916"/>
      <c r="AK916">
        <v>-58.873946934767687</v>
      </c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</row>
    <row r="917" spans="1:55" x14ac:dyDescent="0.2">
      <c r="A917" s="3" t="str">
        <f t="shared" si="14"/>
        <v>RussiaAR5_UNFCCC2006</v>
      </c>
      <c r="B917" t="s">
        <v>186</v>
      </c>
      <c r="C917" t="s">
        <v>306</v>
      </c>
      <c r="D917" t="s">
        <v>25</v>
      </c>
      <c r="E917" t="s">
        <v>39</v>
      </c>
      <c r="F917">
        <v>2161.7960389158484</v>
      </c>
      <c r="G917">
        <v>15.112209190127817</v>
      </c>
      <c r="H917" t="s">
        <v>232</v>
      </c>
      <c r="I917" t="s">
        <v>97</v>
      </c>
      <c r="J917">
        <v>3.7247841094959502E-2</v>
      </c>
      <c r="K917">
        <v>0.77044908943175427</v>
      </c>
      <c r="L917">
        <v>3.2964774327898502E-2</v>
      </c>
      <c r="M917">
        <v>0</v>
      </c>
      <c r="N917">
        <v>8.7995645105387751E-2</v>
      </c>
      <c r="O917">
        <v>0.10859049113495939</v>
      </c>
      <c r="P917"/>
      <c r="Q917"/>
      <c r="R917">
        <v>45.913468049910811</v>
      </c>
      <c r="S917">
        <v>44.307018086020506</v>
      </c>
      <c r="T917"/>
      <c r="U917"/>
      <c r="V917"/>
      <c r="W917"/>
      <c r="X917"/>
      <c r="Y917"/>
      <c r="Z917">
        <v>11.887926655296052</v>
      </c>
      <c r="AA917"/>
      <c r="AB917">
        <v>67.514113805593311</v>
      </c>
      <c r="AC917"/>
      <c r="AD917">
        <v>19.102302555971232</v>
      </c>
      <c r="AE917"/>
      <c r="AF917">
        <v>22.57802783610213</v>
      </c>
      <c r="AG917">
        <v>23.447636610587711</v>
      </c>
      <c r="AH917"/>
      <c r="AI917">
        <v>-626.19907658161446</v>
      </c>
      <c r="AJ917"/>
      <c r="AK917">
        <v>-43.680636262377547</v>
      </c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</row>
    <row r="918" spans="1:55" x14ac:dyDescent="0.2">
      <c r="A918" s="3" t="str">
        <f t="shared" si="14"/>
        <v>RussiaAR5_UNFCCC2007</v>
      </c>
      <c r="B918" t="s">
        <v>186</v>
      </c>
      <c r="C918" t="s">
        <v>306</v>
      </c>
      <c r="D918" t="s">
        <v>25</v>
      </c>
      <c r="E918" t="s">
        <v>37</v>
      </c>
      <c r="F918">
        <v>2159.584792742206</v>
      </c>
      <c r="G918">
        <v>15.122601230808906</v>
      </c>
      <c r="H918" t="s">
        <v>182</v>
      </c>
      <c r="I918" t="s">
        <v>101</v>
      </c>
      <c r="J918">
        <v>3.684422551252229E-2</v>
      </c>
      <c r="K918">
        <v>0.76840725804738252</v>
      </c>
      <c r="L918">
        <v>3.4176282130283717E-2</v>
      </c>
      <c r="M918">
        <v>0</v>
      </c>
      <c r="N918">
        <v>8.9280242739469245E-2</v>
      </c>
      <c r="O918">
        <v>0.10813621708286451</v>
      </c>
      <c r="P918"/>
      <c r="Q918"/>
      <c r="R918">
        <v>46.501651404326722</v>
      </c>
      <c r="S918">
        <v>45.316499075729425</v>
      </c>
      <c r="T918"/>
      <c r="U918"/>
      <c r="V918"/>
      <c r="W918"/>
      <c r="X918"/>
      <c r="Y918"/>
      <c r="Z918">
        <v>12.434367929535208</v>
      </c>
      <c r="AA918"/>
      <c r="AB918">
        <v>62.858982998150765</v>
      </c>
      <c r="AC918"/>
      <c r="AD918">
        <v>20.42040125423102</v>
      </c>
      <c r="AE918"/>
      <c r="AF918">
        <v>22.57802783610213</v>
      </c>
      <c r="AG918">
        <v>23.419399458748877</v>
      </c>
      <c r="AH918"/>
      <c r="AI918">
        <v>-625.30275558590131</v>
      </c>
      <c r="AJ918"/>
      <c r="AK918">
        <v>-59.030730389108683</v>
      </c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</row>
    <row r="919" spans="1:55" x14ac:dyDescent="0.2">
      <c r="A919" s="3" t="str">
        <f t="shared" si="14"/>
        <v>RussiaAR5_UNFCCC2008</v>
      </c>
      <c r="B919" t="s">
        <v>186</v>
      </c>
      <c r="C919" t="s">
        <v>306</v>
      </c>
      <c r="D919" t="s">
        <v>25</v>
      </c>
      <c r="E919" t="s">
        <v>33</v>
      </c>
      <c r="F919">
        <v>2184.7735206753891</v>
      </c>
      <c r="G919">
        <v>15.3057118352332</v>
      </c>
      <c r="H919" t="s">
        <v>152</v>
      </c>
      <c r="I919" t="s">
        <v>101</v>
      </c>
      <c r="J919">
        <v>3.6821993949910314E-2</v>
      </c>
      <c r="K919">
        <v>0.77396618480857937</v>
      </c>
      <c r="L919">
        <v>3.4703391114938767E-2</v>
      </c>
      <c r="M919">
        <v>0</v>
      </c>
      <c r="N919">
        <v>8.4300033440384517E-2</v>
      </c>
      <c r="O919">
        <v>0.10703039063609744</v>
      </c>
      <c r="P919"/>
      <c r="Q919"/>
      <c r="R919">
        <v>47.453983233294608</v>
      </c>
      <c r="S919">
        <v>47.548537677399224</v>
      </c>
      <c r="T919"/>
      <c r="U919"/>
      <c r="V919"/>
      <c r="W919"/>
      <c r="X919"/>
      <c r="Y919"/>
      <c r="Z919">
        <v>12.872364012942105</v>
      </c>
      <c r="AA919"/>
      <c r="AB919">
        <v>57.093573359652638</v>
      </c>
      <c r="AC919"/>
      <c r="AD919">
        <v>24.39979397177564</v>
      </c>
      <c r="AE919"/>
      <c r="AF919">
        <v>22.57802783610213</v>
      </c>
      <c r="AG919">
        <v>21.890883278122473</v>
      </c>
      <c r="AH919"/>
      <c r="AI919">
        <v>-666.10925310613209</v>
      </c>
      <c r="AJ919"/>
      <c r="AK919">
        <v>-64.155033938264125</v>
      </c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</row>
    <row r="920" spans="1:55" x14ac:dyDescent="0.2">
      <c r="A920" s="3" t="str">
        <f t="shared" si="14"/>
        <v>RussiaAR5_UNFCCC2009</v>
      </c>
      <c r="B920" t="s">
        <v>186</v>
      </c>
      <c r="C920" t="s">
        <v>306</v>
      </c>
      <c r="D920" t="s">
        <v>25</v>
      </c>
      <c r="E920" t="s">
        <v>31</v>
      </c>
      <c r="F920">
        <v>2079.1423476445493</v>
      </c>
      <c r="G920">
        <v>14.56131432395455</v>
      </c>
      <c r="H920" t="s">
        <v>232</v>
      </c>
      <c r="I920" t="s">
        <v>97</v>
      </c>
      <c r="J920">
        <v>3.3813893004290628E-2</v>
      </c>
      <c r="K920">
        <v>0.76016971069464367</v>
      </c>
      <c r="L920">
        <v>3.7295272132154889E-2</v>
      </c>
      <c r="M920">
        <v>0</v>
      </c>
      <c r="N920">
        <v>7.8944980323724559E-2</v>
      </c>
      <c r="O920">
        <v>0.12359003684947684</v>
      </c>
      <c r="P920"/>
      <c r="Q920"/>
      <c r="R920">
        <v>46.436256064587035</v>
      </c>
      <c r="S920">
        <v>46.886699267654784</v>
      </c>
      <c r="T920"/>
      <c r="U920"/>
      <c r="V920"/>
      <c r="W920"/>
      <c r="X920"/>
      <c r="Y920"/>
      <c r="Z920">
        <v>12.543000726597523</v>
      </c>
      <c r="AA920"/>
      <c r="AB920">
        <v>57.20711891139802</v>
      </c>
      <c r="AC920"/>
      <c r="AD920">
        <v>19.747519036192024</v>
      </c>
      <c r="AE920"/>
      <c r="AF920">
        <v>29.866269737330136</v>
      </c>
      <c r="AG920">
        <v>44.274415616938114</v>
      </c>
      <c r="AH920"/>
      <c r="AI920">
        <v>-749.21025250914568</v>
      </c>
      <c r="AJ920"/>
      <c r="AK920">
        <v>-51.939773858114442</v>
      </c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</row>
    <row r="921" spans="1:55" x14ac:dyDescent="0.2">
      <c r="A921" s="3" t="str">
        <f t="shared" si="14"/>
        <v>RussiaAR5_UNFCCC2010</v>
      </c>
      <c r="B921" t="s">
        <v>186</v>
      </c>
      <c r="C921" t="s">
        <v>306</v>
      </c>
      <c r="D921" t="s">
        <v>25</v>
      </c>
      <c r="E921" t="s">
        <v>30</v>
      </c>
      <c r="F921">
        <v>2096.1460639757242</v>
      </c>
      <c r="G921">
        <v>14.673810783640612</v>
      </c>
      <c r="H921" t="s">
        <v>208</v>
      </c>
      <c r="I921" t="s">
        <v>101</v>
      </c>
      <c r="J921">
        <v>3.4518690704839053E-2</v>
      </c>
      <c r="K921">
        <v>0.7920899946142379</v>
      </c>
      <c r="L921">
        <v>3.7791874478068865E-2</v>
      </c>
      <c r="M921">
        <v>0</v>
      </c>
      <c r="N921">
        <v>8.5462116561131035E-2</v>
      </c>
      <c r="O921">
        <v>8.4656014346562225E-2</v>
      </c>
      <c r="P921"/>
      <c r="Q921"/>
      <c r="R921">
        <v>45.334908207690944</v>
      </c>
      <c r="S921">
        <v>44.548507984071676</v>
      </c>
      <c r="T921"/>
      <c r="U921"/>
      <c r="V921"/>
      <c r="W921"/>
      <c r="X921"/>
      <c r="Y921"/>
      <c r="Z921">
        <v>12.789132467431054</v>
      </c>
      <c r="AA921"/>
      <c r="AB921">
        <v>58.525135793432028</v>
      </c>
      <c r="AC921"/>
      <c r="AD921">
        <v>16.253686811793152</v>
      </c>
      <c r="AE921"/>
      <c r="AF921"/>
      <c r="AG921"/>
      <c r="AH921"/>
      <c r="AI921">
        <v>-749.19218835471838</v>
      </c>
      <c r="AJ921"/>
      <c r="AK921">
        <v>-46.249382380112777</v>
      </c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</row>
    <row r="922" spans="1:55" x14ac:dyDescent="0.2">
      <c r="A922" s="3" t="str">
        <f t="shared" si="14"/>
        <v>RussiaAR5_UNFCCC2011</v>
      </c>
      <c r="B922" t="s">
        <v>186</v>
      </c>
      <c r="C922" t="s">
        <v>306</v>
      </c>
      <c r="D922" t="s">
        <v>25</v>
      </c>
      <c r="E922" t="s">
        <v>29</v>
      </c>
      <c r="F922">
        <v>2180.6692856119139</v>
      </c>
      <c r="G922">
        <v>15.253605451442109</v>
      </c>
      <c r="H922" t="s">
        <v>201</v>
      </c>
      <c r="I922" t="s">
        <v>100</v>
      </c>
      <c r="J922">
        <v>3.8310462311860777E-2</v>
      </c>
      <c r="K922">
        <v>0.78337508319816862</v>
      </c>
      <c r="L922">
        <v>3.7950928234903397E-2</v>
      </c>
      <c r="M922">
        <v>0</v>
      </c>
      <c r="N922">
        <v>8.4876343631446846E-2</v>
      </c>
      <c r="O922">
        <v>9.3797644935481095E-2</v>
      </c>
      <c r="P922"/>
      <c r="Q922"/>
      <c r="R922">
        <v>44.165409735557525</v>
      </c>
      <c r="S922">
        <v>47.899039174634325</v>
      </c>
      <c r="T922"/>
      <c r="U922"/>
      <c r="V922"/>
      <c r="W922"/>
      <c r="X922"/>
      <c r="Y922"/>
      <c r="Z922">
        <v>12.761127028221454</v>
      </c>
      <c r="AA922"/>
      <c r="AB922">
        <v>82.650069621263171</v>
      </c>
      <c r="AC922"/>
      <c r="AD922">
        <v>17.065997813859042</v>
      </c>
      <c r="AE922"/>
      <c r="AF922"/>
      <c r="AG922"/>
      <c r="AH922"/>
      <c r="AI922">
        <v>-714.99857636797617</v>
      </c>
      <c r="AJ922"/>
      <c r="AK922">
        <v>-57.60580123401941</v>
      </c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</row>
    <row r="923" spans="1:55" x14ac:dyDescent="0.2">
      <c r="A923" s="3" t="str">
        <f t="shared" si="14"/>
        <v>RussiaAR5_UNFCCC2012</v>
      </c>
      <c r="B923" t="s">
        <v>186</v>
      </c>
      <c r="C923" t="s">
        <v>306</v>
      </c>
      <c r="D923" t="s">
        <v>25</v>
      </c>
      <c r="E923" t="s">
        <v>28</v>
      </c>
      <c r="F923">
        <v>2188.2870878602021</v>
      </c>
      <c r="G923">
        <v>15.281150761171384</v>
      </c>
      <c r="H923" t="s">
        <v>200</v>
      </c>
      <c r="I923" t="s">
        <v>100</v>
      </c>
      <c r="J923">
        <v>3.7244985196210521E-2</v>
      </c>
      <c r="K923">
        <v>0.78387921454781184</v>
      </c>
      <c r="L923">
        <v>3.9074786425774312E-2</v>
      </c>
      <c r="M923">
        <v>0</v>
      </c>
      <c r="N923">
        <v>8.6822468036195935E-2</v>
      </c>
      <c r="O923">
        <v>9.0223530990217835E-2</v>
      </c>
      <c r="P923"/>
      <c r="Q923"/>
      <c r="R923">
        <v>44.929008068728322</v>
      </c>
      <c r="S923">
        <v>46.169793416003046</v>
      </c>
      <c r="T923"/>
      <c r="U923"/>
      <c r="V923"/>
      <c r="W923"/>
      <c r="X923"/>
      <c r="Y923"/>
      <c r="Z923">
        <v>13.016170184098705</v>
      </c>
      <c r="AA923"/>
      <c r="AB923">
        <v>60.784747162387667</v>
      </c>
      <c r="AC923"/>
      <c r="AD923">
        <v>17.796223951304764</v>
      </c>
      <c r="AE923"/>
      <c r="AF923"/>
      <c r="AG923">
        <v>14.73904510452598</v>
      </c>
      <c r="AH923"/>
      <c r="AI923">
        <v>-724.95784296503962</v>
      </c>
      <c r="AJ923"/>
      <c r="AK923">
        <v>-56.118612281811338</v>
      </c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</row>
    <row r="924" spans="1:55" x14ac:dyDescent="0.2">
      <c r="A924" s="3" t="str">
        <f t="shared" si="14"/>
        <v>RussiaAR5_UNFCCC2013</v>
      </c>
      <c r="B924" t="s">
        <v>186</v>
      </c>
      <c r="C924" t="s">
        <v>306</v>
      </c>
      <c r="D924" t="s">
        <v>25</v>
      </c>
      <c r="E924" t="s">
        <v>27</v>
      </c>
      <c r="F924">
        <v>2133.3816913342562</v>
      </c>
      <c r="G924">
        <v>14.866046713153294</v>
      </c>
      <c r="H924" t="s">
        <v>200</v>
      </c>
      <c r="I924" t="s">
        <v>100</v>
      </c>
      <c r="J924">
        <v>3.5789667244706128E-2</v>
      </c>
      <c r="K924">
        <v>0.77121136604572016</v>
      </c>
      <c r="L924">
        <v>4.1429666809784826E-2</v>
      </c>
      <c r="M924">
        <v>0</v>
      </c>
      <c r="N924">
        <v>8.9275312661460243E-2</v>
      </c>
      <c r="O924">
        <v>9.8083654483034799E-2</v>
      </c>
      <c r="P924"/>
      <c r="Q924"/>
      <c r="R924">
        <v>45.37176361641751</v>
      </c>
      <c r="S924">
        <v>47.734877104244511</v>
      </c>
      <c r="T924"/>
      <c r="U924"/>
      <c r="V924"/>
      <c r="W924"/>
      <c r="X924"/>
      <c r="Y924"/>
      <c r="Z924">
        <v>13.351542379185735</v>
      </c>
      <c r="AA924"/>
      <c r="AB924">
        <v>70.902073696416863</v>
      </c>
      <c r="AC924"/>
      <c r="AD924">
        <v>16.70026020847213</v>
      </c>
      <c r="AE924"/>
      <c r="AF924"/>
      <c r="AG924">
        <v>15.189355688524826</v>
      </c>
      <c r="AH924"/>
      <c r="AI924">
        <v>-701.21087428297619</v>
      </c>
      <c r="AJ924"/>
      <c r="AK924">
        <v>-39.234209312996171</v>
      </c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</row>
    <row r="925" spans="1:55" x14ac:dyDescent="0.2">
      <c r="A925" s="3" t="str">
        <f t="shared" si="14"/>
        <v>RussiaAR5_UNFCCC2014</v>
      </c>
      <c r="B925" t="s">
        <v>186</v>
      </c>
      <c r="C925" t="s">
        <v>306</v>
      </c>
      <c r="D925" t="s">
        <v>25</v>
      </c>
      <c r="E925" t="s">
        <v>24</v>
      </c>
      <c r="F925">
        <v>2112.0739247055867</v>
      </c>
      <c r="G925">
        <v>14.685570956756468</v>
      </c>
      <c r="H925" t="s">
        <v>181</v>
      </c>
      <c r="I925" t="s">
        <v>101</v>
      </c>
      <c r="J925">
        <v>3.5006482568356541E-2</v>
      </c>
      <c r="K925">
        <v>0.7747484311047711</v>
      </c>
      <c r="L925">
        <v>4.3611365015035194E-2</v>
      </c>
      <c r="M925">
        <v>0</v>
      </c>
      <c r="N925">
        <v>9.0955951001726806E-2</v>
      </c>
      <c r="O925">
        <v>9.0684252878466765E-2</v>
      </c>
      <c r="P925"/>
      <c r="Q925"/>
      <c r="R925">
        <v>44.684811665458419</v>
      </c>
      <c r="S925">
        <v>48.128010998325301</v>
      </c>
      <c r="T925"/>
      <c r="U925"/>
      <c r="V925"/>
      <c r="W925"/>
      <c r="X925"/>
      <c r="Y925"/>
      <c r="Z925">
        <v>13.411288118469336</v>
      </c>
      <c r="AA925"/>
      <c r="AB925">
        <v>60.574647715820767</v>
      </c>
      <c r="AC925"/>
      <c r="AD925"/>
      <c r="AE925"/>
      <c r="AF925">
        <v>24.733087387943407</v>
      </c>
      <c r="AG925"/>
      <c r="AH925"/>
      <c r="AI925">
        <v>-691.3404923022141</v>
      </c>
      <c r="AJ925"/>
      <c r="AK925">
        <v>-78.245083710837534</v>
      </c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</row>
    <row r="926" spans="1:55" x14ac:dyDescent="0.2">
      <c r="A926" s="3" t="str">
        <f t="shared" si="14"/>
        <v>RussiaAR5_UNFCCC2015</v>
      </c>
      <c r="B926" t="s">
        <v>186</v>
      </c>
      <c r="C926" t="s">
        <v>306</v>
      </c>
      <c r="D926" t="s">
        <v>25</v>
      </c>
      <c r="E926" t="s">
        <v>22</v>
      </c>
      <c r="F926">
        <v>2141.9811377698993</v>
      </c>
      <c r="G926">
        <v>14.864869290845107</v>
      </c>
      <c r="H926" t="s">
        <v>200</v>
      </c>
      <c r="I926" t="s">
        <v>101</v>
      </c>
      <c r="J926">
        <v>3.4702725229010946E-2</v>
      </c>
      <c r="K926">
        <v>0.76097672900281177</v>
      </c>
      <c r="L926">
        <v>4.4149194083948781E-2</v>
      </c>
      <c r="M926">
        <v>0</v>
      </c>
      <c r="N926">
        <v>8.9381904459120601E-2</v>
      </c>
      <c r="O926">
        <v>0.10549217245411875</v>
      </c>
      <c r="P926"/>
      <c r="Q926"/>
      <c r="R926">
        <v>44.445009811086102</v>
      </c>
      <c r="S926">
        <v>49.16311354349213</v>
      </c>
      <c r="T926"/>
      <c r="U926"/>
      <c r="V926"/>
      <c r="W926"/>
      <c r="X926"/>
      <c r="Y926"/>
      <c r="Z926">
        <v>13.52232006639364</v>
      </c>
      <c r="AA926"/>
      <c r="AB926">
        <v>70.427880212091992</v>
      </c>
      <c r="AC926"/>
      <c r="AD926"/>
      <c r="AE926"/>
      <c r="AF926"/>
      <c r="AG926">
        <v>48.403919946027862</v>
      </c>
      <c r="AH926"/>
      <c r="AI926">
        <v>-683.42796727766711</v>
      </c>
      <c r="AJ926"/>
      <c r="AK926">
        <v>-42.851143693572809</v>
      </c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</row>
    <row r="927" spans="1:55" x14ac:dyDescent="0.2">
      <c r="A927" s="3" t="str">
        <f t="shared" si="14"/>
        <v>RussiaAR5_UNFCCC2016</v>
      </c>
      <c r="B927" t="s">
        <v>186</v>
      </c>
      <c r="C927" t="s">
        <v>306</v>
      </c>
      <c r="D927" t="s">
        <v>25</v>
      </c>
      <c r="E927" t="s">
        <v>21</v>
      </c>
      <c r="F927">
        <v>2111.5533402593437</v>
      </c>
      <c r="G927">
        <v>14.628781176880025</v>
      </c>
      <c r="H927" t="s">
        <v>200</v>
      </c>
      <c r="I927" t="s">
        <v>100</v>
      </c>
      <c r="J927">
        <v>3.7043565267923122E-2</v>
      </c>
      <c r="K927">
        <v>0.76935009342554084</v>
      </c>
      <c r="L927">
        <v>4.5830338620604753E-2</v>
      </c>
      <c r="M927">
        <v>0</v>
      </c>
      <c r="N927">
        <v>8.9579102186666162E-2</v>
      </c>
      <c r="O927">
        <v>9.5240465767188143E-2</v>
      </c>
      <c r="P927"/>
      <c r="Q927"/>
      <c r="R927">
        <v>44.122783212809345</v>
      </c>
      <c r="S927">
        <v>52.26009402350526</v>
      </c>
      <c r="T927"/>
      <c r="U927"/>
      <c r="V927"/>
      <c r="W927"/>
      <c r="X927"/>
      <c r="Y927"/>
      <c r="Z927">
        <v>14.074493357669391</v>
      </c>
      <c r="AA927"/>
      <c r="AB927">
        <v>90.647953024577831</v>
      </c>
      <c r="AC927"/>
      <c r="AD927"/>
      <c r="AE927"/>
      <c r="AF927"/>
      <c r="AG927"/>
      <c r="AH927"/>
      <c r="AI927">
        <v>-668.60052115454266</v>
      </c>
      <c r="AJ927"/>
      <c r="AK927">
        <v>-55.453566050629178</v>
      </c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</row>
    <row r="928" spans="1:55" x14ac:dyDescent="0.2">
      <c r="A928" s="3" t="str">
        <f t="shared" si="14"/>
        <v>RussiaAR5_UNFCCC2017</v>
      </c>
      <c r="B928" t="s">
        <v>186</v>
      </c>
      <c r="C928" t="s">
        <v>306</v>
      </c>
      <c r="D928" t="s">
        <v>25</v>
      </c>
      <c r="E928" t="s">
        <v>20</v>
      </c>
      <c r="F928">
        <v>2141.3999525142794</v>
      </c>
      <c r="G928">
        <v>14.819711277458513</v>
      </c>
      <c r="H928" t="s">
        <v>181</v>
      </c>
      <c r="I928" t="s">
        <v>100</v>
      </c>
      <c r="J928">
        <v>3.7249158458426072E-2</v>
      </c>
      <c r="K928">
        <v>0.77328825404095625</v>
      </c>
      <c r="L928">
        <v>4.6280499603088908E-2</v>
      </c>
      <c r="M928">
        <v>0</v>
      </c>
      <c r="N928">
        <v>8.9680224633006358E-2</v>
      </c>
      <c r="O928">
        <v>9.0751021722948494E-2</v>
      </c>
      <c r="P928"/>
      <c r="Q928"/>
      <c r="R928">
        <v>44.104896279068676</v>
      </c>
      <c r="S928">
        <v>53.259665347247214</v>
      </c>
      <c r="T928"/>
      <c r="U928"/>
      <c r="V928"/>
      <c r="W928"/>
      <c r="X928"/>
      <c r="Y928"/>
      <c r="Z928">
        <v>13.859063706780629</v>
      </c>
      <c r="AA928"/>
      <c r="AB928">
        <v>83.110608275047753</v>
      </c>
      <c r="AC928"/>
      <c r="AD928"/>
      <c r="AE928"/>
      <c r="AF928"/>
      <c r="AG928"/>
      <c r="AH928"/>
      <c r="AI928">
        <v>-655.94515750426535</v>
      </c>
      <c r="AJ928"/>
      <c r="AK928">
        <v>-50.509864832779982</v>
      </c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</row>
    <row r="929" spans="1:55" x14ac:dyDescent="0.2">
      <c r="A929" s="3" t="str">
        <f t="shared" si="14"/>
        <v>RussiaAR5_UNFCCC2018</v>
      </c>
      <c r="B929" t="s">
        <v>186</v>
      </c>
      <c r="C929" t="s">
        <v>306</v>
      </c>
      <c r="D929" t="s">
        <v>25</v>
      </c>
      <c r="E929" t="s">
        <v>19</v>
      </c>
      <c r="F929">
        <v>2184.8674417726179</v>
      </c>
      <c r="G929">
        <v>15.12250705329609</v>
      </c>
      <c r="H929" t="s">
        <v>164</v>
      </c>
      <c r="I929" t="s">
        <v>100</v>
      </c>
      <c r="J929">
        <v>3.8314750559947701E-2</v>
      </c>
      <c r="K929">
        <v>0.78197601555237084</v>
      </c>
      <c r="L929">
        <v>4.6370589471573381E-2</v>
      </c>
      <c r="M929">
        <v>0</v>
      </c>
      <c r="N929">
        <v>8.8844582427407934E-2</v>
      </c>
      <c r="O929">
        <v>8.2808812548647748E-2</v>
      </c>
      <c r="P929"/>
      <c r="Q929"/>
      <c r="R929">
        <v>44.091214168710735</v>
      </c>
      <c r="S929">
        <v>52.688988076256784</v>
      </c>
      <c r="T929"/>
      <c r="U929"/>
      <c r="V929"/>
      <c r="W929"/>
      <c r="X929"/>
      <c r="Y929"/>
      <c r="Z929">
        <v>14.105685483428454</v>
      </c>
      <c r="AA929"/>
      <c r="AB929">
        <v>70.040390700996298</v>
      </c>
      <c r="AC929"/>
      <c r="AD929"/>
      <c r="AE929"/>
      <c r="AF929"/>
      <c r="AG929"/>
      <c r="AH929"/>
      <c r="AI929">
        <v>-634.42830796318162</v>
      </c>
      <c r="AJ929"/>
      <c r="AK929">
        <v>-43.516945684435797</v>
      </c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</row>
    <row r="930" spans="1:55" x14ac:dyDescent="0.2">
      <c r="A930" s="3" t="str">
        <f t="shared" si="14"/>
        <v>RussiaAR5_UNFCCC2019</v>
      </c>
      <c r="B930" t="s">
        <v>186</v>
      </c>
      <c r="C930" t="s">
        <v>306</v>
      </c>
      <c r="D930" t="s">
        <v>25</v>
      </c>
      <c r="E930" t="s">
        <v>18</v>
      </c>
      <c r="F930">
        <v>2181.5742003752694</v>
      </c>
      <c r="G930">
        <v>15.107199544313866</v>
      </c>
      <c r="H930" t="s">
        <v>199</v>
      </c>
      <c r="I930" t="s">
        <v>101</v>
      </c>
      <c r="J930">
        <v>3.9065524784744947E-2</v>
      </c>
      <c r="K930">
        <v>0.78032192962481839</v>
      </c>
      <c r="L930">
        <v>4.7369456198876767E-2</v>
      </c>
      <c r="M930">
        <v>0</v>
      </c>
      <c r="N930">
        <v>8.8994861985144669E-2</v>
      </c>
      <c r="O930">
        <v>8.3313752191160106E-2</v>
      </c>
      <c r="P930"/>
      <c r="Q930"/>
      <c r="R930">
        <v>43.686064106691873</v>
      </c>
      <c r="S930">
        <v>54.418064173682637</v>
      </c>
      <c r="T930"/>
      <c r="U930"/>
      <c r="V930"/>
      <c r="W930"/>
      <c r="X930"/>
      <c r="Y930"/>
      <c r="Z930">
        <v>13.788582255149226</v>
      </c>
      <c r="AA930"/>
      <c r="AB930">
        <v>69.862421781169701</v>
      </c>
      <c r="AC930"/>
      <c r="AD930"/>
      <c r="AE930"/>
      <c r="AF930"/>
      <c r="AG930"/>
      <c r="AH930"/>
      <c r="AI930">
        <v>-628.89520269525644</v>
      </c>
      <c r="AJ930"/>
      <c r="AK930">
        <v>-25.062585515557036</v>
      </c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</row>
    <row r="931" spans="1:55" x14ac:dyDescent="0.2">
      <c r="A931" s="3" t="str">
        <f t="shared" si="14"/>
        <v>RussiaAR5_UNFCCC2020</v>
      </c>
      <c r="B931" t="s">
        <v>186</v>
      </c>
      <c r="C931" t="s">
        <v>306</v>
      </c>
      <c r="D931" t="s">
        <v>25</v>
      </c>
      <c r="E931" t="s">
        <v>107</v>
      </c>
      <c r="F931">
        <v>2106.0158486903169</v>
      </c>
      <c r="G931">
        <v>14.617685595718969</v>
      </c>
      <c r="H931" t="s">
        <v>237</v>
      </c>
      <c r="I931" t="s">
        <v>100</v>
      </c>
      <c r="J931">
        <v>3.9174616796792357E-2</v>
      </c>
      <c r="K931">
        <v>0.76749554098507045</v>
      </c>
      <c r="L931">
        <v>5.0404796991241334E-2</v>
      </c>
      <c r="M931">
        <v>0</v>
      </c>
      <c r="N931">
        <v>9.4566909837804941E-2</v>
      </c>
      <c r="O931">
        <v>8.753275218588337E-2</v>
      </c>
      <c r="P931"/>
      <c r="Q931"/>
      <c r="R931">
        <v>43.722034952806283</v>
      </c>
      <c r="S931">
        <v>55.976489413101724</v>
      </c>
      <c r="T931"/>
      <c r="U931"/>
      <c r="V931"/>
      <c r="W931"/>
      <c r="X931"/>
      <c r="Y931"/>
      <c r="Z931">
        <v>14.597082319614582</v>
      </c>
      <c r="AA931"/>
      <c r="AB931">
        <v>70.049756697429785</v>
      </c>
      <c r="AC931"/>
      <c r="AD931"/>
      <c r="AE931"/>
      <c r="AF931"/>
      <c r="AG931"/>
      <c r="AH931"/>
      <c r="AI931">
        <v>-621.67486123279741</v>
      </c>
      <c r="AJ931"/>
      <c r="AK931">
        <v>-31.5791798160596</v>
      </c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</row>
    <row r="932" spans="1:55" x14ac:dyDescent="0.2">
      <c r="A932" s="3" t="str">
        <f t="shared" si="14"/>
        <v>RussiaAR6_UNFCCC1990</v>
      </c>
      <c r="B932" t="s">
        <v>186</v>
      </c>
      <c r="C932" t="s">
        <v>306</v>
      </c>
      <c r="D932" t="s">
        <v>285</v>
      </c>
      <c r="E932" t="s">
        <v>79</v>
      </c>
      <c r="F932">
        <v>3273.029768745238</v>
      </c>
      <c r="G932">
        <v>22.119638343520819</v>
      </c>
      <c r="H932" t="s">
        <v>143</v>
      </c>
      <c r="I932" t="s">
        <v>231</v>
      </c>
      <c r="J932">
        <v>7.9924898495265143E-2</v>
      </c>
      <c r="K932">
        <v>0.79418227039984768</v>
      </c>
      <c r="L932">
        <v>1.7427596301372174E-2</v>
      </c>
      <c r="M932">
        <v>0</v>
      </c>
      <c r="N932">
        <v>7.0969528602668794E-2</v>
      </c>
      <c r="O932">
        <v>0.11742060469611129</v>
      </c>
      <c r="P932"/>
      <c r="Q932">
        <v>28.728052756789285</v>
      </c>
      <c r="R932">
        <v>114.42715500305617</v>
      </c>
      <c r="S932">
        <v>93.845529369115624</v>
      </c>
      <c r="T932"/>
      <c r="U932"/>
      <c r="V932"/>
      <c r="W932"/>
      <c r="X932"/>
      <c r="Y932"/>
      <c r="Z932">
        <v>11.10419905603823</v>
      </c>
      <c r="AA932"/>
      <c r="AB932">
        <v>82.921761181710011</v>
      </c>
      <c r="AC932">
        <v>53.294437267729833</v>
      </c>
      <c r="AD932"/>
      <c r="AE932"/>
      <c r="AF932"/>
      <c r="AG932"/>
      <c r="AH932"/>
      <c r="AI932">
        <v>-225.82211700743713</v>
      </c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</row>
    <row r="933" spans="1:55" x14ac:dyDescent="0.2">
      <c r="A933" s="3" t="str">
        <f t="shared" si="14"/>
        <v>RussiaAR6_UNFCCC1991</v>
      </c>
      <c r="B933" t="s">
        <v>186</v>
      </c>
      <c r="C933" t="s">
        <v>306</v>
      </c>
      <c r="D933" t="s">
        <v>285</v>
      </c>
      <c r="E933" t="s">
        <v>78</v>
      </c>
      <c r="F933">
        <v>3158.0898738366841</v>
      </c>
      <c r="G933">
        <v>21.281758541294387</v>
      </c>
      <c r="H933" t="s">
        <v>143</v>
      </c>
      <c r="I933" t="s">
        <v>231</v>
      </c>
      <c r="J933">
        <v>7.7597758821067564E-2</v>
      </c>
      <c r="K933">
        <v>0.78301060486305385</v>
      </c>
      <c r="L933">
        <v>1.8000736469935927E-2</v>
      </c>
      <c r="M933">
        <v>0</v>
      </c>
      <c r="N933">
        <v>6.6420579731790552E-2</v>
      </c>
      <c r="O933">
        <v>0.13256807893521974</v>
      </c>
      <c r="P933"/>
      <c r="Q933">
        <v>28.021594608982451</v>
      </c>
      <c r="R933">
        <v>111.75581872477088</v>
      </c>
      <c r="S933">
        <v>86.014684747121407</v>
      </c>
      <c r="T933"/>
      <c r="U933"/>
      <c r="V933"/>
      <c r="W933"/>
      <c r="X933"/>
      <c r="Y933"/>
      <c r="Z933">
        <v>10.260047417129739</v>
      </c>
      <c r="AA933"/>
      <c r="AB933">
        <v>80.283645435281116</v>
      </c>
      <c r="AC933">
        <v>47.787102262614688</v>
      </c>
      <c r="AD933"/>
      <c r="AE933"/>
      <c r="AF933">
        <v>22.64197171543411</v>
      </c>
      <c r="AG933">
        <v>31.897042767965306</v>
      </c>
      <c r="AH933"/>
      <c r="AI933">
        <v>-232.04007196784733</v>
      </c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</row>
    <row r="934" spans="1:55" x14ac:dyDescent="0.2">
      <c r="A934" s="3" t="str">
        <f t="shared" si="14"/>
        <v>RussiaAR6_UNFCCC1992</v>
      </c>
      <c r="B934" t="s">
        <v>186</v>
      </c>
      <c r="C934" t="s">
        <v>306</v>
      </c>
      <c r="D934" t="s">
        <v>285</v>
      </c>
      <c r="E934" t="s">
        <v>76</v>
      </c>
      <c r="F934">
        <v>2671.7884471047023</v>
      </c>
      <c r="G934">
        <v>17.987214743859472</v>
      </c>
      <c r="H934" t="s">
        <v>233</v>
      </c>
      <c r="I934" t="s">
        <v>231</v>
      </c>
      <c r="J934">
        <v>7.3163729782158834E-2</v>
      </c>
      <c r="K934">
        <v>0.76071170037207192</v>
      </c>
      <c r="L934">
        <v>2.0898760798897166E-2</v>
      </c>
      <c r="M934">
        <v>0</v>
      </c>
      <c r="N934">
        <v>7.1140154079319132E-2</v>
      </c>
      <c r="O934">
        <v>0.14724938474971175</v>
      </c>
      <c r="P934"/>
      <c r="Q934">
        <v>26.019779315885025</v>
      </c>
      <c r="R934">
        <v>108.4024243342466</v>
      </c>
      <c r="S934">
        <v>80.565792289161422</v>
      </c>
      <c r="T934"/>
      <c r="U934"/>
      <c r="V934"/>
      <c r="W934"/>
      <c r="X934"/>
      <c r="Y934"/>
      <c r="Z934">
        <v>9.0946148388955645</v>
      </c>
      <c r="AA934"/>
      <c r="AB934">
        <v>77.682943805847046</v>
      </c>
      <c r="AC934">
        <v>37.543308761309817</v>
      </c>
      <c r="AD934"/>
      <c r="AE934"/>
      <c r="AF934">
        <v>22.64197171543411</v>
      </c>
      <c r="AG934">
        <v>31.468369956775536</v>
      </c>
      <c r="AH934"/>
      <c r="AI934">
        <v>-234.67529155363289</v>
      </c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</row>
    <row r="935" spans="1:55" x14ac:dyDescent="0.2">
      <c r="A935" s="3" t="str">
        <f t="shared" si="14"/>
        <v>RussiaAR6_UNFCCC1993</v>
      </c>
      <c r="B935" t="s">
        <v>186</v>
      </c>
      <c r="C935" t="s">
        <v>306</v>
      </c>
      <c r="D935" t="s">
        <v>285</v>
      </c>
      <c r="E935" t="s">
        <v>73</v>
      </c>
      <c r="F935">
        <v>2558.4106596111037</v>
      </c>
      <c r="G935">
        <v>17.233138459783376</v>
      </c>
      <c r="H935" t="s">
        <v>237</v>
      </c>
      <c r="I935" t="s">
        <v>231</v>
      </c>
      <c r="J935">
        <v>6.7275320840753342E-2</v>
      </c>
      <c r="K935">
        <v>0.75930544298958524</v>
      </c>
      <c r="L935">
        <v>2.1809107994570066E-2</v>
      </c>
      <c r="M935">
        <v>0</v>
      </c>
      <c r="N935">
        <v>6.5402581344417093E-2</v>
      </c>
      <c r="O935">
        <v>0.15348286767142771</v>
      </c>
      <c r="P935"/>
      <c r="Q935">
        <v>24.312552871355734</v>
      </c>
      <c r="R935">
        <v>103.22607287874438</v>
      </c>
      <c r="S935">
        <v>73.238133898775189</v>
      </c>
      <c r="T935"/>
      <c r="U935"/>
      <c r="V935"/>
      <c r="W935"/>
      <c r="X935"/>
      <c r="Y935"/>
      <c r="Z935">
        <v>6.7858870641582119</v>
      </c>
      <c r="AA935"/>
      <c r="AB935">
        <v>75.876458851831913</v>
      </c>
      <c r="AC935">
        <v>24.140616098910549</v>
      </c>
      <c r="AD935">
        <v>31.324724639861039</v>
      </c>
      <c r="AE935"/>
      <c r="AF935">
        <v>22.64197171543411</v>
      </c>
      <c r="AG935">
        <v>31.125786699189963</v>
      </c>
      <c r="AH935"/>
      <c r="AI935">
        <v>-235.73744064505425</v>
      </c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</row>
    <row r="936" spans="1:55" x14ac:dyDescent="0.2">
      <c r="A936" s="3" t="str">
        <f t="shared" si="14"/>
        <v>RussiaAR6_UNFCCC1994</v>
      </c>
      <c r="B936" t="s">
        <v>186</v>
      </c>
      <c r="C936" t="s">
        <v>306</v>
      </c>
      <c r="D936" t="s">
        <v>285</v>
      </c>
      <c r="E936" t="s">
        <v>70</v>
      </c>
      <c r="F936">
        <v>2268.5624280542124</v>
      </c>
      <c r="G936">
        <v>15.285993836057825</v>
      </c>
      <c r="H936" t="s">
        <v>228</v>
      </c>
      <c r="I936" t="s">
        <v>231</v>
      </c>
      <c r="J936">
        <v>5.9740395217222846E-2</v>
      </c>
      <c r="K936">
        <v>0.76093207323486289</v>
      </c>
      <c r="L936">
        <v>2.4293523325660666E-2</v>
      </c>
      <c r="M936">
        <v>0</v>
      </c>
      <c r="N936">
        <v>6.4138730656772822E-2</v>
      </c>
      <c r="O936">
        <v>0.15063567278270373</v>
      </c>
      <c r="P936"/>
      <c r="Q936">
        <v>22.486116563153306</v>
      </c>
      <c r="R936">
        <v>96.416128252202498</v>
      </c>
      <c r="S936">
        <v>63.091614290895805</v>
      </c>
      <c r="T936"/>
      <c r="U936"/>
      <c r="V936"/>
      <c r="W936"/>
      <c r="X936"/>
      <c r="Y936"/>
      <c r="Z936">
        <v>3.8360197272162919</v>
      </c>
      <c r="AA936"/>
      <c r="AB936">
        <v>73.71532109656782</v>
      </c>
      <c r="AC936"/>
      <c r="AD936">
        <v>31.422638395105373</v>
      </c>
      <c r="AE936"/>
      <c r="AF936">
        <v>22.64197171543411</v>
      </c>
      <c r="AG936">
        <v>28.116617558935044</v>
      </c>
      <c r="AH936"/>
      <c r="AI936">
        <v>-300.23456749238551</v>
      </c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</row>
    <row r="937" spans="1:55" x14ac:dyDescent="0.2">
      <c r="A937" s="3" t="str">
        <f t="shared" si="14"/>
        <v>RussiaAR6_UNFCCC1995</v>
      </c>
      <c r="B937" t="s">
        <v>186</v>
      </c>
      <c r="C937" t="s">
        <v>306</v>
      </c>
      <c r="D937" t="s">
        <v>285</v>
      </c>
      <c r="E937" t="s">
        <v>68</v>
      </c>
      <c r="F937">
        <v>2220.8875117259499</v>
      </c>
      <c r="G937">
        <v>14.967991453524354</v>
      </c>
      <c r="H937" t="s">
        <v>220</v>
      </c>
      <c r="I937" t="s">
        <v>231</v>
      </c>
      <c r="J937">
        <v>5.6101207565091842E-2</v>
      </c>
      <c r="K937">
        <v>0.75902062652270974</v>
      </c>
      <c r="L937">
        <v>2.4996247904361828E-2</v>
      </c>
      <c r="M937">
        <v>0</v>
      </c>
      <c r="N937">
        <v>6.9411250342321693E-2</v>
      </c>
      <c r="O937">
        <v>0.14657187523060689</v>
      </c>
      <c r="P937"/>
      <c r="Q937">
        <v>19.682644807796223</v>
      </c>
      <c r="R937">
        <v>85.317155445742358</v>
      </c>
      <c r="S937">
        <v>57.099189924343051</v>
      </c>
      <c r="T937"/>
      <c r="U937"/>
      <c r="V937"/>
      <c r="W937"/>
      <c r="X937"/>
      <c r="Y937"/>
      <c r="Z937">
        <v>2.6245680988282194</v>
      </c>
      <c r="AA937"/>
      <c r="AB937">
        <v>72.125210618705196</v>
      </c>
      <c r="AC937"/>
      <c r="AD937">
        <v>36.745047106212859</v>
      </c>
      <c r="AE937"/>
      <c r="AF937">
        <v>22.64197171543411</v>
      </c>
      <c r="AG937">
        <v>29.283859552846906</v>
      </c>
      <c r="AH937"/>
      <c r="AI937">
        <v>-365.36774608657754</v>
      </c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</row>
    <row r="938" spans="1:55" x14ac:dyDescent="0.2">
      <c r="A938" s="3" t="str">
        <f t="shared" si="14"/>
        <v>RussiaAR6_UNFCCC1996</v>
      </c>
      <c r="B938" t="s">
        <v>186</v>
      </c>
      <c r="C938" t="s">
        <v>306</v>
      </c>
      <c r="D938" t="s">
        <v>285</v>
      </c>
      <c r="E938" t="s">
        <v>65</v>
      </c>
      <c r="F938">
        <v>2181.9586717666102</v>
      </c>
      <c r="G938">
        <v>14.727030048459328</v>
      </c>
      <c r="H938" t="s">
        <v>211</v>
      </c>
      <c r="I938" t="s">
        <v>231</v>
      </c>
      <c r="J938">
        <v>5.4385073698189478E-2</v>
      </c>
      <c r="K938">
        <v>0.76190654934997815</v>
      </c>
      <c r="L938">
        <v>2.5428003666875615E-2</v>
      </c>
      <c r="M938">
        <v>0</v>
      </c>
      <c r="N938">
        <v>6.4497317675283952E-2</v>
      </c>
      <c r="O938">
        <v>0.14816812930786236</v>
      </c>
      <c r="P938"/>
      <c r="Q938">
        <v>17.51220666820354</v>
      </c>
      <c r="R938">
        <v>78.405122387183113</v>
      </c>
      <c r="S938">
        <v>54.729233253354884</v>
      </c>
      <c r="T938"/>
      <c r="U938"/>
      <c r="V938"/>
      <c r="W938"/>
      <c r="X938"/>
      <c r="Y938"/>
      <c r="Z938">
        <v>2.0409364289749816</v>
      </c>
      <c r="AA938"/>
      <c r="AB938">
        <v>79.802933666610997</v>
      </c>
      <c r="AC938"/>
      <c r="AD938">
        <v>40.713499642925022</v>
      </c>
      <c r="AE938"/>
      <c r="AF938">
        <v>22.64197171543411</v>
      </c>
      <c r="AG938">
        <v>27.45083086004011</v>
      </c>
      <c r="AH938"/>
      <c r="AI938">
        <v>-422.90207222278184</v>
      </c>
      <c r="AJ938"/>
      <c r="AK938">
        <v>-21.569005427206278</v>
      </c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</row>
    <row r="939" spans="1:55" x14ac:dyDescent="0.2">
      <c r="A939" s="3" t="str">
        <f t="shared" si="14"/>
        <v>RussiaAR6_UNFCCC1997</v>
      </c>
      <c r="B939" t="s">
        <v>186</v>
      </c>
      <c r="C939" t="s">
        <v>306</v>
      </c>
      <c r="D939" t="s">
        <v>285</v>
      </c>
      <c r="E939" t="s">
        <v>64</v>
      </c>
      <c r="F939">
        <v>2055.6547728131918</v>
      </c>
      <c r="G939">
        <v>13.897507053464121</v>
      </c>
      <c r="H939" t="s">
        <v>153</v>
      </c>
      <c r="I939" t="s">
        <v>101</v>
      </c>
      <c r="J939">
        <v>4.801347513443327E-2</v>
      </c>
      <c r="K939">
        <v>0.75665246680293052</v>
      </c>
      <c r="L939">
        <v>2.7378477816363583E-2</v>
      </c>
      <c r="M939">
        <v>0</v>
      </c>
      <c r="N939">
        <v>6.7410995105996102E-2</v>
      </c>
      <c r="O939">
        <v>0.1485580602747098</v>
      </c>
      <c r="P939"/>
      <c r="Q939"/>
      <c r="R939">
        <v>69.416120974057165</v>
      </c>
      <c r="S939">
        <v>53.625846989258875</v>
      </c>
      <c r="T939"/>
      <c r="U939"/>
      <c r="V939"/>
      <c r="W939"/>
      <c r="X939"/>
      <c r="Y939"/>
      <c r="Z939">
        <v>16.947964570378012</v>
      </c>
      <c r="AA939"/>
      <c r="AB939">
        <v>78.74506095507995</v>
      </c>
      <c r="AC939"/>
      <c r="AD939">
        <v>37.906641594156206</v>
      </c>
      <c r="AE939"/>
      <c r="AF939">
        <v>22.64197171543411</v>
      </c>
      <c r="AG939">
        <v>26.10047884521272</v>
      </c>
      <c r="AH939"/>
      <c r="AI939">
        <v>-491.89269327948432</v>
      </c>
      <c r="AJ939"/>
      <c r="AK939">
        <v>-24.689400951997378</v>
      </c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</row>
    <row r="940" spans="1:55" x14ac:dyDescent="0.2">
      <c r="A940" s="3" t="str">
        <f t="shared" si="14"/>
        <v>RussiaAR6_UNFCCC1998</v>
      </c>
      <c r="B940" t="s">
        <v>186</v>
      </c>
      <c r="C940" t="s">
        <v>306</v>
      </c>
      <c r="D940" t="s">
        <v>285</v>
      </c>
      <c r="E940" t="s">
        <v>62</v>
      </c>
      <c r="F940">
        <v>2015.7358438314852</v>
      </c>
      <c r="G940">
        <v>13.650200731862338</v>
      </c>
      <c r="H940" t="s">
        <v>208</v>
      </c>
      <c r="I940" t="s">
        <v>100</v>
      </c>
      <c r="J940">
        <v>4.8686291631402735E-2</v>
      </c>
      <c r="K940">
        <v>0.76618508954234832</v>
      </c>
      <c r="L940">
        <v>2.8247966609975746E-2</v>
      </c>
      <c r="M940">
        <v>0</v>
      </c>
      <c r="N940">
        <v>6.3205369149434878E-2</v>
      </c>
      <c r="O940">
        <v>0.14236157469824109</v>
      </c>
      <c r="P940"/>
      <c r="Q940"/>
      <c r="R940">
        <v>62.302801665837507</v>
      </c>
      <c r="S940">
        <v>48.366442334341734</v>
      </c>
      <c r="T940"/>
      <c r="U940"/>
      <c r="V940"/>
      <c r="W940"/>
      <c r="X940"/>
      <c r="Y940"/>
      <c r="Z940">
        <v>15.293025643655021</v>
      </c>
      <c r="AA940"/>
      <c r="AB940">
        <v>78.326198497800576</v>
      </c>
      <c r="AC940"/>
      <c r="AD940">
        <v>34.016531848091425</v>
      </c>
      <c r="AE940"/>
      <c r="AF940">
        <v>22.64197171543411</v>
      </c>
      <c r="AG940">
        <v>26.016357198377612</v>
      </c>
      <c r="AH940"/>
      <c r="AI940">
        <v>-540.92456710191436</v>
      </c>
      <c r="AJ940"/>
      <c r="AK940">
        <v>-32.637799506069122</v>
      </c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</row>
    <row r="941" spans="1:55" x14ac:dyDescent="0.2">
      <c r="A941" s="3" t="str">
        <f t="shared" si="14"/>
        <v>RussiaAR6_UNFCCC1999</v>
      </c>
      <c r="B941" t="s">
        <v>186</v>
      </c>
      <c r="C941" t="s">
        <v>306</v>
      </c>
      <c r="D941" t="s">
        <v>285</v>
      </c>
      <c r="E941" t="s">
        <v>60</v>
      </c>
      <c r="F941">
        <v>2037.7754298127816</v>
      </c>
      <c r="G941">
        <v>13.842193597555598</v>
      </c>
      <c r="H941" t="s">
        <v>220</v>
      </c>
      <c r="I941" t="s">
        <v>100</v>
      </c>
      <c r="J941">
        <v>4.9550353335044844E-2</v>
      </c>
      <c r="K941">
        <v>0.76564374749855801</v>
      </c>
      <c r="L941">
        <v>2.8567903693497494E-2</v>
      </c>
      <c r="M941">
        <v>0</v>
      </c>
      <c r="N941">
        <v>7.2476426465830343E-2</v>
      </c>
      <c r="O941">
        <v>0.13331192234211417</v>
      </c>
      <c r="P941"/>
      <c r="Q941"/>
      <c r="R941">
        <v>56.611931724046116</v>
      </c>
      <c r="S941">
        <v>47.661395107986714</v>
      </c>
      <c r="T941"/>
      <c r="U941"/>
      <c r="V941"/>
      <c r="W941"/>
      <c r="X941"/>
      <c r="Y941"/>
      <c r="Z941">
        <v>14.50607371917445</v>
      </c>
      <c r="AA941"/>
      <c r="AB941">
        <v>72.567010983660154</v>
      </c>
      <c r="AC941"/>
      <c r="AD941">
        <v>31.157095662087034</v>
      </c>
      <c r="AE941"/>
      <c r="AF941">
        <v>22.64197171543411</v>
      </c>
      <c r="AG941">
        <v>26.514280937481285</v>
      </c>
      <c r="AH941"/>
      <c r="AI941">
        <v>-550.35062119510121</v>
      </c>
      <c r="AJ941"/>
      <c r="AK941">
        <v>-36.062138531439039</v>
      </c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</row>
    <row r="942" spans="1:55" x14ac:dyDescent="0.2">
      <c r="A942" s="3" t="str">
        <f t="shared" si="14"/>
        <v>RussiaAR6_UNFCCC2000</v>
      </c>
      <c r="B942" t="s">
        <v>186</v>
      </c>
      <c r="C942" t="s">
        <v>306</v>
      </c>
      <c r="D942" t="s">
        <v>285</v>
      </c>
      <c r="E942" t="s">
        <v>58</v>
      </c>
      <c r="F942">
        <v>2022.118089713822</v>
      </c>
      <c r="G942">
        <v>13.793733137055076</v>
      </c>
      <c r="H942" t="s">
        <v>220</v>
      </c>
      <c r="I942" t="s">
        <v>100</v>
      </c>
      <c r="J942">
        <v>4.9976409921037662E-2</v>
      </c>
      <c r="K942">
        <v>0.76031136988712678</v>
      </c>
      <c r="L942">
        <v>2.9313007598088778E-2</v>
      </c>
      <c r="M942">
        <v>0</v>
      </c>
      <c r="N942">
        <v>7.9112446576289408E-2</v>
      </c>
      <c r="O942">
        <v>0.13126317593849512</v>
      </c>
      <c r="P942"/>
      <c r="Q942"/>
      <c r="R942">
        <v>55.745003922660857</v>
      </c>
      <c r="S942">
        <v>48.806008066807081</v>
      </c>
      <c r="T942"/>
      <c r="U942"/>
      <c r="V942"/>
      <c r="W942"/>
      <c r="X942"/>
      <c r="Y942"/>
      <c r="Z942">
        <v>14.266689140870181</v>
      </c>
      <c r="AA942"/>
      <c r="AB942">
        <v>67.654650312754868</v>
      </c>
      <c r="AC942"/>
      <c r="AD942">
        <v>29.956132868884964</v>
      </c>
      <c r="AE942"/>
      <c r="AF942">
        <v>22.64197171543411</v>
      </c>
      <c r="AG942">
        <v>26.359186551106998</v>
      </c>
      <c r="AH942"/>
      <c r="AI942">
        <v>-594.32800497521407</v>
      </c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</row>
    <row r="943" spans="1:55" x14ac:dyDescent="0.2">
      <c r="A943" s="3" t="str">
        <f t="shared" si="14"/>
        <v>RussiaAR6_UNFCCC2001</v>
      </c>
      <c r="B943" t="s">
        <v>186</v>
      </c>
      <c r="C943" t="s">
        <v>306</v>
      </c>
      <c r="D943" t="s">
        <v>285</v>
      </c>
      <c r="E943" t="s">
        <v>55</v>
      </c>
      <c r="F943">
        <v>2057.5428301913885</v>
      </c>
      <c r="G943">
        <v>14.095029569156136</v>
      </c>
      <c r="H943" t="s">
        <v>167</v>
      </c>
      <c r="I943" t="s">
        <v>101</v>
      </c>
      <c r="J943">
        <v>3.9154567232406991E-2</v>
      </c>
      <c r="K943">
        <v>0.76517895150843596</v>
      </c>
      <c r="L943">
        <v>2.951888742230941E-2</v>
      </c>
      <c r="M943">
        <v>0</v>
      </c>
      <c r="N943">
        <v>7.7788144940139137E-2</v>
      </c>
      <c r="O943">
        <v>0.1275140161291155</v>
      </c>
      <c r="P943"/>
      <c r="Q943"/>
      <c r="R943">
        <v>54.136860992491087</v>
      </c>
      <c r="S943">
        <v>48.25341123145931</v>
      </c>
      <c r="T943"/>
      <c r="U943"/>
      <c r="V943"/>
      <c r="W943"/>
      <c r="X943"/>
      <c r="Y943"/>
      <c r="Z943">
        <v>13.757439019189301</v>
      </c>
      <c r="AA943"/>
      <c r="AB943">
        <v>68.104460176848846</v>
      </c>
      <c r="AC943"/>
      <c r="AD943">
        <v>30.906388827501395</v>
      </c>
      <c r="AE943"/>
      <c r="AF943">
        <v>22.64197171543411</v>
      </c>
      <c r="AG943">
        <v>24.565017672446622</v>
      </c>
      <c r="AH943"/>
      <c r="AI943">
        <v>-621.41177290571886</v>
      </c>
      <c r="AJ943"/>
      <c r="AK943">
        <v>-50.255375076441879</v>
      </c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</row>
    <row r="944" spans="1:55" x14ac:dyDescent="0.2">
      <c r="A944" s="3" t="str">
        <f t="shared" si="14"/>
        <v>RussiaAR6_UNFCCC2002</v>
      </c>
      <c r="B944" t="s">
        <v>186</v>
      </c>
      <c r="C944" t="s">
        <v>306</v>
      </c>
      <c r="D944" t="s">
        <v>285</v>
      </c>
      <c r="E944" t="s">
        <v>52</v>
      </c>
      <c r="F944">
        <v>2045.05961374049</v>
      </c>
      <c r="G944">
        <v>14.074109939767455</v>
      </c>
      <c r="H944" t="s">
        <v>167</v>
      </c>
      <c r="I944" t="s">
        <v>97</v>
      </c>
      <c r="J944">
        <v>3.847222719221171E-2</v>
      </c>
      <c r="K944">
        <v>0.76151000264734658</v>
      </c>
      <c r="L944">
        <v>3.0394965294094755E-2</v>
      </c>
      <c r="M944">
        <v>0</v>
      </c>
      <c r="N944">
        <v>8.0138549749665972E-2</v>
      </c>
      <c r="O944">
        <v>0.12795648230889273</v>
      </c>
      <c r="P944"/>
      <c r="Q944"/>
      <c r="R944">
        <v>53.412905253480154</v>
      </c>
      <c r="S944">
        <v>47.974022253684439</v>
      </c>
      <c r="T944"/>
      <c r="U944"/>
      <c r="V944"/>
      <c r="W944"/>
      <c r="X944"/>
      <c r="Y944"/>
      <c r="Z944">
        <v>13.501112253932341</v>
      </c>
      <c r="AA944"/>
      <c r="AB944">
        <v>70.988911911380598</v>
      </c>
      <c r="AC944"/>
      <c r="AD944">
        <v>28.433887187342272</v>
      </c>
      <c r="AE944"/>
      <c r="AF944">
        <v>22.64197171543411</v>
      </c>
      <c r="AG944">
        <v>24.725823710962114</v>
      </c>
      <c r="AH944"/>
      <c r="AI944">
        <v>-627.86399364042268</v>
      </c>
      <c r="AJ944"/>
      <c r="AK944">
        <v>-68.97930057259677</v>
      </c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</row>
    <row r="945" spans="1:55" x14ac:dyDescent="0.2">
      <c r="A945" s="3" t="str">
        <f t="shared" si="14"/>
        <v>RussiaAR6_UNFCCC2003</v>
      </c>
      <c r="B945" t="s">
        <v>186</v>
      </c>
      <c r="C945" t="s">
        <v>306</v>
      </c>
      <c r="D945" t="s">
        <v>285</v>
      </c>
      <c r="E945" t="s">
        <v>50</v>
      </c>
      <c r="F945">
        <v>2072.7826366040099</v>
      </c>
      <c r="G945">
        <v>14.329778364035318</v>
      </c>
      <c r="H945" t="s">
        <v>202</v>
      </c>
      <c r="I945" t="s">
        <v>101</v>
      </c>
      <c r="J945">
        <v>3.9645310503284924E-2</v>
      </c>
      <c r="K945">
        <v>0.76583375217280103</v>
      </c>
      <c r="L945">
        <v>3.0748612133533956E-2</v>
      </c>
      <c r="M945">
        <v>0</v>
      </c>
      <c r="N945">
        <v>8.29561491939107E-2</v>
      </c>
      <c r="O945">
        <v>0.12046148649975431</v>
      </c>
      <c r="P945"/>
      <c r="Q945"/>
      <c r="R945">
        <v>52.568770054040016</v>
      </c>
      <c r="S945">
        <v>46.420402198689047</v>
      </c>
      <c r="T945"/>
      <c r="U945"/>
      <c r="V945"/>
      <c r="W945"/>
      <c r="X945"/>
      <c r="Y945"/>
      <c r="Z945">
        <v>13.65721188692571</v>
      </c>
      <c r="AA945"/>
      <c r="AB945">
        <v>63.608176057434584</v>
      </c>
      <c r="AC945"/>
      <c r="AD945">
        <v>26.782355660849912</v>
      </c>
      <c r="AE945"/>
      <c r="AF945">
        <v>22.64197171543411</v>
      </c>
      <c r="AG945">
        <v>24.011590022825708</v>
      </c>
      <c r="AH945"/>
      <c r="AI945">
        <v>-634.48054348084077</v>
      </c>
      <c r="AJ945"/>
      <c r="AK945">
        <v>-62.637958386179619</v>
      </c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</row>
    <row r="946" spans="1:55" x14ac:dyDescent="0.2">
      <c r="A946" s="3" t="str">
        <f t="shared" si="14"/>
        <v>RussiaAR6_UNFCCC2004</v>
      </c>
      <c r="B946" t="s">
        <v>186</v>
      </c>
      <c r="C946" t="s">
        <v>306</v>
      </c>
      <c r="D946" t="s">
        <v>285</v>
      </c>
      <c r="E946" t="s">
        <v>46</v>
      </c>
      <c r="F946">
        <v>2081.2238443366987</v>
      </c>
      <c r="G946">
        <v>14.446190170827494</v>
      </c>
      <c r="H946" t="s">
        <v>202</v>
      </c>
      <c r="I946" t="s">
        <v>101</v>
      </c>
      <c r="J946">
        <v>3.7636889668499283E-2</v>
      </c>
      <c r="K946">
        <v>0.76303119509008888</v>
      </c>
      <c r="L946">
        <v>3.138233285051642E-2</v>
      </c>
      <c r="M946">
        <v>0</v>
      </c>
      <c r="N946">
        <v>8.7190185562837322E-2</v>
      </c>
      <c r="O946">
        <v>0.11839628649655744</v>
      </c>
      <c r="P946"/>
      <c r="Q946"/>
      <c r="R946">
        <v>50.228012950491312</v>
      </c>
      <c r="S946">
        <v>46.228376865133939</v>
      </c>
      <c r="T946"/>
      <c r="U946"/>
      <c r="V946"/>
      <c r="W946"/>
      <c r="X946"/>
      <c r="Y946"/>
      <c r="Z946">
        <v>12.933310989376826</v>
      </c>
      <c r="AA946"/>
      <c r="AB946">
        <v>65.149305038247775</v>
      </c>
      <c r="AC946"/>
      <c r="AD946">
        <v>25.300285992559104</v>
      </c>
      <c r="AE946"/>
      <c r="AF946">
        <v>22.64197171543411</v>
      </c>
      <c r="AG946">
        <v>23.927910986311367</v>
      </c>
      <c r="AH946"/>
      <c r="AI946">
        <v>-626.86001252406447</v>
      </c>
      <c r="AJ946"/>
      <c r="AK946">
        <v>-48.662018254324138</v>
      </c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</row>
    <row r="947" spans="1:55" x14ac:dyDescent="0.2">
      <c r="A947" s="3" t="str">
        <f t="shared" si="14"/>
        <v>RussiaAR6_UNFCCC2005</v>
      </c>
      <c r="B947" t="s">
        <v>186</v>
      </c>
      <c r="C947" t="s">
        <v>306</v>
      </c>
      <c r="D947" t="s">
        <v>285</v>
      </c>
      <c r="E947" t="s">
        <v>43</v>
      </c>
      <c r="F947">
        <v>2094.0796804558277</v>
      </c>
      <c r="G947">
        <v>14.590976765288957</v>
      </c>
      <c r="H947" t="s">
        <v>213</v>
      </c>
      <c r="I947" t="s">
        <v>101</v>
      </c>
      <c r="J947">
        <v>3.7321893699189812E-2</v>
      </c>
      <c r="K947">
        <v>0.76752935456587157</v>
      </c>
      <c r="L947">
        <v>3.2153023095413659E-2</v>
      </c>
      <c r="M947">
        <v>0</v>
      </c>
      <c r="N947">
        <v>8.6378901800219815E-2</v>
      </c>
      <c r="O947">
        <v>0.11393872053849495</v>
      </c>
      <c r="P947"/>
      <c r="Q947"/>
      <c r="R947">
        <v>46.797423819581347</v>
      </c>
      <c r="S947">
        <v>45.60906869414648</v>
      </c>
      <c r="T947"/>
      <c r="U947"/>
      <c r="V947"/>
      <c r="W947"/>
      <c r="X947"/>
      <c r="Y947"/>
      <c r="Z947">
        <v>11.939066610488982</v>
      </c>
      <c r="AA947"/>
      <c r="AB947">
        <v>63.607789205814782</v>
      </c>
      <c r="AC947"/>
      <c r="AD947">
        <v>24.526024951070049</v>
      </c>
      <c r="AE947"/>
      <c r="AF947">
        <v>22.64197171543411</v>
      </c>
      <c r="AG947">
        <v>23.475414500261586</v>
      </c>
      <c r="AH947"/>
      <c r="AI947">
        <v>-604.63465032660133</v>
      </c>
      <c r="AJ947"/>
      <c r="AK947">
        <v>-58.939145735372691</v>
      </c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</row>
    <row r="948" spans="1:55" x14ac:dyDescent="0.2">
      <c r="A948" s="3" t="str">
        <f t="shared" si="14"/>
        <v>RussiaAR6_UNFCCC2006</v>
      </c>
      <c r="B948" t="s">
        <v>186</v>
      </c>
      <c r="C948" t="s">
        <v>306</v>
      </c>
      <c r="D948" t="s">
        <v>285</v>
      </c>
      <c r="E948" t="s">
        <v>39</v>
      </c>
      <c r="F948">
        <v>2153.7751944829424</v>
      </c>
      <c r="G948">
        <v>15.056138831606699</v>
      </c>
      <c r="H948" t="s">
        <v>232</v>
      </c>
      <c r="I948" t="s">
        <v>97</v>
      </c>
      <c r="J948">
        <v>3.7023673217751303E-2</v>
      </c>
      <c r="K948">
        <v>0.77039632442307948</v>
      </c>
      <c r="L948">
        <v>3.2205176521796275E-2</v>
      </c>
      <c r="M948">
        <v>0</v>
      </c>
      <c r="N948">
        <v>8.8376123099610362E-2</v>
      </c>
      <c r="O948">
        <v>0.10902237595551392</v>
      </c>
      <c r="P948"/>
      <c r="Q948"/>
      <c r="R948">
        <v>44.601654677056217</v>
      </c>
      <c r="S948">
        <v>45.644588443334335</v>
      </c>
      <c r="T948"/>
      <c r="U948"/>
      <c r="V948"/>
      <c r="W948"/>
      <c r="X948"/>
      <c r="Y948"/>
      <c r="Z948">
        <v>11.909847149108209</v>
      </c>
      <c r="AA948"/>
      <c r="AB948">
        <v>67.395231288747652</v>
      </c>
      <c r="AC948"/>
      <c r="AD948">
        <v>19.102302555971232</v>
      </c>
      <c r="AE948"/>
      <c r="AF948">
        <v>22.64197171543411</v>
      </c>
      <c r="AG948">
        <v>23.514093146927721</v>
      </c>
      <c r="AH948"/>
      <c r="AI948">
        <v>-626.42024384804154</v>
      </c>
      <c r="AJ948"/>
      <c r="AK948">
        <v>-43.745604842377553</v>
      </c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</row>
    <row r="949" spans="1:55" x14ac:dyDescent="0.2">
      <c r="A949" s="3" t="str">
        <f t="shared" si="14"/>
        <v>RussiaAR6_UNFCCC2007</v>
      </c>
      <c r="B949" t="s">
        <v>186</v>
      </c>
      <c r="C949" t="s">
        <v>306</v>
      </c>
      <c r="D949" t="s">
        <v>285</v>
      </c>
      <c r="E949" t="s">
        <v>37</v>
      </c>
      <c r="F949">
        <v>2151.6273900060642</v>
      </c>
      <c r="G949">
        <v>15.066879117550819</v>
      </c>
      <c r="H949" t="s">
        <v>182</v>
      </c>
      <c r="I949" t="s">
        <v>101</v>
      </c>
      <c r="J949">
        <v>3.6615164686752862E-2</v>
      </c>
      <c r="K949">
        <v>0.76837729175308345</v>
      </c>
      <c r="L949">
        <v>3.3387727829134455E-2</v>
      </c>
      <c r="M949">
        <v>0</v>
      </c>
      <c r="N949">
        <v>8.9666192169316261E-2</v>
      </c>
      <c r="O949">
        <v>0.10856878824846589</v>
      </c>
      <c r="P949"/>
      <c r="Q949"/>
      <c r="R949">
        <v>45.173032792774528</v>
      </c>
      <c r="S949">
        <v>46.684544330845775</v>
      </c>
      <c r="T949"/>
      <c r="U949"/>
      <c r="V949"/>
      <c r="W949"/>
      <c r="X949"/>
      <c r="Y949"/>
      <c r="Z949">
        <v>12.454143926814329</v>
      </c>
      <c r="AA949"/>
      <c r="AB949">
        <v>62.739840778150771</v>
      </c>
      <c r="AC949"/>
      <c r="AD949">
        <v>20.42040125423102</v>
      </c>
      <c r="AE949"/>
      <c r="AF949">
        <v>22.64197171543411</v>
      </c>
      <c r="AG949">
        <v>23.485643696917155</v>
      </c>
      <c r="AH949"/>
      <c r="AI949">
        <v>-625.51701124848205</v>
      </c>
      <c r="AJ949"/>
      <c r="AK949">
        <v>-59.094729656308687</v>
      </c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</row>
    <row r="950" spans="1:55" x14ac:dyDescent="0.2">
      <c r="A950" s="3" t="str">
        <f t="shared" si="14"/>
        <v>RussiaAR6_UNFCCC2008</v>
      </c>
      <c r="B950" t="s">
        <v>186</v>
      </c>
      <c r="C950" t="s">
        <v>306</v>
      </c>
      <c r="D950" t="s">
        <v>285</v>
      </c>
      <c r="E950" t="s">
        <v>33</v>
      </c>
      <c r="F950">
        <v>2176.9451411355794</v>
      </c>
      <c r="G950">
        <v>15.25086911572966</v>
      </c>
      <c r="H950" t="s">
        <v>153</v>
      </c>
      <c r="I950" t="s">
        <v>101</v>
      </c>
      <c r="J950">
        <v>3.6599934129658597E-2</v>
      </c>
      <c r="K950">
        <v>0.77398179663910627</v>
      </c>
      <c r="L950">
        <v>3.3898206008660899E-2</v>
      </c>
      <c r="M950">
        <v>0</v>
      </c>
      <c r="N950">
        <v>8.4652895288164096E-2</v>
      </c>
      <c r="O950">
        <v>0.1074671020640687</v>
      </c>
      <c r="P950"/>
      <c r="Q950"/>
      <c r="R950">
        <v>46.098155140914763</v>
      </c>
      <c r="S950">
        <v>48.983965229924486</v>
      </c>
      <c r="T950"/>
      <c r="U950"/>
      <c r="V950"/>
      <c r="W950"/>
      <c r="X950"/>
      <c r="Y950"/>
      <c r="Z950">
        <v>12.895591345305011</v>
      </c>
      <c r="AA950"/>
      <c r="AB950">
        <v>56.974612879652646</v>
      </c>
      <c r="AC950"/>
      <c r="AD950">
        <v>24.39979397177564</v>
      </c>
      <c r="AE950"/>
      <c r="AF950">
        <v>22.64197171543411</v>
      </c>
      <c r="AG950">
        <v>21.955895387289129</v>
      </c>
      <c r="AH950"/>
      <c r="AI950">
        <v>-666.33920656683847</v>
      </c>
      <c r="AJ950"/>
      <c r="AK950">
        <v>-64.218151386264125</v>
      </c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</row>
    <row r="951" spans="1:55" x14ac:dyDescent="0.2">
      <c r="A951" s="3" t="str">
        <f t="shared" si="14"/>
        <v>RussiaAR6_UNFCCC2009</v>
      </c>
      <c r="B951" t="s">
        <v>186</v>
      </c>
      <c r="C951" t="s">
        <v>306</v>
      </c>
      <c r="D951" t="s">
        <v>285</v>
      </c>
      <c r="E951" t="s">
        <v>31</v>
      </c>
      <c r="F951">
        <v>2072.0582555874257</v>
      </c>
      <c r="G951">
        <v>14.51170074590374</v>
      </c>
      <c r="H951" t="s">
        <v>206</v>
      </c>
      <c r="I951" t="s">
        <v>97</v>
      </c>
      <c r="J951">
        <v>3.3589317465026768E-2</v>
      </c>
      <c r="K951">
        <v>0.76017714488860355</v>
      </c>
      <c r="L951">
        <v>3.6422420478338491E-2</v>
      </c>
      <c r="M951">
        <v>0</v>
      </c>
      <c r="N951">
        <v>7.9280911546833144E-2</v>
      </c>
      <c r="O951">
        <v>0.12411952308622487</v>
      </c>
      <c r="P951"/>
      <c r="Q951"/>
      <c r="R951">
        <v>45.109505891313113</v>
      </c>
      <c r="S951">
        <v>48.302146792716059</v>
      </c>
      <c r="T951"/>
      <c r="U951"/>
      <c r="V951"/>
      <c r="W951"/>
      <c r="X951"/>
      <c r="Y951"/>
      <c r="Z951">
        <v>12.568207194610926</v>
      </c>
      <c r="AA951"/>
      <c r="AB951">
        <v>57.088046591398026</v>
      </c>
      <c r="AC951"/>
      <c r="AD951">
        <v>19.747519036192024</v>
      </c>
      <c r="AE951"/>
      <c r="AF951">
        <v>29.950854855306048</v>
      </c>
      <c r="AG951">
        <v>44.416602128850094</v>
      </c>
      <c r="AH951"/>
      <c r="AI951">
        <v>-749.44185337085923</v>
      </c>
      <c r="AJ951"/>
      <c r="AK951">
        <v>-52.002916906114443</v>
      </c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</row>
    <row r="952" spans="1:55" x14ac:dyDescent="0.2">
      <c r="A952" s="3" t="str">
        <f t="shared" si="14"/>
        <v>RussiaAR6_UNFCCC2010</v>
      </c>
      <c r="B952" t="s">
        <v>186</v>
      </c>
      <c r="C952" t="s">
        <v>306</v>
      </c>
      <c r="D952" t="s">
        <v>285</v>
      </c>
      <c r="E952" t="s">
        <v>30</v>
      </c>
      <c r="F952">
        <v>2088.5036790440136</v>
      </c>
      <c r="G952">
        <v>14.620311214907804</v>
      </c>
      <c r="H952" t="s">
        <v>208</v>
      </c>
      <c r="I952" t="s">
        <v>101</v>
      </c>
      <c r="J952">
        <v>3.4292587502008059E-2</v>
      </c>
      <c r="K952">
        <v>0.79229814325108372</v>
      </c>
      <c r="L952">
        <v>3.6915394980765931E-2</v>
      </c>
      <c r="M952">
        <v>0</v>
      </c>
      <c r="N952">
        <v>8.5841640029786129E-2</v>
      </c>
      <c r="O952">
        <v>8.4944821738364221E-2</v>
      </c>
      <c r="P952"/>
      <c r="Q952"/>
      <c r="R952">
        <v>44.039625116042636</v>
      </c>
      <c r="S952">
        <v>45.893368602458743</v>
      </c>
      <c r="T952"/>
      <c r="U952"/>
      <c r="V952"/>
      <c r="W952"/>
      <c r="X952"/>
      <c r="Y952"/>
      <c r="Z952">
        <v>12.813598472584996</v>
      </c>
      <c r="AA952"/>
      <c r="AB952">
        <v>58.407293713432033</v>
      </c>
      <c r="AC952"/>
      <c r="AD952">
        <v>16.253686811793152</v>
      </c>
      <c r="AE952"/>
      <c r="AF952"/>
      <c r="AG952"/>
      <c r="AH952"/>
      <c r="AI952">
        <v>-749.38758101808651</v>
      </c>
      <c r="AJ952"/>
      <c r="AK952">
        <v>-46.311913446192783</v>
      </c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</row>
    <row r="953" spans="1:55" x14ac:dyDescent="0.2">
      <c r="A953" s="3" t="str">
        <f t="shared" si="14"/>
        <v>RussiaAR6_UNFCCC2011</v>
      </c>
      <c r="B953" t="s">
        <v>186</v>
      </c>
      <c r="C953" t="s">
        <v>306</v>
      </c>
      <c r="D953" t="s">
        <v>285</v>
      </c>
      <c r="E953" t="s">
        <v>29</v>
      </c>
      <c r="F953">
        <v>2173.0554899862436</v>
      </c>
      <c r="G953">
        <v>15.200347566246876</v>
      </c>
      <c r="H953" t="s">
        <v>201</v>
      </c>
      <c r="I953" t="s">
        <v>100</v>
      </c>
      <c r="J953">
        <v>3.8098245844263898E-2</v>
      </c>
      <c r="K953">
        <v>0.78353253930535915</v>
      </c>
      <c r="L953">
        <v>3.7062123305002477E-2</v>
      </c>
      <c r="M953">
        <v>0</v>
      </c>
      <c r="N953">
        <v>8.5240859066148436E-2</v>
      </c>
      <c r="O953">
        <v>9.4164478323490036E-2</v>
      </c>
      <c r="P953"/>
      <c r="Q953"/>
      <c r="R953">
        <v>42.903540885970166</v>
      </c>
      <c r="S953">
        <v>49.345047904434601</v>
      </c>
      <c r="T953"/>
      <c r="U953"/>
      <c r="V953"/>
      <c r="W953"/>
      <c r="X953"/>
      <c r="Y953"/>
      <c r="Z953">
        <v>12.77709081702368</v>
      </c>
      <c r="AA953"/>
      <c r="AB953">
        <v>82.532959161263179</v>
      </c>
      <c r="AC953"/>
      <c r="AD953">
        <v>17.065997813859042</v>
      </c>
      <c r="AE953"/>
      <c r="AF953"/>
      <c r="AG953"/>
      <c r="AH953"/>
      <c r="AI953">
        <v>-715.19205473148122</v>
      </c>
      <c r="AJ953"/>
      <c r="AK953">
        <v>-57.668039173219412</v>
      </c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</row>
    <row r="954" spans="1:55" x14ac:dyDescent="0.2">
      <c r="A954" s="3" t="str">
        <f t="shared" si="14"/>
        <v>RussiaAR6_UNFCCC2012</v>
      </c>
      <c r="B954" t="s">
        <v>186</v>
      </c>
      <c r="C954" t="s">
        <v>306</v>
      </c>
      <c r="D954" t="s">
        <v>285</v>
      </c>
      <c r="E954" t="s">
        <v>28</v>
      </c>
      <c r="F954">
        <v>2180.5899989133345</v>
      </c>
      <c r="G954">
        <v>15.22740078600965</v>
      </c>
      <c r="H954" t="s">
        <v>200</v>
      </c>
      <c r="I954" t="s">
        <v>101</v>
      </c>
      <c r="J954">
        <v>3.7036151106248361E-2</v>
      </c>
      <c r="K954">
        <v>0.78409257989500569</v>
      </c>
      <c r="L954">
        <v>3.8159870792826345E-2</v>
      </c>
      <c r="M954">
        <v>0</v>
      </c>
      <c r="N954">
        <v>8.7193687871315456E-2</v>
      </c>
      <c r="O954">
        <v>9.0553861440852465E-2</v>
      </c>
      <c r="P954"/>
      <c r="Q954"/>
      <c r="R954">
        <v>43.645322123907512</v>
      </c>
      <c r="S954">
        <v>47.563598500259744</v>
      </c>
      <c r="T954"/>
      <c r="U954"/>
      <c r="V954"/>
      <c r="W954"/>
      <c r="X954"/>
      <c r="Y954"/>
      <c r="Z954">
        <v>13.031560732376953</v>
      </c>
      <c r="AA954"/>
      <c r="AB954">
        <v>60.66790698238767</v>
      </c>
      <c r="AC954"/>
      <c r="AD954">
        <v>17.796223951304764</v>
      </c>
      <c r="AE954"/>
      <c r="AF954"/>
      <c r="AG954">
        <v>14.756232330670096</v>
      </c>
      <c r="AH954"/>
      <c r="AI954">
        <v>-725.14940258350248</v>
      </c>
      <c r="AJ954"/>
      <c r="AK954">
        <v>-56.180719317811338</v>
      </c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</row>
    <row r="955" spans="1:55" x14ac:dyDescent="0.2">
      <c r="A955" s="3" t="str">
        <f t="shared" si="14"/>
        <v>RussiaAR6_UNFCCC2013</v>
      </c>
      <c r="B955" t="s">
        <v>186</v>
      </c>
      <c r="C955" t="s">
        <v>306</v>
      </c>
      <c r="D955" t="s">
        <v>285</v>
      </c>
      <c r="E955" t="s">
        <v>27</v>
      </c>
      <c r="F955">
        <v>2125.8497751383411</v>
      </c>
      <c r="G955">
        <v>14.813562050674541</v>
      </c>
      <c r="H955" t="s">
        <v>200</v>
      </c>
      <c r="I955" t="s">
        <v>100</v>
      </c>
      <c r="J955">
        <v>3.5576337178613138E-2</v>
      </c>
      <c r="K955">
        <v>0.77142211726739696</v>
      </c>
      <c r="L955">
        <v>4.04571883008841E-2</v>
      </c>
      <c r="M955">
        <v>0</v>
      </c>
      <c r="N955">
        <v>8.9660283899028206E-2</v>
      </c>
      <c r="O955">
        <v>9.8460410532690654E-2</v>
      </c>
      <c r="P955"/>
      <c r="Q955"/>
      <c r="R955">
        <v>44.075427513091292</v>
      </c>
      <c r="S955">
        <v>49.175929997957553</v>
      </c>
      <c r="T955"/>
      <c r="U955"/>
      <c r="V955"/>
      <c r="W955"/>
      <c r="X955"/>
      <c r="Y955"/>
      <c r="Z955">
        <v>13.36428653717895</v>
      </c>
      <c r="AA955"/>
      <c r="AB955">
        <v>70.785499136416874</v>
      </c>
      <c r="AC955"/>
      <c r="AD955">
        <v>16.70026020847213</v>
      </c>
      <c r="AE955"/>
      <c r="AF955"/>
      <c r="AG955">
        <v>15.210638197832386</v>
      </c>
      <c r="AH955"/>
      <c r="AI955">
        <v>-701.37964721561377</v>
      </c>
      <c r="AJ955"/>
      <c r="AK955">
        <v>-39.296013740996173</v>
      </c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</row>
    <row r="956" spans="1:55" x14ac:dyDescent="0.2">
      <c r="A956" s="3" t="str">
        <f t="shared" si="14"/>
        <v>RussiaAR6_UNFCCC2014</v>
      </c>
      <c r="B956" t="s">
        <v>186</v>
      </c>
      <c r="C956" t="s">
        <v>306</v>
      </c>
      <c r="D956" t="s">
        <v>285</v>
      </c>
      <c r="E956" t="s">
        <v>24</v>
      </c>
      <c r="F956">
        <v>2104.6908017745268</v>
      </c>
      <c r="G956">
        <v>14.634234981051144</v>
      </c>
      <c r="H956" t="s">
        <v>181</v>
      </c>
      <c r="I956" t="s">
        <v>101</v>
      </c>
      <c r="J956">
        <v>3.4796468969554656E-2</v>
      </c>
      <c r="K956">
        <v>0.77501671167040986</v>
      </c>
      <c r="L956">
        <v>4.2584445307804912E-2</v>
      </c>
      <c r="M956">
        <v>0</v>
      </c>
      <c r="N956">
        <v>9.1342285520448804E-2</v>
      </c>
      <c r="O956">
        <v>9.1056557501336483E-2</v>
      </c>
      <c r="P956"/>
      <c r="Q956"/>
      <c r="R956">
        <v>43.408102760731033</v>
      </c>
      <c r="S956">
        <v>49.580932085067197</v>
      </c>
      <c r="T956"/>
      <c r="U956"/>
      <c r="V956"/>
      <c r="W956"/>
      <c r="X956"/>
      <c r="Y956"/>
      <c r="Z956">
        <v>13.421155841921076</v>
      </c>
      <c r="AA956"/>
      <c r="AB956">
        <v>60.458026555820766</v>
      </c>
      <c r="AC956"/>
      <c r="AD956"/>
      <c r="AE956"/>
      <c r="AF956">
        <v>24.777681770776134</v>
      </c>
      <c r="AG956"/>
      <c r="AH956"/>
      <c r="AI956">
        <v>-691.53290328972946</v>
      </c>
      <c r="AJ956"/>
      <c r="AK956">
        <v>-78.307270569237531</v>
      </c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</row>
    <row r="957" spans="1:55" x14ac:dyDescent="0.2">
      <c r="A957" s="3" t="str">
        <f t="shared" si="14"/>
        <v>RussiaAR6_UNFCCC2015</v>
      </c>
      <c r="B957" t="s">
        <v>186</v>
      </c>
      <c r="C957" t="s">
        <v>306</v>
      </c>
      <c r="D957" t="s">
        <v>285</v>
      </c>
      <c r="E957" t="s">
        <v>22</v>
      </c>
      <c r="F957">
        <v>2134.7536260641541</v>
      </c>
      <c r="G957">
        <v>14.814711978574927</v>
      </c>
      <c r="H957" t="s">
        <v>200</v>
      </c>
      <c r="I957" t="s">
        <v>101</v>
      </c>
      <c r="J957">
        <v>3.4487544929116348E-2</v>
      </c>
      <c r="K957">
        <v>0.7612097131936334</v>
      </c>
      <c r="L957">
        <v>4.3102573514681157E-2</v>
      </c>
      <c r="M957">
        <v>0</v>
      </c>
      <c r="N957">
        <v>8.9756319000043411E-2</v>
      </c>
      <c r="O957">
        <v>0.10593139429164211</v>
      </c>
      <c r="P957"/>
      <c r="Q957"/>
      <c r="R957">
        <v>43.175152387912213</v>
      </c>
      <c r="S957">
        <v>50.647283008956045</v>
      </c>
      <c r="T957"/>
      <c r="U957"/>
      <c r="V957"/>
      <c r="W957"/>
      <c r="X957"/>
      <c r="Y957"/>
      <c r="Z957">
        <v>13.531696920355689</v>
      </c>
      <c r="AA957"/>
      <c r="AB957">
        <v>70.311030712091991</v>
      </c>
      <c r="AC957"/>
      <c r="AD957"/>
      <c r="AE957"/>
      <c r="AF957"/>
      <c r="AG957">
        <v>48.472265048798725</v>
      </c>
      <c r="AH957"/>
      <c r="AI957">
        <v>-683.61995440328474</v>
      </c>
      <c r="AJ957"/>
      <c r="AK957">
        <v>-42.913117062372805</v>
      </c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</row>
    <row r="958" spans="1:55" x14ac:dyDescent="0.2">
      <c r="A958" s="3" t="str">
        <f t="shared" si="14"/>
        <v>RussiaAR6_UNFCCC2016</v>
      </c>
      <c r="B958" t="s">
        <v>186</v>
      </c>
      <c r="C958" t="s">
        <v>306</v>
      </c>
      <c r="D958" t="s">
        <v>285</v>
      </c>
      <c r="E958" t="s">
        <v>21</v>
      </c>
      <c r="F958">
        <v>2104.371383681173</v>
      </c>
      <c r="G958">
        <v>14.579024787022021</v>
      </c>
      <c r="H958" t="s">
        <v>200</v>
      </c>
      <c r="I958" t="s">
        <v>100</v>
      </c>
      <c r="J958">
        <v>3.6828268278851897E-2</v>
      </c>
      <c r="K958">
        <v>0.76963319888759141</v>
      </c>
      <c r="L958">
        <v>4.4742189486824215E-2</v>
      </c>
      <c r="M958">
        <v>0</v>
      </c>
      <c r="N958">
        <v>8.9961663441946713E-2</v>
      </c>
      <c r="O958">
        <v>9.5662948183637714E-2</v>
      </c>
      <c r="P958"/>
      <c r="Q958"/>
      <c r="R958">
        <v>42.862132263871928</v>
      </c>
      <c r="S958">
        <v>53.837757239309191</v>
      </c>
      <c r="T958"/>
      <c r="U958"/>
      <c r="V958"/>
      <c r="W958"/>
      <c r="X958"/>
      <c r="Y958"/>
      <c r="Z958">
        <v>14.079358968463096</v>
      </c>
      <c r="AA958"/>
      <c r="AB958">
        <v>90.531122164577823</v>
      </c>
      <c r="AC958"/>
      <c r="AD958"/>
      <c r="AE958"/>
      <c r="AF958"/>
      <c r="AG958"/>
      <c r="AH958"/>
      <c r="AI958">
        <v>-668.80738541396715</v>
      </c>
      <c r="AJ958"/>
      <c r="AK958">
        <v>-55.515369897829174</v>
      </c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</row>
    <row r="959" spans="1:55" x14ac:dyDescent="0.2">
      <c r="A959" s="3" t="str">
        <f t="shared" si="14"/>
        <v>RussiaAR6_UNFCCC2017</v>
      </c>
      <c r="B959" t="s">
        <v>186</v>
      </c>
      <c r="C959" t="s">
        <v>306</v>
      </c>
      <c r="D959" t="s">
        <v>285</v>
      </c>
      <c r="E959" t="s">
        <v>20</v>
      </c>
      <c r="F959">
        <v>2134.0552447330729</v>
      </c>
      <c r="G959">
        <v>14.768881702811806</v>
      </c>
      <c r="H959" t="s">
        <v>181</v>
      </c>
      <c r="I959" t="s">
        <v>100</v>
      </c>
      <c r="J959">
        <v>3.7030850975690907E-2</v>
      </c>
      <c r="K959">
        <v>0.77357625064409152</v>
      </c>
      <c r="L959">
        <v>4.5181472351666425E-2</v>
      </c>
      <c r="M959">
        <v>0</v>
      </c>
      <c r="N959">
        <v>9.0067226339952164E-2</v>
      </c>
      <c r="O959">
        <v>9.1175050664289936E-2</v>
      </c>
      <c r="P959"/>
      <c r="Q959"/>
      <c r="R959">
        <v>42.844756385380997</v>
      </c>
      <c r="S959">
        <v>54.867504301126374</v>
      </c>
      <c r="T959"/>
      <c r="U959"/>
      <c r="V959"/>
      <c r="W959"/>
      <c r="X959"/>
      <c r="Y959"/>
      <c r="Z959">
        <v>13.866925097376424</v>
      </c>
      <c r="AA959"/>
      <c r="AB959">
        <v>82.993409275047753</v>
      </c>
      <c r="AC959"/>
      <c r="AD959"/>
      <c r="AE959"/>
      <c r="AF959"/>
      <c r="AG959"/>
      <c r="AH959"/>
      <c r="AI959">
        <v>-656.15347697724189</v>
      </c>
      <c r="AJ959"/>
      <c r="AK959">
        <v>-50.573945075179978</v>
      </c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</row>
    <row r="960" spans="1:55" x14ac:dyDescent="0.2">
      <c r="A960" s="3" t="str">
        <f t="shared" si="14"/>
        <v>RussiaAR6_UNFCCC2018</v>
      </c>
      <c r="B960" t="s">
        <v>186</v>
      </c>
      <c r="C960" t="s">
        <v>306</v>
      </c>
      <c r="D960" t="s">
        <v>285</v>
      </c>
      <c r="E960" t="s">
        <v>19</v>
      </c>
      <c r="F960">
        <v>2177.2013713612055</v>
      </c>
      <c r="G960">
        <v>15.069446532712014</v>
      </c>
      <c r="H960" t="s">
        <v>164</v>
      </c>
      <c r="I960" t="s">
        <v>100</v>
      </c>
      <c r="J960">
        <v>3.8095292410757528E-2</v>
      </c>
      <c r="K960">
        <v>0.78229266387499885</v>
      </c>
      <c r="L960">
        <v>4.5272438184983305E-2</v>
      </c>
      <c r="M960">
        <v>0</v>
      </c>
      <c r="N960">
        <v>8.9233472925897672E-2</v>
      </c>
      <c r="O960">
        <v>8.3201425014120256E-2</v>
      </c>
      <c r="P960"/>
      <c r="Q960"/>
      <c r="R960">
        <v>42.831465192461856</v>
      </c>
      <c r="S960">
        <v>54.279599037049437</v>
      </c>
      <c r="T960"/>
      <c r="U960"/>
      <c r="V960"/>
      <c r="W960"/>
      <c r="X960"/>
      <c r="Y960"/>
      <c r="Z960">
        <v>14.112187109441509</v>
      </c>
      <c r="AA960"/>
      <c r="AB960">
        <v>69.923005300996294</v>
      </c>
      <c r="AC960"/>
      <c r="AD960"/>
      <c r="AE960"/>
      <c r="AF960"/>
      <c r="AG960"/>
      <c r="AH960"/>
      <c r="AI960">
        <v>-634.72042718445311</v>
      </c>
      <c r="AJ960"/>
      <c r="AK960">
        <v>-43.582474058835807</v>
      </c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</row>
    <row r="961" spans="1:55" x14ac:dyDescent="0.2">
      <c r="A961" s="3" t="str">
        <f t="shared" si="14"/>
        <v>RussiaAR6_UNFCCC2019</v>
      </c>
      <c r="B961" t="s">
        <v>186</v>
      </c>
      <c r="C961" t="s">
        <v>306</v>
      </c>
      <c r="D961" t="s">
        <v>285</v>
      </c>
      <c r="E961" t="s">
        <v>18</v>
      </c>
      <c r="F961">
        <v>2173.8615339717053</v>
      </c>
      <c r="G961">
        <v>15.053790042882595</v>
      </c>
      <c r="H961" t="s">
        <v>161</v>
      </c>
      <c r="I961" t="s">
        <v>101</v>
      </c>
      <c r="J961">
        <v>3.885208178504803E-2</v>
      </c>
      <c r="K961">
        <v>0.78062942000837043</v>
      </c>
      <c r="L961">
        <v>4.624782246369618E-2</v>
      </c>
      <c r="M961">
        <v>0</v>
      </c>
      <c r="N961">
        <v>8.939001905231489E-2</v>
      </c>
      <c r="O961">
        <v>8.3732738475618532E-2</v>
      </c>
      <c r="P961"/>
      <c r="Q961"/>
      <c r="R961">
        <v>42.437890846500679</v>
      </c>
      <c r="S961">
        <v>56.060873658171168</v>
      </c>
      <c r="T961"/>
      <c r="U961"/>
      <c r="V961"/>
      <c r="W961"/>
      <c r="X961"/>
      <c r="Y961"/>
      <c r="Z961">
        <v>13.77925222041819</v>
      </c>
      <c r="AA961"/>
      <c r="AB961">
        <v>69.745362581169701</v>
      </c>
      <c r="AC961"/>
      <c r="AD961"/>
      <c r="AE961"/>
      <c r="AF961"/>
      <c r="AG961"/>
      <c r="AH961"/>
      <c r="AI961">
        <v>-629.11893401412556</v>
      </c>
      <c r="AJ961"/>
      <c r="AK961">
        <v>-25.128145725157037</v>
      </c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</row>
    <row r="962" spans="1:55" x14ac:dyDescent="0.2">
      <c r="A962" s="3" t="str">
        <f t="shared" si="14"/>
        <v>RussiaAR6_UNFCCC2020</v>
      </c>
      <c r="B962" t="s">
        <v>186</v>
      </c>
      <c r="C962" t="s">
        <v>306</v>
      </c>
      <c r="D962" t="s">
        <v>285</v>
      </c>
      <c r="E962" t="s">
        <v>107</v>
      </c>
      <c r="F962">
        <v>2098.6383289914756</v>
      </c>
      <c r="G962">
        <v>14.566478828447513</v>
      </c>
      <c r="H962" t="s">
        <v>237</v>
      </c>
      <c r="I962" t="s">
        <v>100</v>
      </c>
      <c r="J962">
        <v>3.8947580742090544E-2</v>
      </c>
      <c r="K962">
        <v>0.76781404344191917</v>
      </c>
      <c r="L962">
        <v>4.9208724636994911E-2</v>
      </c>
      <c r="M962">
        <v>0</v>
      </c>
      <c r="N962">
        <v>9.4983805971781438E-2</v>
      </c>
      <c r="O962">
        <v>8.7993425949304385E-2</v>
      </c>
      <c r="P962"/>
      <c r="Q962"/>
      <c r="R962">
        <v>42.472833954154673</v>
      </c>
      <c r="S962">
        <v>57.66634569727082</v>
      </c>
      <c r="T962"/>
      <c r="U962"/>
      <c r="V962"/>
      <c r="W962"/>
      <c r="X962"/>
      <c r="Y962"/>
      <c r="Z962">
        <v>14.594009947628019</v>
      </c>
      <c r="AA962"/>
      <c r="AB962">
        <v>69.933186797429784</v>
      </c>
      <c r="AC962"/>
      <c r="AD962"/>
      <c r="AE962"/>
      <c r="AF962"/>
      <c r="AG962"/>
      <c r="AH962"/>
      <c r="AI962">
        <v>-621.8603630591839</v>
      </c>
      <c r="AJ962"/>
      <c r="AK962">
        <v>-31.6426669616596</v>
      </c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</row>
    <row r="963" spans="1:55" x14ac:dyDescent="0.2">
      <c r="A963" s="3" t="str">
        <f t="shared" ref="A963:A1026" si="15">C963&amp;D963&amp;E963</f>
        <v>RussiaSAR_UNFCCC1990</v>
      </c>
      <c r="B963" t="s">
        <v>186</v>
      </c>
      <c r="C963" t="s">
        <v>306</v>
      </c>
      <c r="D963" t="s">
        <v>23</v>
      </c>
      <c r="E963" t="s">
        <v>79</v>
      </c>
      <c r="F963">
        <v>3180.1867785448558</v>
      </c>
      <c r="G963">
        <v>21.492191142895205</v>
      </c>
      <c r="H963" t="s">
        <v>146</v>
      </c>
      <c r="I963" t="s">
        <v>231</v>
      </c>
      <c r="J963">
        <v>7.8873202343925378E-2</v>
      </c>
      <c r="K963">
        <v>0.79716224409310887</v>
      </c>
      <c r="L963">
        <v>1.4141771685403573E-2</v>
      </c>
      <c r="M963">
        <v>0</v>
      </c>
      <c r="N963">
        <v>7.3191801076082044E-2</v>
      </c>
      <c r="O963">
        <v>0.11550418314540555</v>
      </c>
      <c r="P963"/>
      <c r="Q963">
        <v>27.338227169696999</v>
      </c>
      <c r="R963">
        <v>88.344494671477193</v>
      </c>
      <c r="S963">
        <v>106.56452052903241</v>
      </c>
      <c r="T963"/>
      <c r="U963"/>
      <c r="V963"/>
      <c r="W963"/>
      <c r="X963"/>
      <c r="Y963"/>
      <c r="Z963">
        <v>10.89197843787265</v>
      </c>
      <c r="AA963"/>
      <c r="AB963">
        <v>81.561264079853188</v>
      </c>
      <c r="AC963">
        <v>52.624391217709835</v>
      </c>
      <c r="AD963"/>
      <c r="AE963"/>
      <c r="AF963"/>
      <c r="AG963"/>
      <c r="AH963"/>
      <c r="AI963">
        <v>-227.72094298405753</v>
      </c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</row>
    <row r="964" spans="1:55" x14ac:dyDescent="0.2">
      <c r="A964" s="3" t="str">
        <f t="shared" si="15"/>
        <v>RussiaSAR_UNFCCC1991</v>
      </c>
      <c r="B964" t="s">
        <v>186</v>
      </c>
      <c r="C964" t="s">
        <v>306</v>
      </c>
      <c r="D964" t="s">
        <v>23</v>
      </c>
      <c r="E964" t="s">
        <v>78</v>
      </c>
      <c r="F964">
        <v>3070.0406316699873</v>
      </c>
      <c r="G964">
        <v>20.68841168088376</v>
      </c>
      <c r="H964" t="s">
        <v>205</v>
      </c>
      <c r="I964" t="s">
        <v>231</v>
      </c>
      <c r="J964">
        <v>7.6664947334907613E-2</v>
      </c>
      <c r="K964">
        <v>0.78600324971366575</v>
      </c>
      <c r="L964">
        <v>1.4596224271423484E-2</v>
      </c>
      <c r="M964">
        <v>0</v>
      </c>
      <c r="N964">
        <v>6.84851862392796E-2</v>
      </c>
      <c r="O964">
        <v>0.13091533977563111</v>
      </c>
      <c r="P964"/>
      <c r="Q964">
        <v>26.666566256949352</v>
      </c>
      <c r="R964">
        <v>86.282065927212813</v>
      </c>
      <c r="S964">
        <v>97.672352643251415</v>
      </c>
      <c r="T964"/>
      <c r="U964"/>
      <c r="V964"/>
      <c r="W964"/>
      <c r="X964"/>
      <c r="Y964"/>
      <c r="Z964">
        <v>10.063500407833009</v>
      </c>
      <c r="AA964"/>
      <c r="AB964">
        <v>78.936717129199764</v>
      </c>
      <c r="AC964">
        <v>47.117849882283437</v>
      </c>
      <c r="AD964"/>
      <c r="AE964"/>
      <c r="AF964">
        <v>22.937712157344507</v>
      </c>
      <c r="AG964">
        <v>32.238648015995281</v>
      </c>
      <c r="AH964"/>
      <c r="AI964">
        <v>-233.76035072276835</v>
      </c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</row>
    <row r="965" spans="1:55" x14ac:dyDescent="0.2">
      <c r="A965" s="3" t="str">
        <f t="shared" si="15"/>
        <v>RussiaSAR_UNFCCC1992</v>
      </c>
      <c r="B965" t="s">
        <v>186</v>
      </c>
      <c r="C965" t="s">
        <v>306</v>
      </c>
      <c r="D965" t="s">
        <v>23</v>
      </c>
      <c r="E965" t="s">
        <v>76</v>
      </c>
      <c r="F965">
        <v>2587.8038396747652</v>
      </c>
      <c r="G965">
        <v>17.421807265337719</v>
      </c>
      <c r="H965" t="s">
        <v>207</v>
      </c>
      <c r="I965" t="s">
        <v>231</v>
      </c>
      <c r="J965">
        <v>7.2267448547718008E-2</v>
      </c>
      <c r="K965">
        <v>0.76376766768626592</v>
      </c>
      <c r="L965">
        <v>1.6991188114025058E-2</v>
      </c>
      <c r="M965">
        <v>0</v>
      </c>
      <c r="N965">
        <v>7.3611390666592266E-2</v>
      </c>
      <c r="O965">
        <v>0.14562975353311669</v>
      </c>
      <c r="P965"/>
      <c r="Q965">
        <v>24.790171354528212</v>
      </c>
      <c r="R965">
        <v>83.693048199234511</v>
      </c>
      <c r="S965">
        <v>91.484965603077086</v>
      </c>
      <c r="T965"/>
      <c r="U965"/>
      <c r="V965"/>
      <c r="W965"/>
      <c r="X965"/>
      <c r="Y965"/>
      <c r="Z965">
        <v>8.8999142849316257</v>
      </c>
      <c r="AA965"/>
      <c r="AB965">
        <v>76.362500212355158</v>
      </c>
      <c r="AC965">
        <v>36.883514200667321</v>
      </c>
      <c r="AD965"/>
      <c r="AE965"/>
      <c r="AF965">
        <v>22.937712157344507</v>
      </c>
      <c r="AG965">
        <v>31.809409351750642</v>
      </c>
      <c r="AH965"/>
      <c r="AI965">
        <v>-236.41843463223574</v>
      </c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</row>
    <row r="966" spans="1:55" x14ac:dyDescent="0.2">
      <c r="A966" s="3" t="str">
        <f t="shared" si="15"/>
        <v>RussiaSAR_UNFCCC1993</v>
      </c>
      <c r="B966" t="s">
        <v>186</v>
      </c>
      <c r="C966" t="s">
        <v>306</v>
      </c>
      <c r="D966" t="s">
        <v>23</v>
      </c>
      <c r="E966" t="s">
        <v>73</v>
      </c>
      <c r="F966">
        <v>2477.6254865097121</v>
      </c>
      <c r="G966">
        <v>16.688979503783145</v>
      </c>
      <c r="H966" t="s">
        <v>199</v>
      </c>
      <c r="I966" t="s">
        <v>231</v>
      </c>
      <c r="J966">
        <v>6.6285005589984236E-2</v>
      </c>
      <c r="K966">
        <v>0.76264130625271842</v>
      </c>
      <c r="L966">
        <v>1.7733165810578377E-2</v>
      </c>
      <c r="M966">
        <v>0</v>
      </c>
      <c r="N966">
        <v>6.7676400062791978E-2</v>
      </c>
      <c r="O966">
        <v>0.15194912787391121</v>
      </c>
      <c r="P966"/>
      <c r="Q966">
        <v>23.220194879386469</v>
      </c>
      <c r="R966">
        <v>79.696600384324697</v>
      </c>
      <c r="S966">
        <v>83.16418135025755</v>
      </c>
      <c r="T966"/>
      <c r="U966"/>
      <c r="V966"/>
      <c r="W966"/>
      <c r="X966"/>
      <c r="Y966"/>
      <c r="Z966">
        <v>6.5951055274750896</v>
      </c>
      <c r="AA966"/>
      <c r="AB966">
        <v>74.579535325582242</v>
      </c>
      <c r="AC966">
        <v>23.490707697956797</v>
      </c>
      <c r="AD966">
        <v>31.324724639861039</v>
      </c>
      <c r="AE966"/>
      <c r="AF966">
        <v>22.937712157344507</v>
      </c>
      <c r="AG966">
        <v>31.464269911137283</v>
      </c>
      <c r="AH966"/>
      <c r="AI966">
        <v>-237.48732400804229</v>
      </c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</row>
    <row r="967" spans="1:55" x14ac:dyDescent="0.2">
      <c r="A967" s="3" t="str">
        <f t="shared" si="15"/>
        <v>RussiaSAR_UNFCCC1994</v>
      </c>
      <c r="B967" t="s">
        <v>186</v>
      </c>
      <c r="C967" t="s">
        <v>306</v>
      </c>
      <c r="D967" t="s">
        <v>23</v>
      </c>
      <c r="E967" t="s">
        <v>70</v>
      </c>
      <c r="F967">
        <v>2193.3713320118777</v>
      </c>
      <c r="G967">
        <v>14.779342303608972</v>
      </c>
      <c r="H967" t="s">
        <v>200</v>
      </c>
      <c r="I967" t="s">
        <v>231</v>
      </c>
      <c r="J967">
        <v>5.8544503705153968E-2</v>
      </c>
      <c r="K967">
        <v>0.76486276129882158</v>
      </c>
      <c r="L967">
        <v>1.9787077218670023E-2</v>
      </c>
      <c r="M967">
        <v>0</v>
      </c>
      <c r="N967">
        <v>6.6462632058306506E-2</v>
      </c>
      <c r="O967">
        <v>0.14888752942420189</v>
      </c>
      <c r="P967"/>
      <c r="Q967">
        <v>21.531809160421588</v>
      </c>
      <c r="R967">
        <v>74.438922547656347</v>
      </c>
      <c r="S967">
        <v>71.642492418233331</v>
      </c>
      <c r="T967"/>
      <c r="U967"/>
      <c r="V967"/>
      <c r="W967"/>
      <c r="X967"/>
      <c r="Y967"/>
      <c r="Z967">
        <v>3.694866456061598</v>
      </c>
      <c r="AA967"/>
      <c r="AB967">
        <v>72.449346702095639</v>
      </c>
      <c r="AC967"/>
      <c r="AD967">
        <v>31.422638395105373</v>
      </c>
      <c r="AE967"/>
      <c r="AF967">
        <v>22.937712157344507</v>
      </c>
      <c r="AG967">
        <v>28.447850896200915</v>
      </c>
      <c r="AH967"/>
      <c r="AI967">
        <v>-301.89660194453677</v>
      </c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</row>
    <row r="968" spans="1:55" x14ac:dyDescent="0.2">
      <c r="A968" s="3" t="str">
        <f t="shared" si="15"/>
        <v>RussiaSAR_UNFCCC1995</v>
      </c>
      <c r="B968" t="s">
        <v>186</v>
      </c>
      <c r="C968" t="s">
        <v>306</v>
      </c>
      <c r="D968" t="s">
        <v>23</v>
      </c>
      <c r="E968" t="s">
        <v>68</v>
      </c>
      <c r="F968">
        <v>2148.8293892498182</v>
      </c>
      <c r="G968">
        <v>14.482345352276502</v>
      </c>
      <c r="H968" t="s">
        <v>220</v>
      </c>
      <c r="I968" t="s">
        <v>231</v>
      </c>
      <c r="J968">
        <v>5.4942875355625018E-2</v>
      </c>
      <c r="K968">
        <v>0.76245871164067502</v>
      </c>
      <c r="L968">
        <v>2.033591638741376E-2</v>
      </c>
      <c r="M968">
        <v>0</v>
      </c>
      <c r="N968">
        <v>7.1886317571151659E-2</v>
      </c>
      <c r="O968">
        <v>0.14531905440075957</v>
      </c>
      <c r="P968"/>
      <c r="Q968">
        <v>18.874376835366306</v>
      </c>
      <c r="R968">
        <v>65.869862660315803</v>
      </c>
      <c r="S968">
        <v>64.837907972697238</v>
      </c>
      <c r="T968"/>
      <c r="U968"/>
      <c r="V968"/>
      <c r="W968"/>
      <c r="X968"/>
      <c r="Y968"/>
      <c r="Z968">
        <v>2.4996423312031593</v>
      </c>
      <c r="AA968"/>
      <c r="AB968">
        <v>70.883484107801848</v>
      </c>
      <c r="AC968"/>
      <c r="AD968">
        <v>36.745047106212859</v>
      </c>
      <c r="AE968"/>
      <c r="AF968">
        <v>22.937712157344507</v>
      </c>
      <c r="AG968">
        <v>29.617821743403567</v>
      </c>
      <c r="AH968"/>
      <c r="AI968">
        <v>-366.94989689075919</v>
      </c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</row>
    <row r="969" spans="1:55" x14ac:dyDescent="0.2">
      <c r="A969" s="3" t="str">
        <f t="shared" si="15"/>
        <v>RussiaSAR_UNFCCC1996</v>
      </c>
      <c r="B969" t="s">
        <v>186</v>
      </c>
      <c r="C969" t="s">
        <v>306</v>
      </c>
      <c r="D969" t="s">
        <v>23</v>
      </c>
      <c r="E969" t="s">
        <v>65</v>
      </c>
      <c r="F969">
        <v>2111.9768992577774</v>
      </c>
      <c r="G969">
        <v>14.254691282414971</v>
      </c>
      <c r="H969" t="s">
        <v>203</v>
      </c>
      <c r="I969" t="s">
        <v>231</v>
      </c>
      <c r="J969">
        <v>5.3213180670092675E-2</v>
      </c>
      <c r="K969">
        <v>0.76509192069574017</v>
      </c>
      <c r="L969">
        <v>2.0658818708301184E-2</v>
      </c>
      <c r="M969">
        <v>0</v>
      </c>
      <c r="N969">
        <v>6.6804377068862109E-2</v>
      </c>
      <c r="O969">
        <v>0.1474448835270965</v>
      </c>
      <c r="P969"/>
      <c r="Q969">
        <v>16.785996406286753</v>
      </c>
      <c r="R969">
        <v>60.53336654892815</v>
      </c>
      <c r="S969">
        <v>62.146748382930454</v>
      </c>
      <c r="T969"/>
      <c r="U969"/>
      <c r="V969"/>
      <c r="W969"/>
      <c r="X969"/>
      <c r="Y969"/>
      <c r="Z969">
        <v>1.9165157037429392</v>
      </c>
      <c r="AA969"/>
      <c r="AB969">
        <v>78.589080775899191</v>
      </c>
      <c r="AC969"/>
      <c r="AD969">
        <v>40.713499642925022</v>
      </c>
      <c r="AE969"/>
      <c r="AF969">
        <v>22.937712157344507</v>
      </c>
      <c r="AG969">
        <v>27.777268304924409</v>
      </c>
      <c r="AH969"/>
      <c r="AI969">
        <v>-424.92135266779997</v>
      </c>
      <c r="AJ969"/>
      <c r="AK969">
        <v>-22.189612299093778</v>
      </c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</row>
    <row r="970" spans="1:55" x14ac:dyDescent="0.2">
      <c r="A970" s="3" t="str">
        <f t="shared" si="15"/>
        <v>RussiaSAR_UNFCCC1997</v>
      </c>
      <c r="B970" t="s">
        <v>186</v>
      </c>
      <c r="C970" t="s">
        <v>306</v>
      </c>
      <c r="D970" t="s">
        <v>23</v>
      </c>
      <c r="E970" t="s">
        <v>64</v>
      </c>
      <c r="F970">
        <v>1988.5488740590813</v>
      </c>
      <c r="G970">
        <v>13.443829367114084</v>
      </c>
      <c r="H970" t="s">
        <v>208</v>
      </c>
      <c r="I970" t="s">
        <v>101</v>
      </c>
      <c r="J970">
        <v>4.6890084676604195E-2</v>
      </c>
      <c r="K970">
        <v>0.75924630736062293</v>
      </c>
      <c r="L970">
        <v>2.226956648102987E-2</v>
      </c>
      <c r="M970">
        <v>0</v>
      </c>
      <c r="N970">
        <v>6.9852551373393398E-2</v>
      </c>
      <c r="O970">
        <v>0.14863157478495381</v>
      </c>
      <c r="P970"/>
      <c r="Q970"/>
      <c r="R970">
        <v>53.593328693205905</v>
      </c>
      <c r="S970">
        <v>60.893818925532052</v>
      </c>
      <c r="T970"/>
      <c r="U970"/>
      <c r="V970"/>
      <c r="W970"/>
      <c r="X970"/>
      <c r="Y970"/>
      <c r="Z970">
        <v>16.243123415924835</v>
      </c>
      <c r="AA970"/>
      <c r="AB970">
        <v>77.564545952974939</v>
      </c>
      <c r="AC970"/>
      <c r="AD970">
        <v>37.906641594156206</v>
      </c>
      <c r="AE970"/>
      <c r="AF970">
        <v>22.937712157344507</v>
      </c>
      <c r="AG970">
        <v>26.421979949109605</v>
      </c>
      <c r="AH970"/>
      <c r="AI970">
        <v>-493.49301926541904</v>
      </c>
      <c r="AJ970"/>
      <c r="AK970">
        <v>-25.286992394196126</v>
      </c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</row>
    <row r="971" spans="1:55" x14ac:dyDescent="0.2">
      <c r="A971" s="3" t="str">
        <f t="shared" si="15"/>
        <v>RussiaSAR_UNFCCC1998</v>
      </c>
      <c r="B971" t="s">
        <v>186</v>
      </c>
      <c r="C971" t="s">
        <v>306</v>
      </c>
      <c r="D971" t="s">
        <v>23</v>
      </c>
      <c r="E971" t="s">
        <v>62</v>
      </c>
      <c r="F971">
        <v>1950.4658509817093</v>
      </c>
      <c r="G971">
        <v>13.208204074962515</v>
      </c>
      <c r="H971" t="s">
        <v>208</v>
      </c>
      <c r="I971" t="s">
        <v>100</v>
      </c>
      <c r="J971">
        <v>4.7505799579382724E-2</v>
      </c>
      <c r="K971">
        <v>0.76894900779465902</v>
      </c>
      <c r="L971">
        <v>2.2963785660621509E-2</v>
      </c>
      <c r="M971">
        <v>0</v>
      </c>
      <c r="N971">
        <v>6.5468899817352932E-2</v>
      </c>
      <c r="O971">
        <v>0.14261830672736653</v>
      </c>
      <c r="P971"/>
      <c r="Q971"/>
      <c r="R971">
        <v>48.101427756712781</v>
      </c>
      <c r="S971">
        <v>54.921601185516259</v>
      </c>
      <c r="T971"/>
      <c r="U971"/>
      <c r="V971"/>
      <c r="W971"/>
      <c r="X971"/>
      <c r="Y971"/>
      <c r="Z971">
        <v>14.66451821937431</v>
      </c>
      <c r="AA971"/>
      <c r="AB971">
        <v>77.18985753260057</v>
      </c>
      <c r="AC971"/>
      <c r="AD971">
        <v>34.016531848091425</v>
      </c>
      <c r="AE971"/>
      <c r="AF971">
        <v>22.937712157344507</v>
      </c>
      <c r="AG971">
        <v>26.340488296923546</v>
      </c>
      <c r="AH971"/>
      <c r="AI971">
        <v>-543.48856993167874</v>
      </c>
      <c r="AJ971"/>
      <c r="AK971">
        <v>-33.253950458579119</v>
      </c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</row>
    <row r="972" spans="1:55" x14ac:dyDescent="0.2">
      <c r="A972" s="3" t="str">
        <f t="shared" si="15"/>
        <v>RussiaSAR_UNFCCC1999</v>
      </c>
      <c r="B972" t="s">
        <v>186</v>
      </c>
      <c r="C972" t="s">
        <v>306</v>
      </c>
      <c r="D972" t="s">
        <v>23</v>
      </c>
      <c r="E972" t="s">
        <v>60</v>
      </c>
      <c r="F972">
        <v>1971.9036585284189</v>
      </c>
      <c r="G972">
        <v>13.394740066910259</v>
      </c>
      <c r="H972" t="s">
        <v>182</v>
      </c>
      <c r="I972" t="s">
        <v>100</v>
      </c>
      <c r="J972">
        <v>4.8391107849234345E-2</v>
      </c>
      <c r="K972">
        <v>0.76779420719481373</v>
      </c>
      <c r="L972">
        <v>2.3204185671805242E-2</v>
      </c>
      <c r="M972">
        <v>0</v>
      </c>
      <c r="N972">
        <v>7.5056912004269963E-2</v>
      </c>
      <c r="O972">
        <v>0.13394469512911109</v>
      </c>
      <c r="P972"/>
      <c r="Q972"/>
      <c r="R972">
        <v>43.707741404594429</v>
      </c>
      <c r="S972">
        <v>54.120998107970259</v>
      </c>
      <c r="T972"/>
      <c r="U972"/>
      <c r="V972"/>
      <c r="W972"/>
      <c r="X972"/>
      <c r="Y972"/>
      <c r="Z972">
        <v>13.886924657912825</v>
      </c>
      <c r="AA972"/>
      <c r="AB972">
        <v>71.476902266556692</v>
      </c>
      <c r="AC972"/>
      <c r="AD972">
        <v>31.157095662087034</v>
      </c>
      <c r="AE972"/>
      <c r="AF972">
        <v>22.937712157344507</v>
      </c>
      <c r="AG972">
        <v>26.838660109102101</v>
      </c>
      <c r="AH972"/>
      <c r="AI972">
        <v>-552.05178921952859</v>
      </c>
      <c r="AJ972"/>
      <c r="AK972">
        <v>-36.642449814260296</v>
      </c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</row>
    <row r="973" spans="1:55" x14ac:dyDescent="0.2">
      <c r="A973" s="3" t="str">
        <f t="shared" si="15"/>
        <v>RussiaSAR_UNFCCC2000</v>
      </c>
      <c r="B973" t="s">
        <v>186</v>
      </c>
      <c r="C973" t="s">
        <v>306</v>
      </c>
      <c r="D973" t="s">
        <v>23</v>
      </c>
      <c r="E973" t="s">
        <v>58</v>
      </c>
      <c r="F973">
        <v>1955.5806195196399</v>
      </c>
      <c r="G973">
        <v>13.339852568881534</v>
      </c>
      <c r="H973" t="s">
        <v>211</v>
      </c>
      <c r="I973" t="s">
        <v>100</v>
      </c>
      <c r="J973">
        <v>4.8817389943545467E-2</v>
      </c>
      <c r="K973">
        <v>0.76212637281794249</v>
      </c>
      <c r="L973">
        <v>2.3807556411664776E-2</v>
      </c>
      <c r="M973">
        <v>0</v>
      </c>
      <c r="N973">
        <v>8.1990145374179174E-2</v>
      </c>
      <c r="O973">
        <v>0.1320759253962136</v>
      </c>
      <c r="P973"/>
      <c r="Q973"/>
      <c r="R973">
        <v>43.038422146171989</v>
      </c>
      <c r="S973">
        <v>55.4207417608432</v>
      </c>
      <c r="T973"/>
      <c r="U973"/>
      <c r="V973"/>
      <c r="W973"/>
      <c r="X973"/>
      <c r="Y973"/>
      <c r="Z973">
        <v>13.659630864200615</v>
      </c>
      <c r="AA973"/>
      <c r="AB973">
        <v>66.591624780622254</v>
      </c>
      <c r="AC973"/>
      <c r="AD973">
        <v>29.956132868884964</v>
      </c>
      <c r="AE973"/>
      <c r="AF973">
        <v>22.937712157344507</v>
      </c>
      <c r="AG973">
        <v>26.680855431889583</v>
      </c>
      <c r="AH973"/>
      <c r="AI973">
        <v>-596.2260469722695</v>
      </c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</row>
    <row r="974" spans="1:55" x14ac:dyDescent="0.2">
      <c r="A974" s="3" t="str">
        <f t="shared" si="15"/>
        <v>RussiaSAR_UNFCCC2001</v>
      </c>
      <c r="B974" t="s">
        <v>186</v>
      </c>
      <c r="C974" t="s">
        <v>306</v>
      </c>
      <c r="D974" t="s">
        <v>23</v>
      </c>
      <c r="E974" t="s">
        <v>55</v>
      </c>
      <c r="F974">
        <v>1991.0292856354522</v>
      </c>
      <c r="G974">
        <v>13.639383949775226</v>
      </c>
      <c r="H974" t="s">
        <v>147</v>
      </c>
      <c r="I974" t="s">
        <v>101</v>
      </c>
      <c r="J974">
        <v>3.7490464036852231E-2</v>
      </c>
      <c r="K974">
        <v>0.76708918421865213</v>
      </c>
      <c r="L974">
        <v>2.3956166332818985E-2</v>
      </c>
      <c r="M974">
        <v>0</v>
      </c>
      <c r="N974">
        <v>8.058035739222863E-2</v>
      </c>
      <c r="O974">
        <v>0.12837429205630022</v>
      </c>
      <c r="P974"/>
      <c r="Q974"/>
      <c r="R974">
        <v>41.796841207437971</v>
      </c>
      <c r="S974">
        <v>54.793250848909835</v>
      </c>
      <c r="T974"/>
      <c r="U974"/>
      <c r="V974"/>
      <c r="W974"/>
      <c r="X974"/>
      <c r="Y974"/>
      <c r="Z974">
        <v>13.226126419583672</v>
      </c>
      <c r="AA974"/>
      <c r="AB974">
        <v>67.05619319947975</v>
      </c>
      <c r="AC974"/>
      <c r="AD974">
        <v>30.906388827501395</v>
      </c>
      <c r="AE974"/>
      <c r="AF974">
        <v>22.937712157344507</v>
      </c>
      <c r="AG974">
        <v>24.88046234655522</v>
      </c>
      <c r="AH974"/>
      <c r="AI974">
        <v>-623.24409620302322</v>
      </c>
      <c r="AJ974"/>
      <c r="AK974">
        <v>-50.830003829885634</v>
      </c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</row>
    <row r="975" spans="1:55" x14ac:dyDescent="0.2">
      <c r="A975" s="3" t="str">
        <f t="shared" si="15"/>
        <v>RussiaSAR_UNFCCC2002</v>
      </c>
      <c r="B975" t="s">
        <v>186</v>
      </c>
      <c r="C975" t="s">
        <v>306</v>
      </c>
      <c r="D975" t="s">
        <v>23</v>
      </c>
      <c r="E975" t="s">
        <v>52</v>
      </c>
      <c r="F975">
        <v>1979.4095191436541</v>
      </c>
      <c r="G975">
        <v>13.622305678070637</v>
      </c>
      <c r="H975" t="s">
        <v>144</v>
      </c>
      <c r="I975" t="s">
        <v>97</v>
      </c>
      <c r="J975">
        <v>3.6775102579355665E-2</v>
      </c>
      <c r="K975">
        <v>0.76346249378353193</v>
      </c>
      <c r="L975">
        <v>2.4658247470751408E-2</v>
      </c>
      <c r="M975">
        <v>0</v>
      </c>
      <c r="N975">
        <v>8.3017594501139103E-2</v>
      </c>
      <c r="O975">
        <v>0.12886166424457762</v>
      </c>
      <c r="P975"/>
      <c r="Q975"/>
      <c r="R975">
        <v>41.237904791289822</v>
      </c>
      <c r="S975">
        <v>54.475995965722255</v>
      </c>
      <c r="T975"/>
      <c r="U975"/>
      <c r="V975"/>
      <c r="W975"/>
      <c r="X975"/>
      <c r="Y975"/>
      <c r="Z975">
        <v>12.987577794496872</v>
      </c>
      <c r="AA975"/>
      <c r="AB975">
        <v>69.956753387885684</v>
      </c>
      <c r="AC975"/>
      <c r="AD975">
        <v>28.433887187342272</v>
      </c>
      <c r="AE975"/>
      <c r="AF975">
        <v>22.937712157344507</v>
      </c>
      <c r="AG975">
        <v>25.040173574328957</v>
      </c>
      <c r="AH975"/>
      <c r="AI975">
        <v>-629.93743057470147</v>
      </c>
      <c r="AJ975"/>
      <c r="AK975">
        <v>-69.559950156351775</v>
      </c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</row>
    <row r="976" spans="1:55" x14ac:dyDescent="0.2">
      <c r="A976" s="3" t="str">
        <f t="shared" si="15"/>
        <v>RussiaSAR_UNFCCC2003</v>
      </c>
      <c r="B976" t="s">
        <v>186</v>
      </c>
      <c r="C976" t="s">
        <v>306</v>
      </c>
      <c r="D976" t="s">
        <v>23</v>
      </c>
      <c r="E976" t="s">
        <v>50</v>
      </c>
      <c r="F976">
        <v>2004.8513717388737</v>
      </c>
      <c r="G976">
        <v>13.860148817591009</v>
      </c>
      <c r="H976" t="s">
        <v>167</v>
      </c>
      <c r="I976" t="s">
        <v>101</v>
      </c>
      <c r="J976">
        <v>3.7836693960417757E-2</v>
      </c>
      <c r="K976">
        <v>0.76782428089302457</v>
      </c>
      <c r="L976">
        <v>2.4955897643266892E-2</v>
      </c>
      <c r="M976">
        <v>0</v>
      </c>
      <c r="N976">
        <v>8.5970233694170686E-2</v>
      </c>
      <c r="O976">
        <v>0.12124958776953786</v>
      </c>
      <c r="P976"/>
      <c r="Q976"/>
      <c r="R976">
        <v>40.586182762310308</v>
      </c>
      <c r="S976">
        <v>52.711812020489383</v>
      </c>
      <c r="T976"/>
      <c r="U976"/>
      <c r="V976"/>
      <c r="W976"/>
      <c r="X976"/>
      <c r="Y976"/>
      <c r="Z976">
        <v>13.118696568262166</v>
      </c>
      <c r="AA976"/>
      <c r="AB976">
        <v>62.629133754230978</v>
      </c>
      <c r="AC976"/>
      <c r="AD976">
        <v>26.782355660849912</v>
      </c>
      <c r="AE976"/>
      <c r="AF976">
        <v>22.937712157344507</v>
      </c>
      <c r="AG976">
        <v>24.321509439043659</v>
      </c>
      <c r="AH976"/>
      <c r="AI976">
        <v>-636.80655988051865</v>
      </c>
      <c r="AJ976"/>
      <c r="AK976">
        <v>-63.24152876024587</v>
      </c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</row>
    <row r="977" spans="1:55" x14ac:dyDescent="0.2">
      <c r="A977" s="3" t="str">
        <f t="shared" si="15"/>
        <v>RussiaSAR_UNFCCC2004</v>
      </c>
      <c r="B977" t="s">
        <v>186</v>
      </c>
      <c r="C977" t="s">
        <v>306</v>
      </c>
      <c r="D977" t="s">
        <v>23</v>
      </c>
      <c r="E977" t="s">
        <v>46</v>
      </c>
      <c r="F977">
        <v>2012.8270377045421</v>
      </c>
      <c r="G977">
        <v>13.971434282183353</v>
      </c>
      <c r="H977" t="s">
        <v>169</v>
      </c>
      <c r="I977" t="s">
        <v>97</v>
      </c>
      <c r="J977">
        <v>3.5846170384135526E-2</v>
      </c>
      <c r="K977">
        <v>0.76472054787147747</v>
      </c>
      <c r="L977">
        <v>2.5463569164488022E-2</v>
      </c>
      <c r="M977">
        <v>0</v>
      </c>
      <c r="N977">
        <v>9.0371063880345812E-2</v>
      </c>
      <c r="O977">
        <v>0.1194448190836888</v>
      </c>
      <c r="P977"/>
      <c r="Q977"/>
      <c r="R977">
        <v>38.778980586776385</v>
      </c>
      <c r="S977">
        <v>52.49376127542682</v>
      </c>
      <c r="T977"/>
      <c r="U977"/>
      <c r="V977"/>
      <c r="W977"/>
      <c r="X977"/>
      <c r="Y977"/>
      <c r="Z977">
        <v>12.488711026120031</v>
      </c>
      <c r="AA977"/>
      <c r="AB977">
        <v>64.183955742068619</v>
      </c>
      <c r="AC977"/>
      <c r="AD977">
        <v>25.300285992559104</v>
      </c>
      <c r="AE977"/>
      <c r="AF977">
        <v>22.937712157344507</v>
      </c>
      <c r="AG977">
        <v>24.238354585080796</v>
      </c>
      <c r="AH977"/>
      <c r="AI977">
        <v>-628.63461614748883</v>
      </c>
      <c r="AJ977"/>
      <c r="AK977">
        <v>-49.182391428701635</v>
      </c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</row>
    <row r="978" spans="1:55" x14ac:dyDescent="0.2">
      <c r="A978" s="3" t="str">
        <f t="shared" si="15"/>
        <v>RussiaSAR_UNFCCC2005</v>
      </c>
      <c r="B978" t="s">
        <v>186</v>
      </c>
      <c r="C978" t="s">
        <v>306</v>
      </c>
      <c r="D978" t="s">
        <v>23</v>
      </c>
      <c r="E978" t="s">
        <v>43</v>
      </c>
      <c r="F978">
        <v>2025.9912139976007</v>
      </c>
      <c r="G978">
        <v>14.116554878983328</v>
      </c>
      <c r="H978" t="s">
        <v>167</v>
      </c>
      <c r="I978" t="s">
        <v>101</v>
      </c>
      <c r="J978">
        <v>3.5492229776083184E-2</v>
      </c>
      <c r="K978">
        <v>0.76918380090855332</v>
      </c>
      <c r="L978">
        <v>2.60812294576773E-2</v>
      </c>
      <c r="M978">
        <v>0</v>
      </c>
      <c r="N978">
        <v>8.9517197546119337E-2</v>
      </c>
      <c r="O978">
        <v>0.11521777208765009</v>
      </c>
      <c r="P978"/>
      <c r="Q978"/>
      <c r="R978">
        <v>36.130363978353245</v>
      </c>
      <c r="S978">
        <v>51.790517564781716</v>
      </c>
      <c r="T978"/>
      <c r="U978"/>
      <c r="V978"/>
      <c r="W978"/>
      <c r="X978"/>
      <c r="Y978"/>
      <c r="Z978">
        <v>11.592284604534123</v>
      </c>
      <c r="AA978"/>
      <c r="AB978">
        <v>62.669502563821517</v>
      </c>
      <c r="AC978"/>
      <c r="AD978">
        <v>24.526024951070049</v>
      </c>
      <c r="AE978"/>
      <c r="AF978">
        <v>22.937712157344507</v>
      </c>
      <c r="AG978">
        <v>23.783788126051892</v>
      </c>
      <c r="AH978"/>
      <c r="AI978">
        <v>-606.98876479924854</v>
      </c>
      <c r="AJ978"/>
      <c r="AK978">
        <v>-59.46021794006144</v>
      </c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</row>
    <row r="979" spans="1:55" x14ac:dyDescent="0.2">
      <c r="A979" s="3" t="str">
        <f t="shared" si="15"/>
        <v>RussiaSAR_UNFCCC2006</v>
      </c>
      <c r="B979" t="s">
        <v>186</v>
      </c>
      <c r="C979" t="s">
        <v>306</v>
      </c>
      <c r="D979" t="s">
        <v>23</v>
      </c>
      <c r="E979" t="s">
        <v>39</v>
      </c>
      <c r="F979">
        <v>2085.2531614274144</v>
      </c>
      <c r="G979">
        <v>14.577130044918704</v>
      </c>
      <c r="H979" t="s">
        <v>202</v>
      </c>
      <c r="I979" t="s">
        <v>97</v>
      </c>
      <c r="J979">
        <v>3.5299659523504424E-2</v>
      </c>
      <c r="K979">
        <v>0.77203098788640634</v>
      </c>
      <c r="L979">
        <v>2.6095973012703898E-2</v>
      </c>
      <c r="M979">
        <v>0</v>
      </c>
      <c r="N979">
        <v>9.1507451142301008E-2</v>
      </c>
      <c r="O979">
        <v>0.11036558795858872</v>
      </c>
      <c r="P979"/>
      <c r="Q979"/>
      <c r="R979">
        <v>34.435101037433107</v>
      </c>
      <c r="S979">
        <v>51.830851345910787</v>
      </c>
      <c r="T979"/>
      <c r="U979"/>
      <c r="V979"/>
      <c r="W979"/>
      <c r="X979"/>
      <c r="Y979"/>
      <c r="Z979">
        <v>11.538877696088722</v>
      </c>
      <c r="AA979"/>
      <c r="AB979">
        <v>66.473891783193892</v>
      </c>
      <c r="AC979"/>
      <c r="AD979">
        <v>19.102302555971232</v>
      </c>
      <c r="AE979"/>
      <c r="AF979">
        <v>22.937712157344507</v>
      </c>
      <c r="AG979">
        <v>23.821454627500273</v>
      </c>
      <c r="AH979"/>
      <c r="AI979">
        <v>-629.22543664749651</v>
      </c>
      <c r="AJ979"/>
      <c r="AK979">
        <v>-44.299332837377548</v>
      </c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</row>
    <row r="980" spans="1:55" x14ac:dyDescent="0.2">
      <c r="A980" s="3" t="str">
        <f t="shared" si="15"/>
        <v>RussiaSAR_UNFCCC2007</v>
      </c>
      <c r="B980" t="s">
        <v>186</v>
      </c>
      <c r="C980" t="s">
        <v>306</v>
      </c>
      <c r="D980" t="s">
        <v>23</v>
      </c>
      <c r="E980" t="s">
        <v>37</v>
      </c>
      <c r="F980">
        <v>2083.4577407674005</v>
      </c>
      <c r="G980">
        <v>14.589517716903336</v>
      </c>
      <c r="H980" t="s">
        <v>213</v>
      </c>
      <c r="I980" t="s">
        <v>101</v>
      </c>
      <c r="J980">
        <v>3.4855928654658107E-2</v>
      </c>
      <c r="K980">
        <v>0.77024635143522513</v>
      </c>
      <c r="L980">
        <v>2.704930890408222E-2</v>
      </c>
      <c r="M980">
        <v>0</v>
      </c>
      <c r="N980">
        <v>9.2840707782117379E-2</v>
      </c>
      <c r="O980">
        <v>0.10986363187857533</v>
      </c>
      <c r="P980"/>
      <c r="Q980"/>
      <c r="R980">
        <v>34.876238553245045</v>
      </c>
      <c r="S980">
        <v>53.011753635758943</v>
      </c>
      <c r="T980"/>
      <c r="U980"/>
      <c r="V980"/>
      <c r="W980"/>
      <c r="X980"/>
      <c r="Y980"/>
      <c r="Z980">
        <v>12.04161679406219</v>
      </c>
      <c r="AA980"/>
      <c r="AB980">
        <v>61.816488573150771</v>
      </c>
      <c r="AC980"/>
      <c r="AD980">
        <v>20.42040125423102</v>
      </c>
      <c r="AE980"/>
      <c r="AF980">
        <v>22.937712157344507</v>
      </c>
      <c r="AG980">
        <v>23.79202329844545</v>
      </c>
      <c r="AH980"/>
      <c r="AI980">
        <v>-628.23864361515098</v>
      </c>
      <c r="AJ980"/>
      <c r="AK980">
        <v>-59.62139447710868</v>
      </c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</row>
    <row r="981" spans="1:55" x14ac:dyDescent="0.2">
      <c r="A981" s="3" t="str">
        <f t="shared" si="15"/>
        <v>RussiaSAR_UNFCCC2008</v>
      </c>
      <c r="B981" t="s">
        <v>186</v>
      </c>
      <c r="C981" t="s">
        <v>306</v>
      </c>
      <c r="D981" t="s">
        <v>23</v>
      </c>
      <c r="E981" t="s">
        <v>33</v>
      </c>
      <c r="F981">
        <v>2109.5649144813706</v>
      </c>
      <c r="G981">
        <v>14.778828273600078</v>
      </c>
      <c r="H981" t="s">
        <v>218</v>
      </c>
      <c r="I981" t="s">
        <v>101</v>
      </c>
      <c r="J981">
        <v>3.4875881814935401E-2</v>
      </c>
      <c r="K981">
        <v>0.77627885861219936</v>
      </c>
      <c r="L981">
        <v>2.743550222827645E-2</v>
      </c>
      <c r="M981">
        <v>0</v>
      </c>
      <c r="N981">
        <v>8.7568172791474663E-2</v>
      </c>
      <c r="O981">
        <v>0.10871746636804967</v>
      </c>
      <c r="P981"/>
      <c r="Q981"/>
      <c r="R981">
        <v>35.590487424970959</v>
      </c>
      <c r="S981">
        <v>55.622817660353817</v>
      </c>
      <c r="T981"/>
      <c r="U981"/>
      <c r="V981"/>
      <c r="W981"/>
      <c r="X981"/>
      <c r="Y981"/>
      <c r="Z981">
        <v>12.486495875063531</v>
      </c>
      <c r="AA981"/>
      <c r="AB981">
        <v>56.052669159652645</v>
      </c>
      <c r="AC981"/>
      <c r="AD981">
        <v>24.39979397177564</v>
      </c>
      <c r="AE981"/>
      <c r="AF981">
        <v>22.937712157344507</v>
      </c>
      <c r="AG981">
        <v>22.256576392184911</v>
      </c>
      <c r="AH981"/>
      <c r="AI981">
        <v>-669.24331008611773</v>
      </c>
      <c r="AJ981"/>
      <c r="AK981">
        <v>-64.731724108264132</v>
      </c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</row>
    <row r="982" spans="1:55" x14ac:dyDescent="0.2">
      <c r="A982" s="3" t="str">
        <f t="shared" si="15"/>
        <v>RussiaSAR_UNFCCC2009</v>
      </c>
      <c r="B982" t="s">
        <v>186</v>
      </c>
      <c r="C982" t="s">
        <v>306</v>
      </c>
      <c r="D982" t="s">
        <v>23</v>
      </c>
      <c r="E982" t="s">
        <v>31</v>
      </c>
      <c r="F982">
        <v>2010.1621620739234</v>
      </c>
      <c r="G982">
        <v>14.078210237619851</v>
      </c>
      <c r="H982" t="s">
        <v>167</v>
      </c>
      <c r="I982" t="s">
        <v>97</v>
      </c>
      <c r="J982">
        <v>3.1837963063539539E-2</v>
      </c>
      <c r="K982">
        <v>0.76259540494808509</v>
      </c>
      <c r="L982">
        <v>2.9438455897477303E-2</v>
      </c>
      <c r="M982">
        <v>0</v>
      </c>
      <c r="N982">
        <v>8.2014101629924924E-2</v>
      </c>
      <c r="O982">
        <v>0.12595203752451264</v>
      </c>
      <c r="P982"/>
      <c r="Q982"/>
      <c r="R982">
        <v>34.827192048440274</v>
      </c>
      <c r="S982">
        <v>54.848591596124464</v>
      </c>
      <c r="T982"/>
      <c r="U982"/>
      <c r="V982"/>
      <c r="W982"/>
      <c r="X982"/>
      <c r="Y982"/>
      <c r="Z982">
        <v>12.179205503347843</v>
      </c>
      <c r="AA982"/>
      <c r="AB982">
        <v>56.165236111398023</v>
      </c>
      <c r="AC982"/>
      <c r="AD982">
        <v>19.747519036192024</v>
      </c>
      <c r="AE982"/>
      <c r="AF982">
        <v>30.342061025944641</v>
      </c>
      <c r="AG982">
        <v>45.074214746442962</v>
      </c>
      <c r="AH982"/>
      <c r="AI982">
        <v>-752.36655953854631</v>
      </c>
      <c r="AJ982"/>
      <c r="AK982">
        <v>-52.517528028114441</v>
      </c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</row>
    <row r="983" spans="1:55" x14ac:dyDescent="0.2">
      <c r="A983" s="3" t="str">
        <f t="shared" si="15"/>
        <v>RussiaSAR_UNFCCC2010</v>
      </c>
      <c r="B983" t="s">
        <v>186</v>
      </c>
      <c r="C983" t="s">
        <v>306</v>
      </c>
      <c r="D983" t="s">
        <v>23</v>
      </c>
      <c r="E983" t="s">
        <v>30</v>
      </c>
      <c r="F983">
        <v>2023.2283752638355</v>
      </c>
      <c r="G983">
        <v>14.163359539174731</v>
      </c>
      <c r="H983" t="s">
        <v>213</v>
      </c>
      <c r="I983" t="s">
        <v>101</v>
      </c>
      <c r="J983">
        <v>3.2540246670463908E-2</v>
      </c>
      <c r="K983">
        <v>0.79607297420085521</v>
      </c>
      <c r="L983">
        <v>2.98739270762527E-2</v>
      </c>
      <c r="M983">
        <v>0</v>
      </c>
      <c r="N983">
        <v>8.8904425674789372E-2</v>
      </c>
      <c r="O983">
        <v>8.5148673048102683E-2</v>
      </c>
      <c r="P983"/>
      <c r="Q983"/>
      <c r="R983">
        <v>34.001181155768208</v>
      </c>
      <c r="S983">
        <v>52.113348962498947</v>
      </c>
      <c r="T983"/>
      <c r="U983"/>
      <c r="V983"/>
      <c r="W983"/>
      <c r="X983"/>
      <c r="Y983"/>
      <c r="Z983">
        <v>12.412976903492</v>
      </c>
      <c r="AA983"/>
      <c r="AB983">
        <v>57.494017593432027</v>
      </c>
      <c r="AC983"/>
      <c r="AD983">
        <v>16.253686811793152</v>
      </c>
      <c r="AE983"/>
      <c r="AF983"/>
      <c r="AG983"/>
      <c r="AH983"/>
      <c r="AI983">
        <v>-751.86878060334016</v>
      </c>
      <c r="AJ983"/>
      <c r="AK983">
        <v>-46.82002565156278</v>
      </c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</row>
    <row r="984" spans="1:55" x14ac:dyDescent="0.2">
      <c r="A984" s="3" t="str">
        <f t="shared" si="15"/>
        <v>RussiaSAR_UNFCCC2011</v>
      </c>
      <c r="B984" t="s">
        <v>186</v>
      </c>
      <c r="C984" t="s">
        <v>306</v>
      </c>
      <c r="D984" t="s">
        <v>23</v>
      </c>
      <c r="E984" t="s">
        <v>29</v>
      </c>
      <c r="F984">
        <v>2107.6590871909407</v>
      </c>
      <c r="G984">
        <v>14.742905012823091</v>
      </c>
      <c r="H984" t="s">
        <v>211</v>
      </c>
      <c r="I984" t="s">
        <v>101</v>
      </c>
      <c r="J984">
        <v>3.64764511349275E-2</v>
      </c>
      <c r="K984">
        <v>0.78690758052189091</v>
      </c>
      <c r="L984">
        <v>2.9937821044090623E-2</v>
      </c>
      <c r="M984">
        <v>0</v>
      </c>
      <c r="N984">
        <v>8.8180217095683994E-2</v>
      </c>
      <c r="O984">
        <v>9.4974381338334399E-2</v>
      </c>
      <c r="P984"/>
      <c r="Q984"/>
      <c r="R984">
        <v>33.124057301668138</v>
      </c>
      <c r="S984">
        <v>56.032838279760902</v>
      </c>
      <c r="T984"/>
      <c r="U984"/>
      <c r="V984"/>
      <c r="W984"/>
      <c r="X984"/>
      <c r="Y984"/>
      <c r="Z984">
        <v>12.325371386526896</v>
      </c>
      <c r="AA984"/>
      <c r="AB984">
        <v>81.625353096263183</v>
      </c>
      <c r="AC984"/>
      <c r="AD984">
        <v>17.065997813859042</v>
      </c>
      <c r="AE984"/>
      <c r="AF984"/>
      <c r="AG984"/>
      <c r="AH984"/>
      <c r="AI984">
        <v>-717.67258073492599</v>
      </c>
      <c r="AJ984"/>
      <c r="AK984">
        <v>-58.171133144519416</v>
      </c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</row>
    <row r="985" spans="1:55" x14ac:dyDescent="0.2">
      <c r="A985" s="3" t="str">
        <f t="shared" si="15"/>
        <v>RussiaSAR_UNFCCC2012</v>
      </c>
      <c r="B985" t="s">
        <v>186</v>
      </c>
      <c r="C985" t="s">
        <v>306</v>
      </c>
      <c r="D985" t="s">
        <v>23</v>
      </c>
      <c r="E985" t="s">
        <v>28</v>
      </c>
      <c r="F985">
        <v>2114.7150242577654</v>
      </c>
      <c r="G985">
        <v>14.767385541810391</v>
      </c>
      <c r="H985" t="s">
        <v>211</v>
      </c>
      <c r="I985" t="s">
        <v>101</v>
      </c>
      <c r="J985">
        <v>3.5436853033302809E-2</v>
      </c>
      <c r="K985">
        <v>0.78787520021363966</v>
      </c>
      <c r="L985">
        <v>3.0823092560747677E-2</v>
      </c>
      <c r="M985">
        <v>0</v>
      </c>
      <c r="N985">
        <v>9.0193094391257653E-2</v>
      </c>
      <c r="O985">
        <v>9.1108612834355007E-2</v>
      </c>
      <c r="P985"/>
      <c r="Q985"/>
      <c r="R985">
        <v>33.696756051546238</v>
      </c>
      <c r="S985">
        <v>54.009947014946967</v>
      </c>
      <c r="T985"/>
      <c r="U985"/>
      <c r="V985"/>
      <c r="W985"/>
      <c r="X985"/>
      <c r="Y985"/>
      <c r="Z985">
        <v>12.567706543322187</v>
      </c>
      <c r="AA985"/>
      <c r="AB985">
        <v>59.762395587387672</v>
      </c>
      <c r="AC985"/>
      <c r="AD985">
        <v>17.796223951304764</v>
      </c>
      <c r="AE985"/>
      <c r="AF985"/>
      <c r="AG985">
        <v>14.835723251586629</v>
      </c>
      <c r="AH985"/>
      <c r="AI985">
        <v>-727.60777244633255</v>
      </c>
      <c r="AJ985"/>
      <c r="AK985">
        <v>-56.678159941811337</v>
      </c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</row>
    <row r="986" spans="1:55" x14ac:dyDescent="0.2">
      <c r="A986" s="3" t="str">
        <f t="shared" si="15"/>
        <v>RussiaSAR_UNFCCC2013</v>
      </c>
      <c r="B986" t="s">
        <v>186</v>
      </c>
      <c r="C986" t="s">
        <v>306</v>
      </c>
      <c r="D986" t="s">
        <v>23</v>
      </c>
      <c r="E986" t="s">
        <v>27</v>
      </c>
      <c r="F986">
        <v>2061.0993691488593</v>
      </c>
      <c r="G986">
        <v>14.362361703336198</v>
      </c>
      <c r="H986" t="s">
        <v>220</v>
      </c>
      <c r="I986" t="s">
        <v>101</v>
      </c>
      <c r="J986">
        <v>3.3935046304153033E-2</v>
      </c>
      <c r="K986">
        <v>0.77527491430715512</v>
      </c>
      <c r="L986">
        <v>3.266770918422892E-2</v>
      </c>
      <c r="M986">
        <v>0</v>
      </c>
      <c r="N986">
        <v>9.2776569176409834E-2</v>
      </c>
      <c r="O986">
        <v>9.9280807332206067E-2</v>
      </c>
      <c r="P986"/>
      <c r="Q986"/>
      <c r="R986">
        <v>34.028822712313136</v>
      </c>
      <c r="S986">
        <v>55.840799631380371</v>
      </c>
      <c r="T986"/>
      <c r="U986"/>
      <c r="V986"/>
      <c r="W986"/>
      <c r="X986"/>
      <c r="Y986"/>
      <c r="Z986">
        <v>12.866610709036999</v>
      </c>
      <c r="AA986"/>
      <c r="AB986">
        <v>69.882046296416874</v>
      </c>
      <c r="AC986"/>
      <c r="AD986">
        <v>16.70026020847213</v>
      </c>
      <c r="AE986"/>
      <c r="AF986"/>
      <c r="AG986">
        <v>15.309069803379858</v>
      </c>
      <c r="AH986"/>
      <c r="AI986">
        <v>-703.57440990759108</v>
      </c>
      <c r="AJ986"/>
      <c r="AK986">
        <v>-39.784844747996168</v>
      </c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</row>
    <row r="987" spans="1:55" x14ac:dyDescent="0.2">
      <c r="A987" s="3" t="str">
        <f t="shared" si="15"/>
        <v>RussiaSAR_UNFCCC2014</v>
      </c>
      <c r="B987" t="s">
        <v>186</v>
      </c>
      <c r="C987" t="s">
        <v>306</v>
      </c>
      <c r="D987" t="s">
        <v>23</v>
      </c>
      <c r="E987" t="s">
        <v>24</v>
      </c>
      <c r="F987">
        <v>2040.9462050277918</v>
      </c>
      <c r="G987">
        <v>14.191009113015063</v>
      </c>
      <c r="H987" t="s">
        <v>211</v>
      </c>
      <c r="I987" t="s">
        <v>101</v>
      </c>
      <c r="J987">
        <v>3.3171442430680619E-2</v>
      </c>
      <c r="K987">
        <v>0.77939248804984895</v>
      </c>
      <c r="L987">
        <v>3.4367878635204706E-2</v>
      </c>
      <c r="M987">
        <v>0</v>
      </c>
      <c r="N987">
        <v>9.4488615700143011E-2</v>
      </c>
      <c r="O987">
        <v>9.1751017614803365E-2</v>
      </c>
      <c r="P987"/>
      <c r="Q987"/>
      <c r="R987">
        <v>33.513608749093812</v>
      </c>
      <c r="S987">
        <v>56.300692111248466</v>
      </c>
      <c r="T987"/>
      <c r="U987"/>
      <c r="V987"/>
      <c r="W987"/>
      <c r="X987"/>
      <c r="Y987"/>
      <c r="Z987">
        <v>12.90644699083048</v>
      </c>
      <c r="AA987"/>
      <c r="AB987">
        <v>59.554212565820769</v>
      </c>
      <c r="AC987"/>
      <c r="AD987"/>
      <c r="AE987"/>
      <c r="AF987">
        <v>24.983930791377482</v>
      </c>
      <c r="AG987"/>
      <c r="AH987"/>
      <c r="AI987">
        <v>-694.00143231476795</v>
      </c>
      <c r="AJ987"/>
      <c r="AK987">
        <v>-78.814591656837521</v>
      </c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</row>
    <row r="988" spans="1:55" x14ac:dyDescent="0.2">
      <c r="A988" s="3" t="str">
        <f t="shared" si="15"/>
        <v>RussiaSAR_UNFCCC2015</v>
      </c>
      <c r="B988" t="s">
        <v>186</v>
      </c>
      <c r="C988" t="s">
        <v>306</v>
      </c>
      <c r="D988" t="s">
        <v>23</v>
      </c>
      <c r="E988" t="s">
        <v>22</v>
      </c>
      <c r="F988">
        <v>2072.0052295463101</v>
      </c>
      <c r="G988">
        <v>14.379252162425944</v>
      </c>
      <c r="H988" t="s">
        <v>220</v>
      </c>
      <c r="I988" t="s">
        <v>101</v>
      </c>
      <c r="J988">
        <v>3.2825370577189671E-2</v>
      </c>
      <c r="K988">
        <v>0.76530474539823778</v>
      </c>
      <c r="L988">
        <v>3.4742338141057226E-2</v>
      </c>
      <c r="M988">
        <v>0</v>
      </c>
      <c r="N988">
        <v>9.2788654396422296E-2</v>
      </c>
      <c r="O988">
        <v>0.10716426206428273</v>
      </c>
      <c r="P988"/>
      <c r="Q988"/>
      <c r="R988">
        <v>33.333757358314571</v>
      </c>
      <c r="S988">
        <v>57.511566786726647</v>
      </c>
      <c r="T988"/>
      <c r="U988"/>
      <c r="V988"/>
      <c r="W988"/>
      <c r="X988"/>
      <c r="Y988"/>
      <c r="Z988">
        <v>13.005779036417875</v>
      </c>
      <c r="AA988"/>
      <c r="AB988">
        <v>69.405447087091986</v>
      </c>
      <c r="AC988"/>
      <c r="AD988"/>
      <c r="AE988"/>
      <c r="AF988"/>
      <c r="AG988">
        <v>48.788361149113982</v>
      </c>
      <c r="AH988"/>
      <c r="AI988">
        <v>-686.08293328043135</v>
      </c>
      <c r="AJ988"/>
      <c r="AK988">
        <v>-43.4133818805728</v>
      </c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</row>
    <row r="989" spans="1:55" x14ac:dyDescent="0.2">
      <c r="A989" s="3" t="str">
        <f t="shared" si="15"/>
        <v>RussiaSAR_UNFCCC2016</v>
      </c>
      <c r="B989" t="s">
        <v>186</v>
      </c>
      <c r="C989" t="s">
        <v>306</v>
      </c>
      <c r="D989" t="s">
        <v>23</v>
      </c>
      <c r="E989" t="s">
        <v>21</v>
      </c>
      <c r="F989">
        <v>2041.8823370792054</v>
      </c>
      <c r="G989">
        <v>14.146102458581213</v>
      </c>
      <c r="H989" t="s">
        <v>210</v>
      </c>
      <c r="I989" t="s">
        <v>100</v>
      </c>
      <c r="J989">
        <v>3.5172510412953842E-2</v>
      </c>
      <c r="K989">
        <v>0.77423993433483917</v>
      </c>
      <c r="L989">
        <v>3.6056181620648955E-2</v>
      </c>
      <c r="M989">
        <v>0</v>
      </c>
      <c r="N989">
        <v>9.3052339143438564E-2</v>
      </c>
      <c r="O989">
        <v>9.6651544901073361E-2</v>
      </c>
      <c r="P989"/>
      <c r="Q989"/>
      <c r="R989">
        <v>33.092087409607004</v>
      </c>
      <c r="S989">
        <v>61.134449612402378</v>
      </c>
      <c r="T989"/>
      <c r="U989"/>
      <c r="V989"/>
      <c r="W989"/>
      <c r="X989"/>
      <c r="Y989"/>
      <c r="Z989">
        <v>13.498862363332226</v>
      </c>
      <c r="AA989"/>
      <c r="AB989">
        <v>89.625682999577819</v>
      </c>
      <c r="AC989"/>
      <c r="AD989"/>
      <c r="AE989"/>
      <c r="AF989"/>
      <c r="AG989"/>
      <c r="AH989"/>
      <c r="AI989">
        <v>-671.43845007871505</v>
      </c>
      <c r="AJ989"/>
      <c r="AK989">
        <v>-56.011049071129172</v>
      </c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</row>
    <row r="990" spans="1:55" x14ac:dyDescent="0.2">
      <c r="A990" s="3" t="str">
        <f t="shared" si="15"/>
        <v>RussiaSAR_UNFCCC2017</v>
      </c>
      <c r="B990" t="s">
        <v>186</v>
      </c>
      <c r="C990" t="s">
        <v>306</v>
      </c>
      <c r="D990" t="s">
        <v>23</v>
      </c>
      <c r="E990" t="s">
        <v>20</v>
      </c>
      <c r="F990">
        <v>2070.1992403903128</v>
      </c>
      <c r="G990">
        <v>14.326961665137043</v>
      </c>
      <c r="H990" t="s">
        <v>200</v>
      </c>
      <c r="I990" t="s">
        <v>100</v>
      </c>
      <c r="J990">
        <v>3.5356943461821083E-2</v>
      </c>
      <c r="K990">
        <v>0.77824372361072258</v>
      </c>
      <c r="L990">
        <v>3.6408974292716556E-2</v>
      </c>
      <c r="M990">
        <v>0</v>
      </c>
      <c r="N990">
        <v>9.3189208661678721E-2</v>
      </c>
      <c r="O990">
        <v>9.2158093434882196E-2</v>
      </c>
      <c r="P990"/>
      <c r="Q990"/>
      <c r="R990">
        <v>33.078672209301516</v>
      </c>
      <c r="S990">
        <v>62.303759462817496</v>
      </c>
      <c r="T990"/>
      <c r="U990"/>
      <c r="V990"/>
      <c r="W990"/>
      <c r="X990"/>
      <c r="Y990"/>
      <c r="Z990">
        <v>13.318066327545822</v>
      </c>
      <c r="AA990"/>
      <c r="AB990">
        <v>82.085117025047765</v>
      </c>
      <c r="AC990"/>
      <c r="AD990"/>
      <c r="AE990"/>
      <c r="AF990"/>
      <c r="AG990"/>
      <c r="AH990"/>
      <c r="AI990">
        <v>-658.80042899204045</v>
      </c>
      <c r="AJ990"/>
      <c r="AK990">
        <v>-51.15829560877998</v>
      </c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</row>
    <row r="991" spans="1:55" x14ac:dyDescent="0.2">
      <c r="A991" s="3" t="str">
        <f t="shared" si="15"/>
        <v>RussiaSAR_UNFCCC2018</v>
      </c>
      <c r="B991" t="s">
        <v>186</v>
      </c>
      <c r="C991" t="s">
        <v>306</v>
      </c>
      <c r="D991" t="s">
        <v>23</v>
      </c>
      <c r="E991" t="s">
        <v>19</v>
      </c>
      <c r="F991">
        <v>2110.9007827603136</v>
      </c>
      <c r="G991">
        <v>14.610548615343985</v>
      </c>
      <c r="H991" t="s">
        <v>181</v>
      </c>
      <c r="I991" t="s">
        <v>100</v>
      </c>
      <c r="J991">
        <v>3.6410765845970056E-2</v>
      </c>
      <c r="K991">
        <v>0.78715577065176501</v>
      </c>
      <c r="L991">
        <v>3.6498495670864141E-2</v>
      </c>
      <c r="M991">
        <v>0</v>
      </c>
      <c r="N991">
        <v>9.2368436981055138E-2</v>
      </c>
      <c r="O991">
        <v>8.3977296696315665E-2</v>
      </c>
      <c r="P991"/>
      <c r="Q991"/>
      <c r="R991">
        <v>33.068410626533051</v>
      </c>
      <c r="S991">
        <v>61.636174730715481</v>
      </c>
      <c r="T991"/>
      <c r="U991"/>
      <c r="V991"/>
      <c r="W991"/>
      <c r="X991"/>
      <c r="Y991"/>
      <c r="Z991">
        <v>13.549887522102997</v>
      </c>
      <c r="AA991"/>
      <c r="AB991">
        <v>69.013268450996307</v>
      </c>
      <c r="AC991"/>
      <c r="AD991"/>
      <c r="AE991"/>
      <c r="AF991"/>
      <c r="AG991"/>
      <c r="AH991"/>
      <c r="AI991">
        <v>-638.33319308486853</v>
      </c>
      <c r="AJ991"/>
      <c r="AK991">
        <v>-44.225449917935805</v>
      </c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</row>
    <row r="992" spans="1:55" x14ac:dyDescent="0.2">
      <c r="A992" s="3" t="str">
        <f t="shared" si="15"/>
        <v>RussiaSAR_UNFCCC2019</v>
      </c>
      <c r="B992" t="s">
        <v>186</v>
      </c>
      <c r="C992" t="s">
        <v>306</v>
      </c>
      <c r="D992" t="s">
        <v>23</v>
      </c>
      <c r="E992" t="s">
        <v>18</v>
      </c>
      <c r="F992">
        <v>2107.0469880414134</v>
      </c>
      <c r="G992">
        <v>14.591105492589504</v>
      </c>
      <c r="H992" t="s">
        <v>161</v>
      </c>
      <c r="I992" t="s">
        <v>101</v>
      </c>
      <c r="J992">
        <v>3.7218146783447585E-2</v>
      </c>
      <c r="K992">
        <v>0.78547442919582899</v>
      </c>
      <c r="L992">
        <v>3.7288754655435685E-2</v>
      </c>
      <c r="M992">
        <v>0</v>
      </c>
      <c r="N992">
        <v>9.2571573522142528E-2</v>
      </c>
      <c r="O992">
        <v>8.4665242626592876E-2</v>
      </c>
      <c r="P992"/>
      <c r="Q992"/>
      <c r="R992">
        <v>32.764548080018905</v>
      </c>
      <c r="S992">
        <v>63.658867523930631</v>
      </c>
      <c r="T992"/>
      <c r="U992"/>
      <c r="V992"/>
      <c r="W992"/>
      <c r="X992"/>
      <c r="Y992"/>
      <c r="Z992">
        <v>13.132075083038769</v>
      </c>
      <c r="AA992"/>
      <c r="AB992">
        <v>68.838153781169709</v>
      </c>
      <c r="AC992"/>
      <c r="AD992"/>
      <c r="AE992"/>
      <c r="AF992"/>
      <c r="AG992"/>
      <c r="AH992"/>
      <c r="AI992">
        <v>-631.942544995106</v>
      </c>
      <c r="AJ992"/>
      <c r="AK992">
        <v>-25.768518922057037</v>
      </c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</row>
    <row r="993" spans="1:55" x14ac:dyDescent="0.2">
      <c r="A993" s="3" t="str">
        <f t="shared" si="15"/>
        <v>RussiaSAR_UNFCCC2020</v>
      </c>
      <c r="B993" t="s">
        <v>186</v>
      </c>
      <c r="C993" t="s">
        <v>306</v>
      </c>
      <c r="D993" t="s">
        <v>23</v>
      </c>
      <c r="E993" t="s">
        <v>107</v>
      </c>
      <c r="F993">
        <v>2034.2326697698156</v>
      </c>
      <c r="G993">
        <v>14.119444359227957</v>
      </c>
      <c r="H993" t="s">
        <v>233</v>
      </c>
      <c r="I993" t="s">
        <v>100</v>
      </c>
      <c r="J993">
        <v>3.7208921240692139E-2</v>
      </c>
      <c r="K993">
        <v>0.7728702982741491</v>
      </c>
      <c r="L993">
        <v>3.9667807731651482E-2</v>
      </c>
      <c r="M993">
        <v>0</v>
      </c>
      <c r="N993">
        <v>9.8357093224062053E-2</v>
      </c>
      <c r="O993">
        <v>8.9104800770137396E-2</v>
      </c>
      <c r="P993"/>
      <c r="Q993"/>
      <c r="R993">
        <v>32.791526214604708</v>
      </c>
      <c r="S993">
        <v>65.481931011552945</v>
      </c>
      <c r="T993"/>
      <c r="U993"/>
      <c r="V993"/>
      <c r="W993"/>
      <c r="X993"/>
      <c r="Y993"/>
      <c r="Z993">
        <v>13.956669461356677</v>
      </c>
      <c r="AA993"/>
      <c r="AB993">
        <v>69.02977007242977</v>
      </c>
      <c r="AC993"/>
      <c r="AD993"/>
      <c r="AE993"/>
      <c r="AF993"/>
      <c r="AG993"/>
      <c r="AH993"/>
      <c r="AI993">
        <v>-624.24766349041386</v>
      </c>
      <c r="AJ993"/>
      <c r="AK993">
        <v>-32.209259087559602</v>
      </c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</row>
    <row r="994" spans="1:55" x14ac:dyDescent="0.2">
      <c r="A994" s="3" t="str">
        <f t="shared" si="15"/>
        <v>SwedenAR4_UNFCCC1990</v>
      </c>
      <c r="B994" t="s">
        <v>193</v>
      </c>
      <c r="C994" t="s">
        <v>194</v>
      </c>
      <c r="D994" t="s">
        <v>26</v>
      </c>
      <c r="E994" t="s">
        <v>79</v>
      </c>
      <c r="F994">
        <v>77.415192828516609</v>
      </c>
      <c r="G994">
        <v>9.0450619539360915</v>
      </c>
      <c r="H994" t="s">
        <v>171</v>
      </c>
      <c r="I994" t="s">
        <v>32</v>
      </c>
      <c r="J994">
        <v>2.2734421439708588E-3</v>
      </c>
      <c r="K994">
        <v>0.67645062188016036</v>
      </c>
      <c r="L994">
        <v>4.8335967026194977E-2</v>
      </c>
      <c r="M994"/>
      <c r="N994">
        <v>9.0302352278436859E-2</v>
      </c>
      <c r="O994">
        <v>0.18491105881520789</v>
      </c>
      <c r="P994"/>
      <c r="Q994"/>
      <c r="R994">
        <v>3.2745880522331401</v>
      </c>
      <c r="S994">
        <v>3.5972564038071044</v>
      </c>
      <c r="T994"/>
      <c r="U994"/>
      <c r="V994"/>
      <c r="W994"/>
      <c r="X994"/>
      <c r="Y994"/>
      <c r="Z994">
        <v>0.79244832459757808</v>
      </c>
      <c r="AA994"/>
      <c r="AB994">
        <v>4.0939771903333364</v>
      </c>
      <c r="AC994"/>
      <c r="AD994"/>
      <c r="AE994"/>
      <c r="AF994"/>
      <c r="AG994">
        <v>2.5566553033333359</v>
      </c>
      <c r="AH994"/>
      <c r="AI994">
        <v>-38.651798409333374</v>
      </c>
      <c r="AJ994"/>
      <c r="AK994"/>
      <c r="AL994">
        <v>-4.8149111215949016</v>
      </c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</row>
    <row r="995" spans="1:55" x14ac:dyDescent="0.2">
      <c r="A995" s="3" t="str">
        <f t="shared" si="15"/>
        <v>SwedenAR4_UNFCCC1991</v>
      </c>
      <c r="B995" t="s">
        <v>193</v>
      </c>
      <c r="C995" t="s">
        <v>194</v>
      </c>
      <c r="D995" t="s">
        <v>26</v>
      </c>
      <c r="E995" t="s">
        <v>78</v>
      </c>
      <c r="F995">
        <v>78.001929422132548</v>
      </c>
      <c r="G995">
        <v>9.0517041932296713</v>
      </c>
      <c r="H995" t="s">
        <v>226</v>
      </c>
      <c r="I995" t="s">
        <v>226</v>
      </c>
      <c r="J995">
        <v>2.2792700346012935E-3</v>
      </c>
      <c r="K995">
        <v>0.68083077720072038</v>
      </c>
      <c r="L995">
        <v>4.8812198329334755E-2</v>
      </c>
      <c r="M995"/>
      <c r="N995">
        <v>8.6592590568314601E-2</v>
      </c>
      <c r="O995">
        <v>0.18376443390163028</v>
      </c>
      <c r="P995"/>
      <c r="Q995"/>
      <c r="R995">
        <v>3.1914955688280173</v>
      </c>
      <c r="S995">
        <v>3.4037650470681342</v>
      </c>
      <c r="T995"/>
      <c r="U995"/>
      <c r="V995"/>
      <c r="W995"/>
      <c r="X995"/>
      <c r="Y995"/>
      <c r="Z995">
        <v>0.73763212926361588</v>
      </c>
      <c r="AA995"/>
      <c r="AB995">
        <v>4.0518238103333362</v>
      </c>
      <c r="AC995"/>
      <c r="AD995"/>
      <c r="AE995"/>
      <c r="AF995"/>
      <c r="AG995">
        <v>2.9492638480000029</v>
      </c>
      <c r="AH995"/>
      <c r="AI995">
        <v>-38.552177579333375</v>
      </c>
      <c r="AJ995"/>
      <c r="AK995"/>
      <c r="AL995">
        <v>-4.1515568856524077</v>
      </c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</row>
    <row r="996" spans="1:55" x14ac:dyDescent="0.2">
      <c r="A996" s="3" t="str">
        <f t="shared" si="15"/>
        <v>SwedenAR4_UNFCCC1992</v>
      </c>
      <c r="B996" t="s">
        <v>193</v>
      </c>
      <c r="C996" t="s">
        <v>194</v>
      </c>
      <c r="D996" t="s">
        <v>26</v>
      </c>
      <c r="E996" t="s">
        <v>76</v>
      </c>
      <c r="F996">
        <v>76.701643865000591</v>
      </c>
      <c r="G996">
        <v>8.8487599213297017</v>
      </c>
      <c r="H996" t="s">
        <v>226</v>
      </c>
      <c r="I996" t="s">
        <v>121</v>
      </c>
      <c r="J996">
        <v>2.3710731286751452E-3</v>
      </c>
      <c r="K996">
        <v>0.69350867031703656</v>
      </c>
      <c r="L996">
        <v>4.9796246138558216E-2</v>
      </c>
      <c r="M996"/>
      <c r="N996">
        <v>8.3677396161024237E-2</v>
      </c>
      <c r="O996">
        <v>0.17301768738338105</v>
      </c>
      <c r="P996"/>
      <c r="Q996"/>
      <c r="R996">
        <v>3.3201479554835625</v>
      </c>
      <c r="S996">
        <v>3.2312798182391975</v>
      </c>
      <c r="T996"/>
      <c r="U996"/>
      <c r="V996"/>
      <c r="W996"/>
      <c r="X996"/>
      <c r="Y996"/>
      <c r="Z996">
        <v>0.72605961563666566</v>
      </c>
      <c r="AA996"/>
      <c r="AB996">
        <v>4.1073296873333369</v>
      </c>
      <c r="AC996"/>
      <c r="AD996"/>
      <c r="AE996"/>
      <c r="AF996"/>
      <c r="AG996">
        <v>1.8859239633333349</v>
      </c>
      <c r="AH996"/>
      <c r="AI996">
        <v>-37.722291298666697</v>
      </c>
      <c r="AJ996"/>
      <c r="AK996"/>
      <c r="AL996">
        <v>-3.4889340985922459</v>
      </c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</row>
    <row r="997" spans="1:55" x14ac:dyDescent="0.2">
      <c r="A997" s="3" t="str">
        <f t="shared" si="15"/>
        <v>SwedenAR4_UNFCCC1993</v>
      </c>
      <c r="B997" t="s">
        <v>193</v>
      </c>
      <c r="C997" t="s">
        <v>194</v>
      </c>
      <c r="D997" t="s">
        <v>26</v>
      </c>
      <c r="E997" t="s">
        <v>73</v>
      </c>
      <c r="F997">
        <v>78.905060821955232</v>
      </c>
      <c r="G997">
        <v>9.0502390041149248</v>
      </c>
      <c r="H997" t="s">
        <v>149</v>
      </c>
      <c r="I997" t="s">
        <v>204</v>
      </c>
      <c r="J997">
        <v>2.3567063015556915E-3</v>
      </c>
      <c r="K997">
        <v>0.67335851726262008</v>
      </c>
      <c r="L997">
        <v>4.6875385040888652E-2</v>
      </c>
      <c r="M997"/>
      <c r="N997">
        <v>8.2243830027928941E-2</v>
      </c>
      <c r="O997">
        <v>0.19752226766856229</v>
      </c>
      <c r="P997"/>
      <c r="Q997"/>
      <c r="R997">
        <v>3.4101211206649178</v>
      </c>
      <c r="S997">
        <v>3.4388319758325463</v>
      </c>
      <c r="T997"/>
      <c r="U997"/>
      <c r="V997"/>
      <c r="W997"/>
      <c r="X997"/>
      <c r="Y997"/>
      <c r="Z997">
        <v>0.75893061624762592</v>
      </c>
      <c r="AA997"/>
      <c r="AB997">
        <v>4.0033098583333366</v>
      </c>
      <c r="AC997"/>
      <c r="AD997"/>
      <c r="AE997"/>
      <c r="AF997"/>
      <c r="AG997">
        <v>3.9743129730000031</v>
      </c>
      <c r="AH997"/>
      <c r="AI997">
        <v>-34.119062267333362</v>
      </c>
      <c r="AJ997"/>
      <c r="AK997"/>
      <c r="AL997">
        <v>-5.1031193859006603</v>
      </c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</row>
    <row r="998" spans="1:55" x14ac:dyDescent="0.2">
      <c r="A998" s="3" t="str">
        <f t="shared" si="15"/>
        <v>SwedenAR4_UNFCCC1994</v>
      </c>
      <c r="B998" t="s">
        <v>193</v>
      </c>
      <c r="C998" t="s">
        <v>194</v>
      </c>
      <c r="D998" t="s">
        <v>26</v>
      </c>
      <c r="E998" t="s">
        <v>70</v>
      </c>
      <c r="F998">
        <v>79.836038882678665</v>
      </c>
      <c r="G998">
        <v>9.092171436783401</v>
      </c>
      <c r="H998" t="s">
        <v>121</v>
      </c>
      <c r="I998" t="s">
        <v>223</v>
      </c>
      <c r="J998">
        <v>2.3905801228627723E-3</v>
      </c>
      <c r="K998">
        <v>0.69070277894114329</v>
      </c>
      <c r="L998">
        <v>4.468773733744244E-2</v>
      </c>
      <c r="M998"/>
      <c r="N998">
        <v>8.6293134729750073E-2</v>
      </c>
      <c r="O998">
        <v>0.17831634899166415</v>
      </c>
      <c r="P998"/>
      <c r="Q998"/>
      <c r="R998">
        <v>3.4684137722862602</v>
      </c>
      <c r="S998">
        <v>3.4893999717462441</v>
      </c>
      <c r="T998"/>
      <c r="U998"/>
      <c r="V998"/>
      <c r="W998"/>
      <c r="X998"/>
      <c r="Y998"/>
      <c r="Z998">
        <v>0.79361795548328717</v>
      </c>
      <c r="AA998"/>
      <c r="AB998">
        <v>4.3386840690000037</v>
      </c>
      <c r="AC998"/>
      <c r="AD998"/>
      <c r="AE998"/>
      <c r="AF998"/>
      <c r="AG998">
        <v>2.145955203000002</v>
      </c>
      <c r="AH998"/>
      <c r="AI998">
        <v>-34.223345664333365</v>
      </c>
      <c r="AJ998"/>
      <c r="AK998"/>
      <c r="AL998">
        <v>-5.5037983542255198</v>
      </c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</row>
    <row r="999" spans="1:55" x14ac:dyDescent="0.2">
      <c r="A999" s="3" t="str">
        <f t="shared" si="15"/>
        <v>SwedenAR4_UNFCCC1995</v>
      </c>
      <c r="B999" t="s">
        <v>193</v>
      </c>
      <c r="C999" t="s">
        <v>194</v>
      </c>
      <c r="D999" t="s">
        <v>26</v>
      </c>
      <c r="E999" t="s">
        <v>68</v>
      </c>
      <c r="F999">
        <v>79.775935425252797</v>
      </c>
      <c r="G999">
        <v>9.0377803024641707</v>
      </c>
      <c r="H999" t="s">
        <v>241</v>
      </c>
      <c r="I999" t="s">
        <v>223</v>
      </c>
      <c r="J999">
        <v>2.3207391833113479E-3</v>
      </c>
      <c r="K999">
        <v>0.68018850256285845</v>
      </c>
      <c r="L999">
        <v>4.4645151428278101E-2</v>
      </c>
      <c r="M999"/>
      <c r="N999">
        <v>8.9577221869451815E-2</v>
      </c>
      <c r="O999">
        <v>0.18558912413941164</v>
      </c>
      <c r="P999"/>
      <c r="Q999"/>
      <c r="R999">
        <v>3.4018050608050876</v>
      </c>
      <c r="S999">
        <v>3.3883582318292542</v>
      </c>
      <c r="T999"/>
      <c r="U999"/>
      <c r="V999"/>
      <c r="W999"/>
      <c r="X999"/>
      <c r="Y999"/>
      <c r="Z999">
        <v>0.7996542596739149</v>
      </c>
      <c r="AA999"/>
      <c r="AB999">
        <v>4.262292415333337</v>
      </c>
      <c r="AC999"/>
      <c r="AD999"/>
      <c r="AE999"/>
      <c r="AF999"/>
      <c r="AG999">
        <v>2.9534360153333359</v>
      </c>
      <c r="AH999"/>
      <c r="AI999">
        <v>-37.258465717666702</v>
      </c>
      <c r="AJ999"/>
      <c r="AK999"/>
      <c r="AL999">
        <v>-6.0505706477275059</v>
      </c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</row>
    <row r="1000" spans="1:55" x14ac:dyDescent="0.2">
      <c r="A1000" s="3" t="str">
        <f t="shared" si="15"/>
        <v>SwedenAR4_UNFCCC1996</v>
      </c>
      <c r="B1000" t="s">
        <v>193</v>
      </c>
      <c r="C1000" t="s">
        <v>194</v>
      </c>
      <c r="D1000" t="s">
        <v>26</v>
      </c>
      <c r="E1000" t="s">
        <v>65</v>
      </c>
      <c r="F1000">
        <v>83.36098818284762</v>
      </c>
      <c r="G1000">
        <v>9.4289115530676089</v>
      </c>
      <c r="H1000" t="s">
        <v>217</v>
      </c>
      <c r="I1000" t="s">
        <v>121</v>
      </c>
      <c r="J1000">
        <v>2.4606085642817081E-3</v>
      </c>
      <c r="K1000">
        <v>0.70028604408463535</v>
      </c>
      <c r="L1000">
        <v>4.2408255053070922E-2</v>
      </c>
      <c r="M1000"/>
      <c r="N1000">
        <v>8.286334364803348E-2</v>
      </c>
      <c r="O1000">
        <v>0.1744423572142603</v>
      </c>
      <c r="P1000"/>
      <c r="Q1000"/>
      <c r="R1000">
        <v>3.4384973261991201</v>
      </c>
      <c r="S1000">
        <v>3.41058098630235</v>
      </c>
      <c r="T1000"/>
      <c r="U1000"/>
      <c r="V1000"/>
      <c r="W1000"/>
      <c r="X1000"/>
      <c r="Y1000"/>
      <c r="Z1000">
        <v>0.83137444049122566</v>
      </c>
      <c r="AA1000"/>
      <c r="AB1000">
        <v>4.2926633793333364</v>
      </c>
      <c r="AC1000"/>
      <c r="AD1000"/>
      <c r="AE1000"/>
      <c r="AF1000"/>
      <c r="AG1000">
        <v>2.5685711460000022</v>
      </c>
      <c r="AH1000"/>
      <c r="AI1000">
        <v>-39.289443097333375</v>
      </c>
      <c r="AJ1000"/>
      <c r="AK1000"/>
      <c r="AL1000">
        <v>-5.5308900443058171</v>
      </c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</row>
    <row r="1001" spans="1:55" x14ac:dyDescent="0.2">
      <c r="A1001" s="3" t="str">
        <f t="shared" si="15"/>
        <v>SwedenAR4_UNFCCC1997</v>
      </c>
      <c r="B1001" t="s">
        <v>193</v>
      </c>
      <c r="C1001" t="s">
        <v>194</v>
      </c>
      <c r="D1001" t="s">
        <v>26</v>
      </c>
      <c r="E1001" t="s">
        <v>64</v>
      </c>
      <c r="F1001">
        <v>78.455860264922521</v>
      </c>
      <c r="G1001">
        <v>8.8690154178121876</v>
      </c>
      <c r="H1001" t="s">
        <v>223</v>
      </c>
      <c r="I1001" t="s">
        <v>226</v>
      </c>
      <c r="J1001">
        <v>2.188541058674642E-3</v>
      </c>
      <c r="K1001">
        <v>0.67967529940455829</v>
      </c>
      <c r="L1001">
        <v>4.4621722914816808E-2</v>
      </c>
      <c r="M1001"/>
      <c r="N1001">
        <v>8.684218005011439E-2</v>
      </c>
      <c r="O1001">
        <v>0.18886079763051053</v>
      </c>
      <c r="P1001"/>
      <c r="Q1001"/>
      <c r="R1001">
        <v>3.4348142120992398</v>
      </c>
      <c r="S1001">
        <v>3.4585136308638873</v>
      </c>
      <c r="T1001"/>
      <c r="U1001"/>
      <c r="V1001"/>
      <c r="W1001"/>
      <c r="X1001"/>
      <c r="Y1001"/>
      <c r="Z1001">
        <v>0.81307785245801234</v>
      </c>
      <c r="AA1001"/>
      <c r="AB1001">
        <v>4.3559391713333371</v>
      </c>
      <c r="AC1001"/>
      <c r="AD1001"/>
      <c r="AE1001"/>
      <c r="AF1001"/>
      <c r="AG1001">
        <v>2.754891481666669</v>
      </c>
      <c r="AH1001"/>
      <c r="AI1001">
        <v>-39.175648488333366</v>
      </c>
      <c r="AJ1001"/>
      <c r="AK1001"/>
      <c r="AL1001">
        <v>-7.3444421352439777</v>
      </c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</row>
    <row r="1002" spans="1:55" x14ac:dyDescent="0.2">
      <c r="A1002" s="3" t="str">
        <f t="shared" si="15"/>
        <v>SwedenAR4_UNFCCC1998</v>
      </c>
      <c r="B1002" t="s">
        <v>193</v>
      </c>
      <c r="C1002" t="s">
        <v>194</v>
      </c>
      <c r="D1002" t="s">
        <v>26</v>
      </c>
      <c r="E1002" t="s">
        <v>62</v>
      </c>
      <c r="F1002">
        <v>79.185003724491764</v>
      </c>
      <c r="G1002">
        <v>8.9464734304373472</v>
      </c>
      <c r="H1002" t="s">
        <v>121</v>
      </c>
      <c r="I1002" t="s">
        <v>121</v>
      </c>
      <c r="J1002">
        <v>2.2421969438342834E-3</v>
      </c>
      <c r="K1002">
        <v>0.67875663549581966</v>
      </c>
      <c r="L1002">
        <v>4.354511428317679E-2</v>
      </c>
      <c r="M1002"/>
      <c r="N1002">
        <v>8.791329691944981E-2</v>
      </c>
      <c r="O1002">
        <v>0.18978495330155365</v>
      </c>
      <c r="P1002"/>
      <c r="Q1002"/>
      <c r="R1002">
        <v>3.3917568526364854</v>
      </c>
      <c r="S1002">
        <v>3.4392527015651462</v>
      </c>
      <c r="T1002"/>
      <c r="U1002"/>
      <c r="V1002"/>
      <c r="W1002"/>
      <c r="X1002"/>
      <c r="Y1002"/>
      <c r="Z1002">
        <v>0.75595476916771598</v>
      </c>
      <c r="AA1002"/>
      <c r="AB1002">
        <v>4.7364928836666707</v>
      </c>
      <c r="AC1002"/>
      <c r="AD1002"/>
      <c r="AE1002"/>
      <c r="AF1002"/>
      <c r="AG1002">
        <v>2.7046650270000021</v>
      </c>
      <c r="AH1002"/>
      <c r="AI1002">
        <v>-40.505206014000031</v>
      </c>
      <c r="AJ1002"/>
      <c r="AK1002"/>
      <c r="AL1002">
        <v>-6.9977175968542653</v>
      </c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</row>
    <row r="1003" spans="1:55" x14ac:dyDescent="0.2">
      <c r="A1003" s="3" t="str">
        <f t="shared" si="15"/>
        <v>SwedenAR4_UNFCCC1999</v>
      </c>
      <c r="B1003" t="s">
        <v>193</v>
      </c>
      <c r="C1003" t="s">
        <v>194</v>
      </c>
      <c r="D1003" t="s">
        <v>26</v>
      </c>
      <c r="E1003" t="s">
        <v>60</v>
      </c>
      <c r="F1003">
        <v>75.678215781545731</v>
      </c>
      <c r="G1003">
        <v>8.5436094238353064</v>
      </c>
      <c r="H1003" t="s">
        <v>121</v>
      </c>
      <c r="I1003" t="s">
        <v>32</v>
      </c>
      <c r="J1003">
        <v>2.2012166866725346E-3</v>
      </c>
      <c r="K1003">
        <v>0.67383632649419856</v>
      </c>
      <c r="L1003">
        <v>4.38355672616524E-2</v>
      </c>
      <c r="M1003"/>
      <c r="N1003">
        <v>8.8487414932249556E-2</v>
      </c>
      <c r="O1003">
        <v>0.19384069131189949</v>
      </c>
      <c r="P1003"/>
      <c r="Q1003"/>
      <c r="R1003">
        <v>3.3564694159864454</v>
      </c>
      <c r="S1003">
        <v>3.3384493035170082</v>
      </c>
      <c r="T1003"/>
      <c r="U1003"/>
      <c r="V1003"/>
      <c r="W1003"/>
      <c r="X1003"/>
      <c r="Y1003"/>
      <c r="Z1003">
        <v>0.76602341184246847</v>
      </c>
      <c r="AA1003"/>
      <c r="AB1003">
        <v>4.8145142180000038</v>
      </c>
      <c r="AC1003"/>
      <c r="AD1003"/>
      <c r="AE1003"/>
      <c r="AF1003"/>
      <c r="AG1003">
        <v>2.3940613150000023</v>
      </c>
      <c r="AH1003"/>
      <c r="AI1003">
        <v>-40.109718000000036</v>
      </c>
      <c r="AJ1003"/>
      <c r="AK1003"/>
      <c r="AL1003">
        <v>-6.8934472961023578</v>
      </c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</row>
    <row r="1004" spans="1:55" x14ac:dyDescent="0.2">
      <c r="A1004" s="3" t="str">
        <f t="shared" si="15"/>
        <v>SwedenAR4_UNFCCC2000</v>
      </c>
      <c r="B1004" t="s">
        <v>193</v>
      </c>
      <c r="C1004" t="s">
        <v>194</v>
      </c>
      <c r="D1004" t="s">
        <v>26</v>
      </c>
      <c r="E1004" t="s">
        <v>58</v>
      </c>
      <c r="F1004">
        <v>74.915082628005081</v>
      </c>
      <c r="G1004">
        <v>8.4438866371011763</v>
      </c>
      <c r="H1004" t="s">
        <v>223</v>
      </c>
      <c r="I1004" t="s">
        <v>195</v>
      </c>
      <c r="J1004">
        <v>2.0466924488488714E-3</v>
      </c>
      <c r="K1004">
        <v>0.65788813068709961</v>
      </c>
      <c r="L1004">
        <v>4.3010697466917353E-2</v>
      </c>
      <c r="M1004"/>
      <c r="N1004">
        <v>9.5193538458873461E-2</v>
      </c>
      <c r="O1004">
        <v>0.20390763338710963</v>
      </c>
      <c r="P1004"/>
      <c r="Q1004"/>
      <c r="R1004">
        <v>3.3113408589771627</v>
      </c>
      <c r="S1004">
        <v>3.3732577498356435</v>
      </c>
      <c r="T1004"/>
      <c r="U1004"/>
      <c r="V1004"/>
      <c r="W1004"/>
      <c r="X1004"/>
      <c r="Y1004"/>
      <c r="Z1004">
        <v>0.74936753519680488</v>
      </c>
      <c r="AA1004"/>
      <c r="AB1004">
        <v>4.8428412543333383</v>
      </c>
      <c r="AC1004"/>
      <c r="AD1004"/>
      <c r="AE1004"/>
      <c r="AF1004"/>
      <c r="AG1004">
        <v>2.9989498053333361</v>
      </c>
      <c r="AH1004"/>
      <c r="AI1004">
        <v>-41.302989158333375</v>
      </c>
      <c r="AJ1004"/>
      <c r="AK1004"/>
      <c r="AL1004">
        <v>-7.8801301333718685</v>
      </c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</row>
    <row r="1005" spans="1:55" x14ac:dyDescent="0.2">
      <c r="A1005" s="3" t="str">
        <f t="shared" si="15"/>
        <v>SwedenAR4_UNFCCC2001</v>
      </c>
      <c r="B1005" t="s">
        <v>193</v>
      </c>
      <c r="C1005" t="s">
        <v>194</v>
      </c>
      <c r="D1005" t="s">
        <v>26</v>
      </c>
      <c r="E1005" t="s">
        <v>55</v>
      </c>
      <c r="F1005">
        <v>74.892753681746456</v>
      </c>
      <c r="G1005">
        <v>8.4187376833693559</v>
      </c>
      <c r="H1005" t="s">
        <v>123</v>
      </c>
      <c r="I1005" t="s">
        <v>36</v>
      </c>
      <c r="J1005">
        <v>1.6273602570588761E-3</v>
      </c>
      <c r="K1005">
        <v>0.66894751841483691</v>
      </c>
      <c r="L1005">
        <v>4.2345906444220892E-2</v>
      </c>
      <c r="M1005"/>
      <c r="N1005">
        <v>9.5297529025090894E-2</v>
      </c>
      <c r="O1005">
        <v>0.19340904611585136</v>
      </c>
      <c r="P1005"/>
      <c r="Q1005"/>
      <c r="R1005">
        <v>3.2765724555883402</v>
      </c>
      <c r="S1005">
        <v>3.3875340295239917</v>
      </c>
      <c r="T1005"/>
      <c r="U1005"/>
      <c r="V1005"/>
      <c r="W1005"/>
      <c r="X1005"/>
      <c r="Y1005"/>
      <c r="Z1005">
        <v>0.7409779971303273</v>
      </c>
      <c r="AA1005"/>
      <c r="AB1005">
        <v>4.690417365333337</v>
      </c>
      <c r="AC1005"/>
      <c r="AD1005"/>
      <c r="AE1005"/>
      <c r="AF1005"/>
      <c r="AG1005">
        <v>2.3894342030000022</v>
      </c>
      <c r="AH1005"/>
      <c r="AI1005">
        <v>-42.724648950666705</v>
      </c>
      <c r="AJ1005"/>
      <c r="AK1005"/>
      <c r="AL1005">
        <v>-6.5710818597524217</v>
      </c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</row>
    <row r="1006" spans="1:55" x14ac:dyDescent="0.2">
      <c r="A1006" s="3" t="str">
        <f t="shared" si="15"/>
        <v>SwedenAR4_UNFCCC2002</v>
      </c>
      <c r="B1006" t="s">
        <v>193</v>
      </c>
      <c r="C1006" t="s">
        <v>194</v>
      </c>
      <c r="D1006" t="s">
        <v>26</v>
      </c>
      <c r="E1006" t="s">
        <v>52</v>
      </c>
      <c r="F1006">
        <v>75.249690365512876</v>
      </c>
      <c r="G1006">
        <v>8.4313775331506182</v>
      </c>
      <c r="H1006" t="s">
        <v>129</v>
      </c>
      <c r="I1006" t="s">
        <v>35</v>
      </c>
      <c r="J1006">
        <v>1.6213258153907869E-3</v>
      </c>
      <c r="K1006">
        <v>0.67615421245363361</v>
      </c>
      <c r="L1006">
        <v>3.9834403588055782E-2</v>
      </c>
      <c r="M1006"/>
      <c r="N1006">
        <v>9.6585928796794951E-2</v>
      </c>
      <c r="O1006">
        <v>0.18742545516151571</v>
      </c>
      <c r="P1006"/>
      <c r="Q1006"/>
      <c r="R1006">
        <v>3.2232580826556778</v>
      </c>
      <c r="S1006">
        <v>3.3063829000654246</v>
      </c>
      <c r="T1006"/>
      <c r="U1006"/>
      <c r="V1006"/>
      <c r="W1006"/>
      <c r="X1006"/>
      <c r="Y1006"/>
      <c r="Z1006">
        <v>0.73447453679826502</v>
      </c>
      <c r="AA1006"/>
      <c r="AB1006">
        <v>4.7581631883333362</v>
      </c>
      <c r="AC1006"/>
      <c r="AD1006"/>
      <c r="AE1006"/>
      <c r="AF1006"/>
      <c r="AG1006">
        <v>2.0814287596666685</v>
      </c>
      <c r="AH1006"/>
      <c r="AI1006">
        <v>-41.427518584000033</v>
      </c>
      <c r="AJ1006"/>
      <c r="AK1006"/>
      <c r="AL1006">
        <v>-7.2200633492495934</v>
      </c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</row>
    <row r="1007" spans="1:55" x14ac:dyDescent="0.2">
      <c r="A1007" s="3" t="str">
        <f t="shared" si="15"/>
        <v>SwedenAR4_UNFCCC2003</v>
      </c>
      <c r="B1007" t="s">
        <v>193</v>
      </c>
      <c r="C1007" t="s">
        <v>194</v>
      </c>
      <c r="D1007" t="s">
        <v>26</v>
      </c>
      <c r="E1007" t="s">
        <v>50</v>
      </c>
      <c r="F1007">
        <v>76.509869550434772</v>
      </c>
      <c r="G1007">
        <v>8.5407360707607243</v>
      </c>
      <c r="H1007" t="s">
        <v>129</v>
      </c>
      <c r="I1007" t="s">
        <v>40</v>
      </c>
      <c r="J1007">
        <v>1.6066774030357933E-3</v>
      </c>
      <c r="K1007">
        <v>0.67726159634883354</v>
      </c>
      <c r="L1007">
        <v>3.7490729758505044E-2</v>
      </c>
      <c r="M1007"/>
      <c r="N1007">
        <v>8.9885714765439453E-2</v>
      </c>
      <c r="O1007">
        <v>0.19536195912722204</v>
      </c>
      <c r="P1007"/>
      <c r="Q1007"/>
      <c r="R1007">
        <v>3.1725800940574382</v>
      </c>
      <c r="S1007">
        <v>3.2659130086902559</v>
      </c>
      <c r="T1007"/>
      <c r="U1007"/>
      <c r="V1007"/>
      <c r="W1007"/>
      <c r="X1007"/>
      <c r="Y1007"/>
      <c r="Z1007">
        <v>0.73651085819342732</v>
      </c>
      <c r="AA1007"/>
      <c r="AB1007">
        <v>4.6476766810000045</v>
      </c>
      <c r="AC1007"/>
      <c r="AD1007"/>
      <c r="AE1007"/>
      <c r="AF1007"/>
      <c r="AG1007">
        <v>3.1244373660000027</v>
      </c>
      <c r="AH1007"/>
      <c r="AI1007">
        <v>-38.319951712333371</v>
      </c>
      <c r="AJ1007"/>
      <c r="AK1007"/>
      <c r="AL1007">
        <v>-7.8959210050807549</v>
      </c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</row>
    <row r="1008" spans="1:55" x14ac:dyDescent="0.2">
      <c r="A1008" s="3" t="str">
        <f t="shared" si="15"/>
        <v>SwedenAR4_UNFCCC2004</v>
      </c>
      <c r="B1008" t="s">
        <v>193</v>
      </c>
      <c r="C1008" t="s">
        <v>194</v>
      </c>
      <c r="D1008" t="s">
        <v>26</v>
      </c>
      <c r="E1008" t="s">
        <v>46</v>
      </c>
      <c r="F1008">
        <v>75.975971221365185</v>
      </c>
      <c r="G1008">
        <v>8.4478467046330508</v>
      </c>
      <c r="H1008" t="s">
        <v>41</v>
      </c>
      <c r="I1008" t="s">
        <v>40</v>
      </c>
      <c r="J1008">
        <v>1.497544898188465E-3</v>
      </c>
      <c r="K1008">
        <v>0.66676814359113323</v>
      </c>
      <c r="L1008">
        <v>3.7556859049314842E-2</v>
      </c>
      <c r="M1008"/>
      <c r="N1008">
        <v>9.6977337011906958E-2</v>
      </c>
      <c r="O1008">
        <v>0.19869766034764486</v>
      </c>
      <c r="P1008"/>
      <c r="Q1008"/>
      <c r="R1008">
        <v>3.2140084837242591</v>
      </c>
      <c r="S1008">
        <v>3.250945624729118</v>
      </c>
      <c r="T1008"/>
      <c r="U1008"/>
      <c r="V1008"/>
      <c r="W1008"/>
      <c r="X1008"/>
      <c r="Y1008"/>
      <c r="Z1008">
        <v>0.73129787520520961</v>
      </c>
      <c r="AA1008"/>
      <c r="AB1008">
        <v>4.55247802166667</v>
      </c>
      <c r="AC1008"/>
      <c r="AD1008"/>
      <c r="AE1008"/>
      <c r="AF1008"/>
      <c r="AG1008">
        <v>3.3475177190000029</v>
      </c>
      <c r="AH1008"/>
      <c r="AI1008">
        <v>-31.474333579000028</v>
      </c>
      <c r="AJ1008"/>
      <c r="AK1008"/>
      <c r="AL1008">
        <v>-8.5372342833935431</v>
      </c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</row>
    <row r="1009" spans="1:55" x14ac:dyDescent="0.2">
      <c r="A1009" s="3" t="str">
        <f t="shared" si="15"/>
        <v>SwedenAR4_UNFCCC2005</v>
      </c>
      <c r="B1009" t="s">
        <v>193</v>
      </c>
      <c r="C1009" t="s">
        <v>194</v>
      </c>
      <c r="D1009" t="s">
        <v>26</v>
      </c>
      <c r="E1009" t="s">
        <v>43</v>
      </c>
      <c r="F1009">
        <v>71.246835270003245</v>
      </c>
      <c r="G1009">
        <v>7.890388965280219</v>
      </c>
      <c r="H1009" t="s">
        <v>134</v>
      </c>
      <c r="I1009" t="s">
        <v>42</v>
      </c>
      <c r="J1009">
        <v>1.3720157161753706E-3</v>
      </c>
      <c r="K1009">
        <v>0.67654736018453743</v>
      </c>
      <c r="L1009">
        <v>3.8137641520027812E-2</v>
      </c>
      <c r="M1009"/>
      <c r="N1009">
        <v>0.10098736043625973</v>
      </c>
      <c r="O1009">
        <v>0.18432763785917503</v>
      </c>
      <c r="P1009"/>
      <c r="Q1009"/>
      <c r="R1009">
        <v>3.1769796489354047</v>
      </c>
      <c r="S1009">
        <v>3.1372631167822984</v>
      </c>
      <c r="T1009"/>
      <c r="U1009"/>
      <c r="V1009"/>
      <c r="W1009"/>
      <c r="X1009"/>
      <c r="Y1009"/>
      <c r="Z1009">
        <v>0.73111296321041574</v>
      </c>
      <c r="AA1009"/>
      <c r="AB1009">
        <v>4.1688822036666702</v>
      </c>
      <c r="AC1009"/>
      <c r="AD1009"/>
      <c r="AE1009"/>
      <c r="AF1009"/>
      <c r="AG1009">
        <v>1.9185229176666683</v>
      </c>
      <c r="AH1009"/>
      <c r="AI1009">
        <v>-27.888046572333362</v>
      </c>
      <c r="AJ1009"/>
      <c r="AK1009"/>
      <c r="AL1009">
        <v>-10.325220767585972</v>
      </c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</row>
    <row r="1010" spans="1:55" x14ac:dyDescent="0.2">
      <c r="A1010" s="3" t="str">
        <f t="shared" si="15"/>
        <v>SwedenAR4_UNFCCC2006</v>
      </c>
      <c r="B1010" t="s">
        <v>193</v>
      </c>
      <c r="C1010" t="s">
        <v>194</v>
      </c>
      <c r="D1010" t="s">
        <v>26</v>
      </c>
      <c r="E1010" t="s">
        <v>39</v>
      </c>
      <c r="F1010">
        <v>71.115358841463632</v>
      </c>
      <c r="G1010">
        <v>7.831652407158372</v>
      </c>
      <c r="H1010" t="s">
        <v>130</v>
      </c>
      <c r="I1010" t="s">
        <v>123</v>
      </c>
      <c r="J1010">
        <v>1.2894102912511941E-3</v>
      </c>
      <c r="K1010">
        <v>0.67603885733080327</v>
      </c>
      <c r="L1010">
        <v>3.6844362140746031E-2</v>
      </c>
      <c r="M1010"/>
      <c r="N1010">
        <v>0.10110617811674234</v>
      </c>
      <c r="O1010">
        <v>0.18601060241170839</v>
      </c>
      <c r="P1010"/>
      <c r="Q1010"/>
      <c r="R1010">
        <v>3.1576162972608328</v>
      </c>
      <c r="S1010">
        <v>3.0626087677526619</v>
      </c>
      <c r="T1010"/>
      <c r="U1010"/>
      <c r="V1010"/>
      <c r="W1010"/>
      <c r="X1010"/>
      <c r="Y1010"/>
      <c r="Z1010">
        <v>0.69423401047862943</v>
      </c>
      <c r="AA1010"/>
      <c r="AB1010">
        <v>3.9562916986666701</v>
      </c>
      <c r="AC1010"/>
      <c r="AD1010"/>
      <c r="AE1010"/>
      <c r="AF1010"/>
      <c r="AG1010">
        <v>2.3574599646666687</v>
      </c>
      <c r="AH1010"/>
      <c r="AI1010">
        <v>-36.445751642333363</v>
      </c>
      <c r="AJ1010"/>
      <c r="AK1010"/>
      <c r="AL1010">
        <v>-11.372872982380064</v>
      </c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</row>
    <row r="1011" spans="1:55" x14ac:dyDescent="0.2">
      <c r="A1011" s="3" t="str">
        <f t="shared" si="15"/>
        <v>SwedenAR4_UNFCCC2007</v>
      </c>
      <c r="B1011" t="s">
        <v>193</v>
      </c>
      <c r="C1011" t="s">
        <v>194</v>
      </c>
      <c r="D1011" t="s">
        <v>26</v>
      </c>
      <c r="E1011" t="s">
        <v>37</v>
      </c>
      <c r="F1011">
        <v>70.712866614771357</v>
      </c>
      <c r="G1011">
        <v>7.7297939958158883</v>
      </c>
      <c r="H1011" t="s">
        <v>49</v>
      </c>
      <c r="I1011" t="s">
        <v>44</v>
      </c>
      <c r="J1011">
        <v>1.2203212360292772E-3</v>
      </c>
      <c r="K1011">
        <v>0.66748185487122025</v>
      </c>
      <c r="L1011">
        <v>3.4547840928646593E-2</v>
      </c>
      <c r="M1011"/>
      <c r="N1011">
        <v>0.10002726177272675</v>
      </c>
      <c r="O1011">
        <v>0.19794304242740654</v>
      </c>
      <c r="P1011"/>
      <c r="Q1011"/>
      <c r="R1011">
        <v>3.0983976403899711</v>
      </c>
      <c r="S1011">
        <v>3.1137261009699415</v>
      </c>
      <c r="T1011"/>
      <c r="U1011"/>
      <c r="V1011"/>
      <c r="W1011"/>
      <c r="X1011"/>
      <c r="Y1011"/>
      <c r="Z1011">
        <v>0.71818591613130667</v>
      </c>
      <c r="AA1011"/>
      <c r="AB1011">
        <v>3.9409605890000035</v>
      </c>
      <c r="AC1011"/>
      <c r="AD1011"/>
      <c r="AE1011"/>
      <c r="AF1011"/>
      <c r="AG1011">
        <v>3.1258497100000029</v>
      </c>
      <c r="AH1011"/>
      <c r="AI1011">
        <v>-31.43865488800003</v>
      </c>
      <c r="AJ1011"/>
      <c r="AK1011"/>
      <c r="AL1011">
        <v>-11.56331166348367</v>
      </c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</row>
    <row r="1012" spans="1:55" x14ac:dyDescent="0.2">
      <c r="A1012" s="3" t="str">
        <f t="shared" si="15"/>
        <v>SwedenAR4_UNFCCC2008</v>
      </c>
      <c r="B1012" t="s">
        <v>193</v>
      </c>
      <c r="C1012" t="s">
        <v>194</v>
      </c>
      <c r="D1012" t="s">
        <v>26</v>
      </c>
      <c r="E1012" t="s">
        <v>33</v>
      </c>
      <c r="F1012">
        <v>67.711331746032528</v>
      </c>
      <c r="G1012">
        <v>7.3442513784471695</v>
      </c>
      <c r="H1012" t="s">
        <v>48</v>
      </c>
      <c r="I1012" t="s">
        <v>134</v>
      </c>
      <c r="J1012">
        <v>1.1898116113934333E-3</v>
      </c>
      <c r="K1012">
        <v>0.67013952501351448</v>
      </c>
      <c r="L1012">
        <v>3.2254839717678459E-2</v>
      </c>
      <c r="M1012"/>
      <c r="N1012">
        <v>0.10108095709292486</v>
      </c>
      <c r="O1012">
        <v>0.19652467817588215</v>
      </c>
      <c r="P1012"/>
      <c r="Q1012"/>
      <c r="R1012">
        <v>3.1096440459054642</v>
      </c>
      <c r="S1012">
        <v>3.1543557071248407</v>
      </c>
      <c r="T1012"/>
      <c r="U1012"/>
      <c r="V1012"/>
      <c r="W1012"/>
      <c r="X1012"/>
      <c r="Y1012"/>
      <c r="Z1012">
        <v>0.70511882988579178</v>
      </c>
      <c r="AA1012"/>
      <c r="AB1012">
        <v>3.5290170913333365</v>
      </c>
      <c r="AC1012"/>
      <c r="AD1012"/>
      <c r="AE1012"/>
      <c r="AF1012"/>
      <c r="AG1012">
        <v>2.8088120060000024</v>
      </c>
      <c r="AH1012"/>
      <c r="AI1012">
        <v>-38.165988525666705</v>
      </c>
      <c r="AJ1012"/>
      <c r="AK1012"/>
      <c r="AL1012">
        <v>-9.6498534926025936</v>
      </c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</row>
    <row r="1013" spans="1:55" x14ac:dyDescent="0.2">
      <c r="A1013" s="3" t="str">
        <f t="shared" si="15"/>
        <v>SwedenAR4_UNFCCC2009</v>
      </c>
      <c r="B1013" t="s">
        <v>193</v>
      </c>
      <c r="C1013" t="s">
        <v>194</v>
      </c>
      <c r="D1013" t="s">
        <v>26</v>
      </c>
      <c r="E1013" t="s">
        <v>31</v>
      </c>
      <c r="F1013">
        <v>64.380380480026474</v>
      </c>
      <c r="G1013">
        <v>6.9237271198709118</v>
      </c>
      <c r="H1013" t="s">
        <v>246</v>
      </c>
      <c r="I1013" t="s">
        <v>130</v>
      </c>
      <c r="J1013">
        <v>1.1099204863926641E-3</v>
      </c>
      <c r="K1013">
        <v>0.67528318417309008</v>
      </c>
      <c r="L1013">
        <v>3.2499421429687168E-2</v>
      </c>
      <c r="M1013"/>
      <c r="N1013">
        <v>7.9436427333312742E-2</v>
      </c>
      <c r="O1013">
        <v>0.21278096706391</v>
      </c>
      <c r="P1013"/>
      <c r="Q1013"/>
      <c r="R1013">
        <v>3.0646323097098902</v>
      </c>
      <c r="S1013">
        <v>2.9550777860836508</v>
      </c>
      <c r="T1013"/>
      <c r="U1013"/>
      <c r="V1013"/>
      <c r="W1013"/>
      <c r="X1013"/>
      <c r="Y1013"/>
      <c r="Z1013">
        <v>0.70605552202229394</v>
      </c>
      <c r="AA1013"/>
      <c r="AB1013">
        <v>3.4216682893333359</v>
      </c>
      <c r="AC1013"/>
      <c r="AD1013"/>
      <c r="AE1013"/>
      <c r="AF1013"/>
      <c r="AG1013">
        <v>3.5514857113333367</v>
      </c>
      <c r="AH1013"/>
      <c r="AI1013">
        <v>-41.400419120666704</v>
      </c>
      <c r="AJ1013"/>
      <c r="AK1013"/>
      <c r="AL1013">
        <v>-7.2982523028647313</v>
      </c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</row>
    <row r="1014" spans="1:55" x14ac:dyDescent="0.2">
      <c r="A1014" s="3" t="str">
        <f t="shared" si="15"/>
        <v>SwedenAR4_UNFCCC2010</v>
      </c>
      <c r="B1014" t="s">
        <v>193</v>
      </c>
      <c r="C1014" t="s">
        <v>194</v>
      </c>
      <c r="D1014" t="s">
        <v>26</v>
      </c>
      <c r="E1014" t="s">
        <v>30</v>
      </c>
      <c r="F1014">
        <v>70.302326142217126</v>
      </c>
      <c r="G1014">
        <v>7.4964151838242659</v>
      </c>
      <c r="H1014" t="s">
        <v>124</v>
      </c>
      <c r="I1014" t="s">
        <v>122</v>
      </c>
      <c r="J1014">
        <v>1.1937520184256683E-3</v>
      </c>
      <c r="K1014">
        <v>0.67537690739271194</v>
      </c>
      <c r="L1014">
        <v>2.80300167406595E-2</v>
      </c>
      <c r="M1014"/>
      <c r="N1014">
        <v>0.10003274539114207</v>
      </c>
      <c r="O1014">
        <v>0.19656033047548649</v>
      </c>
      <c r="P1014"/>
      <c r="Q1014"/>
      <c r="R1014">
        <v>3.0653979383487329</v>
      </c>
      <c r="S1014">
        <v>3.0621972655591589</v>
      </c>
      <c r="T1014"/>
      <c r="U1014"/>
      <c r="V1014"/>
      <c r="W1014"/>
      <c r="X1014"/>
      <c r="Y1014"/>
      <c r="Z1014">
        <v>0.71731469980173146</v>
      </c>
      <c r="AA1014"/>
      <c r="AB1014">
        <v>3.73018283866667</v>
      </c>
      <c r="AC1014"/>
      <c r="AD1014"/>
      <c r="AE1014"/>
      <c r="AF1014"/>
      <c r="AG1014">
        <v>3.2435557173333365</v>
      </c>
      <c r="AH1014"/>
      <c r="AI1014">
        <v>-43.407555361000036</v>
      </c>
      <c r="AJ1014"/>
      <c r="AK1014"/>
      <c r="AL1014">
        <v>-7.4654987032248306</v>
      </c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</row>
    <row r="1015" spans="1:55" x14ac:dyDescent="0.2">
      <c r="A1015" s="3" t="str">
        <f t="shared" si="15"/>
        <v>SwedenAR4_UNFCCC2011</v>
      </c>
      <c r="B1015" t="s">
        <v>193</v>
      </c>
      <c r="C1015" t="s">
        <v>194</v>
      </c>
      <c r="D1015" t="s">
        <v>26</v>
      </c>
      <c r="E1015" t="s">
        <v>29</v>
      </c>
      <c r="F1015">
        <v>65.817142686039816</v>
      </c>
      <c r="G1015">
        <v>6.9653570816998007</v>
      </c>
      <c r="H1015" t="s">
        <v>72</v>
      </c>
      <c r="I1015" t="s">
        <v>119</v>
      </c>
      <c r="J1015">
        <v>8.5328033168345695E-4</v>
      </c>
      <c r="K1015">
        <v>0.66457392137897753</v>
      </c>
      <c r="L1015">
        <v>2.8502563249447527E-2</v>
      </c>
      <c r="M1015"/>
      <c r="N1015">
        <v>9.9373893259803378E-2</v>
      </c>
      <c r="O1015">
        <v>0.20754962211177161</v>
      </c>
      <c r="P1015"/>
      <c r="Q1015"/>
      <c r="R1015">
        <v>3.034844459602724</v>
      </c>
      <c r="S1015">
        <v>3.0880044551247847</v>
      </c>
      <c r="T1015"/>
      <c r="U1015"/>
      <c r="V1015"/>
      <c r="W1015"/>
      <c r="X1015"/>
      <c r="Y1015"/>
      <c r="Z1015">
        <v>0.71550151690327035</v>
      </c>
      <c r="AA1015"/>
      <c r="AB1015">
        <v>3.9631594676666699</v>
      </c>
      <c r="AC1015"/>
      <c r="AD1015"/>
      <c r="AE1015"/>
      <c r="AF1015"/>
      <c r="AG1015">
        <v>2.858813193666669</v>
      </c>
      <c r="AH1015"/>
      <c r="AI1015">
        <v>-43.258375915000038</v>
      </c>
      <c r="AJ1015"/>
      <c r="AK1015"/>
      <c r="AL1015">
        <v>-7.0279903025668027</v>
      </c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</row>
    <row r="1016" spans="1:55" x14ac:dyDescent="0.2">
      <c r="A1016" s="3" t="str">
        <f t="shared" si="15"/>
        <v>SwedenAR4_UNFCCC2012</v>
      </c>
      <c r="B1016" t="s">
        <v>193</v>
      </c>
      <c r="C1016" t="s">
        <v>194</v>
      </c>
      <c r="D1016" t="s">
        <v>26</v>
      </c>
      <c r="E1016" t="s">
        <v>28</v>
      </c>
      <c r="F1016">
        <v>63.524798165049752</v>
      </c>
      <c r="G1016">
        <v>6.6732117222256164</v>
      </c>
      <c r="H1016" t="s">
        <v>131</v>
      </c>
      <c r="I1016" t="s">
        <v>133</v>
      </c>
      <c r="J1016">
        <v>7.8573782889584769E-4</v>
      </c>
      <c r="K1016">
        <v>0.65226908184806354</v>
      </c>
      <c r="L1016">
        <v>2.7488628563831712E-2</v>
      </c>
      <c r="M1016"/>
      <c r="N1016">
        <v>9.9846324147513488E-2</v>
      </c>
      <c r="O1016">
        <v>0.2203959654405912</v>
      </c>
      <c r="P1016"/>
      <c r="Q1016"/>
      <c r="R1016">
        <v>3.0029200502301716</v>
      </c>
      <c r="S1016">
        <v>3.0382349614182207</v>
      </c>
      <c r="T1016"/>
      <c r="U1016"/>
      <c r="V1016"/>
      <c r="W1016"/>
      <c r="X1016"/>
      <c r="Y1016"/>
      <c r="Z1016">
        <v>0.72349488668977235</v>
      </c>
      <c r="AA1016"/>
      <c r="AB1016">
        <v>4.2459402560000035</v>
      </c>
      <c r="AC1016"/>
      <c r="AD1016"/>
      <c r="AE1016"/>
      <c r="AF1016"/>
      <c r="AG1016">
        <v>2.9900190666666693</v>
      </c>
      <c r="AH1016"/>
      <c r="AI1016">
        <v>-44.303252115000042</v>
      </c>
      <c r="AJ1016"/>
      <c r="AK1016"/>
      <c r="AL1016">
        <v>-6.8133124350591894</v>
      </c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</row>
    <row r="1017" spans="1:55" x14ac:dyDescent="0.2">
      <c r="A1017" s="3" t="str">
        <f t="shared" si="15"/>
        <v>SwedenAR4_UNFCCC2013</v>
      </c>
      <c r="B1017" t="s">
        <v>193</v>
      </c>
      <c r="C1017" t="s">
        <v>194</v>
      </c>
      <c r="D1017" t="s">
        <v>26</v>
      </c>
      <c r="E1017" t="s">
        <v>27</v>
      </c>
      <c r="F1017">
        <v>61.675732424789388</v>
      </c>
      <c r="G1017">
        <v>6.4243018348327068</v>
      </c>
      <c r="H1017" t="s">
        <v>135</v>
      </c>
      <c r="I1017" t="s">
        <v>51</v>
      </c>
      <c r="J1017">
        <v>7.375221758571973E-4</v>
      </c>
      <c r="K1017">
        <v>0.64625457954187093</v>
      </c>
      <c r="L1017">
        <v>2.6546519549803908E-2</v>
      </c>
      <c r="M1017"/>
      <c r="N1017">
        <v>0.10273959676206264</v>
      </c>
      <c r="O1017">
        <v>0.22445930414626253</v>
      </c>
      <c r="P1017"/>
      <c r="Q1017"/>
      <c r="R1017">
        <v>3.0090945364016526</v>
      </c>
      <c r="S1017">
        <v>3.0842922798961081</v>
      </c>
      <c r="T1017"/>
      <c r="U1017"/>
      <c r="V1017"/>
      <c r="W1017"/>
      <c r="X1017"/>
      <c r="Y1017"/>
      <c r="Z1017">
        <v>0.74754035548153974</v>
      </c>
      <c r="AA1017"/>
      <c r="AB1017">
        <v>4.0951238133333367</v>
      </c>
      <c r="AC1017"/>
      <c r="AD1017"/>
      <c r="AE1017"/>
      <c r="AF1017"/>
      <c r="AG1017">
        <v>2.9076409976666691</v>
      </c>
      <c r="AH1017"/>
      <c r="AI1017">
        <v>-42.673685873666706</v>
      </c>
      <c r="AJ1017"/>
      <c r="AK1017"/>
      <c r="AL1017">
        <v>-6.2079720834034386</v>
      </c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</row>
    <row r="1018" spans="1:55" x14ac:dyDescent="0.2">
      <c r="A1018" s="3" t="str">
        <f t="shared" si="15"/>
        <v>SwedenAR4_UNFCCC2014</v>
      </c>
      <c r="B1018" t="s">
        <v>193</v>
      </c>
      <c r="C1018" t="s">
        <v>194</v>
      </c>
      <c r="D1018" t="s">
        <v>26</v>
      </c>
      <c r="E1018" t="s">
        <v>24</v>
      </c>
      <c r="F1018">
        <v>59.816296450922152</v>
      </c>
      <c r="G1018">
        <v>6.1691025009949501</v>
      </c>
      <c r="H1018" t="s">
        <v>77</v>
      </c>
      <c r="I1018" t="s">
        <v>54</v>
      </c>
      <c r="J1018">
        <v>7.0165096037014588E-4</v>
      </c>
      <c r="K1018">
        <v>0.63771856853412545</v>
      </c>
      <c r="L1018">
        <v>2.5192357625226511E-2</v>
      </c>
      <c r="M1018"/>
      <c r="N1018">
        <v>0.10300617285633193</v>
      </c>
      <c r="O1018">
        <v>0.23408290098431611</v>
      </c>
      <c r="P1018"/>
      <c r="Q1018"/>
      <c r="R1018">
        <v>3.0106012877537136</v>
      </c>
      <c r="S1018">
        <v>3.1669254130915454</v>
      </c>
      <c r="T1018"/>
      <c r="U1018"/>
      <c r="V1018"/>
      <c r="W1018"/>
      <c r="X1018"/>
      <c r="Y1018"/>
      <c r="Z1018">
        <v>0.7211800535244437</v>
      </c>
      <c r="AA1018"/>
      <c r="AB1018">
        <v>3.5556761543333364</v>
      </c>
      <c r="AC1018"/>
      <c r="AD1018"/>
      <c r="AE1018"/>
      <c r="AF1018"/>
      <c r="AG1018">
        <v>3.5475892906666697</v>
      </c>
      <c r="AH1018"/>
      <c r="AI1018">
        <v>-40.8974824386667</v>
      </c>
      <c r="AJ1018"/>
      <c r="AK1018"/>
      <c r="AL1018">
        <v>-7.4386141861050756</v>
      </c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</row>
    <row r="1019" spans="1:55" x14ac:dyDescent="0.2">
      <c r="A1019" s="3" t="str">
        <f t="shared" si="15"/>
        <v>SwedenAR4_UNFCCC2015</v>
      </c>
      <c r="B1019" t="s">
        <v>193</v>
      </c>
      <c r="C1019" t="s">
        <v>194</v>
      </c>
      <c r="D1019" t="s">
        <v>26</v>
      </c>
      <c r="E1019" t="s">
        <v>22</v>
      </c>
      <c r="F1019">
        <v>60.708644230263886</v>
      </c>
      <c r="G1019">
        <v>6.1952742023943506</v>
      </c>
      <c r="H1019" t="s">
        <v>259</v>
      </c>
      <c r="I1019" t="s">
        <v>54</v>
      </c>
      <c r="J1019">
        <v>7.0333674064356735E-4</v>
      </c>
      <c r="K1019">
        <v>0.63313219148643241</v>
      </c>
      <c r="L1019">
        <v>2.3030450014363303E-2</v>
      </c>
      <c r="M1019"/>
      <c r="N1019">
        <v>0.10110531359001787</v>
      </c>
      <c r="O1019">
        <v>0.2427320449091864</v>
      </c>
      <c r="P1019"/>
      <c r="Q1019"/>
      <c r="R1019">
        <v>2.9991060433245442</v>
      </c>
      <c r="S1019">
        <v>3.2022207838422805</v>
      </c>
      <c r="T1019"/>
      <c r="U1019"/>
      <c r="V1019"/>
      <c r="W1019"/>
      <c r="X1019"/>
      <c r="Y1019"/>
      <c r="Z1019">
        <v>0.72199512450940062</v>
      </c>
      <c r="AA1019"/>
      <c r="AB1019">
        <v>3.7966962610000032</v>
      </c>
      <c r="AC1019"/>
      <c r="AD1019"/>
      <c r="AE1019"/>
      <c r="AF1019"/>
      <c r="AG1019">
        <v>4.0159151450000037</v>
      </c>
      <c r="AH1019"/>
      <c r="AI1019">
        <v>-39.366397405000029</v>
      </c>
      <c r="AJ1019"/>
      <c r="AK1019"/>
      <c r="AL1019">
        <v>-7.3541681615067382</v>
      </c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</row>
    <row r="1020" spans="1:55" x14ac:dyDescent="0.2">
      <c r="A1020" s="3" t="str">
        <f t="shared" si="15"/>
        <v>SwedenAR4_UNFCCC2016</v>
      </c>
      <c r="B1020" t="s">
        <v>193</v>
      </c>
      <c r="C1020" t="s">
        <v>194</v>
      </c>
      <c r="D1020" t="s">
        <v>26</v>
      </c>
      <c r="E1020" t="s">
        <v>21</v>
      </c>
      <c r="F1020">
        <v>59.23772668174248</v>
      </c>
      <c r="G1020">
        <v>5.9696885274833864</v>
      </c>
      <c r="H1020" t="s">
        <v>131</v>
      </c>
      <c r="I1020" t="s">
        <v>54</v>
      </c>
      <c r="J1020">
        <v>8.0449017864825596E-4</v>
      </c>
      <c r="K1020">
        <v>0.6347081151295495</v>
      </c>
      <c r="L1020">
        <v>2.2339249062164779E-2</v>
      </c>
      <c r="M1020"/>
      <c r="N1020">
        <v>0.11246636348259341</v>
      </c>
      <c r="O1020">
        <v>0.2304862723256923</v>
      </c>
      <c r="P1020"/>
      <c r="Q1020"/>
      <c r="R1020">
        <v>2.9908666166278248</v>
      </c>
      <c r="S1020">
        <v>3.1751068113650773</v>
      </c>
      <c r="T1020"/>
      <c r="U1020"/>
      <c r="V1020"/>
      <c r="W1020"/>
      <c r="X1020"/>
      <c r="Y1020"/>
      <c r="Z1020">
        <v>0.72430149659678489</v>
      </c>
      <c r="AA1020"/>
      <c r="AB1020">
        <v>3.7360708326666701</v>
      </c>
      <c r="AC1020"/>
      <c r="AD1020"/>
      <c r="AE1020"/>
      <c r="AF1020"/>
      <c r="AG1020">
        <v>3.0271370466666694</v>
      </c>
      <c r="AH1020"/>
      <c r="AI1020">
        <v>-37.783350660000032</v>
      </c>
      <c r="AJ1020"/>
      <c r="AK1020"/>
      <c r="AL1020">
        <v>-8.2035432854846562</v>
      </c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</row>
    <row r="1021" spans="1:55" x14ac:dyDescent="0.2">
      <c r="A1021" s="3" t="str">
        <f t="shared" si="15"/>
        <v>SwedenAR4_UNFCCC2017</v>
      </c>
      <c r="B1021" t="s">
        <v>193</v>
      </c>
      <c r="C1021" t="s">
        <v>194</v>
      </c>
      <c r="D1021" t="s">
        <v>26</v>
      </c>
      <c r="E1021" t="s">
        <v>20</v>
      </c>
      <c r="F1021">
        <v>58.873777985161517</v>
      </c>
      <c r="G1021">
        <v>5.853603676026216</v>
      </c>
      <c r="H1021" t="s">
        <v>209</v>
      </c>
      <c r="I1021" t="s">
        <v>242</v>
      </c>
      <c r="J1021">
        <v>7.8876268244812918E-4</v>
      </c>
      <c r="K1021">
        <v>0.63082953620257198</v>
      </c>
      <c r="L1021">
        <v>2.1541612483295766E-2</v>
      </c>
      <c r="M1021"/>
      <c r="N1021">
        <v>0.10966257710326023</v>
      </c>
      <c r="O1021">
        <v>0.2379662742108721</v>
      </c>
      <c r="P1021"/>
      <c r="Q1021"/>
      <c r="R1021">
        <v>3.0209158925616624</v>
      </c>
      <c r="S1021">
        <v>3.3076284328264389</v>
      </c>
      <c r="T1021"/>
      <c r="U1021"/>
      <c r="V1021"/>
      <c r="W1021"/>
      <c r="X1021"/>
      <c r="Y1021"/>
      <c r="Z1021">
        <v>0.725357038125512</v>
      </c>
      <c r="AA1021"/>
      <c r="AB1021">
        <v>4.1175626846666704</v>
      </c>
      <c r="AC1021"/>
      <c r="AD1021"/>
      <c r="AE1021"/>
      <c r="AF1021"/>
      <c r="AG1021">
        <v>2.8385095476666691</v>
      </c>
      <c r="AH1021"/>
      <c r="AI1021">
        <v>-35.574992452000032</v>
      </c>
      <c r="AJ1021"/>
      <c r="AK1021"/>
      <c r="AL1021">
        <v>-6.4850408940739106</v>
      </c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</row>
    <row r="1022" spans="1:55" x14ac:dyDescent="0.2">
      <c r="A1022" s="3" t="str">
        <f t="shared" si="15"/>
        <v>SwedenAR4_UNFCCC2018</v>
      </c>
      <c r="B1022" t="s">
        <v>193</v>
      </c>
      <c r="C1022" t="s">
        <v>194</v>
      </c>
      <c r="D1022" t="s">
        <v>26</v>
      </c>
      <c r="E1022" t="s">
        <v>19</v>
      </c>
      <c r="F1022">
        <v>58.404115825683625</v>
      </c>
      <c r="G1022">
        <v>5.7398415233019797</v>
      </c>
      <c r="H1022" t="s">
        <v>259</v>
      </c>
      <c r="I1022" t="s">
        <v>66</v>
      </c>
      <c r="J1022">
        <v>7.2721978148128472E-4</v>
      </c>
      <c r="K1022">
        <v>0.62925080526440735</v>
      </c>
      <c r="L1022">
        <v>2.0416733229437833E-2</v>
      </c>
      <c r="M1022"/>
      <c r="N1022">
        <v>0.105980370733015</v>
      </c>
      <c r="O1022">
        <v>0.2443520907731398</v>
      </c>
      <c r="P1022"/>
      <c r="Q1022"/>
      <c r="R1022">
        <v>3.0088797046096252</v>
      </c>
      <c r="S1022">
        <v>3.1461022627293973</v>
      </c>
      <c r="T1022"/>
      <c r="U1022"/>
      <c r="V1022"/>
      <c r="W1022"/>
      <c r="X1022"/>
      <c r="Y1022"/>
      <c r="Z1022">
        <v>0.72386639975672085</v>
      </c>
      <c r="AA1022"/>
      <c r="AB1022">
        <v>4.48083072566667</v>
      </c>
      <c r="AC1022"/>
      <c r="AD1022"/>
      <c r="AE1022"/>
      <c r="AF1022"/>
      <c r="AG1022">
        <v>2.9114887190000021</v>
      </c>
      <c r="AH1022"/>
      <c r="AI1022">
        <v>-36.46012753600003</v>
      </c>
      <c r="AJ1022"/>
      <c r="AK1022"/>
      <c r="AL1022">
        <v>-5.9649005656350234</v>
      </c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</row>
    <row r="1023" spans="1:55" x14ac:dyDescent="0.2">
      <c r="A1023" s="3" t="str">
        <f t="shared" si="15"/>
        <v>SwedenAR4_UNFCCC2019</v>
      </c>
      <c r="B1023" t="s">
        <v>193</v>
      </c>
      <c r="C1023" t="s">
        <v>194</v>
      </c>
      <c r="D1023" t="s">
        <v>26</v>
      </c>
      <c r="E1023" t="s">
        <v>18</v>
      </c>
      <c r="F1023">
        <v>55.580712222536278</v>
      </c>
      <c r="G1023">
        <v>5.4072695052038489</v>
      </c>
      <c r="H1023" t="s">
        <v>198</v>
      </c>
      <c r="I1023" t="s">
        <v>69</v>
      </c>
      <c r="J1023">
        <v>7.1165099432675698E-4</v>
      </c>
      <c r="K1023">
        <v>0.62964083003658833</v>
      </c>
      <c r="L1023">
        <v>1.945219260929237E-2</v>
      </c>
      <c r="M1023"/>
      <c r="N1023">
        <v>0.12297967298332038</v>
      </c>
      <c r="O1023">
        <v>0.22792730437079894</v>
      </c>
      <c r="P1023"/>
      <c r="Q1023"/>
      <c r="R1023">
        <v>2.9577626185089425</v>
      </c>
      <c r="S1023">
        <v>3.1470296052775955</v>
      </c>
      <c r="T1023"/>
      <c r="U1023"/>
      <c r="V1023"/>
      <c r="W1023"/>
      <c r="X1023"/>
      <c r="Y1023"/>
      <c r="Z1023">
        <v>0.7188454584386007</v>
      </c>
      <c r="AA1023"/>
      <c r="AB1023">
        <v>2.9562880690000028</v>
      </c>
      <c r="AC1023"/>
      <c r="AD1023"/>
      <c r="AE1023"/>
      <c r="AF1023"/>
      <c r="AG1023">
        <v>2.8884361606666689</v>
      </c>
      <c r="AH1023"/>
      <c r="AI1023">
        <v>-36.733201951333371</v>
      </c>
      <c r="AJ1023"/>
      <c r="AK1023"/>
      <c r="AL1023">
        <v>-6.4896773673567223</v>
      </c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</row>
    <row r="1024" spans="1:55" x14ac:dyDescent="0.2">
      <c r="A1024" s="3" t="str">
        <f t="shared" si="15"/>
        <v>SwedenAR4_UNFCCC2020</v>
      </c>
      <c r="B1024" t="s">
        <v>193</v>
      </c>
      <c r="C1024" t="s">
        <v>194</v>
      </c>
      <c r="D1024" t="s">
        <v>26</v>
      </c>
      <c r="E1024" t="s">
        <v>107</v>
      </c>
      <c r="F1024">
        <v>50.619214340660456</v>
      </c>
      <c r="G1024">
        <v>4.8891194194800578</v>
      </c>
      <c r="H1024" t="s">
        <v>77</v>
      </c>
      <c r="I1024" t="s">
        <v>69</v>
      </c>
      <c r="J1024">
        <v>7.2205843499459029E-4</v>
      </c>
      <c r="K1024">
        <v>0.62749574113574602</v>
      </c>
      <c r="L1024">
        <v>2.0092401886062393E-2</v>
      </c>
      <c r="M1024"/>
      <c r="N1024">
        <v>0.10926867600770886</v>
      </c>
      <c r="O1024">
        <v>0.24314318097048279</v>
      </c>
      <c r="P1024"/>
      <c r="Q1024"/>
      <c r="R1024">
        <v>2.9372592701165199</v>
      </c>
      <c r="S1024">
        <v>3.2761696446281241</v>
      </c>
      <c r="T1024"/>
      <c r="U1024"/>
      <c r="V1024"/>
      <c r="W1024"/>
      <c r="X1024"/>
      <c r="Y1024"/>
      <c r="Z1024">
        <v>0.71706112027021518</v>
      </c>
      <c r="AA1024"/>
      <c r="AB1024">
        <v>2.7635789966666691</v>
      </c>
      <c r="AC1024"/>
      <c r="AD1024"/>
      <c r="AE1024"/>
      <c r="AF1024"/>
      <c r="AG1024">
        <v>2.6136477613333358</v>
      </c>
      <c r="AH1024"/>
      <c r="AI1024">
        <v>-38.280350278000043</v>
      </c>
      <c r="AJ1024"/>
      <c r="AK1024"/>
      <c r="AL1024">
        <v>-7.375372987147168</v>
      </c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</row>
    <row r="1025" spans="1:55" x14ac:dyDescent="0.2">
      <c r="A1025" s="3" t="str">
        <f t="shared" si="15"/>
        <v>SwedenAR5_UNFCCC1990</v>
      </c>
      <c r="B1025" t="s">
        <v>193</v>
      </c>
      <c r="C1025" t="s">
        <v>194</v>
      </c>
      <c r="D1025" t="s">
        <v>25</v>
      </c>
      <c r="E1025" t="s">
        <v>79</v>
      </c>
      <c r="F1025">
        <v>77.688883854228393</v>
      </c>
      <c r="G1025">
        <v>9.0770395566953219</v>
      </c>
      <c r="H1025" t="s">
        <v>171</v>
      </c>
      <c r="I1025" t="s">
        <v>195</v>
      </c>
      <c r="J1025">
        <v>2.2436130960076591E-3</v>
      </c>
      <c r="K1025">
        <v>0.67380822256931061</v>
      </c>
      <c r="L1025">
        <v>5.3189695634903535E-2</v>
      </c>
      <c r="M1025"/>
      <c r="N1025">
        <v>8.8665825387819683E-2</v>
      </c>
      <c r="O1025">
        <v>0.18433625640796611</v>
      </c>
      <c r="P1025"/>
      <c r="Q1025"/>
      <c r="R1025">
        <v>3.6675386185011165</v>
      </c>
      <c r="S1025">
        <v>3.1989025067412173</v>
      </c>
      <c r="T1025"/>
      <c r="U1025"/>
      <c r="V1025"/>
      <c r="W1025"/>
      <c r="X1025"/>
      <c r="Y1025"/>
      <c r="Z1025">
        <v>0.78096932529273611</v>
      </c>
      <c r="AA1025"/>
      <c r="AB1025">
        <v>4.121004085333337</v>
      </c>
      <c r="AC1025"/>
      <c r="AD1025"/>
      <c r="AE1025"/>
      <c r="AF1025"/>
      <c r="AG1025">
        <v>2.552463478333336</v>
      </c>
      <c r="AH1025"/>
      <c r="AI1025">
        <v>-38.753263998333374</v>
      </c>
      <c r="AJ1025"/>
      <c r="AK1025"/>
      <c r="AL1025">
        <v>-4.8149111215949016</v>
      </c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</row>
    <row r="1026" spans="1:55" x14ac:dyDescent="0.2">
      <c r="A1026" s="3" t="str">
        <f t="shared" si="15"/>
        <v>SwedenAR5_UNFCCC1991</v>
      </c>
      <c r="B1026" t="s">
        <v>193</v>
      </c>
      <c r="C1026" t="s">
        <v>194</v>
      </c>
      <c r="D1026" t="s">
        <v>25</v>
      </c>
      <c r="E1026" t="s">
        <v>78</v>
      </c>
      <c r="F1026">
        <v>78.287623439351847</v>
      </c>
      <c r="G1026">
        <v>9.0848574466530518</v>
      </c>
      <c r="H1026" t="s">
        <v>204</v>
      </c>
      <c r="I1026" t="s">
        <v>226</v>
      </c>
      <c r="J1026">
        <v>2.2496913540457813E-3</v>
      </c>
      <c r="K1026">
        <v>0.67807926095441518</v>
      </c>
      <c r="L1026">
        <v>5.3703860965828534E-2</v>
      </c>
      <c r="M1026"/>
      <c r="N1026">
        <v>8.4908516076919141E-2</v>
      </c>
      <c r="O1026">
        <v>0.18330836200283723</v>
      </c>
      <c r="P1026"/>
      <c r="Q1026"/>
      <c r="R1026">
        <v>3.5744750370873795</v>
      </c>
      <c r="S1026">
        <v>3.0268380452115959</v>
      </c>
      <c r="T1026"/>
      <c r="U1026"/>
      <c r="V1026"/>
      <c r="W1026"/>
      <c r="X1026"/>
      <c r="Y1026"/>
      <c r="Z1026">
        <v>0.72633944013020058</v>
      </c>
      <c r="AA1026"/>
      <c r="AB1026">
        <v>4.0787413703333364</v>
      </c>
      <c r="AC1026"/>
      <c r="AD1026"/>
      <c r="AE1026"/>
      <c r="AF1026"/>
      <c r="AG1026">
        <v>2.9443821250000028</v>
      </c>
      <c r="AH1026"/>
      <c r="AI1026">
        <v>-38.651697716333373</v>
      </c>
      <c r="AJ1026"/>
      <c r="AK1026"/>
      <c r="AL1026">
        <v>-4.1515568856524077</v>
      </c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</row>
    <row r="1027" spans="1:55" x14ac:dyDescent="0.2">
      <c r="A1027" s="3" t="str">
        <f t="shared" ref="A1027:A1090" si="16">C1027&amp;D1027&amp;E1027</f>
        <v>SwedenAR5_UNFCCC1992</v>
      </c>
      <c r="B1027" t="s">
        <v>193</v>
      </c>
      <c r="C1027" t="s">
        <v>194</v>
      </c>
      <c r="D1027" t="s">
        <v>25</v>
      </c>
      <c r="E1027" t="s">
        <v>76</v>
      </c>
      <c r="F1027">
        <v>77.019358784647409</v>
      </c>
      <c r="G1027">
        <v>8.885413412776737</v>
      </c>
      <c r="H1027" t="s">
        <v>121</v>
      </c>
      <c r="I1027" t="s">
        <v>226</v>
      </c>
      <c r="J1027">
        <v>2.3402135611976533E-3</v>
      </c>
      <c r="K1027">
        <v>0.6903319394399029</v>
      </c>
      <c r="L1027">
        <v>5.4750299351743734E-2</v>
      </c>
      <c r="M1027"/>
      <c r="N1027">
        <v>8.1959692108928422E-2</v>
      </c>
      <c r="O1027">
        <v>0.17295806909942496</v>
      </c>
      <c r="P1027"/>
      <c r="Q1027"/>
      <c r="R1027">
        <v>3.7185657101415894</v>
      </c>
      <c r="S1027">
        <v>2.8734535296422394</v>
      </c>
      <c r="T1027"/>
      <c r="U1027"/>
      <c r="V1027"/>
      <c r="W1027"/>
      <c r="X1027"/>
      <c r="Y1027"/>
      <c r="Z1027">
        <v>0.71448077221794926</v>
      </c>
      <c r="AA1027"/>
      <c r="AB1027">
        <v>4.1341396463333364</v>
      </c>
      <c r="AC1027"/>
      <c r="AD1027"/>
      <c r="AE1027"/>
      <c r="AF1027"/>
      <c r="AG1027">
        <v>1.8804799203333351</v>
      </c>
      <c r="AH1027"/>
      <c r="AI1027">
        <v>-37.820898127666702</v>
      </c>
      <c r="AJ1027"/>
      <c r="AK1027"/>
      <c r="AL1027">
        <v>-3.4889340985922459</v>
      </c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</row>
    <row r="1028" spans="1:55" x14ac:dyDescent="0.2">
      <c r="A1028" s="3" t="str">
        <f t="shared" si="16"/>
        <v>SwedenAR5_UNFCCC1993</v>
      </c>
      <c r="B1028" t="s">
        <v>193</v>
      </c>
      <c r="C1028" t="s">
        <v>194</v>
      </c>
      <c r="D1028" t="s">
        <v>25</v>
      </c>
      <c r="E1028" t="s">
        <v>73</v>
      </c>
      <c r="F1028">
        <v>79.195552887458177</v>
      </c>
      <c r="G1028">
        <v>9.0835578127466423</v>
      </c>
      <c r="H1028" t="s">
        <v>241</v>
      </c>
      <c r="I1028" t="s">
        <v>223</v>
      </c>
      <c r="J1028">
        <v>2.3250663651486134E-3</v>
      </c>
      <c r="K1028">
        <v>0.67053171335996054</v>
      </c>
      <c r="L1028">
        <v>5.1545943033309637E-2</v>
      </c>
      <c r="M1028"/>
      <c r="N1028">
        <v>8.0637049936914756E-2</v>
      </c>
      <c r="O1028">
        <v>0.19728529366981506</v>
      </c>
      <c r="P1028"/>
      <c r="Q1028"/>
      <c r="R1028">
        <v>3.819335655144708</v>
      </c>
      <c r="S1028">
        <v>3.0580217234752509</v>
      </c>
      <c r="T1028"/>
      <c r="U1028"/>
      <c r="V1028"/>
      <c r="W1028"/>
      <c r="X1028"/>
      <c r="Y1028"/>
      <c r="Z1028">
        <v>0.74845501779225976</v>
      </c>
      <c r="AA1028"/>
      <c r="AB1028">
        <v>4.0301698423333363</v>
      </c>
      <c r="AC1028"/>
      <c r="AD1028"/>
      <c r="AE1028"/>
      <c r="AF1028"/>
      <c r="AG1028">
        <v>3.9681356700000032</v>
      </c>
      <c r="AH1028"/>
      <c r="AI1028">
        <v>-34.217582615333363</v>
      </c>
      <c r="AJ1028"/>
      <c r="AK1028"/>
      <c r="AL1028">
        <v>-5.1031193859006603</v>
      </c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</row>
    <row r="1029" spans="1:55" x14ac:dyDescent="0.2">
      <c r="A1029" s="3" t="str">
        <f t="shared" si="16"/>
        <v>SwedenAR5_UNFCCC1994</v>
      </c>
      <c r="B1029" t="s">
        <v>193</v>
      </c>
      <c r="C1029" t="s">
        <v>194</v>
      </c>
      <c r="D1029" t="s">
        <v>25</v>
      </c>
      <c r="E1029" t="s">
        <v>70</v>
      </c>
      <c r="F1029">
        <v>80.115021771074169</v>
      </c>
      <c r="G1029">
        <v>9.1239435573034129</v>
      </c>
      <c r="H1029" t="s">
        <v>121</v>
      </c>
      <c r="I1029" t="s">
        <v>223</v>
      </c>
      <c r="J1029">
        <v>2.358901514722637E-3</v>
      </c>
      <c r="K1029">
        <v>0.68795009986484257</v>
      </c>
      <c r="L1029">
        <v>4.9112891711645845E-2</v>
      </c>
      <c r="M1029"/>
      <c r="N1029">
        <v>8.4754415981983536E-2</v>
      </c>
      <c r="O1029">
        <v>0.17818259244152801</v>
      </c>
      <c r="P1029"/>
      <c r="Q1029"/>
      <c r="R1029">
        <v>3.8846234249606115</v>
      </c>
      <c r="S1029">
        <v>3.1029899077609215</v>
      </c>
      <c r="T1029"/>
      <c r="U1029"/>
      <c r="V1029"/>
      <c r="W1029"/>
      <c r="X1029"/>
      <c r="Y1029"/>
      <c r="Z1029">
        <v>0.7826549999579141</v>
      </c>
      <c r="AA1029"/>
      <c r="AB1029">
        <v>4.3654616100000041</v>
      </c>
      <c r="AC1029"/>
      <c r="AD1029"/>
      <c r="AE1029"/>
      <c r="AF1029"/>
      <c r="AG1029">
        <v>2.1393723300000018</v>
      </c>
      <c r="AH1029"/>
      <c r="AI1029">
        <v>-34.321676811333369</v>
      </c>
      <c r="AJ1029"/>
      <c r="AK1029"/>
      <c r="AL1029">
        <v>-5.5037983542255198</v>
      </c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</row>
    <row r="1030" spans="1:55" x14ac:dyDescent="0.2">
      <c r="A1030" s="3" t="str">
        <f t="shared" si="16"/>
        <v>SwedenAR5_UNFCCC1995</v>
      </c>
      <c r="B1030" t="s">
        <v>193</v>
      </c>
      <c r="C1030" t="s">
        <v>194</v>
      </c>
      <c r="D1030" t="s">
        <v>25</v>
      </c>
      <c r="E1030" t="s">
        <v>68</v>
      </c>
      <c r="F1030">
        <v>80.057215245562801</v>
      </c>
      <c r="G1030">
        <v>9.0696463684141015</v>
      </c>
      <c r="H1030" t="s">
        <v>241</v>
      </c>
      <c r="I1030" t="s">
        <v>223</v>
      </c>
      <c r="J1030">
        <v>2.2907223536000301E-3</v>
      </c>
      <c r="K1030">
        <v>0.6774169695222263</v>
      </c>
      <c r="L1030">
        <v>4.9058928843830882E-2</v>
      </c>
      <c r="M1030"/>
      <c r="N1030">
        <v>8.8058558896612016E-2</v>
      </c>
      <c r="O1030">
        <v>0.18546554273733074</v>
      </c>
      <c r="P1030"/>
      <c r="Q1030"/>
      <c r="R1030">
        <v>3.8100216681016983</v>
      </c>
      <c r="S1030">
        <v>3.0131373538078936</v>
      </c>
      <c r="T1030"/>
      <c r="U1030"/>
      <c r="V1030"/>
      <c r="W1030"/>
      <c r="X1030"/>
      <c r="Y1030"/>
      <c r="Z1030">
        <v>0.78937381098134762</v>
      </c>
      <c r="AA1030"/>
      <c r="AB1030">
        <v>4.2889857793333368</v>
      </c>
      <c r="AC1030"/>
      <c r="AD1030"/>
      <c r="AE1030"/>
      <c r="AF1030"/>
      <c r="AG1030">
        <v>2.9463362633333356</v>
      </c>
      <c r="AH1030"/>
      <c r="AI1030">
        <v>-37.357214314666706</v>
      </c>
      <c r="AJ1030"/>
      <c r="AK1030"/>
      <c r="AL1030">
        <v>-6.0505706477275059</v>
      </c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</row>
    <row r="1031" spans="1:55" x14ac:dyDescent="0.2">
      <c r="A1031" s="3" t="str">
        <f t="shared" si="16"/>
        <v>SwedenAR5_UNFCCC1996</v>
      </c>
      <c r="B1031" t="s">
        <v>193</v>
      </c>
      <c r="C1031" t="s">
        <v>194</v>
      </c>
      <c r="D1031" t="s">
        <v>25</v>
      </c>
      <c r="E1031" t="s">
        <v>65</v>
      </c>
      <c r="F1031">
        <v>83.642054505308423</v>
      </c>
      <c r="G1031">
        <v>9.4607027968232114</v>
      </c>
      <c r="H1031" t="s">
        <v>217</v>
      </c>
      <c r="I1031" t="s">
        <v>226</v>
      </c>
      <c r="J1031">
        <v>2.4278975901527566E-3</v>
      </c>
      <c r="K1031">
        <v>0.69757559727982899</v>
      </c>
      <c r="L1031">
        <v>4.6606502007598513E-2</v>
      </c>
      <c r="M1031"/>
      <c r="N1031">
        <v>8.1438334114659935E-2</v>
      </c>
      <c r="O1031">
        <v>0.17437956659791265</v>
      </c>
      <c r="P1031"/>
      <c r="Q1031"/>
      <c r="R1031">
        <v>3.8511170053430144</v>
      </c>
      <c r="S1031">
        <v>3.0328991992286003</v>
      </c>
      <c r="T1031"/>
      <c r="U1031"/>
      <c r="V1031"/>
      <c r="W1031"/>
      <c r="X1031"/>
      <c r="Y1031"/>
      <c r="Z1031">
        <v>0.82101211408971597</v>
      </c>
      <c r="AA1031"/>
      <c r="AB1031">
        <v>4.3192567263333368</v>
      </c>
      <c r="AC1031"/>
      <c r="AD1031"/>
      <c r="AE1031"/>
      <c r="AF1031"/>
      <c r="AG1031">
        <v>2.5611801690000022</v>
      </c>
      <c r="AH1031"/>
      <c r="AI1031">
        <v>-39.388159870333375</v>
      </c>
      <c r="AJ1031"/>
      <c r="AK1031"/>
      <c r="AL1031">
        <v>-5.5308900443058171</v>
      </c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</row>
    <row r="1032" spans="1:55" x14ac:dyDescent="0.2">
      <c r="A1032" s="3" t="str">
        <f t="shared" si="16"/>
        <v>SwedenAR5_UNFCCC1997</v>
      </c>
      <c r="B1032" t="s">
        <v>193</v>
      </c>
      <c r="C1032" t="s">
        <v>194</v>
      </c>
      <c r="D1032" t="s">
        <v>25</v>
      </c>
      <c r="E1032" t="s">
        <v>64</v>
      </c>
      <c r="F1032">
        <v>78.728403507098818</v>
      </c>
      <c r="G1032">
        <v>8.8998249737678545</v>
      </c>
      <c r="H1032" t="s">
        <v>223</v>
      </c>
      <c r="I1032" t="s">
        <v>226</v>
      </c>
      <c r="J1032">
        <v>2.1595517594959336E-3</v>
      </c>
      <c r="K1032">
        <v>0.67695861832962789</v>
      </c>
      <c r="L1032">
        <v>4.9036800236792959E-2</v>
      </c>
      <c r="M1032"/>
      <c r="N1032">
        <v>8.5322542078511754E-2</v>
      </c>
      <c r="O1032">
        <v>0.1886820393550673</v>
      </c>
      <c r="P1032"/>
      <c r="Q1032"/>
      <c r="R1032">
        <v>3.8469919175511484</v>
      </c>
      <c r="S1032">
        <v>3.0755238663722486</v>
      </c>
      <c r="T1032"/>
      <c r="U1032"/>
      <c r="V1032"/>
      <c r="W1032"/>
      <c r="X1032"/>
      <c r="Y1032"/>
      <c r="Z1032">
        <v>0.80240161296463386</v>
      </c>
      <c r="AA1032"/>
      <c r="AB1032">
        <v>4.3824606743333367</v>
      </c>
      <c r="AC1032"/>
      <c r="AD1032"/>
      <c r="AE1032"/>
      <c r="AF1032"/>
      <c r="AG1032">
        <v>2.747257657666669</v>
      </c>
      <c r="AH1032"/>
      <c r="AI1032">
        <v>-39.273110445333366</v>
      </c>
      <c r="AJ1032"/>
      <c r="AK1032"/>
      <c r="AL1032">
        <v>-7.3444421352439777</v>
      </c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</row>
    <row r="1033" spans="1:55" x14ac:dyDescent="0.2">
      <c r="A1033" s="3" t="str">
        <f t="shared" si="16"/>
        <v>SwedenAR5_UNFCCC1998</v>
      </c>
      <c r="B1033" t="s">
        <v>193</v>
      </c>
      <c r="C1033" t="s">
        <v>194</v>
      </c>
      <c r="D1033" t="s">
        <v>25</v>
      </c>
      <c r="E1033" t="s">
        <v>62</v>
      </c>
      <c r="F1033">
        <v>79.440586530690638</v>
      </c>
      <c r="G1033">
        <v>8.9753496655498743</v>
      </c>
      <c r="H1033" t="s">
        <v>241</v>
      </c>
      <c r="I1033" t="s">
        <v>226</v>
      </c>
      <c r="J1033">
        <v>2.2125563288639153E-3</v>
      </c>
      <c r="K1033">
        <v>0.67622847461624536</v>
      </c>
      <c r="L1033">
        <v>4.7862631101302823E-2</v>
      </c>
      <c r="M1033"/>
      <c r="N1033">
        <v>8.6307233527201585E-2</v>
      </c>
      <c r="O1033">
        <v>0.18960166075525026</v>
      </c>
      <c r="P1033"/>
      <c r="Q1033"/>
      <c r="R1033">
        <v>3.7987676749528636</v>
      </c>
      <c r="S1033">
        <v>3.0583958587743751</v>
      </c>
      <c r="T1033"/>
      <c r="U1033"/>
      <c r="V1033"/>
      <c r="W1033"/>
      <c r="X1033"/>
      <c r="Y1033"/>
      <c r="Z1033">
        <v>0.74533550919619729</v>
      </c>
      <c r="AA1033"/>
      <c r="AB1033">
        <v>4.7629303836666708</v>
      </c>
      <c r="AC1033"/>
      <c r="AD1033"/>
      <c r="AE1033"/>
      <c r="AF1033"/>
      <c r="AG1033">
        <v>2.6966377110000024</v>
      </c>
      <c r="AH1033"/>
      <c r="AI1033">
        <v>-40.604052198000034</v>
      </c>
      <c r="AJ1033"/>
      <c r="AK1033"/>
      <c r="AL1033">
        <v>-6.9977175968542653</v>
      </c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</row>
    <row r="1034" spans="1:55" x14ac:dyDescent="0.2">
      <c r="A1034" s="3" t="str">
        <f t="shared" si="16"/>
        <v>SwedenAR5_UNFCCC1999</v>
      </c>
      <c r="B1034" t="s">
        <v>193</v>
      </c>
      <c r="C1034" t="s">
        <v>194</v>
      </c>
      <c r="D1034" t="s">
        <v>25</v>
      </c>
      <c r="E1034" t="s">
        <v>60</v>
      </c>
      <c r="F1034">
        <v>75.934165623590374</v>
      </c>
      <c r="G1034">
        <v>8.5725046013964956</v>
      </c>
      <c r="H1034" t="s">
        <v>121</v>
      </c>
      <c r="I1034" t="s">
        <v>32</v>
      </c>
      <c r="J1034">
        <v>2.1721699360194584E-3</v>
      </c>
      <c r="K1034">
        <v>0.67119055820947682</v>
      </c>
      <c r="L1034">
        <v>4.8144178920528052E-2</v>
      </c>
      <c r="M1034"/>
      <c r="N1034">
        <v>8.6939668340247217E-2</v>
      </c>
      <c r="O1034">
        <v>0.19372559452974802</v>
      </c>
      <c r="P1034"/>
      <c r="Q1034"/>
      <c r="R1034">
        <v>3.7592457459048187</v>
      </c>
      <c r="S1034">
        <v>2.9687552531275405</v>
      </c>
      <c r="T1034"/>
      <c r="U1034"/>
      <c r="V1034"/>
      <c r="W1034"/>
      <c r="X1034"/>
      <c r="Y1034"/>
      <c r="Z1034">
        <v>0.75594498551803535</v>
      </c>
      <c r="AA1034"/>
      <c r="AB1034">
        <v>4.8408564020000036</v>
      </c>
      <c r="AC1034"/>
      <c r="AD1034"/>
      <c r="AE1034"/>
      <c r="AF1034"/>
      <c r="AG1034">
        <v>2.3855889940000021</v>
      </c>
      <c r="AH1034"/>
      <c r="AI1034">
        <v>-40.20901848000004</v>
      </c>
      <c r="AJ1034"/>
      <c r="AK1034"/>
      <c r="AL1034">
        <v>-6.8934472961023578</v>
      </c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</row>
    <row r="1035" spans="1:55" x14ac:dyDescent="0.2">
      <c r="A1035" s="3" t="str">
        <f t="shared" si="16"/>
        <v>SwedenAR5_UNFCCC2000</v>
      </c>
      <c r="B1035" t="s">
        <v>193</v>
      </c>
      <c r="C1035" t="s">
        <v>194</v>
      </c>
      <c r="D1035" t="s">
        <v>25</v>
      </c>
      <c r="E1035" t="s">
        <v>58</v>
      </c>
      <c r="F1035">
        <v>75.160262614090058</v>
      </c>
      <c r="G1035">
        <v>8.471521553002793</v>
      </c>
      <c r="H1035" t="s">
        <v>223</v>
      </c>
      <c r="I1035" t="s">
        <v>195</v>
      </c>
      <c r="J1035">
        <v>2.0198334224446075E-3</v>
      </c>
      <c r="K1035">
        <v>0.65545519237337724</v>
      </c>
      <c r="L1035">
        <v>4.722406021567864E-2</v>
      </c>
      <c r="M1035"/>
      <c r="N1035">
        <v>9.3674780915578224E-2</v>
      </c>
      <c r="O1035">
        <v>0.2036459664953659</v>
      </c>
      <c r="P1035"/>
      <c r="Q1035"/>
      <c r="R1035">
        <v>3.7087017620544218</v>
      </c>
      <c r="S1035">
        <v>2.9997090728404214</v>
      </c>
      <c r="T1035"/>
      <c r="U1035"/>
      <c r="V1035"/>
      <c r="W1035"/>
      <c r="X1035"/>
      <c r="Y1035"/>
      <c r="Z1035">
        <v>0.73903032053036799</v>
      </c>
      <c r="AA1035"/>
      <c r="AB1035">
        <v>4.8690928173333381</v>
      </c>
      <c r="AC1035"/>
      <c r="AD1035"/>
      <c r="AE1035"/>
      <c r="AF1035"/>
      <c r="AG1035">
        <v>2.9895503493333364</v>
      </c>
      <c r="AH1035"/>
      <c r="AI1035">
        <v>-41.402368403333369</v>
      </c>
      <c r="AJ1035"/>
      <c r="AK1035"/>
      <c r="AL1035">
        <v>-7.8801301333718685</v>
      </c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</row>
    <row r="1036" spans="1:55" x14ac:dyDescent="0.2">
      <c r="A1036" s="3" t="str">
        <f t="shared" si="16"/>
        <v>SwedenAR5_UNFCCC2001</v>
      </c>
      <c r="B1036" t="s">
        <v>193</v>
      </c>
      <c r="C1036" t="s">
        <v>194</v>
      </c>
      <c r="D1036" t="s">
        <v>25</v>
      </c>
      <c r="E1036" t="s">
        <v>55</v>
      </c>
      <c r="F1036">
        <v>75.142210398573141</v>
      </c>
      <c r="G1036">
        <v>8.4467792569405837</v>
      </c>
      <c r="H1036" t="s">
        <v>44</v>
      </c>
      <c r="I1036" t="s">
        <v>36</v>
      </c>
      <c r="J1036">
        <v>1.6080547520714655E-3</v>
      </c>
      <c r="K1036">
        <v>0.66640627444123701</v>
      </c>
      <c r="L1036">
        <v>4.6478620117772665E-2</v>
      </c>
      <c r="M1036"/>
      <c r="N1036">
        <v>9.4007751680362267E-2</v>
      </c>
      <c r="O1036">
        <v>0.19310735376062796</v>
      </c>
      <c r="P1036"/>
      <c r="Q1036"/>
      <c r="R1036">
        <v>3.6697611502589411</v>
      </c>
      <c r="S1036">
        <v>3.0124044222277107</v>
      </c>
      <c r="T1036"/>
      <c r="U1036"/>
      <c r="V1036"/>
      <c r="W1036"/>
      <c r="X1036"/>
      <c r="Y1036"/>
      <c r="Z1036">
        <v>0.73221374697280817</v>
      </c>
      <c r="AA1036"/>
      <c r="AB1036">
        <v>4.7165855283333373</v>
      </c>
      <c r="AC1036"/>
      <c r="AD1036"/>
      <c r="AE1036"/>
      <c r="AF1036"/>
      <c r="AG1036">
        <v>2.379548558000002</v>
      </c>
      <c r="AH1036"/>
      <c r="AI1036">
        <v>-42.824002413666705</v>
      </c>
      <c r="AJ1036"/>
      <c r="AK1036"/>
      <c r="AL1036">
        <v>-6.5710818597524217</v>
      </c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</row>
    <row r="1037" spans="1:55" x14ac:dyDescent="0.2">
      <c r="A1037" s="3" t="str">
        <f t="shared" si="16"/>
        <v>SwedenAR5_UNFCCC2002</v>
      </c>
      <c r="B1037" t="s">
        <v>193</v>
      </c>
      <c r="C1037" t="s">
        <v>194</v>
      </c>
      <c r="D1037" t="s">
        <v>25</v>
      </c>
      <c r="E1037" t="s">
        <v>52</v>
      </c>
      <c r="F1037">
        <v>75.481512555233564</v>
      </c>
      <c r="G1037">
        <v>8.4573521304227501</v>
      </c>
      <c r="H1037" t="s">
        <v>41</v>
      </c>
      <c r="I1037" t="s">
        <v>36</v>
      </c>
      <c r="J1037">
        <v>1.6015568401003611E-3</v>
      </c>
      <c r="K1037">
        <v>0.67375837650489456</v>
      </c>
      <c r="L1037">
        <v>4.3670511667538242E-2</v>
      </c>
      <c r="M1037"/>
      <c r="N1037">
        <v>9.5364109639932776E-2</v>
      </c>
      <c r="O1037">
        <v>0.1872070021876345</v>
      </c>
      <c r="P1037"/>
      <c r="Q1037"/>
      <c r="R1037">
        <v>3.6100490525743592</v>
      </c>
      <c r="S1037">
        <v>2.9402398272393881</v>
      </c>
      <c r="T1037"/>
      <c r="U1037"/>
      <c r="V1037"/>
      <c r="W1037"/>
      <c r="X1037"/>
      <c r="Y1037"/>
      <c r="Z1037">
        <v>0.72525367723981904</v>
      </c>
      <c r="AA1037"/>
      <c r="AB1037">
        <v>4.7842005003333368</v>
      </c>
      <c r="AC1037"/>
      <c r="AD1037"/>
      <c r="AE1037"/>
      <c r="AF1037"/>
      <c r="AG1037">
        <v>2.0709246286666683</v>
      </c>
      <c r="AH1037"/>
      <c r="AI1037">
        <v>-41.526464428000033</v>
      </c>
      <c r="AJ1037"/>
      <c r="AK1037"/>
      <c r="AL1037">
        <v>-7.2200633492495934</v>
      </c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</row>
    <row r="1038" spans="1:55" x14ac:dyDescent="0.2">
      <c r="A1038" s="3" t="str">
        <f t="shared" si="16"/>
        <v>SwedenAR5_UNFCCC2003</v>
      </c>
      <c r="B1038" t="s">
        <v>193</v>
      </c>
      <c r="C1038" t="s">
        <v>194</v>
      </c>
      <c r="D1038" t="s">
        <v>25</v>
      </c>
      <c r="E1038" t="s">
        <v>50</v>
      </c>
      <c r="F1038">
        <v>76.719745412221201</v>
      </c>
      <c r="G1038">
        <v>8.5641643467945734</v>
      </c>
      <c r="H1038" t="s">
        <v>129</v>
      </c>
      <c r="I1038" t="s">
        <v>128</v>
      </c>
      <c r="J1038">
        <v>1.5868708963325407E-3</v>
      </c>
      <c r="K1038">
        <v>0.67506947485662849</v>
      </c>
      <c r="L1038">
        <v>4.1041051947050954E-2</v>
      </c>
      <c r="M1038"/>
      <c r="N1038">
        <v>8.8726357262982475E-2</v>
      </c>
      <c r="O1038">
        <v>0.19516311593333818</v>
      </c>
      <c r="P1038"/>
      <c r="Q1038"/>
      <c r="R1038">
        <v>3.5532897053443309</v>
      </c>
      <c r="S1038">
        <v>2.9042515010165029</v>
      </c>
      <c r="T1038"/>
      <c r="U1038"/>
      <c r="V1038"/>
      <c r="W1038"/>
      <c r="X1038"/>
      <c r="Y1038"/>
      <c r="Z1038">
        <v>0.72827752290067538</v>
      </c>
      <c r="AA1038"/>
      <c r="AB1038">
        <v>4.6735088350000042</v>
      </c>
      <c r="AC1038"/>
      <c r="AD1038"/>
      <c r="AE1038"/>
      <c r="AF1038"/>
      <c r="AG1038">
        <v>3.113537004000003</v>
      </c>
      <c r="AH1038"/>
      <c r="AI1038">
        <v>-38.41809135433337</v>
      </c>
      <c r="AJ1038"/>
      <c r="AK1038"/>
      <c r="AL1038">
        <v>-7.8959210050807549</v>
      </c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</row>
    <row r="1039" spans="1:55" x14ac:dyDescent="0.2">
      <c r="A1039" s="3" t="str">
        <f t="shared" si="16"/>
        <v>SwedenAR5_UNFCCC2004</v>
      </c>
      <c r="B1039" t="s">
        <v>193</v>
      </c>
      <c r="C1039" t="s">
        <v>194</v>
      </c>
      <c r="D1039" t="s">
        <v>25</v>
      </c>
      <c r="E1039" t="s">
        <v>46</v>
      </c>
      <c r="F1039">
        <v>76.186947599643432</v>
      </c>
      <c r="G1039">
        <v>8.4713053860206227</v>
      </c>
      <c r="H1039" t="s">
        <v>122</v>
      </c>
      <c r="I1039" t="s">
        <v>40</v>
      </c>
      <c r="J1039">
        <v>1.4793316453546458E-3</v>
      </c>
      <c r="K1039">
        <v>0.66456799306802361</v>
      </c>
      <c r="L1039">
        <v>4.1088961446382126E-2</v>
      </c>
      <c r="M1039"/>
      <c r="N1039">
        <v>9.5779465704974365E-2</v>
      </c>
      <c r="O1039">
        <v>0.19856357978061989</v>
      </c>
      <c r="P1039"/>
      <c r="Q1039"/>
      <c r="R1039">
        <v>3.5996895017711701</v>
      </c>
      <c r="S1039">
        <v>2.8909415790376385</v>
      </c>
      <c r="T1039"/>
      <c r="U1039"/>
      <c r="V1039"/>
      <c r="W1039"/>
      <c r="X1039"/>
      <c r="Y1039"/>
      <c r="Z1039">
        <v>0.72290849646822597</v>
      </c>
      <c r="AA1039"/>
      <c r="AB1039">
        <v>4.5782451776666706</v>
      </c>
      <c r="AC1039"/>
      <c r="AD1039"/>
      <c r="AE1039"/>
      <c r="AF1039"/>
      <c r="AG1039">
        <v>3.3361682930000027</v>
      </c>
      <c r="AH1039"/>
      <c r="AI1039">
        <v>-31.572454342000025</v>
      </c>
      <c r="AJ1039"/>
      <c r="AK1039"/>
      <c r="AL1039">
        <v>-8.5372342833935431</v>
      </c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</row>
    <row r="1040" spans="1:55" x14ac:dyDescent="0.2">
      <c r="A1040" s="3" t="str">
        <f t="shared" si="16"/>
        <v>SwedenAR5_UNFCCC2005</v>
      </c>
      <c r="B1040" t="s">
        <v>193</v>
      </c>
      <c r="C1040" t="s">
        <v>194</v>
      </c>
      <c r="D1040" t="s">
        <v>25</v>
      </c>
      <c r="E1040" t="s">
        <v>43</v>
      </c>
      <c r="F1040">
        <v>71.446468067642499</v>
      </c>
      <c r="G1040">
        <v>7.9124977427105625</v>
      </c>
      <c r="H1040" t="s">
        <v>112</v>
      </c>
      <c r="I1040" t="s">
        <v>129</v>
      </c>
      <c r="J1040">
        <v>1.3553667825232695E-3</v>
      </c>
      <c r="K1040">
        <v>0.67426530786286409</v>
      </c>
      <c r="L1040">
        <v>4.1626725515272175E-2</v>
      </c>
      <c r="M1040"/>
      <c r="N1040">
        <v>9.9721517226605938E-2</v>
      </c>
      <c r="O1040">
        <v>0.18438644939525795</v>
      </c>
      <c r="P1040"/>
      <c r="Q1040"/>
      <c r="R1040">
        <v>3.5582172068076532</v>
      </c>
      <c r="S1040">
        <v>2.7898480736486881</v>
      </c>
      <c r="T1040"/>
      <c r="U1040"/>
      <c r="V1040"/>
      <c r="W1040"/>
      <c r="X1040"/>
      <c r="Y1040"/>
      <c r="Z1040">
        <v>0.72411962203459601</v>
      </c>
      <c r="AA1040"/>
      <c r="AB1040">
        <v>4.1945711016666705</v>
      </c>
      <c r="AC1040"/>
      <c r="AD1040"/>
      <c r="AE1040"/>
      <c r="AF1040"/>
      <c r="AG1040">
        <v>1.9070045646666682</v>
      </c>
      <c r="AH1040"/>
      <c r="AI1040">
        <v>-27.986091051333361</v>
      </c>
      <c r="AJ1040"/>
      <c r="AK1040"/>
      <c r="AL1040">
        <v>-10.325220767585972</v>
      </c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</row>
    <row r="1041" spans="1:55" x14ac:dyDescent="0.2">
      <c r="A1041" s="3" t="str">
        <f t="shared" si="16"/>
        <v>SwedenAR5_UNFCCC2006</v>
      </c>
      <c r="B1041" t="s">
        <v>193</v>
      </c>
      <c r="C1041" t="s">
        <v>194</v>
      </c>
      <c r="D1041" t="s">
        <v>25</v>
      </c>
      <c r="E1041" t="s">
        <v>39</v>
      </c>
      <c r="F1041">
        <v>71.306825046206455</v>
      </c>
      <c r="G1041">
        <v>7.8527378208818179</v>
      </c>
      <c r="H1041" t="s">
        <v>126</v>
      </c>
      <c r="I1041" t="s">
        <v>127</v>
      </c>
      <c r="J1041">
        <v>1.2736282772811624E-3</v>
      </c>
      <c r="K1041">
        <v>0.6738101168434717</v>
      </c>
      <c r="L1041">
        <v>4.0195159606782008E-2</v>
      </c>
      <c r="M1041"/>
      <c r="N1041">
        <v>9.9829912858961076E-2</v>
      </c>
      <c r="O1041">
        <v>0.18616481069078533</v>
      </c>
      <c r="P1041"/>
      <c r="Q1041"/>
      <c r="R1041">
        <v>3.5365302529321325</v>
      </c>
      <c r="S1041">
        <v>2.7234608169612597</v>
      </c>
      <c r="T1041"/>
      <c r="U1041"/>
      <c r="V1041"/>
      <c r="W1041"/>
      <c r="X1041"/>
      <c r="Y1041"/>
      <c r="Z1041">
        <v>0.68729144346124504</v>
      </c>
      <c r="AA1041"/>
      <c r="AB1041">
        <v>3.9818511646666699</v>
      </c>
      <c r="AC1041"/>
      <c r="AD1041"/>
      <c r="AE1041"/>
      <c r="AF1041"/>
      <c r="AG1041">
        <v>2.3456879076666692</v>
      </c>
      <c r="AH1041"/>
      <c r="AI1041">
        <v>-36.542448023333364</v>
      </c>
      <c r="AJ1041"/>
      <c r="AK1041"/>
      <c r="AL1041">
        <v>-11.372872982380064</v>
      </c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</row>
    <row r="1042" spans="1:55" x14ac:dyDescent="0.2">
      <c r="A1042" s="3" t="str">
        <f t="shared" si="16"/>
        <v>SwedenAR5_UNFCCC2007</v>
      </c>
      <c r="B1042" t="s">
        <v>193</v>
      </c>
      <c r="C1042" t="s">
        <v>194</v>
      </c>
      <c r="D1042" t="s">
        <v>25</v>
      </c>
      <c r="E1042" t="s">
        <v>37</v>
      </c>
      <c r="F1042">
        <v>70.891107956081569</v>
      </c>
      <c r="G1042">
        <v>7.7492779867191501</v>
      </c>
      <c r="H1042" t="s">
        <v>48</v>
      </c>
      <c r="I1042" t="s">
        <v>44</v>
      </c>
      <c r="J1042">
        <v>1.2056505487700476E-3</v>
      </c>
      <c r="K1042">
        <v>0.66536674195310741</v>
      </c>
      <c r="L1042">
        <v>3.7606910621339147E-2</v>
      </c>
      <c r="M1042"/>
      <c r="N1042">
        <v>9.9110758050498085E-2</v>
      </c>
      <c r="O1042">
        <v>0.19791558937505532</v>
      </c>
      <c r="P1042"/>
      <c r="Q1042"/>
      <c r="R1042">
        <v>3.4702053572367677</v>
      </c>
      <c r="S1042">
        <v>2.7689175058960886</v>
      </c>
      <c r="T1042"/>
      <c r="U1042"/>
      <c r="V1042"/>
      <c r="W1042"/>
      <c r="X1042"/>
      <c r="Y1042"/>
      <c r="Z1042">
        <v>0.71076631744569563</v>
      </c>
      <c r="AA1042"/>
      <c r="AB1042">
        <v>3.9664444910000034</v>
      </c>
      <c r="AC1042"/>
      <c r="AD1042"/>
      <c r="AE1042"/>
      <c r="AF1042"/>
      <c r="AG1042">
        <v>3.1141217410000026</v>
      </c>
      <c r="AH1042"/>
      <c r="AI1042">
        <v>-31.535953819000031</v>
      </c>
      <c r="AJ1042"/>
      <c r="AK1042"/>
      <c r="AL1042">
        <v>-11.56331166348367</v>
      </c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</row>
    <row r="1043" spans="1:55" x14ac:dyDescent="0.2">
      <c r="A1043" s="3" t="str">
        <f t="shared" si="16"/>
        <v>SwedenAR5_UNFCCC2008</v>
      </c>
      <c r="B1043" t="s">
        <v>193</v>
      </c>
      <c r="C1043" t="s">
        <v>194</v>
      </c>
      <c r="D1043" t="s">
        <v>25</v>
      </c>
      <c r="E1043" t="s">
        <v>33</v>
      </c>
      <c r="F1043">
        <v>67.847394155142553</v>
      </c>
      <c r="G1043">
        <v>7.3590092706624519</v>
      </c>
      <c r="H1043" t="s">
        <v>116</v>
      </c>
      <c r="I1043" t="s">
        <v>134</v>
      </c>
      <c r="J1043">
        <v>1.1741428219814438E-3</v>
      </c>
      <c r="K1043">
        <v>0.66829567481109187</v>
      </c>
      <c r="L1043">
        <v>3.4998987924685206E-2</v>
      </c>
      <c r="M1043"/>
      <c r="N1043">
        <v>0.10013680131911627</v>
      </c>
      <c r="O1043">
        <v>0.19656853594510654</v>
      </c>
      <c r="P1043"/>
      <c r="Q1043"/>
      <c r="R1043">
        <v>3.48280133141412</v>
      </c>
      <c r="S1043">
        <v>2.805047860362694</v>
      </c>
      <c r="T1043"/>
      <c r="U1043"/>
      <c r="V1043"/>
      <c r="W1043"/>
      <c r="X1043"/>
      <c r="Y1043"/>
      <c r="Z1043">
        <v>0.69737443965679813</v>
      </c>
      <c r="AA1043"/>
      <c r="AB1043">
        <v>3.5543935813333363</v>
      </c>
      <c r="AC1043"/>
      <c r="AD1043"/>
      <c r="AE1043"/>
      <c r="AF1043"/>
      <c r="AG1043">
        <v>2.7970457240000024</v>
      </c>
      <c r="AH1043"/>
      <c r="AI1043">
        <v>-38.259781566666703</v>
      </c>
      <c r="AJ1043"/>
      <c r="AK1043"/>
      <c r="AL1043">
        <v>-9.6498534926025936</v>
      </c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</row>
    <row r="1044" spans="1:55" x14ac:dyDescent="0.2">
      <c r="A1044" s="3" t="str">
        <f t="shared" si="16"/>
        <v>SwedenAR5_UNFCCC2009</v>
      </c>
      <c r="B1044" t="s">
        <v>193</v>
      </c>
      <c r="C1044" t="s">
        <v>194</v>
      </c>
      <c r="D1044" t="s">
        <v>25</v>
      </c>
      <c r="E1044" t="s">
        <v>31</v>
      </c>
      <c r="F1044">
        <v>64.516969125740076</v>
      </c>
      <c r="G1044">
        <v>6.9384164165719024</v>
      </c>
      <c r="H1044" t="s">
        <v>51</v>
      </c>
      <c r="I1044" t="s">
        <v>130</v>
      </c>
      <c r="J1044">
        <v>1.0954780898246971E-3</v>
      </c>
      <c r="K1044">
        <v>0.67329647279443139</v>
      </c>
      <c r="L1044">
        <v>3.51951046277727E-2</v>
      </c>
      <c r="M1044"/>
      <c r="N1044">
        <v>7.8456857692311449E-2</v>
      </c>
      <c r="O1044">
        <v>0.21305156488548446</v>
      </c>
      <c r="P1044"/>
      <c r="Q1044"/>
      <c r="R1044">
        <v>3.4323881868750767</v>
      </c>
      <c r="S1044">
        <v>2.6278376285643201</v>
      </c>
      <c r="T1044"/>
      <c r="U1044"/>
      <c r="V1044"/>
      <c r="W1044"/>
      <c r="X1044"/>
      <c r="Y1044"/>
      <c r="Z1044">
        <v>0.69855857680134048</v>
      </c>
      <c r="AA1044"/>
      <c r="AB1044">
        <v>3.4468505563333363</v>
      </c>
      <c r="AC1044"/>
      <c r="AD1044"/>
      <c r="AE1044"/>
      <c r="AF1044"/>
      <c r="AG1044">
        <v>3.539806285333337</v>
      </c>
      <c r="AH1044"/>
      <c r="AI1044">
        <v>-41.493277241666696</v>
      </c>
      <c r="AJ1044"/>
      <c r="AK1044"/>
      <c r="AL1044">
        <v>-7.2982523028647313</v>
      </c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</row>
    <row r="1045" spans="1:55" x14ac:dyDescent="0.2">
      <c r="A1045" s="3" t="str">
        <f t="shared" si="16"/>
        <v>SwedenAR5_UNFCCC2010</v>
      </c>
      <c r="B1045" t="s">
        <v>193</v>
      </c>
      <c r="C1045" t="s">
        <v>194</v>
      </c>
      <c r="D1045" t="s">
        <v>25</v>
      </c>
      <c r="E1045" t="s">
        <v>30</v>
      </c>
      <c r="F1045">
        <v>70.40663213275684</v>
      </c>
      <c r="G1045">
        <v>7.5075374475408889</v>
      </c>
      <c r="H1045" t="s">
        <v>47</v>
      </c>
      <c r="I1045" t="s">
        <v>122</v>
      </c>
      <c r="J1045">
        <v>1.1778102806939712E-3</v>
      </c>
      <c r="K1045">
        <v>0.6737958998771445</v>
      </c>
      <c r="L1045">
        <v>3.0338763007609792E-2</v>
      </c>
      <c r="M1045"/>
      <c r="N1045">
        <v>9.9102787375636894E-2</v>
      </c>
      <c r="O1045">
        <v>0.19676254973960886</v>
      </c>
      <c r="P1045"/>
      <c r="Q1045"/>
      <c r="R1045">
        <v>3.4332456909505811</v>
      </c>
      <c r="S1045">
        <v>2.7230948838026081</v>
      </c>
      <c r="T1045"/>
      <c r="U1045"/>
      <c r="V1045"/>
      <c r="W1045"/>
      <c r="X1045"/>
      <c r="Y1045"/>
      <c r="Z1045">
        <v>0.70965948226671538</v>
      </c>
      <c r="AA1045"/>
      <c r="AB1045">
        <v>3.7551905566666699</v>
      </c>
      <c r="AC1045"/>
      <c r="AD1045"/>
      <c r="AE1045"/>
      <c r="AF1045"/>
      <c r="AG1045">
        <v>3.2321978433333367</v>
      </c>
      <c r="AH1045"/>
      <c r="AI1045">
        <v>-43.502655154000038</v>
      </c>
      <c r="AJ1045"/>
      <c r="AK1045"/>
      <c r="AL1045">
        <v>-7.4654987032248306</v>
      </c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</row>
    <row r="1046" spans="1:55" x14ac:dyDescent="0.2">
      <c r="A1046" s="3" t="str">
        <f t="shared" si="16"/>
        <v>SwedenAR5_UNFCCC2011</v>
      </c>
      <c r="B1046" t="s">
        <v>193</v>
      </c>
      <c r="C1046" t="s">
        <v>194</v>
      </c>
      <c r="D1046" t="s">
        <v>25</v>
      </c>
      <c r="E1046" t="s">
        <v>29</v>
      </c>
      <c r="F1046">
        <v>65.934828077271007</v>
      </c>
      <c r="G1046">
        <v>6.9778115994708774</v>
      </c>
      <c r="H1046" t="s">
        <v>72</v>
      </c>
      <c r="I1046" t="s">
        <v>133</v>
      </c>
      <c r="J1046">
        <v>8.4250294311510659E-4</v>
      </c>
      <c r="K1046">
        <v>0.66279678589578284</v>
      </c>
      <c r="L1046">
        <v>3.0749428908001003E-2</v>
      </c>
      <c r="M1046"/>
      <c r="N1046">
        <v>9.8844541094720434E-2</v>
      </c>
      <c r="O1046">
        <v>0.20760924410149567</v>
      </c>
      <c r="P1046"/>
      <c r="Q1046"/>
      <c r="R1046">
        <v>3.3990257947550506</v>
      </c>
      <c r="S1046">
        <v>2.7460442302284158</v>
      </c>
      <c r="T1046"/>
      <c r="U1046"/>
      <c r="V1046"/>
      <c r="W1046"/>
      <c r="X1046"/>
      <c r="Y1046"/>
      <c r="Z1046">
        <v>0.70843185376750373</v>
      </c>
      <c r="AA1046"/>
      <c r="AB1046">
        <v>3.9879455996666699</v>
      </c>
      <c r="AC1046"/>
      <c r="AD1046"/>
      <c r="AE1046"/>
      <c r="AF1046"/>
      <c r="AG1046">
        <v>2.8472323386666689</v>
      </c>
      <c r="AH1046"/>
      <c r="AI1046">
        <v>-43.348065718000043</v>
      </c>
      <c r="AJ1046"/>
      <c r="AK1046"/>
      <c r="AL1046">
        <v>-7.0279903025668027</v>
      </c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</row>
    <row r="1047" spans="1:55" x14ac:dyDescent="0.2">
      <c r="A1047" s="3" t="str">
        <f t="shared" si="16"/>
        <v>SwedenAR5_UNFCCC2012</v>
      </c>
      <c r="B1047" t="s">
        <v>193</v>
      </c>
      <c r="C1047" t="s">
        <v>194</v>
      </c>
      <c r="D1047" t="s">
        <v>25</v>
      </c>
      <c r="E1047" t="s">
        <v>28</v>
      </c>
      <c r="F1047">
        <v>63.624706131434493</v>
      </c>
      <c r="G1047">
        <v>6.683706946636879</v>
      </c>
      <c r="H1047" t="s">
        <v>75</v>
      </c>
      <c r="I1047" t="s">
        <v>133</v>
      </c>
      <c r="J1047">
        <v>7.7573571740308046E-4</v>
      </c>
      <c r="K1047">
        <v>0.65061725276472226</v>
      </c>
      <c r="L1047">
        <v>2.9580245270897906E-2</v>
      </c>
      <c r="M1047"/>
      <c r="N1047">
        <v>9.9281389503732873E-2</v>
      </c>
      <c r="O1047">
        <v>0.22052111246064696</v>
      </c>
      <c r="P1047"/>
      <c r="Q1047"/>
      <c r="R1047">
        <v>3.3632704562577924</v>
      </c>
      <c r="S1047">
        <v>2.7017861234088203</v>
      </c>
      <c r="T1047"/>
      <c r="U1047"/>
      <c r="V1047"/>
      <c r="W1047"/>
      <c r="X1047"/>
      <c r="Y1047"/>
      <c r="Z1047">
        <v>0.71677458375239278</v>
      </c>
      <c r="AA1047"/>
      <c r="AB1047">
        <v>4.2704837300000031</v>
      </c>
      <c r="AC1047"/>
      <c r="AD1047"/>
      <c r="AE1047"/>
      <c r="AF1047"/>
      <c r="AG1047">
        <v>2.9782760826666697</v>
      </c>
      <c r="AH1047"/>
      <c r="AI1047">
        <v>-44.388304008000041</v>
      </c>
      <c r="AJ1047"/>
      <c r="AK1047"/>
      <c r="AL1047">
        <v>-6.8133124350591894</v>
      </c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</row>
    <row r="1048" spans="1:55" x14ac:dyDescent="0.2">
      <c r="A1048" s="3" t="str">
        <f t="shared" si="16"/>
        <v>SwedenAR5_UNFCCC2013</v>
      </c>
      <c r="B1048" t="s">
        <v>193</v>
      </c>
      <c r="C1048" t="s">
        <v>194</v>
      </c>
      <c r="D1048" t="s">
        <v>25</v>
      </c>
      <c r="E1048" t="s">
        <v>27</v>
      </c>
      <c r="F1048">
        <v>61.759353062643633</v>
      </c>
      <c r="G1048">
        <v>6.4330119740734855</v>
      </c>
      <c r="H1048" t="s">
        <v>135</v>
      </c>
      <c r="I1048" t="s">
        <v>51</v>
      </c>
      <c r="J1048">
        <v>7.2782017738902134E-4</v>
      </c>
      <c r="K1048">
        <v>0.64467746719518393</v>
      </c>
      <c r="L1048">
        <v>2.8518506805482055E-2</v>
      </c>
      <c r="M1048"/>
      <c r="N1048">
        <v>0.10223728401824592</v>
      </c>
      <c r="O1048">
        <v>0.22456674198108809</v>
      </c>
      <c r="P1048"/>
      <c r="Q1048"/>
      <c r="R1048">
        <v>3.370185880769851</v>
      </c>
      <c r="S1048">
        <v>2.7427431348069415</v>
      </c>
      <c r="T1048"/>
      <c r="U1048"/>
      <c r="V1048"/>
      <c r="W1048"/>
      <c r="X1048"/>
      <c r="Y1048"/>
      <c r="Z1048">
        <v>0.74125615056081751</v>
      </c>
      <c r="AA1048"/>
      <c r="AB1048">
        <v>4.1194486293333368</v>
      </c>
      <c r="AC1048"/>
      <c r="AD1048"/>
      <c r="AE1048"/>
      <c r="AF1048"/>
      <c r="AG1048">
        <v>2.8954629086666692</v>
      </c>
      <c r="AH1048"/>
      <c r="AI1048">
        <v>-42.758135909666706</v>
      </c>
      <c r="AJ1048"/>
      <c r="AK1048"/>
      <c r="AL1048">
        <v>-6.2079720834034386</v>
      </c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</row>
    <row r="1049" spans="1:55" x14ac:dyDescent="0.2">
      <c r="A1049" s="3" t="str">
        <f t="shared" si="16"/>
        <v>SwedenAR5_UNFCCC2014</v>
      </c>
      <c r="B1049" t="s">
        <v>193</v>
      </c>
      <c r="C1049" t="s">
        <v>194</v>
      </c>
      <c r="D1049" t="s">
        <v>25</v>
      </c>
      <c r="E1049" t="s">
        <v>24</v>
      </c>
      <c r="F1049">
        <v>59.874996852365975</v>
      </c>
      <c r="G1049">
        <v>6.1751565166201683</v>
      </c>
      <c r="H1049" t="s">
        <v>289</v>
      </c>
      <c r="I1049" t="s">
        <v>136</v>
      </c>
      <c r="J1049">
        <v>6.9151581472203481E-4</v>
      </c>
      <c r="K1049">
        <v>0.63638987415985149</v>
      </c>
      <c r="L1049">
        <v>2.6999046638591068E-2</v>
      </c>
      <c r="M1049"/>
      <c r="N1049">
        <v>0.10249813939015395</v>
      </c>
      <c r="O1049">
        <v>0.23411293981140358</v>
      </c>
      <c r="P1049"/>
      <c r="Q1049"/>
      <c r="R1049">
        <v>3.3718734422841594</v>
      </c>
      <c r="S1049">
        <v>2.8162256190243609</v>
      </c>
      <c r="T1049"/>
      <c r="U1049"/>
      <c r="V1049"/>
      <c r="W1049"/>
      <c r="X1049"/>
      <c r="Y1049"/>
      <c r="Z1049">
        <v>0.71444763699740899</v>
      </c>
      <c r="AA1049"/>
      <c r="AB1049">
        <v>3.5796380483333365</v>
      </c>
      <c r="AC1049"/>
      <c r="AD1049"/>
      <c r="AE1049"/>
      <c r="AF1049"/>
      <c r="AG1049">
        <v>3.5353267876666696</v>
      </c>
      <c r="AH1049"/>
      <c r="AI1049">
        <v>-40.980635106666703</v>
      </c>
      <c r="AJ1049"/>
      <c r="AK1049"/>
      <c r="AL1049">
        <v>-7.4386141861050756</v>
      </c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</row>
    <row r="1050" spans="1:55" x14ac:dyDescent="0.2">
      <c r="A1050" s="3" t="str">
        <f t="shared" si="16"/>
        <v>SwedenAR5_UNFCCC2015</v>
      </c>
      <c r="B1050" t="s">
        <v>193</v>
      </c>
      <c r="C1050" t="s">
        <v>194</v>
      </c>
      <c r="D1050" t="s">
        <v>25</v>
      </c>
      <c r="E1050" t="s">
        <v>22</v>
      </c>
      <c r="F1050">
        <v>60.749195187103837</v>
      </c>
      <c r="G1050">
        <v>6.1994123988567864</v>
      </c>
      <c r="H1050" t="s">
        <v>157</v>
      </c>
      <c r="I1050" t="s">
        <v>53</v>
      </c>
      <c r="J1050">
        <v>6.9244856180254244E-4</v>
      </c>
      <c r="K1050">
        <v>0.63195890848796732</v>
      </c>
      <c r="L1050">
        <v>2.4636652094040295E-2</v>
      </c>
      <c r="M1050"/>
      <c r="N1050">
        <v>0.1006698772413733</v>
      </c>
      <c r="O1050">
        <v>0.24273456217661915</v>
      </c>
      <c r="P1050"/>
      <c r="Q1050"/>
      <c r="R1050">
        <v>3.3589987685234894</v>
      </c>
      <c r="S1050">
        <v>2.8476124420073972</v>
      </c>
      <c r="T1050"/>
      <c r="U1050"/>
      <c r="V1050"/>
      <c r="W1050"/>
      <c r="X1050"/>
      <c r="Y1050"/>
      <c r="Z1050">
        <v>0.71507593179273599</v>
      </c>
      <c r="AA1050"/>
      <c r="AB1050">
        <v>3.8206022170000034</v>
      </c>
      <c r="AC1050"/>
      <c r="AD1050"/>
      <c r="AE1050"/>
      <c r="AF1050"/>
      <c r="AG1050">
        <v>4.0036399370000035</v>
      </c>
      <c r="AH1050"/>
      <c r="AI1050">
        <v>-39.45595270300003</v>
      </c>
      <c r="AJ1050"/>
      <c r="AK1050"/>
      <c r="AL1050">
        <v>-7.3541681615067382</v>
      </c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</row>
    <row r="1051" spans="1:55" x14ac:dyDescent="0.2">
      <c r="A1051" s="3" t="str">
        <f t="shared" si="16"/>
        <v>SwedenAR5_UNFCCC2016</v>
      </c>
      <c r="B1051" t="s">
        <v>193</v>
      </c>
      <c r="C1051" t="s">
        <v>194</v>
      </c>
      <c r="D1051" t="s">
        <v>25</v>
      </c>
      <c r="E1051" t="s">
        <v>21</v>
      </c>
      <c r="F1051">
        <v>59.271122249416209</v>
      </c>
      <c r="G1051">
        <v>5.9730539695484017</v>
      </c>
      <c r="H1051" t="s">
        <v>135</v>
      </c>
      <c r="I1051" t="s">
        <v>53</v>
      </c>
      <c r="J1051">
        <v>7.9238089905898283E-4</v>
      </c>
      <c r="K1051">
        <v>0.63357046596431921</v>
      </c>
      <c r="L1051">
        <v>2.3827407275143563E-2</v>
      </c>
      <c r="M1051"/>
      <c r="N1051">
        <v>0.11201664283607873</v>
      </c>
      <c r="O1051">
        <v>0.23058548392445849</v>
      </c>
      <c r="P1051"/>
      <c r="Q1051"/>
      <c r="R1051">
        <v>3.3497706106231639</v>
      </c>
      <c r="S1051">
        <v>2.8235010235293472</v>
      </c>
      <c r="T1051"/>
      <c r="U1051"/>
      <c r="V1051"/>
      <c r="W1051"/>
      <c r="X1051"/>
      <c r="Y1051"/>
      <c r="Z1051">
        <v>0.71879437014152392</v>
      </c>
      <c r="AA1051"/>
      <c r="AB1051">
        <v>3.7598913996666701</v>
      </c>
      <c r="AC1051"/>
      <c r="AD1051"/>
      <c r="AE1051"/>
      <c r="AF1051"/>
      <c r="AG1051">
        <v>3.0151030026666694</v>
      </c>
      <c r="AH1051"/>
      <c r="AI1051">
        <v>-37.874632731000034</v>
      </c>
      <c r="AJ1051"/>
      <c r="AK1051"/>
      <c r="AL1051">
        <v>-8.2035432854846562</v>
      </c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</row>
    <row r="1052" spans="1:55" x14ac:dyDescent="0.2">
      <c r="A1052" s="3" t="str">
        <f t="shared" si="16"/>
        <v>SwedenAR5_UNFCCC2017</v>
      </c>
      <c r="B1052" t="s">
        <v>193</v>
      </c>
      <c r="C1052" t="s">
        <v>194</v>
      </c>
      <c r="D1052" t="s">
        <v>25</v>
      </c>
      <c r="E1052" t="s">
        <v>20</v>
      </c>
      <c r="F1052">
        <v>58.882316796879074</v>
      </c>
      <c r="G1052">
        <v>5.8544526587375243</v>
      </c>
      <c r="H1052" t="s">
        <v>209</v>
      </c>
      <c r="I1052" t="s">
        <v>57</v>
      </c>
      <c r="J1052">
        <v>7.7644140885261333E-4</v>
      </c>
      <c r="K1052">
        <v>0.62989806733679854</v>
      </c>
      <c r="L1052">
        <v>2.2926795370929648E-2</v>
      </c>
      <c r="M1052"/>
      <c r="N1052">
        <v>0.10919691479241857</v>
      </c>
      <c r="O1052">
        <v>0.23797822249985337</v>
      </c>
      <c r="P1052"/>
      <c r="Q1052"/>
      <c r="R1052">
        <v>3.3834257996690615</v>
      </c>
      <c r="S1052">
        <v>2.9413474318758599</v>
      </c>
      <c r="T1052"/>
      <c r="U1052"/>
      <c r="V1052"/>
      <c r="W1052"/>
      <c r="X1052"/>
      <c r="Y1052"/>
      <c r="Z1052">
        <v>0.71992752111628011</v>
      </c>
      <c r="AA1052"/>
      <c r="AB1052">
        <v>4.1412814706666703</v>
      </c>
      <c r="AC1052"/>
      <c r="AD1052"/>
      <c r="AE1052"/>
      <c r="AF1052"/>
      <c r="AG1052">
        <v>2.8267268646666692</v>
      </c>
      <c r="AH1052"/>
      <c r="AI1052">
        <v>-35.669124379000031</v>
      </c>
      <c r="AJ1052"/>
      <c r="AK1052"/>
      <c r="AL1052">
        <v>-6.4850408940739106</v>
      </c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</row>
    <row r="1053" spans="1:55" x14ac:dyDescent="0.2">
      <c r="A1053" s="3" t="str">
        <f t="shared" si="16"/>
        <v>SwedenAR5_UNFCCC2018</v>
      </c>
      <c r="B1053" t="s">
        <v>193</v>
      </c>
      <c r="C1053" t="s">
        <v>194</v>
      </c>
      <c r="D1053" t="s">
        <v>25</v>
      </c>
      <c r="E1053" t="s">
        <v>19</v>
      </c>
      <c r="F1053">
        <v>58.425086278384619</v>
      </c>
      <c r="G1053">
        <v>5.7419024581089513</v>
      </c>
      <c r="H1053" t="s">
        <v>259</v>
      </c>
      <c r="I1053" t="s">
        <v>69</v>
      </c>
      <c r="J1053">
        <v>7.1575271218239699E-4</v>
      </c>
      <c r="K1053">
        <v>0.6281485653249389</v>
      </c>
      <c r="L1053">
        <v>2.169329384837217E-2</v>
      </c>
      <c r="M1053"/>
      <c r="N1053">
        <v>0.10557197913944645</v>
      </c>
      <c r="O1053">
        <v>0.24458616168724245</v>
      </c>
      <c r="P1053"/>
      <c r="Q1053"/>
      <c r="R1053">
        <v>3.36994526916278</v>
      </c>
      <c r="S1053">
        <v>2.7977083879976186</v>
      </c>
      <c r="T1053"/>
      <c r="U1053"/>
      <c r="V1053"/>
      <c r="W1053"/>
      <c r="X1053"/>
      <c r="Y1053"/>
      <c r="Z1053">
        <v>0.71856495924899844</v>
      </c>
      <c r="AA1053"/>
      <c r="AB1053">
        <v>4.5044482196666706</v>
      </c>
      <c r="AC1053"/>
      <c r="AD1053"/>
      <c r="AE1053"/>
      <c r="AF1053"/>
      <c r="AG1053">
        <v>2.8993007630000025</v>
      </c>
      <c r="AH1053"/>
      <c r="AI1053">
        <v>-36.55283177500003</v>
      </c>
      <c r="AJ1053"/>
      <c r="AK1053"/>
      <c r="AL1053">
        <v>-5.9649005656350234</v>
      </c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</row>
    <row r="1054" spans="1:55" x14ac:dyDescent="0.2">
      <c r="A1054" s="3" t="str">
        <f t="shared" si="16"/>
        <v>SwedenAR5_UNFCCC2019</v>
      </c>
      <c r="B1054" t="s">
        <v>193</v>
      </c>
      <c r="C1054" t="s">
        <v>194</v>
      </c>
      <c r="D1054" t="s">
        <v>25</v>
      </c>
      <c r="E1054" t="s">
        <v>18</v>
      </c>
      <c r="F1054">
        <v>55.587408236060789</v>
      </c>
      <c r="G1054">
        <v>5.4079209389169067</v>
      </c>
      <c r="H1054" t="s">
        <v>198</v>
      </c>
      <c r="I1054" t="s">
        <v>67</v>
      </c>
      <c r="J1054">
        <v>6.9954135250074824E-4</v>
      </c>
      <c r="K1054">
        <v>0.62870180028710665</v>
      </c>
      <c r="L1054">
        <v>2.0579994991928387E-2</v>
      </c>
      <c r="M1054"/>
      <c r="N1054">
        <v>0.12257619870270713</v>
      </c>
      <c r="O1054">
        <v>0.22814200601825779</v>
      </c>
      <c r="P1054"/>
      <c r="Q1054"/>
      <c r="R1054">
        <v>3.3126941327300155</v>
      </c>
      <c r="S1054">
        <v>2.7985330382502105</v>
      </c>
      <c r="T1054"/>
      <c r="U1054"/>
      <c r="V1054"/>
      <c r="W1054"/>
      <c r="X1054"/>
      <c r="Y1054"/>
      <c r="Z1054">
        <v>0.71423136068383442</v>
      </c>
      <c r="AA1054"/>
      <c r="AB1054">
        <v>2.9797975720000025</v>
      </c>
      <c r="AC1054"/>
      <c r="AD1054"/>
      <c r="AE1054"/>
      <c r="AF1054"/>
      <c r="AG1054">
        <v>2.876566720666669</v>
      </c>
      <c r="AH1054"/>
      <c r="AI1054">
        <v>-36.832558735333372</v>
      </c>
      <c r="AJ1054"/>
      <c r="AK1054"/>
      <c r="AL1054">
        <v>-6.4896773673567223</v>
      </c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</row>
    <row r="1055" spans="1:55" x14ac:dyDescent="0.2">
      <c r="A1055" s="3" t="str">
        <f t="shared" si="16"/>
        <v>SwedenAR5_UNFCCC2020</v>
      </c>
      <c r="B1055" t="s">
        <v>193</v>
      </c>
      <c r="C1055" t="s">
        <v>194</v>
      </c>
      <c r="D1055" t="s">
        <v>25</v>
      </c>
      <c r="E1055" t="s">
        <v>107</v>
      </c>
      <c r="F1055">
        <v>50.612893008531728</v>
      </c>
      <c r="G1055">
        <v>4.8885088657986131</v>
      </c>
      <c r="H1055" t="s">
        <v>77</v>
      </c>
      <c r="I1055" t="s">
        <v>59</v>
      </c>
      <c r="J1055">
        <v>7.0902840516043244E-4</v>
      </c>
      <c r="K1055">
        <v>0.62678235456403497</v>
      </c>
      <c r="L1055">
        <v>2.1208121017639445E-2</v>
      </c>
      <c r="M1055"/>
      <c r="N1055">
        <v>0.1088996081812353</v>
      </c>
      <c r="O1055">
        <v>0.24310991623709036</v>
      </c>
      <c r="P1055"/>
      <c r="Q1055"/>
      <c r="R1055">
        <v>3.2897303825305024</v>
      </c>
      <c r="S1055">
        <v>2.9133723349880967</v>
      </c>
      <c r="T1055"/>
      <c r="U1055"/>
      <c r="V1055"/>
      <c r="W1055"/>
      <c r="X1055"/>
      <c r="Y1055"/>
      <c r="Z1055">
        <v>0.71246790430236062</v>
      </c>
      <c r="AA1055"/>
      <c r="AB1055">
        <v>2.7869693996666691</v>
      </c>
      <c r="AC1055"/>
      <c r="AD1055"/>
      <c r="AE1055"/>
      <c r="AF1055"/>
      <c r="AG1055">
        <v>2.6019561583333357</v>
      </c>
      <c r="AH1055"/>
      <c r="AI1055">
        <v>-38.379666553000042</v>
      </c>
      <c r="AJ1055"/>
      <c r="AK1055"/>
      <c r="AL1055">
        <v>-7.375372987147168</v>
      </c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</row>
    <row r="1056" spans="1:55" x14ac:dyDescent="0.2">
      <c r="A1056" s="3" t="str">
        <f t="shared" si="16"/>
        <v>SwedenAR6_UNFCCC1990</v>
      </c>
      <c r="B1056" t="s">
        <v>193</v>
      </c>
      <c r="C1056" t="s">
        <v>194</v>
      </c>
      <c r="D1056" t="s">
        <v>285</v>
      </c>
      <c r="E1056" t="s">
        <v>79</v>
      </c>
      <c r="F1056">
        <v>77.600305451993918</v>
      </c>
      <c r="G1056">
        <v>9.0666902039814907</v>
      </c>
      <c r="H1056" t="s">
        <v>171</v>
      </c>
      <c r="I1056" t="s">
        <v>32</v>
      </c>
      <c r="J1056">
        <v>2.2513764996882324E-3</v>
      </c>
      <c r="K1056">
        <v>0.67462521022157673</v>
      </c>
      <c r="L1056">
        <v>5.1901128961280817E-2</v>
      </c>
      <c r="M1056"/>
      <c r="N1056">
        <v>8.9086027519298228E-2</v>
      </c>
      <c r="O1056">
        <v>0.1843876332978443</v>
      </c>
      <c r="P1056"/>
      <c r="Q1056"/>
      <c r="R1056">
        <v>3.5627518008296559</v>
      </c>
      <c r="S1056">
        <v>3.2954731484541595</v>
      </c>
      <c r="T1056"/>
      <c r="U1056"/>
      <c r="V1056"/>
      <c r="W1056"/>
      <c r="X1056"/>
      <c r="Y1056"/>
      <c r="Z1056">
        <v>0.78303862213247599</v>
      </c>
      <c r="AA1056"/>
      <c r="AB1056">
        <v>4.1137934157333369</v>
      </c>
      <c r="AC1056"/>
      <c r="AD1056"/>
      <c r="AE1056"/>
      <c r="AF1056"/>
      <c r="AG1056">
        <v>2.553479678333336</v>
      </c>
      <c r="AH1056"/>
      <c r="AI1056">
        <v>-38.729316487133374</v>
      </c>
      <c r="AJ1056"/>
      <c r="AK1056"/>
      <c r="AL1056">
        <v>-4.8149111215949016</v>
      </c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</row>
    <row r="1057" spans="1:55" x14ac:dyDescent="0.2">
      <c r="A1057" s="3" t="str">
        <f t="shared" si="16"/>
        <v>SwedenAR6_UNFCCC1991</v>
      </c>
      <c r="B1057" t="s">
        <v>193</v>
      </c>
      <c r="C1057" t="s">
        <v>194</v>
      </c>
      <c r="D1057" t="s">
        <v>285</v>
      </c>
      <c r="E1057" t="s">
        <v>78</v>
      </c>
      <c r="F1057">
        <v>78.196162822773957</v>
      </c>
      <c r="G1057">
        <v>9.0742439342344916</v>
      </c>
      <c r="H1057" t="s">
        <v>204</v>
      </c>
      <c r="I1057" t="s">
        <v>226</v>
      </c>
      <c r="J1057">
        <v>2.2574068380324433E-3</v>
      </c>
      <c r="K1057">
        <v>0.67892131084176499</v>
      </c>
      <c r="L1057">
        <v>5.2405154762211775E-2</v>
      </c>
      <c r="M1057"/>
      <c r="N1057">
        <v>8.5338814221238984E-2</v>
      </c>
      <c r="O1057">
        <v>0.1833347201747843</v>
      </c>
      <c r="P1057"/>
      <c r="Q1057"/>
      <c r="R1057">
        <v>3.472347178884883</v>
      </c>
      <c r="S1057">
        <v>3.1182142880859081</v>
      </c>
      <c r="T1057"/>
      <c r="U1057"/>
      <c r="V1057"/>
      <c r="W1057"/>
      <c r="X1057"/>
      <c r="Y1057"/>
      <c r="Z1057">
        <v>0.728385710751004</v>
      </c>
      <c r="AA1057"/>
      <c r="AB1057">
        <v>4.0715588791333364</v>
      </c>
      <c r="AC1057"/>
      <c r="AD1057"/>
      <c r="AE1057"/>
      <c r="AF1057"/>
      <c r="AG1057">
        <v>2.9455655730000028</v>
      </c>
      <c r="AH1057"/>
      <c r="AI1057">
        <v>-38.628221910733373</v>
      </c>
      <c r="AJ1057"/>
      <c r="AK1057"/>
      <c r="AL1057">
        <v>-4.1515568856524077</v>
      </c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</row>
    <row r="1058" spans="1:55" x14ac:dyDescent="0.2">
      <c r="A1058" s="3" t="str">
        <f t="shared" si="16"/>
        <v>SwedenAR6_UNFCCC1992</v>
      </c>
      <c r="B1058" t="s">
        <v>193</v>
      </c>
      <c r="C1058" t="s">
        <v>194</v>
      </c>
      <c r="D1058" t="s">
        <v>285</v>
      </c>
      <c r="E1058" t="s">
        <v>76</v>
      </c>
      <c r="F1058">
        <v>76.919768629170406</v>
      </c>
      <c r="G1058">
        <v>8.873924097399156</v>
      </c>
      <c r="H1058" t="s">
        <v>121</v>
      </c>
      <c r="I1058" t="s">
        <v>226</v>
      </c>
      <c r="J1058">
        <v>2.3482735512311932E-3</v>
      </c>
      <c r="K1058">
        <v>0.69128676098988029</v>
      </c>
      <c r="L1058">
        <v>5.3435384987237093E-2</v>
      </c>
      <c r="M1058"/>
      <c r="N1058">
        <v>8.2397938732829273E-2</v>
      </c>
      <c r="O1058">
        <v>0.17287991529005339</v>
      </c>
      <c r="P1058"/>
      <c r="Q1058"/>
      <c r="R1058">
        <v>3.6123209755661154</v>
      </c>
      <c r="S1058">
        <v>2.9601992965748356</v>
      </c>
      <c r="T1058"/>
      <c r="U1058"/>
      <c r="V1058"/>
      <c r="W1058"/>
      <c r="X1058"/>
      <c r="Y1058"/>
      <c r="Z1058">
        <v>0.71657762513386236</v>
      </c>
      <c r="AA1058"/>
      <c r="AB1058">
        <v>4.1269854991333368</v>
      </c>
      <c r="AC1058"/>
      <c r="AD1058"/>
      <c r="AE1058"/>
      <c r="AF1058"/>
      <c r="AG1058">
        <v>1.8817996883333348</v>
      </c>
      <c r="AH1058"/>
      <c r="AI1058">
        <v>-37.797643791666708</v>
      </c>
      <c r="AJ1058"/>
      <c r="AK1058"/>
      <c r="AL1058">
        <v>-3.4889340985922459</v>
      </c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</row>
    <row r="1059" spans="1:55" x14ac:dyDescent="0.2">
      <c r="A1059" s="3" t="str">
        <f t="shared" si="16"/>
        <v>SwedenAR6_UNFCCC1993</v>
      </c>
      <c r="B1059" t="s">
        <v>193</v>
      </c>
      <c r="C1059" t="s">
        <v>194</v>
      </c>
      <c r="D1059" t="s">
        <v>285</v>
      </c>
      <c r="E1059" t="s">
        <v>73</v>
      </c>
      <c r="F1059">
        <v>79.102640893212111</v>
      </c>
      <c r="G1059">
        <v>9.0729010089178832</v>
      </c>
      <c r="H1059" t="s">
        <v>241</v>
      </c>
      <c r="I1059" t="s">
        <v>223</v>
      </c>
      <c r="J1059">
        <v>2.3333104300976011E-3</v>
      </c>
      <c r="K1059">
        <v>0.67139125223333629</v>
      </c>
      <c r="L1059">
        <v>5.0305610325648849E-2</v>
      </c>
      <c r="M1059"/>
      <c r="N1059">
        <v>8.1047513644111613E-2</v>
      </c>
      <c r="O1059">
        <v>0.19725562379690323</v>
      </c>
      <c r="P1059"/>
      <c r="Q1059"/>
      <c r="R1059">
        <v>3.7102117792834299</v>
      </c>
      <c r="S1059">
        <v>3.1503393604103529</v>
      </c>
      <c r="T1059"/>
      <c r="U1059"/>
      <c r="V1059"/>
      <c r="W1059"/>
      <c r="X1059"/>
      <c r="Y1059"/>
      <c r="Z1059">
        <v>0.75025474214585974</v>
      </c>
      <c r="AA1059"/>
      <c r="AB1059">
        <v>4.0230016935333364</v>
      </c>
      <c r="AC1059"/>
      <c r="AD1059"/>
      <c r="AE1059"/>
      <c r="AF1059"/>
      <c r="AG1059">
        <v>3.969633198000003</v>
      </c>
      <c r="AH1059"/>
      <c r="AI1059">
        <v>-34.194349422533364</v>
      </c>
      <c r="AJ1059"/>
      <c r="AK1059"/>
      <c r="AL1059">
        <v>-5.1031193859006603</v>
      </c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</row>
    <row r="1060" spans="1:55" x14ac:dyDescent="0.2">
      <c r="A1060" s="3" t="str">
        <f t="shared" si="16"/>
        <v>SwedenAR6_UNFCCC1994</v>
      </c>
      <c r="B1060" t="s">
        <v>193</v>
      </c>
      <c r="C1060" t="s">
        <v>194</v>
      </c>
      <c r="D1060" t="s">
        <v>285</v>
      </c>
      <c r="E1060" t="s">
        <v>70</v>
      </c>
      <c r="F1060">
        <v>80.025091329459968</v>
      </c>
      <c r="G1060">
        <v>9.1137017792294355</v>
      </c>
      <c r="H1060" t="s">
        <v>121</v>
      </c>
      <c r="I1060" t="s">
        <v>223</v>
      </c>
      <c r="J1060">
        <v>2.3671903081505948E-3</v>
      </c>
      <c r="K1060">
        <v>0.68879268305403074</v>
      </c>
      <c r="L1060">
        <v>4.7937140468425642E-2</v>
      </c>
      <c r="M1060"/>
      <c r="N1060">
        <v>8.5149165226843404E-2</v>
      </c>
      <c r="O1060">
        <v>0.17812101125070032</v>
      </c>
      <c r="P1060"/>
      <c r="Q1060"/>
      <c r="R1060">
        <v>3.7736341842474506</v>
      </c>
      <c r="S1060">
        <v>3.1966650747876666</v>
      </c>
      <c r="T1060"/>
      <c r="U1060"/>
      <c r="V1060"/>
      <c r="W1060"/>
      <c r="X1060"/>
      <c r="Y1060"/>
      <c r="Z1060">
        <v>0.78456795319793637</v>
      </c>
      <c r="AA1060"/>
      <c r="AB1060">
        <v>4.3583148028000043</v>
      </c>
      <c r="AC1060"/>
      <c r="AD1060"/>
      <c r="AE1060"/>
      <c r="AF1060"/>
      <c r="AG1060">
        <v>2.1409681780000018</v>
      </c>
      <c r="AH1060"/>
      <c r="AI1060">
        <v>-34.298489241733364</v>
      </c>
      <c r="AJ1060"/>
      <c r="AK1060"/>
      <c r="AL1060">
        <v>-5.5037983542255198</v>
      </c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</row>
    <row r="1061" spans="1:55" x14ac:dyDescent="0.2">
      <c r="A1061" s="3" t="str">
        <f t="shared" si="16"/>
        <v>SwedenAR6_UNFCCC1995</v>
      </c>
      <c r="B1061" t="s">
        <v>193</v>
      </c>
      <c r="C1061" t="s">
        <v>194</v>
      </c>
      <c r="D1061" t="s">
        <v>285</v>
      </c>
      <c r="E1061" t="s">
        <v>68</v>
      </c>
      <c r="F1061">
        <v>79.966984748117412</v>
      </c>
      <c r="G1061">
        <v>9.0594241954223786</v>
      </c>
      <c r="H1061" t="s">
        <v>241</v>
      </c>
      <c r="I1061" t="s">
        <v>223</v>
      </c>
      <c r="J1061">
        <v>2.2985854055026403E-3</v>
      </c>
      <c r="K1061">
        <v>0.67825939575494953</v>
      </c>
      <c r="L1061">
        <v>4.7885873609923177E-2</v>
      </c>
      <c r="M1061"/>
      <c r="N1061">
        <v>8.8449442725918204E-2</v>
      </c>
      <c r="O1061">
        <v>0.18540528790920902</v>
      </c>
      <c r="P1061"/>
      <c r="Q1061"/>
      <c r="R1061">
        <v>3.7011639061559354</v>
      </c>
      <c r="S1061">
        <v>3.1040999909039813</v>
      </c>
      <c r="T1061"/>
      <c r="U1061"/>
      <c r="V1061"/>
      <c r="W1061"/>
      <c r="X1061"/>
      <c r="Y1061"/>
      <c r="Z1061">
        <v>0.79112058592944423</v>
      </c>
      <c r="AA1061"/>
      <c r="AB1061">
        <v>4.2818599321333366</v>
      </c>
      <c r="AC1061"/>
      <c r="AD1061"/>
      <c r="AE1061"/>
      <c r="AF1061"/>
      <c r="AG1061">
        <v>2.9480574153333361</v>
      </c>
      <c r="AH1061"/>
      <c r="AI1061">
        <v>-37.333926467466704</v>
      </c>
      <c r="AJ1061"/>
      <c r="AK1061"/>
      <c r="AL1061">
        <v>-6.0505706477275059</v>
      </c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</row>
    <row r="1062" spans="1:55" x14ac:dyDescent="0.2">
      <c r="A1062" s="3" t="str">
        <f t="shared" si="16"/>
        <v>SwedenAR6_UNFCCC1996</v>
      </c>
      <c r="B1062" t="s">
        <v>193</v>
      </c>
      <c r="C1062" t="s">
        <v>194</v>
      </c>
      <c r="D1062" t="s">
        <v>285</v>
      </c>
      <c r="E1062" t="s">
        <v>65</v>
      </c>
      <c r="F1062">
        <v>83.551844120613552</v>
      </c>
      <c r="G1062">
        <v>9.450499154124179</v>
      </c>
      <c r="H1062" t="s">
        <v>217</v>
      </c>
      <c r="I1062" t="s">
        <v>121</v>
      </c>
      <c r="J1062">
        <v>2.4364853429463631E-3</v>
      </c>
      <c r="K1062">
        <v>0.69840117013850456</v>
      </c>
      <c r="L1062">
        <v>4.5490343773029074E-2</v>
      </c>
      <c r="M1062"/>
      <c r="N1062">
        <v>8.1804223565294862E-2</v>
      </c>
      <c r="O1062">
        <v>0.17430426252317141</v>
      </c>
      <c r="P1062"/>
      <c r="Q1062"/>
      <c r="R1062">
        <v>3.741085090904642</v>
      </c>
      <c r="S1062">
        <v>3.1244584203373877</v>
      </c>
      <c r="T1062"/>
      <c r="U1062"/>
      <c r="V1062"/>
      <c r="W1062"/>
      <c r="X1062"/>
      <c r="Y1062"/>
      <c r="Z1062">
        <v>0.82276960851915137</v>
      </c>
      <c r="AA1062"/>
      <c r="AB1062">
        <v>4.3121575311333373</v>
      </c>
      <c r="AC1062"/>
      <c r="AD1062"/>
      <c r="AE1062"/>
      <c r="AF1062"/>
      <c r="AG1062">
        <v>2.5629719210000022</v>
      </c>
      <c r="AH1062"/>
      <c r="AI1062">
        <v>-39.364880773533372</v>
      </c>
      <c r="AJ1062"/>
      <c r="AK1062"/>
      <c r="AL1062">
        <v>-5.5308900443058171</v>
      </c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</row>
    <row r="1063" spans="1:55" x14ac:dyDescent="0.2">
      <c r="A1063" s="3" t="str">
        <f t="shared" si="16"/>
        <v>SwedenAR6_UNFCCC1997</v>
      </c>
      <c r="B1063" t="s">
        <v>193</v>
      </c>
      <c r="C1063" t="s">
        <v>194</v>
      </c>
      <c r="D1063" t="s">
        <v>285</v>
      </c>
      <c r="E1063" t="s">
        <v>64</v>
      </c>
      <c r="F1063">
        <v>78.640445518883837</v>
      </c>
      <c r="G1063">
        <v>8.8898817936030561</v>
      </c>
      <c r="H1063" t="s">
        <v>223</v>
      </c>
      <c r="I1063" t="s">
        <v>226</v>
      </c>
      <c r="J1063">
        <v>2.1671089059084837E-3</v>
      </c>
      <c r="K1063">
        <v>0.67778991004166289</v>
      </c>
      <c r="L1063">
        <v>4.7863707797410046E-2</v>
      </c>
      <c r="M1063"/>
      <c r="N1063">
        <v>8.5713492045342926E-2</v>
      </c>
      <c r="O1063">
        <v>0.18863289011558418</v>
      </c>
      <c r="P1063"/>
      <c r="Q1063"/>
      <c r="R1063">
        <v>3.7370778627639729</v>
      </c>
      <c r="S1063">
        <v>3.1683698698853733</v>
      </c>
      <c r="T1063"/>
      <c r="U1063"/>
      <c r="V1063"/>
      <c r="W1063"/>
      <c r="X1063"/>
      <c r="Y1063"/>
      <c r="Z1063">
        <v>0.80423823595484445</v>
      </c>
      <c r="AA1063"/>
      <c r="AB1063">
        <v>4.3753802679333376</v>
      </c>
      <c r="AC1063"/>
      <c r="AD1063"/>
      <c r="AE1063"/>
      <c r="AF1063"/>
      <c r="AG1063">
        <v>2.7491082816666688</v>
      </c>
      <c r="AH1063"/>
      <c r="AI1063">
        <v>-39.250159562133369</v>
      </c>
      <c r="AJ1063"/>
      <c r="AK1063"/>
      <c r="AL1063">
        <v>-7.3444421352439777</v>
      </c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</row>
    <row r="1064" spans="1:55" x14ac:dyDescent="0.2">
      <c r="A1064" s="3" t="str">
        <f t="shared" si="16"/>
        <v>SwedenAR6_UNFCCC1998</v>
      </c>
      <c r="B1064" t="s">
        <v>193</v>
      </c>
      <c r="C1064" t="s">
        <v>194</v>
      </c>
      <c r="D1064" t="s">
        <v>285</v>
      </c>
      <c r="E1064" t="s">
        <v>62</v>
      </c>
      <c r="F1064">
        <v>79.357046405925274</v>
      </c>
      <c r="G1064">
        <v>8.9659111422003139</v>
      </c>
      <c r="H1064" t="s">
        <v>121</v>
      </c>
      <c r="I1064" t="s">
        <v>226</v>
      </c>
      <c r="J1064">
        <v>2.2203035275132547E-3</v>
      </c>
      <c r="K1064">
        <v>0.6770101358947237</v>
      </c>
      <c r="L1064">
        <v>4.6715186578948791E-2</v>
      </c>
      <c r="M1064"/>
      <c r="N1064">
        <v>8.6718889568572988E-2</v>
      </c>
      <c r="O1064">
        <v>0.18955578795775452</v>
      </c>
      <c r="P1064"/>
      <c r="Q1064"/>
      <c r="R1064">
        <v>3.6902314556684961</v>
      </c>
      <c r="S1064">
        <v>3.1507247903600164</v>
      </c>
      <c r="T1064"/>
      <c r="U1064"/>
      <c r="V1064"/>
      <c r="W1064"/>
      <c r="X1064"/>
      <c r="Y1064"/>
      <c r="Z1064">
        <v>0.74717511038006967</v>
      </c>
      <c r="AA1064"/>
      <c r="AB1064">
        <v>4.7558723780666705</v>
      </c>
      <c r="AC1064"/>
      <c r="AD1064"/>
      <c r="AE1064"/>
      <c r="AF1064"/>
      <c r="AG1064">
        <v>2.6985837270000026</v>
      </c>
      <c r="AH1064"/>
      <c r="AI1064">
        <v>-40.580738877200034</v>
      </c>
      <c r="AJ1064"/>
      <c r="AK1064"/>
      <c r="AL1064">
        <v>-6.9977175968542653</v>
      </c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</row>
    <row r="1065" spans="1:55" x14ac:dyDescent="0.2">
      <c r="A1065" s="3" t="str">
        <f t="shared" si="16"/>
        <v>SwedenAR6_UNFCCC1999</v>
      </c>
      <c r="B1065" t="s">
        <v>193</v>
      </c>
      <c r="C1065" t="s">
        <v>194</v>
      </c>
      <c r="D1065" t="s">
        <v>285</v>
      </c>
      <c r="E1065" t="s">
        <v>60</v>
      </c>
      <c r="F1065">
        <v>75.851103758447735</v>
      </c>
      <c r="G1065">
        <v>8.5631274229513465</v>
      </c>
      <c r="H1065" t="s">
        <v>121</v>
      </c>
      <c r="I1065" t="s">
        <v>32</v>
      </c>
      <c r="J1065">
        <v>2.1797636782240463E-3</v>
      </c>
      <c r="K1065">
        <v>0.67200287860799857</v>
      </c>
      <c r="L1065">
        <v>4.6998964294762725E-2</v>
      </c>
      <c r="M1065"/>
      <c r="N1065">
        <v>8.7337783617921841E-2</v>
      </c>
      <c r="O1065">
        <v>0.19366037347931686</v>
      </c>
      <c r="P1065"/>
      <c r="Q1065"/>
      <c r="R1065">
        <v>3.6518387245932522</v>
      </c>
      <c r="S1065">
        <v>3.0583780532219569</v>
      </c>
      <c r="T1065"/>
      <c r="U1065"/>
      <c r="V1065"/>
      <c r="W1065"/>
      <c r="X1065"/>
      <c r="Y1065"/>
      <c r="Z1065">
        <v>0.75766960086418744</v>
      </c>
      <c r="AA1065"/>
      <c r="AB1065">
        <v>4.833823814000004</v>
      </c>
      <c r="AC1065"/>
      <c r="AD1065"/>
      <c r="AE1065"/>
      <c r="AF1065"/>
      <c r="AG1065">
        <v>2.3876428900000017</v>
      </c>
      <c r="AH1065"/>
      <c r="AI1065">
        <v>-40.185605859200038</v>
      </c>
      <c r="AJ1065"/>
      <c r="AK1065"/>
      <c r="AL1065">
        <v>-6.8934472961023578</v>
      </c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</row>
    <row r="1066" spans="1:55" x14ac:dyDescent="0.2">
      <c r="A1066" s="3" t="str">
        <f t="shared" si="16"/>
        <v>SwedenAR6_UNFCCC2000</v>
      </c>
      <c r="B1066" t="s">
        <v>193</v>
      </c>
      <c r="C1066" t="s">
        <v>194</v>
      </c>
      <c r="D1066" t="s">
        <v>285</v>
      </c>
      <c r="E1066" t="s">
        <v>58</v>
      </c>
      <c r="F1066">
        <v>75.080292238102828</v>
      </c>
      <c r="G1066">
        <v>8.4625078702372605</v>
      </c>
      <c r="H1066" t="s">
        <v>223</v>
      </c>
      <c r="I1066" t="s">
        <v>195</v>
      </c>
      <c r="J1066">
        <v>2.0268204552444805E-3</v>
      </c>
      <c r="K1066">
        <v>0.65621000415152742</v>
      </c>
      <c r="L1066">
        <v>4.6103761489645886E-2</v>
      </c>
      <c r="M1066"/>
      <c r="N1066">
        <v>9.4067406119540939E-2</v>
      </c>
      <c r="O1066">
        <v>0.20361882823928565</v>
      </c>
      <c r="P1066"/>
      <c r="Q1066"/>
      <c r="R1066">
        <v>3.6027388545671526</v>
      </c>
      <c r="S1066">
        <v>3.0902663278695663</v>
      </c>
      <c r="T1066"/>
      <c r="U1066"/>
      <c r="V1066"/>
      <c r="W1066"/>
      <c r="X1066"/>
      <c r="Y1066"/>
      <c r="Z1066">
        <v>0.74084333628223975</v>
      </c>
      <c r="AA1066"/>
      <c r="AB1066">
        <v>4.8620836053333374</v>
      </c>
      <c r="AC1066"/>
      <c r="AD1066"/>
      <c r="AE1066"/>
      <c r="AF1066"/>
      <c r="AG1066">
        <v>2.9918290053333361</v>
      </c>
      <c r="AH1066"/>
      <c r="AI1066">
        <v>-41.378937100933378</v>
      </c>
      <c r="AJ1066"/>
      <c r="AK1066"/>
      <c r="AL1066">
        <v>-7.8801301333718685</v>
      </c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</row>
    <row r="1067" spans="1:55" x14ac:dyDescent="0.2">
      <c r="A1067" s="3" t="str">
        <f t="shared" si="16"/>
        <v>SwedenAR6_UNFCCC2001</v>
      </c>
      <c r="B1067" t="s">
        <v>193</v>
      </c>
      <c r="C1067" t="s">
        <v>194</v>
      </c>
      <c r="D1067" t="s">
        <v>285</v>
      </c>
      <c r="E1067" t="s">
        <v>55</v>
      </c>
      <c r="F1067">
        <v>75.061411349432944</v>
      </c>
      <c r="G1067">
        <v>8.4376965891745179</v>
      </c>
      <c r="H1067" t="s">
        <v>44</v>
      </c>
      <c r="I1067" t="s">
        <v>36</v>
      </c>
      <c r="J1067">
        <v>1.61300086487134E-3</v>
      </c>
      <c r="K1067">
        <v>0.66718830552948316</v>
      </c>
      <c r="L1067">
        <v>4.5379545986091133E-2</v>
      </c>
      <c r="M1067"/>
      <c r="N1067">
        <v>9.4344801750423313E-2</v>
      </c>
      <c r="O1067">
        <v>0.19308734673400238</v>
      </c>
      <c r="P1067"/>
      <c r="Q1067"/>
      <c r="R1067">
        <v>3.5649108316801139</v>
      </c>
      <c r="S1067">
        <v>3.1033449330874152</v>
      </c>
      <c r="T1067"/>
      <c r="U1067"/>
      <c r="V1067"/>
      <c r="W1067"/>
      <c r="X1067"/>
      <c r="Y1067"/>
      <c r="Z1067">
        <v>0.73360979727067355</v>
      </c>
      <c r="AA1067"/>
      <c r="AB1067">
        <v>4.7095981195333367</v>
      </c>
      <c r="AC1067"/>
      <c r="AD1067"/>
      <c r="AE1067"/>
      <c r="AF1067"/>
      <c r="AG1067">
        <v>2.381945078000002</v>
      </c>
      <c r="AH1067"/>
      <c r="AI1067">
        <v>-42.800579276066713</v>
      </c>
      <c r="AJ1067"/>
      <c r="AK1067"/>
      <c r="AL1067">
        <v>-6.5710818597524217</v>
      </c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</row>
    <row r="1068" spans="1:55" x14ac:dyDescent="0.2">
      <c r="A1068" s="3" t="str">
        <f t="shared" si="16"/>
        <v>SwedenAR6_UNFCCC2002</v>
      </c>
      <c r="B1068" t="s">
        <v>193</v>
      </c>
      <c r="C1068" t="s">
        <v>194</v>
      </c>
      <c r="D1068" t="s">
        <v>285</v>
      </c>
      <c r="E1068" t="s">
        <v>52</v>
      </c>
      <c r="F1068">
        <v>75.405724384875427</v>
      </c>
      <c r="G1068">
        <v>8.4488604187129432</v>
      </c>
      <c r="H1068" t="s">
        <v>41</v>
      </c>
      <c r="I1068" t="s">
        <v>36</v>
      </c>
      <c r="J1068">
        <v>1.6066382952869768E-3</v>
      </c>
      <c r="K1068">
        <v>0.67450037297459864</v>
      </c>
      <c r="L1068">
        <v>4.2649482001613406E-2</v>
      </c>
      <c r="M1068"/>
      <c r="N1068">
        <v>9.5684097147844954E-2</v>
      </c>
      <c r="O1068">
        <v>0.18716604787594299</v>
      </c>
      <c r="P1068"/>
      <c r="Q1068"/>
      <c r="R1068">
        <v>3.5069047939293774</v>
      </c>
      <c r="S1068">
        <v>3.0290017842881238</v>
      </c>
      <c r="T1068"/>
      <c r="U1068"/>
      <c r="V1068"/>
      <c r="W1068"/>
      <c r="X1068"/>
      <c r="Y1068"/>
      <c r="Z1068">
        <v>0.72676596352224965</v>
      </c>
      <c r="AA1068"/>
      <c r="AB1068">
        <v>4.7772477939333369</v>
      </c>
      <c r="AC1068"/>
      <c r="AD1068"/>
      <c r="AE1068"/>
      <c r="AF1068"/>
      <c r="AG1068">
        <v>2.0734710846666684</v>
      </c>
      <c r="AH1068"/>
      <c r="AI1068">
        <v>-41.503147796000036</v>
      </c>
      <c r="AJ1068"/>
      <c r="AK1068"/>
      <c r="AL1068">
        <v>-7.2200633492495934</v>
      </c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</row>
    <row r="1069" spans="1:55" x14ac:dyDescent="0.2">
      <c r="A1069" s="3" t="str">
        <f t="shared" si="16"/>
        <v>SwedenAR6_UNFCCC2003</v>
      </c>
      <c r="B1069" t="s">
        <v>193</v>
      </c>
      <c r="C1069" t="s">
        <v>194</v>
      </c>
      <c r="D1069" t="s">
        <v>285</v>
      </c>
      <c r="E1069" t="s">
        <v>50</v>
      </c>
      <c r="F1069">
        <v>76.649903630223577</v>
      </c>
      <c r="G1069">
        <v>8.5563679640499899</v>
      </c>
      <c r="H1069" t="s">
        <v>129</v>
      </c>
      <c r="I1069" t="s">
        <v>40</v>
      </c>
      <c r="J1069">
        <v>1.5919691111535962E-3</v>
      </c>
      <c r="K1069">
        <v>0.67575518021838799</v>
      </c>
      <c r="L1069">
        <v>4.0095230626778708E-2</v>
      </c>
      <c r="M1069"/>
      <c r="N1069">
        <v>8.9028473410276712E-2</v>
      </c>
      <c r="O1069">
        <v>0.19512111574455659</v>
      </c>
      <c r="P1069"/>
      <c r="Q1069"/>
      <c r="R1069">
        <v>3.4517671423344929</v>
      </c>
      <c r="S1069">
        <v>2.9919270180283219</v>
      </c>
      <c r="T1069"/>
      <c r="U1069"/>
      <c r="V1069"/>
      <c r="W1069"/>
      <c r="X1069"/>
      <c r="Y1069"/>
      <c r="Z1069">
        <v>0.72953040187914109</v>
      </c>
      <c r="AA1069"/>
      <c r="AB1069">
        <v>4.6666106398000045</v>
      </c>
      <c r="AC1069"/>
      <c r="AD1069"/>
      <c r="AE1069"/>
      <c r="AF1069"/>
      <c r="AG1069">
        <v>3.116179516000003</v>
      </c>
      <c r="AH1069"/>
      <c r="AI1069">
        <v>-38.394973647933377</v>
      </c>
      <c r="AJ1069"/>
      <c r="AK1069"/>
      <c r="AL1069">
        <v>-7.8959210050807549</v>
      </c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</row>
    <row r="1070" spans="1:55" x14ac:dyDescent="0.2">
      <c r="A1070" s="3" t="str">
        <f t="shared" si="16"/>
        <v>SwedenAR6_UNFCCC2004</v>
      </c>
      <c r="B1070" t="s">
        <v>193</v>
      </c>
      <c r="C1070" t="s">
        <v>194</v>
      </c>
      <c r="D1070" t="s">
        <v>285</v>
      </c>
      <c r="E1070" t="s">
        <v>46</v>
      </c>
      <c r="F1070">
        <v>76.116782150274148</v>
      </c>
      <c r="G1070">
        <v>8.4635036172415639</v>
      </c>
      <c r="H1070" t="s">
        <v>122</v>
      </c>
      <c r="I1070" t="s">
        <v>40</v>
      </c>
      <c r="J1070">
        <v>1.4840016041929901E-3</v>
      </c>
      <c r="K1070">
        <v>0.66525437299579671</v>
      </c>
      <c r="L1070">
        <v>4.0148051796325489E-2</v>
      </c>
      <c r="M1070"/>
      <c r="N1070">
        <v>9.6092875684493345E-2</v>
      </c>
      <c r="O1070">
        <v>0.19850469952338456</v>
      </c>
      <c r="P1070"/>
      <c r="Q1070"/>
      <c r="R1070">
        <v>3.4968412302919938</v>
      </c>
      <c r="S1070">
        <v>2.9782152870840579</v>
      </c>
      <c r="T1070"/>
      <c r="U1070"/>
      <c r="V1070"/>
      <c r="W1070"/>
      <c r="X1070"/>
      <c r="Y1070"/>
      <c r="Z1070">
        <v>0.72419910138436594</v>
      </c>
      <c r="AA1070"/>
      <c r="AB1070">
        <v>4.5713636816666705</v>
      </c>
      <c r="AC1070"/>
      <c r="AD1070"/>
      <c r="AE1070"/>
      <c r="AF1070"/>
      <c r="AG1070">
        <v>3.3389196690000031</v>
      </c>
      <c r="AH1070"/>
      <c r="AI1070">
        <v>-31.54933472920003</v>
      </c>
      <c r="AJ1070"/>
      <c r="AK1070"/>
      <c r="AL1070">
        <v>-8.5372342833935431</v>
      </c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</row>
    <row r="1071" spans="1:55" x14ac:dyDescent="0.2">
      <c r="A1071" s="3" t="str">
        <f t="shared" si="16"/>
        <v>SwedenAR6_UNFCCC2005</v>
      </c>
      <c r="B1071" t="s">
        <v>193</v>
      </c>
      <c r="C1071" t="s">
        <v>194</v>
      </c>
      <c r="D1071" t="s">
        <v>285</v>
      </c>
      <c r="E1071" t="s">
        <v>43</v>
      </c>
      <c r="F1071">
        <v>71.3796124906345</v>
      </c>
      <c r="G1071">
        <v>7.9050936733916632</v>
      </c>
      <c r="H1071" t="s">
        <v>112</v>
      </c>
      <c r="I1071" t="s">
        <v>42</v>
      </c>
      <c r="J1071">
        <v>1.3596139642603022E-3</v>
      </c>
      <c r="K1071">
        <v>0.67497945348818145</v>
      </c>
      <c r="L1071">
        <v>4.0696558181807854E-2</v>
      </c>
      <c r="M1071"/>
      <c r="N1071">
        <v>0.10005322334408862</v>
      </c>
      <c r="O1071">
        <v>0.18427076498592213</v>
      </c>
      <c r="P1071"/>
      <c r="Q1071"/>
      <c r="R1071">
        <v>3.4565538580417199</v>
      </c>
      <c r="S1071">
        <v>2.8740699022871392</v>
      </c>
      <c r="T1071"/>
      <c r="U1071"/>
      <c r="V1071"/>
      <c r="W1071"/>
      <c r="X1071"/>
      <c r="Y1071"/>
      <c r="Z1071">
        <v>0.72504505138570541</v>
      </c>
      <c r="AA1071"/>
      <c r="AB1071">
        <v>4.18771009366667</v>
      </c>
      <c r="AC1071"/>
      <c r="AD1071"/>
      <c r="AE1071"/>
      <c r="AF1071"/>
      <c r="AG1071">
        <v>1.9097968926666684</v>
      </c>
      <c r="AH1071"/>
      <c r="AI1071">
        <v>-27.962983300133359</v>
      </c>
      <c r="AJ1071"/>
      <c r="AK1071"/>
      <c r="AL1071">
        <v>-10.325220767585972</v>
      </c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</row>
    <row r="1072" spans="1:55" x14ac:dyDescent="0.2">
      <c r="A1072" s="3" t="str">
        <f t="shared" si="16"/>
        <v>SwedenAR6_UNFCCC2006</v>
      </c>
      <c r="B1072" t="s">
        <v>193</v>
      </c>
      <c r="C1072" t="s">
        <v>194</v>
      </c>
      <c r="D1072" t="s">
        <v>285</v>
      </c>
      <c r="E1072" t="s">
        <v>39</v>
      </c>
      <c r="F1072">
        <v>71.242297972597243</v>
      </c>
      <c r="G1072">
        <v>7.8456317101964315</v>
      </c>
      <c r="H1072" t="s">
        <v>126</v>
      </c>
      <c r="I1072" t="s">
        <v>127</v>
      </c>
      <c r="J1072">
        <v>1.2776423154952691E-3</v>
      </c>
      <c r="K1072">
        <v>0.67450845432456563</v>
      </c>
      <c r="L1072">
        <v>3.930137055483602E-2</v>
      </c>
      <c r="M1072"/>
      <c r="N1072">
        <v>0.10016375180141168</v>
      </c>
      <c r="O1072">
        <v>0.18602642331918665</v>
      </c>
      <c r="P1072"/>
      <c r="Q1072"/>
      <c r="R1072">
        <v>3.435486531419786</v>
      </c>
      <c r="S1072">
        <v>2.8056785020015997</v>
      </c>
      <c r="T1072"/>
      <c r="U1072"/>
      <c r="V1072"/>
      <c r="W1072"/>
      <c r="X1072"/>
      <c r="Y1072"/>
      <c r="Z1072">
        <v>0.6882178727272813</v>
      </c>
      <c r="AA1072"/>
      <c r="AB1072">
        <v>3.9750252350666702</v>
      </c>
      <c r="AC1072"/>
      <c r="AD1072"/>
      <c r="AE1072"/>
      <c r="AF1072"/>
      <c r="AG1072">
        <v>2.3485417396666688</v>
      </c>
      <c r="AH1072"/>
      <c r="AI1072">
        <v>-36.519691021733365</v>
      </c>
      <c r="AJ1072"/>
      <c r="AK1072"/>
      <c r="AL1072">
        <v>-11.372872982380064</v>
      </c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</row>
    <row r="1073" spans="1:55" x14ac:dyDescent="0.2">
      <c r="A1073" s="3" t="str">
        <f t="shared" si="16"/>
        <v>SwedenAR6_UNFCCC2007</v>
      </c>
      <c r="B1073" t="s">
        <v>193</v>
      </c>
      <c r="C1073" t="s">
        <v>194</v>
      </c>
      <c r="D1073" t="s">
        <v>285</v>
      </c>
      <c r="E1073" t="s">
        <v>37</v>
      </c>
      <c r="F1073">
        <v>70.830544257234294</v>
      </c>
      <c r="G1073">
        <v>7.7426576227298867</v>
      </c>
      <c r="H1073" t="s">
        <v>48</v>
      </c>
      <c r="I1073" t="s">
        <v>44</v>
      </c>
      <c r="J1073">
        <v>1.2093758270087553E-3</v>
      </c>
      <c r="K1073">
        <v>0.66602963898731304</v>
      </c>
      <c r="L1073">
        <v>3.6789854190530588E-2</v>
      </c>
      <c r="M1073"/>
      <c r="N1073">
        <v>9.9356468181459962E-2</v>
      </c>
      <c r="O1073">
        <v>0.19782403864069634</v>
      </c>
      <c r="P1073"/>
      <c r="Q1073"/>
      <c r="R1073">
        <v>3.3710566327442884</v>
      </c>
      <c r="S1073">
        <v>2.852507468338235</v>
      </c>
      <c r="T1073"/>
      <c r="U1073"/>
      <c r="V1073"/>
      <c r="W1073"/>
      <c r="X1073"/>
      <c r="Y1073"/>
      <c r="Z1073">
        <v>0.71181722060213903</v>
      </c>
      <c r="AA1073"/>
      <c r="AB1073">
        <v>3.9596381174000035</v>
      </c>
      <c r="AC1073"/>
      <c r="AD1073"/>
      <c r="AE1073"/>
      <c r="AF1073"/>
      <c r="AG1073">
        <v>3.1169648850000025</v>
      </c>
      <c r="AH1073"/>
      <c r="AI1073">
        <v>-31.513007613400031</v>
      </c>
      <c r="AJ1073"/>
      <c r="AK1073"/>
      <c r="AL1073">
        <v>-11.56331166348367</v>
      </c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</row>
    <row r="1074" spans="1:55" x14ac:dyDescent="0.2">
      <c r="A1074" s="3" t="str">
        <f t="shared" si="16"/>
        <v>SwedenAR6_UNFCCC2008</v>
      </c>
      <c r="B1074" t="s">
        <v>193</v>
      </c>
      <c r="C1074" t="s">
        <v>194</v>
      </c>
      <c r="D1074" t="s">
        <v>285</v>
      </c>
      <c r="E1074" t="s">
        <v>33</v>
      </c>
      <c r="F1074">
        <v>67.797854561460611</v>
      </c>
      <c r="G1074">
        <v>7.3536360012287476</v>
      </c>
      <c r="H1074" t="s">
        <v>116</v>
      </c>
      <c r="I1074" t="s">
        <v>134</v>
      </c>
      <c r="J1074">
        <v>1.1781126635024219E-3</v>
      </c>
      <c r="K1074">
        <v>0.66889337590508213</v>
      </c>
      <c r="L1074">
        <v>3.4264835720617372E-2</v>
      </c>
      <c r="M1074"/>
      <c r="N1074">
        <v>0.1003894659711079</v>
      </c>
      <c r="O1074">
        <v>0.1964523224031926</v>
      </c>
      <c r="P1074"/>
      <c r="Q1074"/>
      <c r="R1074">
        <v>3.383292721945145</v>
      </c>
      <c r="S1074">
        <v>2.8897285504868506</v>
      </c>
      <c r="T1074"/>
      <c r="U1074"/>
      <c r="V1074"/>
      <c r="W1074"/>
      <c r="X1074"/>
      <c r="Y1074"/>
      <c r="Z1074">
        <v>0.69851107438748816</v>
      </c>
      <c r="AA1074"/>
      <c r="AB1074">
        <v>3.5476154797333361</v>
      </c>
      <c r="AC1074"/>
      <c r="AD1074"/>
      <c r="AE1074"/>
      <c r="AF1074"/>
      <c r="AG1074">
        <v>2.7998981560000025</v>
      </c>
      <c r="AH1074"/>
      <c r="AI1074">
        <v>-38.237709059466702</v>
      </c>
      <c r="AJ1074"/>
      <c r="AK1074"/>
      <c r="AL1074">
        <v>-9.6498534926025936</v>
      </c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</row>
    <row r="1075" spans="1:55" x14ac:dyDescent="0.2">
      <c r="A1075" s="3" t="str">
        <f t="shared" si="16"/>
        <v>SwedenAR6_UNFCCC2009</v>
      </c>
      <c r="B1075" t="s">
        <v>193</v>
      </c>
      <c r="C1075" t="s">
        <v>194</v>
      </c>
      <c r="D1075" t="s">
        <v>285</v>
      </c>
      <c r="E1075" t="s">
        <v>31</v>
      </c>
      <c r="F1075">
        <v>64.467740948098566</v>
      </c>
      <c r="G1075">
        <v>6.9331222187734891</v>
      </c>
      <c r="H1075" t="s">
        <v>246</v>
      </c>
      <c r="I1075" t="s">
        <v>130</v>
      </c>
      <c r="J1075">
        <v>1.099124657863853E-3</v>
      </c>
      <c r="K1075">
        <v>0.67393335502922691</v>
      </c>
      <c r="L1075">
        <v>3.4473380096895247E-2</v>
      </c>
      <c r="M1075"/>
      <c r="N1075">
        <v>7.8713237884772705E-2</v>
      </c>
      <c r="O1075">
        <v>0.21288002698910519</v>
      </c>
      <c r="P1075"/>
      <c r="Q1075"/>
      <c r="R1075">
        <v>3.3343199529643601</v>
      </c>
      <c r="S1075">
        <v>2.7071685758417336</v>
      </c>
      <c r="T1075"/>
      <c r="U1075"/>
      <c r="V1075"/>
      <c r="W1075"/>
      <c r="X1075"/>
      <c r="Y1075"/>
      <c r="Z1075">
        <v>0.6996446872850971</v>
      </c>
      <c r="AA1075"/>
      <c r="AB1075">
        <v>3.440123555533336</v>
      </c>
      <c r="AC1075"/>
      <c r="AD1075"/>
      <c r="AE1075"/>
      <c r="AF1075"/>
      <c r="AG1075">
        <v>3.542637661333337</v>
      </c>
      <c r="AH1075"/>
      <c r="AI1075">
        <v>-41.4713823816667</v>
      </c>
      <c r="AJ1075"/>
      <c r="AK1075"/>
      <c r="AL1075">
        <v>-7.2982523028647313</v>
      </c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</row>
    <row r="1076" spans="1:55" x14ac:dyDescent="0.2">
      <c r="A1076" s="3" t="str">
        <f t="shared" si="16"/>
        <v>SwedenAR6_UNFCCC2010</v>
      </c>
      <c r="B1076" t="s">
        <v>193</v>
      </c>
      <c r="C1076" t="s">
        <v>194</v>
      </c>
      <c r="D1076" t="s">
        <v>285</v>
      </c>
      <c r="E1076" t="s">
        <v>30</v>
      </c>
      <c r="F1076">
        <v>70.365566633694428</v>
      </c>
      <c r="G1076">
        <v>7.5031585877279134</v>
      </c>
      <c r="H1076" t="s">
        <v>47</v>
      </c>
      <c r="I1076" t="s">
        <v>122</v>
      </c>
      <c r="J1076">
        <v>1.1818651673099873E-3</v>
      </c>
      <c r="K1076">
        <v>0.67431870542111261</v>
      </c>
      <c r="L1076">
        <v>2.9719613834095902E-2</v>
      </c>
      <c r="M1076"/>
      <c r="N1076">
        <v>9.9349891595528497E-2</v>
      </c>
      <c r="O1076">
        <v>0.19661178914926292</v>
      </c>
      <c r="P1076"/>
      <c r="Q1076"/>
      <c r="R1076">
        <v>3.3351529569234213</v>
      </c>
      <c r="S1076">
        <v>2.8053015218041959</v>
      </c>
      <c r="T1076"/>
      <c r="U1076"/>
      <c r="V1076"/>
      <c r="W1076"/>
      <c r="X1076"/>
      <c r="Y1076"/>
      <c r="Z1076">
        <v>0.7107831660247147</v>
      </c>
      <c r="AA1076"/>
      <c r="AB1076">
        <v>3.74851103826667</v>
      </c>
      <c r="AC1076"/>
      <c r="AD1076"/>
      <c r="AE1076"/>
      <c r="AF1076"/>
      <c r="AG1076">
        <v>3.2349512673333365</v>
      </c>
      <c r="AH1076"/>
      <c r="AI1076">
        <v>-43.48021719000004</v>
      </c>
      <c r="AJ1076"/>
      <c r="AK1076"/>
      <c r="AL1076">
        <v>-7.4654987032248306</v>
      </c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</row>
    <row r="1077" spans="1:55" x14ac:dyDescent="0.2">
      <c r="A1077" s="3" t="str">
        <f t="shared" si="16"/>
        <v>SwedenAR6_UNFCCC2011</v>
      </c>
      <c r="B1077" t="s">
        <v>193</v>
      </c>
      <c r="C1077" t="s">
        <v>194</v>
      </c>
      <c r="D1077" t="s">
        <v>285</v>
      </c>
      <c r="E1077" t="s">
        <v>29</v>
      </c>
      <c r="F1077">
        <v>65.89097951302962</v>
      </c>
      <c r="G1077">
        <v>6.9731711533044729</v>
      </c>
      <c r="H1077" t="s">
        <v>72</v>
      </c>
      <c r="I1077" t="s">
        <v>114</v>
      </c>
      <c r="J1077">
        <v>8.4515474129583914E-4</v>
      </c>
      <c r="K1077">
        <v>0.66337007536792225</v>
      </c>
      <c r="L1077">
        <v>3.0145989116260104E-2</v>
      </c>
      <c r="M1077"/>
      <c r="N1077">
        <v>9.8995327951027071E-2</v>
      </c>
      <c r="O1077">
        <v>0.20748860756479062</v>
      </c>
      <c r="P1077"/>
      <c r="Q1077"/>
      <c r="R1077">
        <v>3.3019107720477638</v>
      </c>
      <c r="S1077">
        <v>2.8289436786881414</v>
      </c>
      <c r="T1077"/>
      <c r="U1077"/>
      <c r="V1077"/>
      <c r="W1077"/>
      <c r="X1077"/>
      <c r="Y1077"/>
      <c r="Z1077">
        <v>0.7094088251694185</v>
      </c>
      <c r="AA1077"/>
      <c r="AB1077">
        <v>3.9813244956666698</v>
      </c>
      <c r="AC1077"/>
      <c r="AD1077"/>
      <c r="AE1077"/>
      <c r="AF1077"/>
      <c r="AG1077">
        <v>2.8500398186666693</v>
      </c>
      <c r="AH1077"/>
      <c r="AI1077">
        <v>-43.326927572400038</v>
      </c>
      <c r="AJ1077"/>
      <c r="AK1077"/>
      <c r="AL1077">
        <v>-7.0279903025668027</v>
      </c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</row>
    <row r="1078" spans="1:55" x14ac:dyDescent="0.2">
      <c r="A1078" s="3" t="str">
        <f t="shared" si="16"/>
        <v>SwedenAR6_UNFCCC2012</v>
      </c>
      <c r="B1078" t="s">
        <v>193</v>
      </c>
      <c r="C1078" t="s">
        <v>194</v>
      </c>
      <c r="D1078" t="s">
        <v>285</v>
      </c>
      <c r="E1078" t="s">
        <v>28</v>
      </c>
      <c r="F1078">
        <v>63.585699352019709</v>
      </c>
      <c r="G1078">
        <v>6.6796093264136598</v>
      </c>
      <c r="H1078" t="s">
        <v>75</v>
      </c>
      <c r="I1078" t="s">
        <v>133</v>
      </c>
      <c r="J1078">
        <v>7.7817885206905076E-4</v>
      </c>
      <c r="K1078">
        <v>0.6511573329667979</v>
      </c>
      <c r="L1078">
        <v>2.9018051456153451E-2</v>
      </c>
      <c r="M1078"/>
      <c r="N1078">
        <v>9.9440881067965767E-2</v>
      </c>
      <c r="O1078">
        <v>0.22038373450908294</v>
      </c>
      <c r="P1078"/>
      <c r="Q1078"/>
      <c r="R1078">
        <v>3.2671770146504269</v>
      </c>
      <c r="S1078">
        <v>2.7833494780777661</v>
      </c>
      <c r="T1078"/>
      <c r="U1078"/>
      <c r="V1078"/>
      <c r="W1078"/>
      <c r="X1078"/>
      <c r="Y1078"/>
      <c r="Z1078">
        <v>0.71767678157501236</v>
      </c>
      <c r="AA1078"/>
      <c r="AB1078">
        <v>4.2639277436000036</v>
      </c>
      <c r="AC1078"/>
      <c r="AD1078"/>
      <c r="AE1078"/>
      <c r="AF1078"/>
      <c r="AG1078">
        <v>2.9811228666666691</v>
      </c>
      <c r="AH1078"/>
      <c r="AI1078">
        <v>-44.368270184000046</v>
      </c>
      <c r="AJ1078"/>
      <c r="AK1078"/>
      <c r="AL1078">
        <v>-6.8133124350591894</v>
      </c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</row>
    <row r="1079" spans="1:55" x14ac:dyDescent="0.2">
      <c r="A1079" s="3" t="str">
        <f t="shared" si="16"/>
        <v>SwedenAR6_UNFCCC2013</v>
      </c>
      <c r="B1079" t="s">
        <v>193</v>
      </c>
      <c r="C1079" t="s">
        <v>194</v>
      </c>
      <c r="D1079" t="s">
        <v>285</v>
      </c>
      <c r="E1079" t="s">
        <v>27</v>
      </c>
      <c r="F1079">
        <v>61.724565329785584</v>
      </c>
      <c r="G1079">
        <v>6.4293883949566561</v>
      </c>
      <c r="H1079" t="s">
        <v>135</v>
      </c>
      <c r="I1079" t="s">
        <v>51</v>
      </c>
      <c r="J1079">
        <v>7.3017573331115443E-4</v>
      </c>
      <c r="K1079">
        <v>0.64519985881958242</v>
      </c>
      <c r="L1079">
        <v>2.7987969981076534E-2</v>
      </c>
      <c r="M1079"/>
      <c r="N1079">
        <v>0.1023825893134894</v>
      </c>
      <c r="O1079">
        <v>0.22442958188585169</v>
      </c>
      <c r="P1079"/>
      <c r="Q1079"/>
      <c r="R1079">
        <v>3.2738948556049983</v>
      </c>
      <c r="S1079">
        <v>2.8255429275558304</v>
      </c>
      <c r="T1079"/>
      <c r="U1079"/>
      <c r="V1079"/>
      <c r="W1079"/>
      <c r="X1079"/>
      <c r="Y1079"/>
      <c r="Z1079">
        <v>0.7420141790888809</v>
      </c>
      <c r="AA1079"/>
      <c r="AB1079">
        <v>4.1129512541333373</v>
      </c>
      <c r="AC1079"/>
      <c r="AD1079"/>
      <c r="AE1079"/>
      <c r="AF1079"/>
      <c r="AG1079">
        <v>2.8984151726666694</v>
      </c>
      <c r="AH1079"/>
      <c r="AI1079">
        <v>-42.738258960866709</v>
      </c>
      <c r="AJ1079"/>
      <c r="AK1079"/>
      <c r="AL1079">
        <v>-6.2079720834034386</v>
      </c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</row>
    <row r="1080" spans="1:55" x14ac:dyDescent="0.2">
      <c r="A1080" s="3" t="str">
        <f t="shared" si="16"/>
        <v>SwedenAR6_UNFCCC2014</v>
      </c>
      <c r="B1080" t="s">
        <v>193</v>
      </c>
      <c r="C1080" t="s">
        <v>194</v>
      </c>
      <c r="D1080" t="s">
        <v>285</v>
      </c>
      <c r="E1080" t="s">
        <v>24</v>
      </c>
      <c r="F1080">
        <v>59.846687766121747</v>
      </c>
      <c r="G1080">
        <v>6.1722368832574865</v>
      </c>
      <c r="H1080" t="s">
        <v>259</v>
      </c>
      <c r="I1080" t="s">
        <v>53</v>
      </c>
      <c r="J1080">
        <v>6.9397084398526647E-4</v>
      </c>
      <c r="K1080">
        <v>0.63685089079993484</v>
      </c>
      <c r="L1080">
        <v>2.6512230027383635E-2</v>
      </c>
      <c r="M1080"/>
      <c r="N1080">
        <v>0.10264491422632831</v>
      </c>
      <c r="O1080">
        <v>0.23399196494635313</v>
      </c>
      <c r="P1080"/>
      <c r="Q1080"/>
      <c r="R1080">
        <v>3.2755342010760407</v>
      </c>
      <c r="S1080">
        <v>2.901243750919436</v>
      </c>
      <c r="T1080"/>
      <c r="U1080"/>
      <c r="V1080"/>
      <c r="W1080"/>
      <c r="X1080"/>
      <c r="Y1080"/>
      <c r="Z1080">
        <v>0.71532991713021743</v>
      </c>
      <c r="AA1080"/>
      <c r="AB1080">
        <v>3.5732366811333365</v>
      </c>
      <c r="AC1080"/>
      <c r="AD1080"/>
      <c r="AE1080"/>
      <c r="AF1080"/>
      <c r="AG1080">
        <v>3.5382995156666697</v>
      </c>
      <c r="AH1080"/>
      <c r="AI1080">
        <v>-40.961160222666699</v>
      </c>
      <c r="AJ1080"/>
      <c r="AK1080"/>
      <c r="AL1080">
        <v>-7.4386141861050756</v>
      </c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</row>
    <row r="1081" spans="1:55" x14ac:dyDescent="0.2">
      <c r="A1081" s="3" t="str">
        <f t="shared" si="16"/>
        <v>SwedenAR6_UNFCCC2015</v>
      </c>
      <c r="B1081" t="s">
        <v>193</v>
      </c>
      <c r="C1081" t="s">
        <v>194</v>
      </c>
      <c r="D1081" t="s">
        <v>285</v>
      </c>
      <c r="E1081" t="s">
        <v>22</v>
      </c>
      <c r="F1081">
        <v>60.725628430849</v>
      </c>
      <c r="G1081">
        <v>6.1970074280505543</v>
      </c>
      <c r="H1081" t="s">
        <v>157</v>
      </c>
      <c r="I1081" t="s">
        <v>53</v>
      </c>
      <c r="J1081">
        <v>6.9509910128717864E-4</v>
      </c>
      <c r="K1081">
        <v>0.63237600604742972</v>
      </c>
      <c r="L1081">
        <v>2.4203085381560619E-2</v>
      </c>
      <c r="M1081"/>
      <c r="N1081">
        <v>0.10079775211059079</v>
      </c>
      <c r="O1081">
        <v>0.24262315646041899</v>
      </c>
      <c r="P1081"/>
      <c r="Q1081"/>
      <c r="R1081">
        <v>3.2630273751371042</v>
      </c>
      <c r="S1081">
        <v>2.9335781006340351</v>
      </c>
      <c r="T1081"/>
      <c r="U1081"/>
      <c r="V1081"/>
      <c r="W1081"/>
      <c r="X1081"/>
      <c r="Y1081"/>
      <c r="Z1081">
        <v>0.71600632376399709</v>
      </c>
      <c r="AA1081"/>
      <c r="AB1081">
        <v>3.8142161034000033</v>
      </c>
      <c r="AC1081"/>
      <c r="AD1081"/>
      <c r="AE1081"/>
      <c r="AF1081"/>
      <c r="AG1081">
        <v>4.0066157450000039</v>
      </c>
      <c r="AH1081"/>
      <c r="AI1081">
        <v>-39.434856906200032</v>
      </c>
      <c r="AJ1081"/>
      <c r="AK1081"/>
      <c r="AL1081">
        <v>-7.3541681615067382</v>
      </c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</row>
    <row r="1082" spans="1:55" x14ac:dyDescent="0.2">
      <c r="A1082" s="3" t="str">
        <f t="shared" si="16"/>
        <v>SwedenAR6_UNFCCC2016</v>
      </c>
      <c r="B1082" t="s">
        <v>193</v>
      </c>
      <c r="C1082" t="s">
        <v>194</v>
      </c>
      <c r="D1082" t="s">
        <v>285</v>
      </c>
      <c r="E1082" t="s">
        <v>21</v>
      </c>
      <c r="F1082">
        <v>59.2495192582277</v>
      </c>
      <c r="G1082">
        <v>5.9708769256967669</v>
      </c>
      <c r="H1082" t="s">
        <v>135</v>
      </c>
      <c r="I1082" t="s">
        <v>242</v>
      </c>
      <c r="J1082">
        <v>7.9537465012458942E-4</v>
      </c>
      <c r="K1082">
        <v>0.63397995431198273</v>
      </c>
      <c r="L1082">
        <v>2.3424940204639168E-2</v>
      </c>
      <c r="M1082"/>
      <c r="N1082">
        <v>0.11215074225727818</v>
      </c>
      <c r="O1082">
        <v>0.23044436322609993</v>
      </c>
      <c r="P1082"/>
      <c r="Q1082"/>
      <c r="R1082">
        <v>3.2540628788910735</v>
      </c>
      <c r="S1082">
        <v>2.9087387902774031</v>
      </c>
      <c r="T1082"/>
      <c r="U1082"/>
      <c r="V1082"/>
      <c r="W1082"/>
      <c r="X1082"/>
      <c r="Y1082"/>
      <c r="Z1082">
        <v>0.71936649181300993</v>
      </c>
      <c r="AA1082"/>
      <c r="AB1082">
        <v>3.75352922926667</v>
      </c>
      <c r="AC1082"/>
      <c r="AD1082"/>
      <c r="AE1082"/>
      <c r="AF1082"/>
      <c r="AG1082">
        <v>3.0180203466666695</v>
      </c>
      <c r="AH1082"/>
      <c r="AI1082">
        <v>-37.853131266200037</v>
      </c>
      <c r="AJ1082"/>
      <c r="AK1082"/>
      <c r="AL1082">
        <v>-8.2035432854846562</v>
      </c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</row>
    <row r="1083" spans="1:55" x14ac:dyDescent="0.2">
      <c r="A1083" s="3" t="str">
        <f t="shared" si="16"/>
        <v>SwedenAR6_UNFCCC2017</v>
      </c>
      <c r="B1083" t="s">
        <v>193</v>
      </c>
      <c r="C1083" t="s">
        <v>194</v>
      </c>
      <c r="D1083" t="s">
        <v>285</v>
      </c>
      <c r="E1083" t="s">
        <v>20</v>
      </c>
      <c r="F1083">
        <v>58.866841216421889</v>
      </c>
      <c r="G1083">
        <v>5.8529139785686439</v>
      </c>
      <c r="H1083" t="s">
        <v>209</v>
      </c>
      <c r="I1083" t="s">
        <v>136</v>
      </c>
      <c r="J1083">
        <v>7.7948306670843335E-4</v>
      </c>
      <c r="K1083">
        <v>0.63025676188003388</v>
      </c>
      <c r="L1083">
        <v>2.2551725442038709E-2</v>
      </c>
      <c r="M1083"/>
      <c r="N1083">
        <v>0.10933423316342521</v>
      </c>
      <c r="O1083">
        <v>0.2378572795145022</v>
      </c>
      <c r="P1083"/>
      <c r="Q1083"/>
      <c r="R1083">
        <v>3.2867564911070883</v>
      </c>
      <c r="S1083">
        <v>3.0301428260456973</v>
      </c>
      <c r="T1083"/>
      <c r="U1083"/>
      <c r="V1083"/>
      <c r="W1083"/>
      <c r="X1083"/>
      <c r="Y1083"/>
      <c r="Z1083">
        <v>0.72047757046415561</v>
      </c>
      <c r="AA1083"/>
      <c r="AB1083">
        <v>4.1349465450666703</v>
      </c>
      <c r="AC1083"/>
      <c r="AD1083"/>
      <c r="AE1083"/>
      <c r="AF1083"/>
      <c r="AG1083">
        <v>2.8295832726666696</v>
      </c>
      <c r="AH1083"/>
      <c r="AI1083">
        <v>-35.646944589400029</v>
      </c>
      <c r="AJ1083"/>
      <c r="AK1083"/>
      <c r="AL1083">
        <v>-6.4850408940739106</v>
      </c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</row>
    <row r="1084" spans="1:55" x14ac:dyDescent="0.2">
      <c r="A1084" s="3" t="str">
        <f t="shared" si="16"/>
        <v>SwedenAR6_UNFCCC2018</v>
      </c>
      <c r="B1084" t="s">
        <v>193</v>
      </c>
      <c r="C1084" t="s">
        <v>194</v>
      </c>
      <c r="D1084" t="s">
        <v>285</v>
      </c>
      <c r="E1084" t="s">
        <v>19</v>
      </c>
      <c r="F1084">
        <v>58.406849505791961</v>
      </c>
      <c r="G1084">
        <v>5.740110184001237</v>
      </c>
      <c r="H1084" t="s">
        <v>259</v>
      </c>
      <c r="I1084" t="s">
        <v>66</v>
      </c>
      <c r="J1084">
        <v>7.1857177059113906E-4</v>
      </c>
      <c r="K1084">
        <v>0.62854705620589124</v>
      </c>
      <c r="L1084">
        <v>2.1347085274136143E-2</v>
      </c>
      <c r="M1084"/>
      <c r="N1084">
        <v>0.10569429649749869</v>
      </c>
      <c r="O1084">
        <v>0.24441156202247391</v>
      </c>
      <c r="P1084"/>
      <c r="Q1084"/>
      <c r="R1084">
        <v>3.273661118615272</v>
      </c>
      <c r="S1084">
        <v>2.8821675091447165</v>
      </c>
      <c r="T1084"/>
      <c r="U1084"/>
      <c r="V1084"/>
      <c r="W1084"/>
      <c r="X1084"/>
      <c r="Y1084"/>
      <c r="Z1084">
        <v>0.71908583729550912</v>
      </c>
      <c r="AA1084"/>
      <c r="AB1084">
        <v>4.49813943646667</v>
      </c>
      <c r="AC1084"/>
      <c r="AD1084"/>
      <c r="AE1084"/>
      <c r="AF1084"/>
      <c r="AG1084">
        <v>2.9022554190000025</v>
      </c>
      <c r="AH1084"/>
      <c r="AI1084">
        <v>-36.53117363740003</v>
      </c>
      <c r="AJ1084"/>
      <c r="AK1084"/>
      <c r="AL1084">
        <v>-5.9649005656350234</v>
      </c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</row>
    <row r="1085" spans="1:55" x14ac:dyDescent="0.2">
      <c r="A1085" s="3" t="str">
        <f t="shared" si="16"/>
        <v>SwedenAR6_UNFCCC2019</v>
      </c>
      <c r="B1085" t="s">
        <v>193</v>
      </c>
      <c r="C1085" t="s">
        <v>194</v>
      </c>
      <c r="D1085" t="s">
        <v>285</v>
      </c>
      <c r="E1085" t="s">
        <v>18</v>
      </c>
      <c r="F1085">
        <v>55.573045605715997</v>
      </c>
      <c r="G1085">
        <v>5.4065236446043228</v>
      </c>
      <c r="H1085" t="s">
        <v>198</v>
      </c>
      <c r="I1085" t="s">
        <v>67</v>
      </c>
      <c r="J1085">
        <v>7.0251807199547399E-4</v>
      </c>
      <c r="K1085">
        <v>0.62906246554340417</v>
      </c>
      <c r="L1085">
        <v>2.0272864116751204E-2</v>
      </c>
      <c r="M1085"/>
      <c r="N1085">
        <v>0.1227016228643576</v>
      </c>
      <c r="O1085">
        <v>0.2279630474754871</v>
      </c>
      <c r="P1085"/>
      <c r="Q1085"/>
      <c r="R1085">
        <v>3.2180457289377298</v>
      </c>
      <c r="S1085">
        <v>2.8830170544992733</v>
      </c>
      <c r="T1085"/>
      <c r="U1085"/>
      <c r="V1085"/>
      <c r="W1085"/>
      <c r="X1085"/>
      <c r="Y1085"/>
      <c r="Z1085">
        <v>0.71457599286957052</v>
      </c>
      <c r="AA1085"/>
      <c r="AB1085">
        <v>2.9735178968000029</v>
      </c>
      <c r="AC1085"/>
      <c r="AD1085"/>
      <c r="AE1085"/>
      <c r="AF1085"/>
      <c r="AG1085">
        <v>2.8794441606666692</v>
      </c>
      <c r="AH1085"/>
      <c r="AI1085">
        <v>-36.80915230493337</v>
      </c>
      <c r="AJ1085"/>
      <c r="AK1085"/>
      <c r="AL1085">
        <v>-6.4896773673567223</v>
      </c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</row>
    <row r="1086" spans="1:55" x14ac:dyDescent="0.2">
      <c r="A1086" s="3" t="str">
        <f t="shared" si="16"/>
        <v>SwedenAR6_UNFCCC2020</v>
      </c>
      <c r="B1086" t="s">
        <v>193</v>
      </c>
      <c r="C1086" t="s">
        <v>194</v>
      </c>
      <c r="D1086" t="s">
        <v>285</v>
      </c>
      <c r="E1086" t="s">
        <v>107</v>
      </c>
      <c r="F1086">
        <v>50.601891249247899</v>
      </c>
      <c r="G1086">
        <v>4.88744624727196</v>
      </c>
      <c r="H1086" t="s">
        <v>77</v>
      </c>
      <c r="I1086" t="s">
        <v>59</v>
      </c>
      <c r="J1086">
        <v>7.1222846631706935E-4</v>
      </c>
      <c r="K1086">
        <v>0.62709798338354183</v>
      </c>
      <c r="L1086">
        <v>2.0903819766397467E-2</v>
      </c>
      <c r="M1086"/>
      <c r="N1086">
        <v>0.10901552327399129</v>
      </c>
      <c r="O1086">
        <v>0.2429826735760694</v>
      </c>
      <c r="P1086"/>
      <c r="Q1086"/>
      <c r="R1086">
        <v>3.1957380858867737</v>
      </c>
      <c r="S1086">
        <v>3.0013231979311334</v>
      </c>
      <c r="T1086"/>
      <c r="U1086"/>
      <c r="V1086"/>
      <c r="W1086"/>
      <c r="X1086"/>
      <c r="Y1086"/>
      <c r="Z1086">
        <v>0.71280931712985274</v>
      </c>
      <c r="AA1086"/>
      <c r="AB1086">
        <v>2.7807217364666688</v>
      </c>
      <c r="AC1086"/>
      <c r="AD1086"/>
      <c r="AE1086"/>
      <c r="AF1086"/>
      <c r="AG1086">
        <v>2.6047904863333358</v>
      </c>
      <c r="AH1086"/>
      <c r="AI1086">
        <v>-38.356264719400038</v>
      </c>
      <c r="AJ1086"/>
      <c r="AK1086"/>
      <c r="AL1086">
        <v>-7.375372987147168</v>
      </c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</row>
    <row r="1087" spans="1:55" x14ac:dyDescent="0.2">
      <c r="A1087" s="3" t="str">
        <f t="shared" si="16"/>
        <v>SwedenSAR_UNFCCC1990</v>
      </c>
      <c r="B1087" t="s">
        <v>193</v>
      </c>
      <c r="C1087" t="s">
        <v>194</v>
      </c>
      <c r="D1087" t="s">
        <v>23</v>
      </c>
      <c r="E1087" t="s">
        <v>79</v>
      </c>
      <c r="F1087">
        <v>76.426506312447756</v>
      </c>
      <c r="G1087">
        <v>8.9295454711357056</v>
      </c>
      <c r="H1087" t="s">
        <v>171</v>
      </c>
      <c r="I1087" t="s">
        <v>226</v>
      </c>
      <c r="J1087">
        <v>2.3116584601802458E-3</v>
      </c>
      <c r="K1087">
        <v>0.68468478350696282</v>
      </c>
      <c r="L1087">
        <v>4.1826396794389036E-2</v>
      </c>
      <c r="M1087"/>
      <c r="N1087">
        <v>9.1917910588534157E-2</v>
      </c>
      <c r="O1087">
        <v>0.18157090911011406</v>
      </c>
      <c r="P1087"/>
      <c r="Q1087"/>
      <c r="R1087">
        <v>2.7506539638758372</v>
      </c>
      <c r="S1087">
        <v>3.7421123663765186</v>
      </c>
      <c r="T1087"/>
      <c r="U1087"/>
      <c r="V1087"/>
      <c r="W1087"/>
      <c r="X1087"/>
      <c r="Y1087"/>
      <c r="Z1087">
        <v>0.76808287134198217</v>
      </c>
      <c r="AA1087"/>
      <c r="AB1087">
        <v>4.0578014263333362</v>
      </c>
      <c r="AC1087"/>
      <c r="AD1087"/>
      <c r="AE1087"/>
      <c r="AF1087"/>
      <c r="AG1087">
        <v>2.5581796033333357</v>
      </c>
      <c r="AH1087"/>
      <c r="AI1087">
        <v>-38.64091012533337</v>
      </c>
      <c r="AJ1087"/>
      <c r="AK1087"/>
      <c r="AL1087">
        <v>-4.8149111215949016</v>
      </c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</row>
    <row r="1088" spans="1:55" x14ac:dyDescent="0.2">
      <c r="A1088" s="3" t="str">
        <f t="shared" si="16"/>
        <v>SwedenSAR_UNFCCC1991</v>
      </c>
      <c r="B1088" t="s">
        <v>193</v>
      </c>
      <c r="C1088" t="s">
        <v>194</v>
      </c>
      <c r="D1088" t="s">
        <v>23</v>
      </c>
      <c r="E1088" t="s">
        <v>78</v>
      </c>
      <c r="F1088">
        <v>77.009982253063399</v>
      </c>
      <c r="G1088">
        <v>8.9365940617721051</v>
      </c>
      <c r="H1088" t="s">
        <v>204</v>
      </c>
      <c r="I1088" t="s">
        <v>121</v>
      </c>
      <c r="J1088">
        <v>2.3179079813815603E-3</v>
      </c>
      <c r="K1088">
        <v>0.68905540948364474</v>
      </c>
      <c r="L1088">
        <v>4.2244381557393608E-2</v>
      </c>
      <c r="M1088"/>
      <c r="N1088">
        <v>8.8170834104322998E-2</v>
      </c>
      <c r="O1088">
        <v>0.18052937485463863</v>
      </c>
      <c r="P1088"/>
      <c r="Q1088"/>
      <c r="R1088">
        <v>2.6808562778155345</v>
      </c>
      <c r="S1088">
        <v>3.5408294113796028</v>
      </c>
      <c r="T1088"/>
      <c r="U1088"/>
      <c r="V1088"/>
      <c r="W1088"/>
      <c r="X1088"/>
      <c r="Y1088"/>
      <c r="Z1088">
        <v>0.71408452218387308</v>
      </c>
      <c r="AA1088"/>
      <c r="AB1088">
        <v>4.0157547223333365</v>
      </c>
      <c r="AC1088"/>
      <c r="AD1088"/>
      <c r="AE1088"/>
      <c r="AF1088"/>
      <c r="AG1088">
        <v>2.9510390200000027</v>
      </c>
      <c r="AH1088"/>
      <c r="AI1088">
        <v>-38.541999967333375</v>
      </c>
      <c r="AJ1088"/>
      <c r="AK1088"/>
      <c r="AL1088">
        <v>-4.1515568856524077</v>
      </c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</row>
    <row r="1089" spans="1:55" x14ac:dyDescent="0.2">
      <c r="A1089" s="3" t="str">
        <f t="shared" si="16"/>
        <v>SwedenSAR_UNFCCC1992</v>
      </c>
      <c r="B1089" t="s">
        <v>193</v>
      </c>
      <c r="C1089" t="s">
        <v>194</v>
      </c>
      <c r="D1089" t="s">
        <v>23</v>
      </c>
      <c r="E1089" t="s">
        <v>76</v>
      </c>
      <c r="F1089">
        <v>75.683376895957153</v>
      </c>
      <c r="G1089">
        <v>8.7312865597320783</v>
      </c>
      <c r="H1089" t="s">
        <v>121</v>
      </c>
      <c r="I1089" t="s">
        <v>241</v>
      </c>
      <c r="J1089">
        <v>2.4117936527518432E-3</v>
      </c>
      <c r="K1089">
        <v>0.70231980444002895</v>
      </c>
      <c r="L1089">
        <v>4.3133708764186172E-2</v>
      </c>
      <c r="M1089"/>
      <c r="N1089">
        <v>8.5269143442634865E-2</v>
      </c>
      <c r="O1089">
        <v>0.16927734335314995</v>
      </c>
      <c r="P1089"/>
      <c r="Q1089"/>
      <c r="R1089">
        <v>2.7889242826061924</v>
      </c>
      <c r="S1089">
        <v>3.3613984686380918</v>
      </c>
      <c r="T1089"/>
      <c r="U1089"/>
      <c r="V1089"/>
      <c r="W1089"/>
      <c r="X1089"/>
      <c r="Y1089"/>
      <c r="Z1089">
        <v>0.70186452703183766</v>
      </c>
      <c r="AA1089"/>
      <c r="AB1089">
        <v>4.0713900833333367</v>
      </c>
      <c r="AC1089"/>
      <c r="AD1089"/>
      <c r="AE1089"/>
      <c r="AF1089"/>
      <c r="AG1089">
        <v>1.8879036153333351</v>
      </c>
      <c r="AH1089"/>
      <c r="AI1089">
        <v>-37.712448262666705</v>
      </c>
      <c r="AJ1089"/>
      <c r="AK1089"/>
      <c r="AL1089">
        <v>-3.4889340985922459</v>
      </c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</row>
    <row r="1090" spans="1:55" x14ac:dyDescent="0.2">
      <c r="A1090" s="3" t="str">
        <f t="shared" si="16"/>
        <v>SwedenSAR_UNFCCC1993</v>
      </c>
      <c r="B1090" t="s">
        <v>193</v>
      </c>
      <c r="C1090" t="s">
        <v>194</v>
      </c>
      <c r="D1090" t="s">
        <v>23</v>
      </c>
      <c r="E1090" t="s">
        <v>73</v>
      </c>
      <c r="F1090">
        <v>77.89984033013998</v>
      </c>
      <c r="G1090">
        <v>8.93494239819392</v>
      </c>
      <c r="H1090" t="s">
        <v>230</v>
      </c>
      <c r="I1090" t="s">
        <v>121</v>
      </c>
      <c r="J1090">
        <v>2.3976486820615089E-3</v>
      </c>
      <c r="K1090">
        <v>0.68158345630921724</v>
      </c>
      <c r="L1090">
        <v>4.059014578134458E-2</v>
      </c>
      <c r="M1090"/>
      <c r="N1090">
        <v>8.3746489632411325E-2</v>
      </c>
      <c r="O1090">
        <v>0.1940799082770269</v>
      </c>
      <c r="P1090"/>
      <c r="Q1090"/>
      <c r="R1090">
        <v>2.8645017413585308</v>
      </c>
      <c r="S1090">
        <v>3.5773084312351995</v>
      </c>
      <c r="T1090"/>
      <c r="U1090"/>
      <c r="V1090"/>
      <c r="W1090"/>
      <c r="X1090"/>
      <c r="Y1090"/>
      <c r="Z1090">
        <v>0.73314733814153776</v>
      </c>
      <c r="AA1090"/>
      <c r="AB1090">
        <v>3.9672770903333365</v>
      </c>
      <c r="AC1090"/>
      <c r="AD1090"/>
      <c r="AE1090"/>
      <c r="AF1090"/>
      <c r="AG1090">
        <v>3.9765592650000037</v>
      </c>
      <c r="AH1090"/>
      <c r="AI1090">
        <v>-34.109257803333364</v>
      </c>
      <c r="AJ1090"/>
      <c r="AK1090"/>
      <c r="AL1090">
        <v>-5.1031193859006603</v>
      </c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</row>
    <row r="1091" spans="1:55" x14ac:dyDescent="0.2">
      <c r="A1091" s="3" t="str">
        <f t="shared" ref="A1091:A1154" si="17">C1091&amp;D1091&amp;E1091</f>
        <v>SwedenSAR_UNFCCC1994</v>
      </c>
      <c r="B1091" t="s">
        <v>193</v>
      </c>
      <c r="C1091" t="s">
        <v>194</v>
      </c>
      <c r="D1091" t="s">
        <v>23</v>
      </c>
      <c r="E1091" t="s">
        <v>70</v>
      </c>
      <c r="F1091">
        <v>78.84266150980244</v>
      </c>
      <c r="G1091">
        <v>8.9790401053444153</v>
      </c>
      <c r="H1091" t="s">
        <v>149</v>
      </c>
      <c r="I1091" t="s">
        <v>204</v>
      </c>
      <c r="J1091">
        <v>2.432928109773076E-3</v>
      </c>
      <c r="K1091">
        <v>0.69893087561145717</v>
      </c>
      <c r="L1091">
        <v>3.8718425440758771E-2</v>
      </c>
      <c r="M1091"/>
      <c r="N1091">
        <v>8.7796978077476606E-2</v>
      </c>
      <c r="O1091">
        <v>0.17455372087030752</v>
      </c>
      <c r="P1091"/>
      <c r="Q1091"/>
      <c r="R1091">
        <v>2.9134675687204585</v>
      </c>
      <c r="S1091">
        <v>3.6299127222863614</v>
      </c>
      <c r="T1091"/>
      <c r="U1091"/>
      <c r="V1091"/>
      <c r="W1091"/>
      <c r="X1091"/>
      <c r="Y1091"/>
      <c r="Z1091">
        <v>0.76781516684736628</v>
      </c>
      <c r="AA1091"/>
      <c r="AB1091">
        <v>4.302735497000004</v>
      </c>
      <c r="AC1091"/>
      <c r="AD1091"/>
      <c r="AE1091"/>
      <c r="AF1091"/>
      <c r="AG1091">
        <v>2.1483489750000015</v>
      </c>
      <c r="AH1091"/>
      <c r="AI1091">
        <v>-34.213600252333364</v>
      </c>
      <c r="AJ1091"/>
      <c r="AK1091"/>
      <c r="AL1091">
        <v>-5.5037983542255198</v>
      </c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</row>
    <row r="1092" spans="1:55" x14ac:dyDescent="0.2">
      <c r="A1092" s="3" t="str">
        <f t="shared" si="17"/>
        <v>SwedenSAR_UNFCCC1995</v>
      </c>
      <c r="B1092" t="s">
        <v>193</v>
      </c>
      <c r="C1092" t="s">
        <v>194</v>
      </c>
      <c r="D1092" t="s">
        <v>23</v>
      </c>
      <c r="E1092" t="s">
        <v>68</v>
      </c>
      <c r="F1092">
        <v>78.791993850330655</v>
      </c>
      <c r="G1092">
        <v>8.9263099983279197</v>
      </c>
      <c r="H1092" t="s">
        <v>217</v>
      </c>
      <c r="I1092" t="s">
        <v>204</v>
      </c>
      <c r="J1092">
        <v>2.3611529001222428E-3</v>
      </c>
      <c r="K1092">
        <v>0.68823199922912315</v>
      </c>
      <c r="L1092">
        <v>3.8677788460547619E-2</v>
      </c>
      <c r="M1092"/>
      <c r="N1092">
        <v>9.1113510418681654E-2</v>
      </c>
      <c r="O1092">
        <v>0.18197670189164752</v>
      </c>
      <c r="P1092"/>
      <c r="Q1092"/>
      <c r="R1092">
        <v>2.8575162510762739</v>
      </c>
      <c r="S1092">
        <v>3.5248021874733855</v>
      </c>
      <c r="T1092"/>
      <c r="U1092"/>
      <c r="V1092"/>
      <c r="W1092"/>
      <c r="X1092"/>
      <c r="Y1092"/>
      <c r="Z1092">
        <v>0.77357440313381653</v>
      </c>
      <c r="AA1092"/>
      <c r="AB1092">
        <v>4.2263965913333372</v>
      </c>
      <c r="AC1092"/>
      <c r="AD1092"/>
      <c r="AE1092"/>
      <c r="AF1092"/>
      <c r="AG1092">
        <v>2.9560177433333359</v>
      </c>
      <c r="AH1092"/>
      <c r="AI1092">
        <v>-37.248605401666701</v>
      </c>
      <c r="AJ1092"/>
      <c r="AK1092"/>
      <c r="AL1092">
        <v>-6.0505706477275059</v>
      </c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</row>
    <row r="1093" spans="1:55" x14ac:dyDescent="0.2">
      <c r="A1093" s="3" t="str">
        <f t="shared" si="17"/>
        <v>SwedenSAR_UNFCCC1996</v>
      </c>
      <c r="B1093" t="s">
        <v>193</v>
      </c>
      <c r="C1093" t="s">
        <v>194</v>
      </c>
      <c r="D1093" t="s">
        <v>23</v>
      </c>
      <c r="E1093" t="s">
        <v>65</v>
      </c>
      <c r="F1093">
        <v>82.375858471353041</v>
      </c>
      <c r="G1093">
        <v>9.3174841201584986</v>
      </c>
      <c r="H1093" t="s">
        <v>144</v>
      </c>
      <c r="I1093" t="s">
        <v>149</v>
      </c>
      <c r="J1093">
        <v>2.5053872002435591E-3</v>
      </c>
      <c r="K1093">
        <v>0.7082127674529537</v>
      </c>
      <c r="L1093">
        <v>3.6726588419545743E-2</v>
      </c>
      <c r="M1093"/>
      <c r="N1093">
        <v>8.4265754439601978E-2</v>
      </c>
      <c r="O1093">
        <v>0.17079488968789849</v>
      </c>
      <c r="P1093"/>
      <c r="Q1093"/>
      <c r="R1093">
        <v>2.8883377540072606</v>
      </c>
      <c r="S1093">
        <v>3.547919817965532</v>
      </c>
      <c r="T1093"/>
      <c r="U1093"/>
      <c r="V1093"/>
      <c r="W1093"/>
      <c r="X1093"/>
      <c r="Y1093"/>
      <c r="Z1093">
        <v>0.80495917125455063</v>
      </c>
      <c r="AA1093"/>
      <c r="AB1093">
        <v>4.2569001433333371</v>
      </c>
      <c r="AC1093"/>
      <c r="AD1093"/>
      <c r="AE1093"/>
      <c r="AF1093"/>
      <c r="AG1093">
        <v>2.5712587740000021</v>
      </c>
      <c r="AH1093"/>
      <c r="AI1093">
        <v>-39.279635773333375</v>
      </c>
      <c r="AJ1093"/>
      <c r="AK1093"/>
      <c r="AL1093">
        <v>-5.5308900443058171</v>
      </c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</row>
    <row r="1094" spans="1:55" x14ac:dyDescent="0.2">
      <c r="A1094" s="3" t="str">
        <f t="shared" si="17"/>
        <v>SwedenSAR_UNFCCC1997</v>
      </c>
      <c r="B1094" t="s">
        <v>193</v>
      </c>
      <c r="C1094" t="s">
        <v>194</v>
      </c>
      <c r="D1094" t="s">
        <v>23</v>
      </c>
      <c r="E1094" t="s">
        <v>64</v>
      </c>
      <c r="F1094">
        <v>77.481277663301853</v>
      </c>
      <c r="G1094">
        <v>8.758844066806434</v>
      </c>
      <c r="H1094" t="s">
        <v>223</v>
      </c>
      <c r="I1094" t="s">
        <v>121</v>
      </c>
      <c r="J1094">
        <v>2.2260277983423408E-3</v>
      </c>
      <c r="K1094">
        <v>0.68778398318670098</v>
      </c>
      <c r="L1094">
        <v>3.8666190780964914E-2</v>
      </c>
      <c r="M1094"/>
      <c r="N1094">
        <v>8.8371557963829145E-2</v>
      </c>
      <c r="O1094">
        <v>0.18517826806850493</v>
      </c>
      <c r="P1094"/>
      <c r="Q1094"/>
      <c r="R1094">
        <v>2.8852439381633617</v>
      </c>
      <c r="S1094">
        <v>3.5977826361335739</v>
      </c>
      <c r="T1094"/>
      <c r="U1094"/>
      <c r="V1094"/>
      <c r="W1094"/>
      <c r="X1094"/>
      <c r="Y1094"/>
      <c r="Z1094">
        <v>0.7868978701282322</v>
      </c>
      <c r="AA1094"/>
      <c r="AB1094">
        <v>4.3202569433333373</v>
      </c>
      <c r="AC1094"/>
      <c r="AD1094"/>
      <c r="AE1094"/>
      <c r="AF1094"/>
      <c r="AG1094">
        <v>2.7576674176666689</v>
      </c>
      <c r="AH1094"/>
      <c r="AI1094">
        <v>-39.16725809233337</v>
      </c>
      <c r="AJ1094"/>
      <c r="AK1094"/>
      <c r="AL1094">
        <v>-7.3444421352439777</v>
      </c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</row>
    <row r="1095" spans="1:55" x14ac:dyDescent="0.2">
      <c r="A1095" s="3" t="str">
        <f t="shared" si="17"/>
        <v>SwedenSAR_UNFCCC1998</v>
      </c>
      <c r="B1095" t="s">
        <v>193</v>
      </c>
      <c r="C1095" t="s">
        <v>194</v>
      </c>
      <c r="D1095" t="s">
        <v>23</v>
      </c>
      <c r="E1095" t="s">
        <v>62</v>
      </c>
      <c r="F1095">
        <v>78.228838258400032</v>
      </c>
      <c r="G1095">
        <v>8.8384440241718067</v>
      </c>
      <c r="H1095" t="s">
        <v>241</v>
      </c>
      <c r="I1095" t="s">
        <v>121</v>
      </c>
      <c r="J1095">
        <v>2.2812913431330488E-3</v>
      </c>
      <c r="K1095">
        <v>0.68662033257066002</v>
      </c>
      <c r="L1095">
        <v>3.7721987297274148E-2</v>
      </c>
      <c r="M1095"/>
      <c r="N1095">
        <v>8.9463501443543619E-2</v>
      </c>
      <c r="O1095">
        <v>0.18619417868852209</v>
      </c>
      <c r="P1095"/>
      <c r="Q1095"/>
      <c r="R1095">
        <v>2.8490757562146478</v>
      </c>
      <c r="S1095">
        <v>3.5777460989436087</v>
      </c>
      <c r="T1095"/>
      <c r="U1095"/>
      <c r="V1095"/>
      <c r="W1095"/>
      <c r="X1095"/>
      <c r="Y1095"/>
      <c r="Z1095">
        <v>0.73042572345510026</v>
      </c>
      <c r="AA1095"/>
      <c r="AB1095">
        <v>4.7009226596666709</v>
      </c>
      <c r="AC1095"/>
      <c r="AD1095"/>
      <c r="AE1095"/>
      <c r="AF1095"/>
      <c r="AG1095">
        <v>2.7075840510000027</v>
      </c>
      <c r="AH1095"/>
      <c r="AI1095">
        <v>-40.495237566000036</v>
      </c>
      <c r="AJ1095"/>
      <c r="AK1095"/>
      <c r="AL1095">
        <v>-6.9977175968542653</v>
      </c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</row>
    <row r="1096" spans="1:55" x14ac:dyDescent="0.2">
      <c r="A1096" s="3" t="str">
        <f t="shared" si="17"/>
        <v>SwedenSAR_UNFCCC1999</v>
      </c>
      <c r="B1096" t="s">
        <v>193</v>
      </c>
      <c r="C1096" t="s">
        <v>194</v>
      </c>
      <c r="D1096" t="s">
        <v>23</v>
      </c>
      <c r="E1096" t="s">
        <v>60</v>
      </c>
      <c r="F1096">
        <v>74.744606368256328</v>
      </c>
      <c r="G1096">
        <v>8.4382106099337513</v>
      </c>
      <c r="H1096" t="s">
        <v>121</v>
      </c>
      <c r="I1096" t="s">
        <v>204</v>
      </c>
      <c r="J1096">
        <v>2.2395522791460554E-3</v>
      </c>
      <c r="K1096">
        <v>0.68184092437886978</v>
      </c>
      <c r="L1096">
        <v>3.8011032427979666E-2</v>
      </c>
      <c r="M1096"/>
      <c r="N1096">
        <v>9.004103135866022E-2</v>
      </c>
      <c r="O1096">
        <v>0.19010701183449044</v>
      </c>
      <c r="P1096"/>
      <c r="Q1096"/>
      <c r="R1096">
        <v>2.8194343094286141</v>
      </c>
      <c r="S1096">
        <v>3.4728835036586325</v>
      </c>
      <c r="T1096"/>
      <c r="U1096"/>
      <c r="V1096"/>
      <c r="W1096"/>
      <c r="X1096"/>
      <c r="Y1096"/>
      <c r="Z1096">
        <v>0.74094271332718109</v>
      </c>
      <c r="AA1096"/>
      <c r="AB1096">
        <v>4.7790710820000042</v>
      </c>
      <c r="AC1096"/>
      <c r="AD1096"/>
      <c r="AE1096"/>
      <c r="AF1096"/>
      <c r="AG1096">
        <v>2.3971421590000022</v>
      </c>
      <c r="AH1096"/>
      <c r="AI1096">
        <v>-40.100017648000041</v>
      </c>
      <c r="AJ1096"/>
      <c r="AK1096"/>
      <c r="AL1096">
        <v>-6.8934472961023578</v>
      </c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</row>
    <row r="1097" spans="1:55" x14ac:dyDescent="0.2">
      <c r="A1097" s="3" t="str">
        <f t="shared" si="17"/>
        <v>SwedenSAR_UNFCCC2000</v>
      </c>
      <c r="B1097" t="s">
        <v>193</v>
      </c>
      <c r="C1097" t="s">
        <v>194</v>
      </c>
      <c r="D1097" t="s">
        <v>23</v>
      </c>
      <c r="E1097" t="s">
        <v>58</v>
      </c>
      <c r="F1097">
        <v>74.004614125309104</v>
      </c>
      <c r="G1097">
        <v>8.3412652082282914</v>
      </c>
      <c r="H1097" t="s">
        <v>223</v>
      </c>
      <c r="I1097" t="s">
        <v>223</v>
      </c>
      <c r="J1097">
        <v>2.0806112703810049E-3</v>
      </c>
      <c r="K1097">
        <v>0.66556259951766139</v>
      </c>
      <c r="L1097">
        <v>3.7304083136131899E-2</v>
      </c>
      <c r="M1097"/>
      <c r="N1097">
        <v>9.6796044111670698E-2</v>
      </c>
      <c r="O1097">
        <v>0.20033727323453593</v>
      </c>
      <c r="P1097"/>
      <c r="Q1097"/>
      <c r="R1097">
        <v>2.7815263215408161</v>
      </c>
      <c r="S1097">
        <v>3.5090936323793609</v>
      </c>
      <c r="T1097"/>
      <c r="U1097"/>
      <c r="V1097"/>
      <c r="W1097"/>
      <c r="X1097"/>
      <c r="Y1097"/>
      <c r="Z1097">
        <v>0.72540749505159663</v>
      </c>
      <c r="AA1097"/>
      <c r="AB1097">
        <v>4.8074873623333376</v>
      </c>
      <c r="AC1097"/>
      <c r="AD1097"/>
      <c r="AE1097"/>
      <c r="AF1097"/>
      <c r="AG1097">
        <v>3.002367789333336</v>
      </c>
      <c r="AH1097"/>
      <c r="AI1097">
        <v>-41.293276682333371</v>
      </c>
      <c r="AJ1097"/>
      <c r="AK1097"/>
      <c r="AL1097">
        <v>-7.8801301333718685</v>
      </c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</row>
    <row r="1098" spans="1:55" x14ac:dyDescent="0.2">
      <c r="A1098" s="3" t="str">
        <f t="shared" si="17"/>
        <v>SwedenSAR_UNFCCC2001</v>
      </c>
      <c r="B1098" t="s">
        <v>193</v>
      </c>
      <c r="C1098" t="s">
        <v>194</v>
      </c>
      <c r="D1098" t="s">
        <v>23</v>
      </c>
      <c r="E1098" t="s">
        <v>55</v>
      </c>
      <c r="F1098">
        <v>73.98905440652176</v>
      </c>
      <c r="G1098">
        <v>8.3171523260583182</v>
      </c>
      <c r="H1098" t="s">
        <v>41</v>
      </c>
      <c r="I1098" t="s">
        <v>35</v>
      </c>
      <c r="J1098">
        <v>1.648517726576903E-3</v>
      </c>
      <c r="K1098">
        <v>0.6767052027024606</v>
      </c>
      <c r="L1098">
        <v>3.6738400217322074E-2</v>
      </c>
      <c r="M1098"/>
      <c r="N1098">
        <v>9.6805733331882235E-2</v>
      </c>
      <c r="O1098">
        <v>0.18975066374833524</v>
      </c>
      <c r="P1098"/>
      <c r="Q1098"/>
      <c r="R1098">
        <v>2.7523208626942059</v>
      </c>
      <c r="S1098">
        <v>3.5239447958135481</v>
      </c>
      <c r="T1098"/>
      <c r="U1098"/>
      <c r="V1098"/>
      <c r="W1098"/>
      <c r="X1098"/>
      <c r="Y1098"/>
      <c r="Z1098">
        <v>0.71502034090809652</v>
      </c>
      <c r="AA1098"/>
      <c r="AB1098">
        <v>4.6551572013333367</v>
      </c>
      <c r="AC1098"/>
      <c r="AD1098"/>
      <c r="AE1098"/>
      <c r="AF1098"/>
      <c r="AG1098">
        <v>2.393028983000002</v>
      </c>
      <c r="AH1098"/>
      <c r="AI1098">
        <v>-42.715022434666707</v>
      </c>
      <c r="AJ1098"/>
      <c r="AK1098"/>
      <c r="AL1098">
        <v>-6.5710818597524217</v>
      </c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</row>
    <row r="1099" spans="1:55" x14ac:dyDescent="0.2">
      <c r="A1099" s="3" t="str">
        <f t="shared" si="17"/>
        <v>SwedenSAR_UNFCCC2002</v>
      </c>
      <c r="B1099" t="s">
        <v>193</v>
      </c>
      <c r="C1099" t="s">
        <v>194</v>
      </c>
      <c r="D1099" t="s">
        <v>23</v>
      </c>
      <c r="E1099" t="s">
        <v>52</v>
      </c>
      <c r="F1099">
        <v>74.381837321913721</v>
      </c>
      <c r="G1099">
        <v>8.3341386392982137</v>
      </c>
      <c r="H1099" t="s">
        <v>42</v>
      </c>
      <c r="I1099" t="s">
        <v>35</v>
      </c>
      <c r="J1099">
        <v>1.6436550590594235E-3</v>
      </c>
      <c r="K1099">
        <v>0.68364854145832032</v>
      </c>
      <c r="L1099">
        <v>3.4607684717789362E-2</v>
      </c>
      <c r="M1099"/>
      <c r="N1099">
        <v>9.8039175534002224E-2</v>
      </c>
      <c r="O1099">
        <v>0.18370459828988805</v>
      </c>
      <c r="P1099"/>
      <c r="Q1099"/>
      <c r="R1099">
        <v>2.7075367894307694</v>
      </c>
      <c r="S1099">
        <v>3.4395258356385292</v>
      </c>
      <c r="T1099"/>
      <c r="U1099"/>
      <c r="V1099"/>
      <c r="W1099"/>
      <c r="X1099"/>
      <c r="Y1099"/>
      <c r="Z1099">
        <v>0.70890463221665967</v>
      </c>
      <c r="AA1099"/>
      <c r="AB1099">
        <v>4.7230698443333363</v>
      </c>
      <c r="AC1099"/>
      <c r="AD1099"/>
      <c r="AE1099"/>
      <c r="AF1099"/>
      <c r="AG1099">
        <v>2.0852484436666687</v>
      </c>
      <c r="AH1099"/>
      <c r="AI1099">
        <v>-41.418347848000032</v>
      </c>
      <c r="AJ1099"/>
      <c r="AK1099"/>
      <c r="AL1099">
        <v>-7.2200633492495934</v>
      </c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</row>
    <row r="1100" spans="1:55" x14ac:dyDescent="0.2">
      <c r="A1100" s="3" t="str">
        <f t="shared" si="17"/>
        <v>SwedenSAR_UNFCCC2003</v>
      </c>
      <c r="B1100" t="s">
        <v>193</v>
      </c>
      <c r="C1100" t="s">
        <v>194</v>
      </c>
      <c r="D1100" t="s">
        <v>23</v>
      </c>
      <c r="E1100" t="s">
        <v>50</v>
      </c>
      <c r="F1100">
        <v>75.675039647202851</v>
      </c>
      <c r="G1100">
        <v>8.4475446706266215</v>
      </c>
      <c r="H1100" t="s">
        <v>42</v>
      </c>
      <c r="I1100" t="s">
        <v>38</v>
      </c>
      <c r="J1100">
        <v>1.629276998518823E-3</v>
      </c>
      <c r="K1100">
        <v>0.68438182215275634</v>
      </c>
      <c r="L1100">
        <v>3.2633231758515756E-2</v>
      </c>
      <c r="M1100"/>
      <c r="N1100">
        <v>9.1198786524391187E-2</v>
      </c>
      <c r="O1100">
        <v>0.19178615956433659</v>
      </c>
      <c r="P1100"/>
      <c r="Q1100"/>
      <c r="R1100">
        <v>2.6649672790082484</v>
      </c>
      <c r="S1100">
        <v>3.3974262842079841</v>
      </c>
      <c r="T1100"/>
      <c r="U1100"/>
      <c r="V1100"/>
      <c r="W1100"/>
      <c r="X1100"/>
      <c r="Y1100"/>
      <c r="Z1100">
        <v>0.70978155459970471</v>
      </c>
      <c r="AA1100"/>
      <c r="AB1100">
        <v>4.6128489770000041</v>
      </c>
      <c r="AC1100"/>
      <c r="AD1100"/>
      <c r="AE1100"/>
      <c r="AF1100"/>
      <c r="AG1100">
        <v>3.1284011340000029</v>
      </c>
      <c r="AH1100"/>
      <c r="AI1100">
        <v>-38.311213448333369</v>
      </c>
      <c r="AJ1100"/>
      <c r="AK1100"/>
      <c r="AL1100">
        <v>-7.8959210050807549</v>
      </c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</row>
    <row r="1101" spans="1:55" x14ac:dyDescent="0.2">
      <c r="A1101" s="3" t="str">
        <f t="shared" si="17"/>
        <v>SwedenSAR_UNFCCC2004</v>
      </c>
      <c r="B1101" t="s">
        <v>193</v>
      </c>
      <c r="C1101" t="s">
        <v>194</v>
      </c>
      <c r="D1101" t="s">
        <v>23</v>
      </c>
      <c r="E1101" t="s">
        <v>46</v>
      </c>
      <c r="F1101">
        <v>75.138466110524107</v>
      </c>
      <c r="G1101">
        <v>8.354723646421423</v>
      </c>
      <c r="H1101" t="s">
        <v>129</v>
      </c>
      <c r="I1101" t="s">
        <v>36</v>
      </c>
      <c r="J1101">
        <v>1.5175317146057098E-3</v>
      </c>
      <c r="K1101">
        <v>0.67384171379413837</v>
      </c>
      <c r="L1101">
        <v>3.272480777734825E-2</v>
      </c>
      <c r="M1101"/>
      <c r="N1101">
        <v>9.8385566272903707E-2</v>
      </c>
      <c r="O1101">
        <v>0.19504791215560965</v>
      </c>
      <c r="P1101"/>
      <c r="Q1101"/>
      <c r="R1101">
        <v>2.6997671263283776</v>
      </c>
      <c r="S1101">
        <v>3.3818561867987467</v>
      </c>
      <c r="T1101"/>
      <c r="U1101"/>
      <c r="V1101"/>
      <c r="W1101"/>
      <c r="X1101"/>
      <c r="Y1101"/>
      <c r="Z1101">
        <v>0.70462120363896108</v>
      </c>
      <c r="AA1101"/>
      <c r="AB1101">
        <v>4.5177116376666699</v>
      </c>
      <c r="AC1101"/>
      <c r="AD1101"/>
      <c r="AE1101"/>
      <c r="AF1101"/>
      <c r="AG1101">
        <v>3.3516447830000029</v>
      </c>
      <c r="AH1101"/>
      <c r="AI1101">
        <v>-31.465342855000028</v>
      </c>
      <c r="AJ1101"/>
      <c r="AK1101"/>
      <c r="AL1101">
        <v>-8.5372342833935431</v>
      </c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</row>
    <row r="1102" spans="1:55" x14ac:dyDescent="0.2">
      <c r="A1102" s="3" t="str">
        <f t="shared" si="17"/>
        <v>SwedenSAR_UNFCCC2005</v>
      </c>
      <c r="B1102" t="s">
        <v>193</v>
      </c>
      <c r="C1102" t="s">
        <v>194</v>
      </c>
      <c r="D1102" t="s">
        <v>23</v>
      </c>
      <c r="E1102" t="s">
        <v>43</v>
      </c>
      <c r="F1102">
        <v>70.435851634316265</v>
      </c>
      <c r="G1102">
        <v>7.8005747818740758</v>
      </c>
      <c r="H1102" t="s">
        <v>127</v>
      </c>
      <c r="I1102" t="s">
        <v>42</v>
      </c>
      <c r="J1102">
        <v>1.3893420334542982E-3</v>
      </c>
      <c r="K1102">
        <v>0.68397782105053684</v>
      </c>
      <c r="L1102">
        <v>3.333197598683664E-2</v>
      </c>
      <c r="M1102"/>
      <c r="N1102">
        <v>0.10249739255948448</v>
      </c>
      <c r="O1102">
        <v>0.18019281040314203</v>
      </c>
      <c r="P1102"/>
      <c r="Q1102"/>
      <c r="R1102">
        <v>2.66866290510574</v>
      </c>
      <c r="S1102">
        <v>3.2635958597399743</v>
      </c>
      <c r="T1102"/>
      <c r="U1102"/>
      <c r="V1102"/>
      <c r="W1102"/>
      <c r="X1102"/>
      <c r="Y1102"/>
      <c r="Z1102">
        <v>0.70285895294713907</v>
      </c>
      <c r="AA1102"/>
      <c r="AB1102">
        <v>4.1342049316666696</v>
      </c>
      <c r="AC1102"/>
      <c r="AD1102"/>
      <c r="AE1102"/>
      <c r="AF1102"/>
      <c r="AG1102">
        <v>1.9227114096666682</v>
      </c>
      <c r="AH1102"/>
      <c r="AI1102">
        <v>-27.878818328333359</v>
      </c>
      <c r="AJ1102"/>
      <c r="AK1102"/>
      <c r="AL1102">
        <v>-10.325220767585972</v>
      </c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</row>
    <row r="1103" spans="1:55" x14ac:dyDescent="0.2">
      <c r="A1103" s="3" t="str">
        <f t="shared" si="17"/>
        <v>SwedenSAR_UNFCCC2006</v>
      </c>
      <c r="B1103" t="s">
        <v>193</v>
      </c>
      <c r="C1103" t="s">
        <v>194</v>
      </c>
      <c r="D1103" t="s">
        <v>23</v>
      </c>
      <c r="E1103" t="s">
        <v>39</v>
      </c>
      <c r="F1103">
        <v>70.321293808027491</v>
      </c>
      <c r="G1103">
        <v>7.7442051744949758</v>
      </c>
      <c r="H1103" t="s">
        <v>45</v>
      </c>
      <c r="I1103" t="s">
        <v>123</v>
      </c>
      <c r="J1103">
        <v>1.3053165469936831E-3</v>
      </c>
      <c r="K1103">
        <v>0.68332690250386263</v>
      </c>
      <c r="L1103">
        <v>3.2213977239523101E-2</v>
      </c>
      <c r="M1103"/>
      <c r="N1103">
        <v>0.10260272335619804</v>
      </c>
      <c r="O1103">
        <v>0.18185639690041622</v>
      </c>
      <c r="P1103"/>
      <c r="Q1103"/>
      <c r="R1103">
        <v>2.6523976896990993</v>
      </c>
      <c r="S1103">
        <v>3.1859352953131714</v>
      </c>
      <c r="T1103"/>
      <c r="U1103"/>
      <c r="V1103"/>
      <c r="W1103"/>
      <c r="X1103"/>
      <c r="Y1103"/>
      <c r="Z1103">
        <v>0.6664938889578198</v>
      </c>
      <c r="AA1103"/>
      <c r="AB1103">
        <v>3.9218095306666703</v>
      </c>
      <c r="AC1103"/>
      <c r="AD1103"/>
      <c r="AE1103"/>
      <c r="AF1103"/>
      <c r="AG1103">
        <v>2.361740712666669</v>
      </c>
      <c r="AH1103"/>
      <c r="AI1103">
        <v>-36.43797113433336</v>
      </c>
      <c r="AJ1103"/>
      <c r="AK1103"/>
      <c r="AL1103">
        <v>-11.372872982380064</v>
      </c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</row>
    <row r="1104" spans="1:55" x14ac:dyDescent="0.2">
      <c r="A1104" s="3" t="str">
        <f t="shared" si="17"/>
        <v>SwedenSAR_UNFCCC2007</v>
      </c>
      <c r="B1104" t="s">
        <v>193</v>
      </c>
      <c r="C1104" t="s">
        <v>194</v>
      </c>
      <c r="D1104" t="s">
        <v>23</v>
      </c>
      <c r="E1104" t="s">
        <v>37</v>
      </c>
      <c r="F1104">
        <v>69.953904513108625</v>
      </c>
      <c r="G1104">
        <v>7.6468300180090685</v>
      </c>
      <c r="H1104" t="s">
        <v>126</v>
      </c>
      <c r="I1104" t="s">
        <v>44</v>
      </c>
      <c r="J1104">
        <v>1.2347775319840285E-3</v>
      </c>
      <c r="K1104">
        <v>0.67439773885582732</v>
      </c>
      <c r="L1104">
        <v>3.028391445672033E-2</v>
      </c>
      <c r="M1104"/>
      <c r="N1104">
        <v>0.10134193558269895</v>
      </c>
      <c r="O1104">
        <v>0.1939764111047533</v>
      </c>
      <c r="P1104"/>
      <c r="Q1104"/>
      <c r="R1104">
        <v>2.6026540179275757</v>
      </c>
      <c r="S1104">
        <v>3.2391110446331606</v>
      </c>
      <c r="T1104"/>
      <c r="U1104"/>
      <c r="V1104"/>
      <c r="W1104"/>
      <c r="X1104"/>
      <c r="Y1104"/>
      <c r="Z1104">
        <v>0.69097245465667523</v>
      </c>
      <c r="AA1104"/>
      <c r="AB1104">
        <v>3.9065553970000035</v>
      </c>
      <c r="AC1104"/>
      <c r="AD1104"/>
      <c r="AE1104"/>
      <c r="AF1104"/>
      <c r="AG1104">
        <v>3.1301144260000027</v>
      </c>
      <c r="AH1104"/>
      <c r="AI1104">
        <v>-31.428930020000028</v>
      </c>
      <c r="AJ1104"/>
      <c r="AK1104"/>
      <c r="AL1104">
        <v>-11.56331166348367</v>
      </c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</row>
    <row r="1105" spans="1:55" x14ac:dyDescent="0.2">
      <c r="A1105" s="3" t="str">
        <f t="shared" si="17"/>
        <v>SwedenSAR_UNFCCC2008</v>
      </c>
      <c r="B1105" t="s">
        <v>193</v>
      </c>
      <c r="C1105" t="s">
        <v>194</v>
      </c>
      <c r="D1105" t="s">
        <v>23</v>
      </c>
      <c r="E1105" t="s">
        <v>33</v>
      </c>
      <c r="F1105">
        <v>66.999663817115433</v>
      </c>
      <c r="G1105">
        <v>7.2670609284416976</v>
      </c>
      <c r="H1105" t="s">
        <v>47</v>
      </c>
      <c r="I1105" t="s">
        <v>134</v>
      </c>
      <c r="J1105">
        <v>1.2049011401505628E-3</v>
      </c>
      <c r="K1105">
        <v>0.67695991431676483</v>
      </c>
      <c r="L1105">
        <v>2.8393854868171458E-2</v>
      </c>
      <c r="M1105"/>
      <c r="N1105">
        <v>0.10241225273116723</v>
      </c>
      <c r="O1105">
        <v>0.19223397808389633</v>
      </c>
      <c r="P1105"/>
      <c r="Q1105"/>
      <c r="R1105">
        <v>2.6121009985605896</v>
      </c>
      <c r="S1105">
        <v>3.2813767423110756</v>
      </c>
      <c r="T1105"/>
      <c r="U1105"/>
      <c r="V1105"/>
      <c r="W1105"/>
      <c r="X1105"/>
      <c r="Y1105"/>
      <c r="Z1105">
        <v>0.67830324364278705</v>
      </c>
      <c r="AA1105"/>
      <c r="AB1105">
        <v>3.4947402673333361</v>
      </c>
      <c r="AC1105"/>
      <c r="AD1105"/>
      <c r="AE1105"/>
      <c r="AF1105"/>
      <c r="AG1105">
        <v>2.8130906540000025</v>
      </c>
      <c r="AH1105"/>
      <c r="AI1105">
        <v>-38.158489953666702</v>
      </c>
      <c r="AJ1105"/>
      <c r="AK1105"/>
      <c r="AL1105">
        <v>-9.6498534926025936</v>
      </c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</row>
    <row r="1106" spans="1:55" x14ac:dyDescent="0.2">
      <c r="A1106" s="3" t="str">
        <f t="shared" si="17"/>
        <v>SwedenSAR_UNFCCC2009</v>
      </c>
      <c r="B1106" t="s">
        <v>193</v>
      </c>
      <c r="C1106" t="s">
        <v>194</v>
      </c>
      <c r="D1106" t="s">
        <v>23</v>
      </c>
      <c r="E1106" t="s">
        <v>31</v>
      </c>
      <c r="F1106">
        <v>63.686080734359734</v>
      </c>
      <c r="G1106">
        <v>6.8490593104769673</v>
      </c>
      <c r="H1106" t="s">
        <v>246</v>
      </c>
      <c r="I1106" t="s">
        <v>45</v>
      </c>
      <c r="J1106">
        <v>1.1233209827920887E-3</v>
      </c>
      <c r="K1106">
        <v>0.68234801744268436</v>
      </c>
      <c r="L1106">
        <v>2.8680723211463539E-2</v>
      </c>
      <c r="M1106"/>
      <c r="N1106">
        <v>8.0585860661609596E-2</v>
      </c>
      <c r="O1106">
        <v>0.20838539868424258</v>
      </c>
      <c r="P1106"/>
      <c r="Q1106"/>
      <c r="R1106">
        <v>2.574291140156308</v>
      </c>
      <c r="S1106">
        <v>3.0740742069997711</v>
      </c>
      <c r="T1106"/>
      <c r="U1106"/>
      <c r="V1106"/>
      <c r="W1106"/>
      <c r="X1106"/>
      <c r="Y1106"/>
      <c r="Z1106">
        <v>0.6795284526436618</v>
      </c>
      <c r="AA1106"/>
      <c r="AB1106">
        <v>3.3876227493333362</v>
      </c>
      <c r="AC1106"/>
      <c r="AD1106"/>
      <c r="AE1106"/>
      <c r="AF1106"/>
      <c r="AG1106">
        <v>3.5557327753333365</v>
      </c>
      <c r="AH1106"/>
      <c r="AI1106">
        <v>-41.391300516666703</v>
      </c>
      <c r="AJ1106"/>
      <c r="AK1106"/>
      <c r="AL1106">
        <v>-7.2982523028647313</v>
      </c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</row>
    <row r="1107" spans="1:55" x14ac:dyDescent="0.2">
      <c r="A1107" s="3" t="str">
        <f t="shared" si="17"/>
        <v>SwedenSAR_UNFCCC2010</v>
      </c>
      <c r="B1107" t="s">
        <v>193</v>
      </c>
      <c r="C1107" t="s">
        <v>194</v>
      </c>
      <c r="D1107" t="s">
        <v>23</v>
      </c>
      <c r="E1107" t="s">
        <v>30</v>
      </c>
      <c r="F1107">
        <v>69.633228758090752</v>
      </c>
      <c r="G1107">
        <v>7.4250685859936993</v>
      </c>
      <c r="H1107" t="s">
        <v>130</v>
      </c>
      <c r="I1107" t="s">
        <v>122</v>
      </c>
      <c r="J1107">
        <v>1.2096906250070791E-3</v>
      </c>
      <c r="K1107">
        <v>0.68162639680235815</v>
      </c>
      <c r="L1107">
        <v>2.4736753325771615E-2</v>
      </c>
      <c r="M1107"/>
      <c r="N1107">
        <v>0.10126679312153912</v>
      </c>
      <c r="O1107">
        <v>0.19237005675033103</v>
      </c>
      <c r="P1107"/>
      <c r="Q1107"/>
      <c r="R1107">
        <v>2.5749342682129353</v>
      </c>
      <c r="S1107">
        <v>3.1855072225615415</v>
      </c>
      <c r="T1107"/>
      <c r="U1107"/>
      <c r="V1107"/>
      <c r="W1107"/>
      <c r="X1107"/>
      <c r="Y1107"/>
      <c r="Z1107">
        <v>0.69081335312822023</v>
      </c>
      <c r="AA1107"/>
      <c r="AB1107">
        <v>3.6964074706666699</v>
      </c>
      <c r="AC1107"/>
      <c r="AD1107"/>
      <c r="AE1107"/>
      <c r="AF1107"/>
      <c r="AG1107">
        <v>3.2476858533333366</v>
      </c>
      <c r="AH1107"/>
      <c r="AI1107">
        <v>-43.397634869000036</v>
      </c>
      <c r="AJ1107"/>
      <c r="AK1107"/>
      <c r="AL1107">
        <v>-7.4654987032248306</v>
      </c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</row>
    <row r="1108" spans="1:55" x14ac:dyDescent="0.2">
      <c r="A1108" s="3" t="str">
        <f t="shared" si="17"/>
        <v>SwedenSAR_UNFCCC2011</v>
      </c>
      <c r="B1108" t="s">
        <v>193</v>
      </c>
      <c r="C1108" t="s">
        <v>194</v>
      </c>
      <c r="D1108" t="s">
        <v>23</v>
      </c>
      <c r="E1108" t="s">
        <v>29</v>
      </c>
      <c r="F1108">
        <v>65.161597101209068</v>
      </c>
      <c r="G1108">
        <v>6.8959814009070461</v>
      </c>
      <c r="H1108" t="s">
        <v>61</v>
      </c>
      <c r="I1108" t="s">
        <v>119</v>
      </c>
      <c r="J1108">
        <v>8.6036589618120063E-4</v>
      </c>
      <c r="K1108">
        <v>0.67102659795010089</v>
      </c>
      <c r="L1108">
        <v>2.5253903009054789E-2</v>
      </c>
      <c r="M1108"/>
      <c r="N1108">
        <v>0.10048788154343266</v>
      </c>
      <c r="O1108">
        <v>0.20323161749741164</v>
      </c>
      <c r="P1108"/>
      <c r="Q1108"/>
      <c r="R1108">
        <v>2.5492693460662883</v>
      </c>
      <c r="S1108">
        <v>3.2123536278143732</v>
      </c>
      <c r="T1108"/>
      <c r="U1108"/>
      <c r="V1108"/>
      <c r="W1108"/>
      <c r="X1108"/>
      <c r="Y1108"/>
      <c r="Z1108">
        <v>0.68859685037936991</v>
      </c>
      <c r="AA1108"/>
      <c r="AB1108">
        <v>3.9296525396666699</v>
      </c>
      <c r="AC1108"/>
      <c r="AD1108"/>
      <c r="AE1108"/>
      <c r="AF1108"/>
      <c r="AG1108">
        <v>2.8630244136666692</v>
      </c>
      <c r="AH1108"/>
      <c r="AI1108">
        <v>-43.249954919000039</v>
      </c>
      <c r="AJ1108"/>
      <c r="AK1108"/>
      <c r="AL1108">
        <v>-7.0279903025668027</v>
      </c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</row>
    <row r="1109" spans="1:55" x14ac:dyDescent="0.2">
      <c r="A1109" s="3" t="str">
        <f t="shared" si="17"/>
        <v>SwedenSAR_UNFCCC2012</v>
      </c>
      <c r="B1109" t="s">
        <v>193</v>
      </c>
      <c r="C1109" t="s">
        <v>194</v>
      </c>
      <c r="D1109" t="s">
        <v>23</v>
      </c>
      <c r="E1109" t="s">
        <v>28</v>
      </c>
      <c r="F1109">
        <v>62.897001341382676</v>
      </c>
      <c r="G1109">
        <v>6.6072623411353177</v>
      </c>
      <c r="H1109" t="s">
        <v>131</v>
      </c>
      <c r="I1109" t="s">
        <v>114</v>
      </c>
      <c r="J1109">
        <v>7.9157095639751274E-4</v>
      </c>
      <c r="K1109">
        <v>0.65855436965221614</v>
      </c>
      <c r="L1109">
        <v>2.4450375927316383E-2</v>
      </c>
      <c r="M1109"/>
      <c r="N1109">
        <v>0.10097612815536174</v>
      </c>
      <c r="O1109">
        <v>0.21601912626510572</v>
      </c>
      <c r="P1109"/>
      <c r="Q1109"/>
      <c r="R1109">
        <v>2.5224528421933443</v>
      </c>
      <c r="S1109">
        <v>3.160579993421639</v>
      </c>
      <c r="T1109"/>
      <c r="U1109"/>
      <c r="V1109"/>
      <c r="W1109"/>
      <c r="X1109"/>
      <c r="Y1109"/>
      <c r="Z1109">
        <v>0.69685997217901274</v>
      </c>
      <c r="AA1109"/>
      <c r="AB1109">
        <v>4.2127732240000029</v>
      </c>
      <c r="AC1109"/>
      <c r="AD1109"/>
      <c r="AE1109"/>
      <c r="AF1109"/>
      <c r="AG1109">
        <v>2.9942892426666696</v>
      </c>
      <c r="AH1109"/>
      <c r="AI1109">
        <v>-44.295716823000042</v>
      </c>
      <c r="AJ1109"/>
      <c r="AK1109"/>
      <c r="AL1109">
        <v>-6.8133124350591894</v>
      </c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</row>
    <row r="1110" spans="1:55" x14ac:dyDescent="0.2">
      <c r="A1110" s="3" t="str">
        <f t="shared" si="17"/>
        <v>SwedenSAR_UNFCCC2013</v>
      </c>
      <c r="B1110" t="s">
        <v>193</v>
      </c>
      <c r="C1110" t="s">
        <v>194</v>
      </c>
      <c r="D1110" t="s">
        <v>23</v>
      </c>
      <c r="E1110" t="s">
        <v>27</v>
      </c>
      <c r="F1110">
        <v>61.064682397107013</v>
      </c>
      <c r="G1110">
        <v>6.3606533030734527</v>
      </c>
      <c r="H1110" t="s">
        <v>135</v>
      </c>
      <c r="I1110" t="s">
        <v>246</v>
      </c>
      <c r="J1110">
        <v>7.4256760077245573E-4</v>
      </c>
      <c r="K1110">
        <v>0.65252482118041455</v>
      </c>
      <c r="L1110">
        <v>2.3665376254471002E-2</v>
      </c>
      <c r="M1110"/>
      <c r="N1110">
        <v>0.10388447773320994</v>
      </c>
      <c r="O1110">
        <v>0.21992532483190447</v>
      </c>
      <c r="P1110"/>
      <c r="Q1110"/>
      <c r="R1110">
        <v>2.5276394105773883</v>
      </c>
      <c r="S1110">
        <v>3.2084919690194411</v>
      </c>
      <c r="T1110"/>
      <c r="U1110"/>
      <c r="V1110"/>
      <c r="W1110"/>
      <c r="X1110"/>
      <c r="Y1110"/>
      <c r="Z1110">
        <v>0.71920891734400438</v>
      </c>
      <c r="AA1110"/>
      <c r="AB1110">
        <v>4.0622604213333364</v>
      </c>
      <c r="AC1110"/>
      <c r="AD1110"/>
      <c r="AE1110"/>
      <c r="AF1110"/>
      <c r="AG1110">
        <v>2.9120693936666693</v>
      </c>
      <c r="AH1110"/>
      <c r="AI1110">
        <v>-42.666808257666709</v>
      </c>
      <c r="AJ1110"/>
      <c r="AK1110"/>
      <c r="AL1110">
        <v>-6.2079720834034386</v>
      </c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</row>
    <row r="1111" spans="1:55" x14ac:dyDescent="0.2">
      <c r="A1111" s="3" t="str">
        <f t="shared" si="17"/>
        <v>SwedenSAR_UNFCCC2014</v>
      </c>
      <c r="B1111" t="s">
        <v>193</v>
      </c>
      <c r="C1111" t="s">
        <v>194</v>
      </c>
      <c r="D1111" t="s">
        <v>23</v>
      </c>
      <c r="E1111" t="s">
        <v>24</v>
      </c>
      <c r="F1111">
        <v>59.231803414628253</v>
      </c>
      <c r="G1111">
        <v>6.1088213123230091</v>
      </c>
      <c r="H1111" t="s">
        <v>77</v>
      </c>
      <c r="I1111" t="s">
        <v>293</v>
      </c>
      <c r="J1111">
        <v>7.0669479768990307E-4</v>
      </c>
      <c r="K1111">
        <v>0.64384025711157944</v>
      </c>
      <c r="L1111">
        <v>2.252854700050896E-2</v>
      </c>
      <c r="M1111"/>
      <c r="N1111">
        <v>0.10415469047491642</v>
      </c>
      <c r="O1111">
        <v>0.22947650541299519</v>
      </c>
      <c r="P1111"/>
      <c r="Q1111"/>
      <c r="R1111">
        <v>2.5289050817131193</v>
      </c>
      <c r="S1111">
        <v>3.2944526109341576</v>
      </c>
      <c r="T1111"/>
      <c r="U1111"/>
      <c r="V1111"/>
      <c r="W1111"/>
      <c r="X1111"/>
      <c r="Y1111"/>
      <c r="Z1111">
        <v>0.69363537125112373</v>
      </c>
      <c r="AA1111"/>
      <c r="AB1111">
        <v>3.5232658103333363</v>
      </c>
      <c r="AC1111"/>
      <c r="AD1111"/>
      <c r="AE1111"/>
      <c r="AF1111"/>
      <c r="AG1111">
        <v>3.5520483826666696</v>
      </c>
      <c r="AH1111"/>
      <c r="AI1111">
        <v>-40.894578646666702</v>
      </c>
      <c r="AJ1111"/>
      <c r="AK1111"/>
      <c r="AL1111">
        <v>-7.4386141861050756</v>
      </c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</row>
    <row r="1112" spans="1:55" x14ac:dyDescent="0.2">
      <c r="A1112" s="3" t="str">
        <f t="shared" si="17"/>
        <v>SwedenSAR_UNFCCC2015</v>
      </c>
      <c r="B1112" t="s">
        <v>193</v>
      </c>
      <c r="C1112" t="s">
        <v>194</v>
      </c>
      <c r="D1112" t="s">
        <v>23</v>
      </c>
      <c r="E1112" t="s">
        <v>22</v>
      </c>
      <c r="F1112">
        <v>60.144449577243265</v>
      </c>
      <c r="G1112">
        <v>6.1376985371278048</v>
      </c>
      <c r="H1112" t="s">
        <v>77</v>
      </c>
      <c r="I1112" t="s">
        <v>293</v>
      </c>
      <c r="J1112">
        <v>7.0930810573219098E-4</v>
      </c>
      <c r="K1112">
        <v>0.63893495185969218</v>
      </c>
      <c r="L1112">
        <v>2.0636978145237579E-2</v>
      </c>
      <c r="M1112"/>
      <c r="N1112">
        <v>0.10217162322006401</v>
      </c>
      <c r="O1112">
        <v>0.23825644677500626</v>
      </c>
      <c r="P1112"/>
      <c r="Q1112"/>
      <c r="R1112">
        <v>2.519249076392617</v>
      </c>
      <c r="S1112">
        <v>3.3311692717822381</v>
      </c>
      <c r="T1112"/>
      <c r="U1112"/>
      <c r="V1112"/>
      <c r="W1112"/>
      <c r="X1112"/>
      <c r="Y1112"/>
      <c r="Z1112">
        <v>0.69463167133764525</v>
      </c>
      <c r="AA1112"/>
      <c r="AB1112">
        <v>3.7643739730000028</v>
      </c>
      <c r="AC1112"/>
      <c r="AD1112"/>
      <c r="AE1112"/>
      <c r="AF1112"/>
      <c r="AG1112">
        <v>4.0203788570000034</v>
      </c>
      <c r="AH1112"/>
      <c r="AI1112">
        <v>-39.358414981000031</v>
      </c>
      <c r="AJ1112"/>
      <c r="AK1112"/>
      <c r="AL1112">
        <v>-7.3541681615067382</v>
      </c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</row>
    <row r="1113" spans="1:55" x14ac:dyDescent="0.2">
      <c r="A1113" s="3" t="str">
        <f t="shared" si="17"/>
        <v>SwedenSAR_UNFCCC2016</v>
      </c>
      <c r="B1113" t="s">
        <v>193</v>
      </c>
      <c r="C1113" t="s">
        <v>194</v>
      </c>
      <c r="D1113" t="s">
        <v>23</v>
      </c>
      <c r="E1113" t="s">
        <v>21</v>
      </c>
      <c r="F1113">
        <v>58.685298999157162</v>
      </c>
      <c r="G1113">
        <v>5.9140175660247962</v>
      </c>
      <c r="H1113" t="s">
        <v>131</v>
      </c>
      <c r="I1113" t="s">
        <v>246</v>
      </c>
      <c r="J1113">
        <v>8.1297502882505862E-4</v>
      </c>
      <c r="K1113">
        <v>0.64053782571817264</v>
      </c>
      <c r="L1113">
        <v>2.0092003192785084E-2</v>
      </c>
      <c r="M1113"/>
      <c r="N1113">
        <v>0.11364924040896546</v>
      </c>
      <c r="O1113">
        <v>0.22572093068007676</v>
      </c>
      <c r="P1113"/>
      <c r="Q1113"/>
      <c r="R1113">
        <v>2.5123279579673725</v>
      </c>
      <c r="S1113">
        <v>3.3029634614871606</v>
      </c>
      <c r="T1113"/>
      <c r="U1113"/>
      <c r="V1113"/>
      <c r="W1113"/>
      <c r="X1113"/>
      <c r="Y1113"/>
      <c r="Z1113">
        <v>0.69578651654045864</v>
      </c>
      <c r="AA1113"/>
      <c r="AB1113">
        <v>3.7039093086666699</v>
      </c>
      <c r="AC1113"/>
      <c r="AD1113"/>
      <c r="AE1113"/>
      <c r="AF1113"/>
      <c r="AG1113">
        <v>3.0315130626666691</v>
      </c>
      <c r="AH1113"/>
      <c r="AI1113">
        <v>-37.775258064000028</v>
      </c>
      <c r="AJ1113"/>
      <c r="AK1113"/>
      <c r="AL1113">
        <v>-8.2035432854846562</v>
      </c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</row>
    <row r="1114" spans="1:55" x14ac:dyDescent="0.2">
      <c r="A1114" s="3" t="str">
        <f t="shared" si="17"/>
        <v>SwedenSAR_UNFCCC2017</v>
      </c>
      <c r="B1114" t="s">
        <v>193</v>
      </c>
      <c r="C1114" t="s">
        <v>194</v>
      </c>
      <c r="D1114" t="s">
        <v>23</v>
      </c>
      <c r="E1114" t="s">
        <v>20</v>
      </c>
      <c r="F1114">
        <v>58.334450342904631</v>
      </c>
      <c r="G1114">
        <v>5.7999803079098848</v>
      </c>
      <c r="H1114" t="s">
        <v>135</v>
      </c>
      <c r="I1114" t="s">
        <v>51</v>
      </c>
      <c r="J1114">
        <v>7.9719539978284962E-4</v>
      </c>
      <c r="K1114">
        <v>0.63654278859324298</v>
      </c>
      <c r="L1114">
        <v>1.9436987402029485E-2</v>
      </c>
      <c r="M1114"/>
      <c r="N1114">
        <v>0.11082338285586213</v>
      </c>
      <c r="O1114">
        <v>0.23319684114886532</v>
      </c>
      <c r="P1114"/>
      <c r="Q1114"/>
      <c r="R1114">
        <v>2.5375693497517964</v>
      </c>
      <c r="S1114">
        <v>3.4408215240811946</v>
      </c>
      <c r="T1114"/>
      <c r="U1114"/>
      <c r="V1114"/>
      <c r="W1114"/>
      <c r="X1114"/>
      <c r="Y1114"/>
      <c r="Z1114">
        <v>0.69668351995437272</v>
      </c>
      <c r="AA1114"/>
      <c r="AB1114">
        <v>4.08554099666667</v>
      </c>
      <c r="AC1114"/>
      <c r="AD1114"/>
      <c r="AE1114"/>
      <c r="AF1114"/>
      <c r="AG1114">
        <v>2.8427941596666693</v>
      </c>
      <c r="AH1114"/>
      <c r="AI1114">
        <v>-35.566365520000033</v>
      </c>
      <c r="AJ1114"/>
      <c r="AK1114"/>
      <c r="AL1114">
        <v>-6.4850408940739106</v>
      </c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</row>
    <row r="1115" spans="1:55" x14ac:dyDescent="0.2">
      <c r="A1115" s="3" t="str">
        <f t="shared" si="17"/>
        <v>SwedenSAR_UNFCCC2018</v>
      </c>
      <c r="B1115" t="s">
        <v>193</v>
      </c>
      <c r="C1115" t="s">
        <v>194</v>
      </c>
      <c r="D1115" t="s">
        <v>23</v>
      </c>
      <c r="E1115" t="s">
        <v>19</v>
      </c>
      <c r="F1115">
        <v>57.87036914718643</v>
      </c>
      <c r="G1115">
        <v>5.6873859505251119</v>
      </c>
      <c r="H1115" t="s">
        <v>259</v>
      </c>
      <c r="I1115" t="s">
        <v>66</v>
      </c>
      <c r="J1115">
        <v>7.345865789515156E-4</v>
      </c>
      <c r="K1115">
        <v>0.63496591658613988</v>
      </c>
      <c r="L1115">
        <v>1.8452692464714131E-2</v>
      </c>
      <c r="M1115"/>
      <c r="N1115">
        <v>0.10707537853805342</v>
      </c>
      <c r="O1115">
        <v>0.23950601241109259</v>
      </c>
      <c r="P1115"/>
      <c r="Q1115"/>
      <c r="R1115">
        <v>2.5274589518720849</v>
      </c>
      <c r="S1115">
        <v>3.272790944450044</v>
      </c>
      <c r="T1115"/>
      <c r="U1115"/>
      <c r="V1115"/>
      <c r="W1115"/>
      <c r="X1115"/>
      <c r="Y1115"/>
      <c r="Z1115">
        <v>0.69522141021174177</v>
      </c>
      <c r="AA1115"/>
      <c r="AB1115">
        <v>4.4489093416666714</v>
      </c>
      <c r="AC1115"/>
      <c r="AD1115"/>
      <c r="AE1115"/>
      <c r="AF1115"/>
      <c r="AG1115">
        <v>2.9159207030000025</v>
      </c>
      <c r="AH1115"/>
      <c r="AI1115">
        <v>-36.459041596000034</v>
      </c>
      <c r="AJ1115"/>
      <c r="AK1115"/>
      <c r="AL1115">
        <v>-5.9649005656350234</v>
      </c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</row>
    <row r="1116" spans="1:55" x14ac:dyDescent="0.2">
      <c r="A1116" s="3" t="str">
        <f t="shared" si="17"/>
        <v>SwedenSAR_UNFCCC2019</v>
      </c>
      <c r="B1116" t="s">
        <v>193</v>
      </c>
      <c r="C1116" t="s">
        <v>194</v>
      </c>
      <c r="D1116" t="s">
        <v>23</v>
      </c>
      <c r="E1116" t="s">
        <v>18</v>
      </c>
      <c r="F1116">
        <v>55.068703134973376</v>
      </c>
      <c r="G1116">
        <v>5.3574577806890353</v>
      </c>
      <c r="H1116" t="s">
        <v>289</v>
      </c>
      <c r="I1116" t="s">
        <v>66</v>
      </c>
      <c r="J1116">
        <v>7.1943745172852965E-4</v>
      </c>
      <c r="K1116">
        <v>0.63536253127035391</v>
      </c>
      <c r="L1116">
        <v>1.7667982319511433E-2</v>
      </c>
      <c r="M1116"/>
      <c r="N1116">
        <v>0.12424556566891443</v>
      </c>
      <c r="O1116">
        <v>0.2227239207412203</v>
      </c>
      <c r="P1116"/>
      <c r="Q1116"/>
      <c r="R1116">
        <v>2.4845205995475115</v>
      </c>
      <c r="S1116">
        <v>3.2737556296511898</v>
      </c>
      <c r="T1116"/>
      <c r="U1116"/>
      <c r="V1116"/>
      <c r="W1116"/>
      <c r="X1116"/>
      <c r="Y1116"/>
      <c r="Z1116">
        <v>0.68956583349022726</v>
      </c>
      <c r="AA1116"/>
      <c r="AB1116">
        <v>2.9245230890000027</v>
      </c>
      <c r="AC1116"/>
      <c r="AD1116"/>
      <c r="AE1116"/>
      <c r="AF1116"/>
      <c r="AG1116">
        <v>2.892752320666669</v>
      </c>
      <c r="AH1116"/>
      <c r="AI1116">
        <v>-36.724274719333373</v>
      </c>
      <c r="AJ1116"/>
      <c r="AK1116"/>
      <c r="AL1116">
        <v>-6.4896773673567223</v>
      </c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</row>
    <row r="1117" spans="1:55" x14ac:dyDescent="0.2">
      <c r="A1117" s="3" t="str">
        <f t="shared" si="17"/>
        <v>SwedenSAR_UNFCCC2020</v>
      </c>
      <c r="B1117" t="s">
        <v>193</v>
      </c>
      <c r="C1117" t="s">
        <v>194</v>
      </c>
      <c r="D1117" t="s">
        <v>23</v>
      </c>
      <c r="E1117" t="s">
        <v>107</v>
      </c>
      <c r="F1117">
        <v>50.120144869439088</v>
      </c>
      <c r="G1117">
        <v>4.8409161773871032</v>
      </c>
      <c r="H1117" t="s">
        <v>125</v>
      </c>
      <c r="I1117" t="s">
        <v>66</v>
      </c>
      <c r="J1117">
        <v>7.3033557283062661E-4</v>
      </c>
      <c r="K1117">
        <v>0.63352477408476382</v>
      </c>
      <c r="L1117">
        <v>1.8309315802116189E-2</v>
      </c>
      <c r="M1117"/>
      <c r="N1117">
        <v>0.11047458809791669</v>
      </c>
      <c r="O1117">
        <v>0.23769132201520329</v>
      </c>
      <c r="P1117"/>
      <c r="Q1117"/>
      <c r="R1117">
        <v>2.4672977868978769</v>
      </c>
      <c r="S1117">
        <v>3.408095939042679</v>
      </c>
      <c r="T1117"/>
      <c r="U1117"/>
      <c r="V1117"/>
      <c r="W1117"/>
      <c r="X1117"/>
      <c r="Y1117"/>
      <c r="Z1117">
        <v>0.68784761766992408</v>
      </c>
      <c r="AA1117"/>
      <c r="AB1117">
        <v>2.7319828966666693</v>
      </c>
      <c r="AC1117"/>
      <c r="AD1117"/>
      <c r="AE1117"/>
      <c r="AF1117"/>
      <c r="AG1117">
        <v>2.6178992533333356</v>
      </c>
      <c r="AH1117"/>
      <c r="AI1117">
        <v>-38.271228834000041</v>
      </c>
      <c r="AJ1117"/>
      <c r="AK1117"/>
      <c r="AL1117">
        <v>-7.375372987147168</v>
      </c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</row>
    <row r="1118" spans="1:55" x14ac:dyDescent="0.2">
      <c r="A1118" s="3" t="str">
        <f t="shared" si="17"/>
        <v>TurkeyAR4_UNFCCC1990</v>
      </c>
      <c r="B1118" t="s">
        <v>294</v>
      </c>
      <c r="C1118" t="s">
        <v>311</v>
      </c>
      <c r="D1118" t="s">
        <v>26</v>
      </c>
      <c r="E1118" t="s">
        <v>79</v>
      </c>
      <c r="F1118">
        <v>219.09470349677099</v>
      </c>
      <c r="G1118">
        <v>4.0331001177482193</v>
      </c>
      <c r="H1118" t="s">
        <v>253</v>
      </c>
      <c r="I1118" t="s">
        <v>200</v>
      </c>
      <c r="J1118">
        <v>5.7870201532383737E-3</v>
      </c>
      <c r="K1118">
        <v>0.63717653206129077</v>
      </c>
      <c r="L1118">
        <v>5.0575510645641586E-2</v>
      </c>
      <c r="M1118">
        <v>0</v>
      </c>
      <c r="N1118">
        <v>0.10204808861447018</v>
      </c>
      <c r="O1118">
        <v>0.21019986867859747</v>
      </c>
      <c r="P1118"/>
      <c r="Q1118">
        <v>5.4363700788063642</v>
      </c>
      <c r="R1118">
        <v>22.396716185357057</v>
      </c>
      <c r="S1118">
        <v>17.313519659313059</v>
      </c>
      <c r="T1118"/>
      <c r="U1118"/>
      <c r="V1118"/>
      <c r="W1118"/>
      <c r="X1118"/>
      <c r="Y1118"/>
      <c r="Z1118">
        <v>0.90707197972102693</v>
      </c>
      <c r="AA1118"/>
      <c r="AB1118"/>
      <c r="AC1118"/>
      <c r="AD1118"/>
      <c r="AE1118"/>
      <c r="AF1118"/>
      <c r="AG1118"/>
      <c r="AH1118"/>
      <c r="AI1118">
        <v>-52.829996875185806</v>
      </c>
      <c r="AJ1118"/>
      <c r="AK1118"/>
      <c r="AL1118">
        <v>-2.9067221430532086</v>
      </c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</row>
    <row r="1119" spans="1:55" x14ac:dyDescent="0.2">
      <c r="A1119" s="3" t="str">
        <f t="shared" si="17"/>
        <v>TurkeyAR4_UNFCCC1991</v>
      </c>
      <c r="B1119" t="s">
        <v>294</v>
      </c>
      <c r="C1119" t="s">
        <v>311</v>
      </c>
      <c r="D1119" t="s">
        <v>26</v>
      </c>
      <c r="E1119" t="s">
        <v>78</v>
      </c>
      <c r="F1119">
        <v>226.24160080353343</v>
      </c>
      <c r="G1119">
        <v>4.0896024546177987</v>
      </c>
      <c r="H1119" t="s">
        <v>157</v>
      </c>
      <c r="I1119" t="s">
        <v>228</v>
      </c>
      <c r="J1119">
        <v>5.8240861348878795E-3</v>
      </c>
      <c r="K1119">
        <v>0.6364490457419214</v>
      </c>
      <c r="L1119">
        <v>4.9969535068417559E-2</v>
      </c>
      <c r="M1119">
        <v>0</v>
      </c>
      <c r="N1119">
        <v>0.10615759591320252</v>
      </c>
      <c r="O1119">
        <v>0.2074238232764585</v>
      </c>
      <c r="P1119"/>
      <c r="Q1119">
        <v>5.6572935685988401</v>
      </c>
      <c r="R1119">
        <v>23.221410636886763</v>
      </c>
      <c r="S1119">
        <v>17.154606071575643</v>
      </c>
      <c r="T1119"/>
      <c r="U1119"/>
      <c r="V1119"/>
      <c r="W1119"/>
      <c r="X1119"/>
      <c r="Y1119"/>
      <c r="Z1119">
        <v>0.89458754579394228</v>
      </c>
      <c r="AA1119"/>
      <c r="AB1119"/>
      <c r="AC1119"/>
      <c r="AD1119"/>
      <c r="AE1119"/>
      <c r="AF1119"/>
      <c r="AG1119"/>
      <c r="AH1119"/>
      <c r="AI1119">
        <v>-54.395609784062046</v>
      </c>
      <c r="AJ1119"/>
      <c r="AK1119"/>
      <c r="AL1119">
        <v>-2.5733441528453045</v>
      </c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</row>
    <row r="1120" spans="1:55" x14ac:dyDescent="0.2">
      <c r="A1120" s="3" t="str">
        <f t="shared" si="17"/>
        <v>TurkeyAR4_UNFCCC1992</v>
      </c>
      <c r="B1120" t="s">
        <v>294</v>
      </c>
      <c r="C1120" t="s">
        <v>311</v>
      </c>
      <c r="D1120" t="s">
        <v>26</v>
      </c>
      <c r="E1120" t="s">
        <v>76</v>
      </c>
      <c r="F1120">
        <v>232.59036189722644</v>
      </c>
      <c r="G1120">
        <v>4.1311180605637139</v>
      </c>
      <c r="H1120" t="s">
        <v>198</v>
      </c>
      <c r="I1120" t="s">
        <v>228</v>
      </c>
      <c r="J1120">
        <v>6.0773254720500273E-3</v>
      </c>
      <c r="K1120">
        <v>0.64629630220664036</v>
      </c>
      <c r="L1120">
        <v>4.9529139643432973E-2</v>
      </c>
      <c r="M1120">
        <v>0</v>
      </c>
      <c r="N1120">
        <v>0.10219386657012051</v>
      </c>
      <c r="O1120">
        <v>0.20198069157980619</v>
      </c>
      <c r="P1120"/>
      <c r="Q1120">
        <v>5.5333248572072389</v>
      </c>
      <c r="R1120">
        <v>23.024558096258897</v>
      </c>
      <c r="S1120">
        <v>17.526911923958952</v>
      </c>
      <c r="T1120"/>
      <c r="U1120"/>
      <c r="V1120"/>
      <c r="W1120"/>
      <c r="X1120"/>
      <c r="Y1120"/>
      <c r="Z1120">
        <v>0.8939672733741113</v>
      </c>
      <c r="AA1120"/>
      <c r="AB1120"/>
      <c r="AC1120"/>
      <c r="AD1120"/>
      <c r="AE1120"/>
      <c r="AF1120"/>
      <c r="AG1120"/>
      <c r="AH1120"/>
      <c r="AI1120">
        <v>-54.130192462642839</v>
      </c>
      <c r="AJ1120"/>
      <c r="AK1120"/>
      <c r="AL1120">
        <v>-3.379680601407864</v>
      </c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</row>
    <row r="1121" spans="1:55" x14ac:dyDescent="0.2">
      <c r="A1121" s="3" t="str">
        <f t="shared" si="17"/>
        <v>TurkeyAR4_UNFCCC1993</v>
      </c>
      <c r="B1121" t="s">
        <v>294</v>
      </c>
      <c r="C1121" t="s">
        <v>311</v>
      </c>
      <c r="D1121" t="s">
        <v>26</v>
      </c>
      <c r="E1121" t="s">
        <v>73</v>
      </c>
      <c r="F1121">
        <v>240.23272878453298</v>
      </c>
      <c r="G1121">
        <v>4.1928353679462802</v>
      </c>
      <c r="H1121" t="s">
        <v>259</v>
      </c>
      <c r="I1121" t="s">
        <v>200</v>
      </c>
      <c r="J1121">
        <v>6.2526081444046061E-3</v>
      </c>
      <c r="K1121">
        <v>0.65270097962409801</v>
      </c>
      <c r="L1121">
        <v>4.8920185009406654E-2</v>
      </c>
      <c r="M1121">
        <v>0</v>
      </c>
      <c r="N1121">
        <v>0.10104109214017085</v>
      </c>
      <c r="O1121">
        <v>0.19733774322632444</v>
      </c>
      <c r="P1121"/>
      <c r="Q1121">
        <v>5.5971107032746277</v>
      </c>
      <c r="R1121">
        <v>22.636141989776437</v>
      </c>
      <c r="S1121">
        <v>18.078204270322459</v>
      </c>
      <c r="T1121"/>
      <c r="U1121"/>
      <c r="V1121"/>
      <c r="W1121"/>
      <c r="X1121"/>
      <c r="Y1121"/>
      <c r="Z1121">
        <v>1.0955275840678866</v>
      </c>
      <c r="AA1121"/>
      <c r="AB1121"/>
      <c r="AC1121"/>
      <c r="AD1121"/>
      <c r="AE1121"/>
      <c r="AF1121"/>
      <c r="AG1121"/>
      <c r="AH1121"/>
      <c r="AI1121">
        <v>-54.333528395027066</v>
      </c>
      <c r="AJ1121"/>
      <c r="AK1121"/>
      <c r="AL1121">
        <v>-2.6197851001662502</v>
      </c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</row>
    <row r="1122" spans="1:55" x14ac:dyDescent="0.2">
      <c r="A1122" s="3" t="str">
        <f t="shared" si="17"/>
        <v>TurkeyAR4_UNFCCC1994</v>
      </c>
      <c r="B1122" t="s">
        <v>294</v>
      </c>
      <c r="C1122" t="s">
        <v>311</v>
      </c>
      <c r="D1122" t="s">
        <v>26</v>
      </c>
      <c r="E1122" t="s">
        <v>70</v>
      </c>
      <c r="F1122">
        <v>233.90069920504254</v>
      </c>
      <c r="G1122">
        <v>4.0113139501479127</v>
      </c>
      <c r="H1122" t="s">
        <v>259</v>
      </c>
      <c r="I1122" t="s">
        <v>200</v>
      </c>
      <c r="J1122">
        <v>6.0453358044659563E-3</v>
      </c>
      <c r="K1122">
        <v>0.65547707994721938</v>
      </c>
      <c r="L1122">
        <v>5.139106363197888E-2</v>
      </c>
      <c r="M1122">
        <v>0</v>
      </c>
      <c r="N1122">
        <v>0.10105775795682052</v>
      </c>
      <c r="O1122">
        <v>0.19207409846398121</v>
      </c>
      <c r="P1122"/>
      <c r="Q1122">
        <v>5.7933237016858783</v>
      </c>
      <c r="R1122">
        <v>22.339326655961425</v>
      </c>
      <c r="S1122">
        <v>15.930814946568374</v>
      </c>
      <c r="T1122"/>
      <c r="U1122"/>
      <c r="V1122"/>
      <c r="W1122"/>
      <c r="X1122"/>
      <c r="Y1122"/>
      <c r="Z1122">
        <v>0.86280062568771465</v>
      </c>
      <c r="AA1122"/>
      <c r="AB1122"/>
      <c r="AC1122"/>
      <c r="AD1122"/>
      <c r="AE1122"/>
      <c r="AF1122"/>
      <c r="AG1122"/>
      <c r="AH1122"/>
      <c r="AI1122">
        <v>-56.160988331926923</v>
      </c>
      <c r="AJ1122"/>
      <c r="AK1122"/>
      <c r="AL1122">
        <v>-2.5071291136380189</v>
      </c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</row>
    <row r="1123" spans="1:55" x14ac:dyDescent="0.2">
      <c r="A1123" s="3" t="str">
        <f t="shared" si="17"/>
        <v>TurkeyAR4_UNFCCC1995</v>
      </c>
      <c r="B1123" t="s">
        <v>294</v>
      </c>
      <c r="C1123" t="s">
        <v>311</v>
      </c>
      <c r="D1123" t="s">
        <v>26</v>
      </c>
      <c r="E1123" t="s">
        <v>68</v>
      </c>
      <c r="F1123">
        <v>247.94953002807947</v>
      </c>
      <c r="G1123">
        <v>4.1808866266525992</v>
      </c>
      <c r="H1123" t="s">
        <v>125</v>
      </c>
      <c r="I1123" t="s">
        <v>200</v>
      </c>
      <c r="J1123">
        <v>6.3424143587908011E-3</v>
      </c>
      <c r="K1123">
        <v>0.67062465873842592</v>
      </c>
      <c r="L1123">
        <v>4.9801962552617415E-2</v>
      </c>
      <c r="M1123">
        <v>0</v>
      </c>
      <c r="N1123">
        <v>0.10179612053109521</v>
      </c>
      <c r="O1123">
        <v>0.17777725817786152</v>
      </c>
      <c r="P1123"/>
      <c r="Q1123">
        <v>5.523289493058634</v>
      </c>
      <c r="R1123">
        <v>21.815192767910538</v>
      </c>
      <c r="S1123">
        <v>15.871001945819838</v>
      </c>
      <c r="T1123"/>
      <c r="U1123"/>
      <c r="V1123"/>
      <c r="W1123"/>
      <c r="X1123"/>
      <c r="Y1123"/>
      <c r="Z1123">
        <v>0.8703034080922939</v>
      </c>
      <c r="AA1123"/>
      <c r="AB1123"/>
      <c r="AC1123"/>
      <c r="AD1123"/>
      <c r="AE1123"/>
      <c r="AF1123"/>
      <c r="AG1123"/>
      <c r="AH1123"/>
      <c r="AI1123">
        <v>-54.962955172759642</v>
      </c>
      <c r="AJ1123"/>
      <c r="AK1123"/>
      <c r="AL1123">
        <v>-3.3610482891061513</v>
      </c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</row>
    <row r="1124" spans="1:55" x14ac:dyDescent="0.2">
      <c r="A1124" s="3" t="str">
        <f t="shared" si="17"/>
        <v>TurkeyAR4_UNFCCC1996</v>
      </c>
      <c r="B1124" t="s">
        <v>294</v>
      </c>
      <c r="C1124" t="s">
        <v>311</v>
      </c>
      <c r="D1124" t="s">
        <v>26</v>
      </c>
      <c r="E1124" t="s">
        <v>65</v>
      </c>
      <c r="F1124">
        <v>267.07480071879974</v>
      </c>
      <c r="G1124">
        <v>4.4295576449420464</v>
      </c>
      <c r="H1124" t="s">
        <v>137</v>
      </c>
      <c r="I1124" t="s">
        <v>164</v>
      </c>
      <c r="J1124">
        <v>6.7952588943741288E-3</v>
      </c>
      <c r="K1124">
        <v>0.68892238222305846</v>
      </c>
      <c r="L1124">
        <v>4.7370227915928147E-2</v>
      </c>
      <c r="M1124">
        <v>0</v>
      </c>
      <c r="N1124">
        <v>9.6124123301790806E-2</v>
      </c>
      <c r="O1124">
        <v>0.16758326655922259</v>
      </c>
      <c r="P1124"/>
      <c r="Q1124">
        <v>5.5704690984327296</v>
      </c>
      <c r="R1124">
        <v>21.791932197872061</v>
      </c>
      <c r="S1124">
        <v>16.390962540030515</v>
      </c>
      <c r="T1124"/>
      <c r="U1124"/>
      <c r="V1124"/>
      <c r="W1124"/>
      <c r="X1124"/>
      <c r="Y1124"/>
      <c r="Z1124">
        <v>1.0039036837745656</v>
      </c>
      <c r="AA1124"/>
      <c r="AB1124"/>
      <c r="AC1124"/>
      <c r="AD1124"/>
      <c r="AE1124"/>
      <c r="AF1124"/>
      <c r="AG1124"/>
      <c r="AH1124"/>
      <c r="AI1124">
        <v>-55.773702591792876</v>
      </c>
      <c r="AJ1124"/>
      <c r="AK1124"/>
      <c r="AL1124">
        <v>-2.8826159688790232</v>
      </c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</row>
    <row r="1125" spans="1:55" x14ac:dyDescent="0.2">
      <c r="A1125" s="3" t="str">
        <f t="shared" si="17"/>
        <v>TurkeyAR4_UNFCCC1997</v>
      </c>
      <c r="B1125" t="s">
        <v>294</v>
      </c>
      <c r="C1125" t="s">
        <v>311</v>
      </c>
      <c r="D1125" t="s">
        <v>26</v>
      </c>
      <c r="E1125" t="s">
        <v>64</v>
      </c>
      <c r="F1125">
        <v>278.29813802208542</v>
      </c>
      <c r="G1125">
        <v>4.5416094667893754</v>
      </c>
      <c r="H1125" t="s">
        <v>75</v>
      </c>
      <c r="I1125" t="s">
        <v>161</v>
      </c>
      <c r="J1125">
        <v>6.7916597839588312E-3</v>
      </c>
      <c r="K1125">
        <v>0.70473605032970454</v>
      </c>
      <c r="L1125">
        <v>4.7265646159917338E-2</v>
      </c>
      <c r="M1125">
        <v>0</v>
      </c>
      <c r="N1125">
        <v>9.5266354094580133E-2</v>
      </c>
      <c r="O1125">
        <v>0.1527319494157981</v>
      </c>
      <c r="P1125"/>
      <c r="Q1125">
        <v>5.1656418969054325</v>
      </c>
      <c r="R1125">
        <v>20.31331157399476</v>
      </c>
      <c r="S1125">
        <v>16.02264083774639</v>
      </c>
      <c r="T1125"/>
      <c r="U1125"/>
      <c r="V1125"/>
      <c r="W1125"/>
      <c r="X1125"/>
      <c r="Y1125"/>
      <c r="Z1125">
        <v>1.0034228302533637</v>
      </c>
      <c r="AA1125"/>
      <c r="AB1125"/>
      <c r="AC1125"/>
      <c r="AD1125"/>
      <c r="AE1125"/>
      <c r="AF1125"/>
      <c r="AG1125"/>
      <c r="AH1125"/>
      <c r="AI1125">
        <v>-59.000170202131322</v>
      </c>
      <c r="AJ1125"/>
      <c r="AK1125"/>
      <c r="AL1125">
        <v>-3.4941012131054836</v>
      </c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</row>
    <row r="1126" spans="1:55" x14ac:dyDescent="0.2">
      <c r="A1126" s="3" t="str">
        <f t="shared" si="17"/>
        <v>TurkeyAR4_UNFCCC1998</v>
      </c>
      <c r="B1126" t="s">
        <v>294</v>
      </c>
      <c r="C1126" t="s">
        <v>311</v>
      </c>
      <c r="D1126" t="s">
        <v>26</v>
      </c>
      <c r="E1126" t="s">
        <v>62</v>
      </c>
      <c r="F1126">
        <v>279.81105563999381</v>
      </c>
      <c r="G1126">
        <v>4.4955197222770868</v>
      </c>
      <c r="H1126" t="s">
        <v>137</v>
      </c>
      <c r="I1126" t="s">
        <v>164</v>
      </c>
      <c r="J1126">
        <v>6.9188476387059593E-3</v>
      </c>
      <c r="K1126">
        <v>0.69977261933506041</v>
      </c>
      <c r="L1126">
        <v>4.8110109816276433E-2</v>
      </c>
      <c r="M1126">
        <v>0</v>
      </c>
      <c r="N1126">
        <v>9.5868539409928177E-2</v>
      </c>
      <c r="O1126">
        <v>0.15624873143873505</v>
      </c>
      <c r="P1126"/>
      <c r="Q1126">
        <v>5.3484433282224781</v>
      </c>
      <c r="R1126">
        <v>19.890249664396553</v>
      </c>
      <c r="S1126">
        <v>17.306286777975657</v>
      </c>
      <c r="T1126"/>
      <c r="U1126"/>
      <c r="V1126"/>
      <c r="W1126"/>
      <c r="X1126"/>
      <c r="Y1126"/>
      <c r="Z1126">
        <v>1.1751427156876566</v>
      </c>
      <c r="AA1126"/>
      <c r="AB1126"/>
      <c r="AC1126"/>
      <c r="AD1126"/>
      <c r="AE1126"/>
      <c r="AF1126"/>
      <c r="AG1126"/>
      <c r="AH1126"/>
      <c r="AI1126">
        <v>-60.329952142344887</v>
      </c>
      <c r="AJ1126"/>
      <c r="AK1126"/>
      <c r="AL1126">
        <v>-3.7731204666721543</v>
      </c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</row>
    <row r="1127" spans="1:55" x14ac:dyDescent="0.2">
      <c r="A1127" s="3" t="str">
        <f t="shared" si="17"/>
        <v>TurkeyAR4_UNFCCC1999</v>
      </c>
      <c r="B1127" t="s">
        <v>294</v>
      </c>
      <c r="C1127" t="s">
        <v>311</v>
      </c>
      <c r="D1127" t="s">
        <v>26</v>
      </c>
      <c r="E1127" t="s">
        <v>60</v>
      </c>
      <c r="F1127">
        <v>277.26263869030765</v>
      </c>
      <c r="G1127">
        <v>4.3880658388829108</v>
      </c>
      <c r="H1127" t="s">
        <v>135</v>
      </c>
      <c r="I1127" t="s">
        <v>161</v>
      </c>
      <c r="J1127">
        <v>6.9141569636262286E-3</v>
      </c>
      <c r="K1127">
        <v>0.69890806064491706</v>
      </c>
      <c r="L1127">
        <v>5.0184198007613423E-2</v>
      </c>
      <c r="M1127">
        <v>0</v>
      </c>
      <c r="N1127">
        <v>9.1216574673267076E-2</v>
      </c>
      <c r="O1127">
        <v>0.15969116667420249</v>
      </c>
      <c r="P1127"/>
      <c r="Q1127">
        <v>5.4483611666997742</v>
      </c>
      <c r="R1127">
        <v>19.963111497699622</v>
      </c>
      <c r="S1127">
        <v>17.642755727053213</v>
      </c>
      <c r="T1127"/>
      <c r="U1127"/>
      <c r="V1127"/>
      <c r="W1127"/>
      <c r="X1127"/>
      <c r="Y1127"/>
      <c r="Z1127">
        <v>1.2221658561705031</v>
      </c>
      <c r="AA1127"/>
      <c r="AB1127"/>
      <c r="AC1127"/>
      <c r="AD1127"/>
      <c r="AE1127"/>
      <c r="AF1127"/>
      <c r="AG1127"/>
      <c r="AH1127"/>
      <c r="AI1127">
        <v>-61.614211238551839</v>
      </c>
      <c r="AJ1127"/>
      <c r="AK1127"/>
      <c r="AL1127">
        <v>-3.7305025570264152</v>
      </c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</row>
    <row r="1128" spans="1:55" x14ac:dyDescent="0.2">
      <c r="A1128" s="3" t="str">
        <f t="shared" si="17"/>
        <v>TurkeyAR4_UNFCCC2000</v>
      </c>
      <c r="B1128" t="s">
        <v>294</v>
      </c>
      <c r="C1128" t="s">
        <v>311</v>
      </c>
      <c r="D1128" t="s">
        <v>26</v>
      </c>
      <c r="E1128" t="s">
        <v>58</v>
      </c>
      <c r="F1128">
        <v>298.28016591415565</v>
      </c>
      <c r="G1128">
        <v>4.6523734822245233</v>
      </c>
      <c r="H1128" t="s">
        <v>61</v>
      </c>
      <c r="I1128" t="s">
        <v>199</v>
      </c>
      <c r="J1128">
        <v>7.4471419365056274E-3</v>
      </c>
      <c r="K1128">
        <v>0.72423507896209183</v>
      </c>
      <c r="L1128">
        <v>4.8079863766494799E-2</v>
      </c>
      <c r="M1128">
        <v>0</v>
      </c>
      <c r="N1128">
        <v>8.5764358275561517E-2</v>
      </c>
      <c r="O1128">
        <v>0.14192069899585175</v>
      </c>
      <c r="P1128"/>
      <c r="Q1128">
        <v>5.1422756515163384</v>
      </c>
      <c r="R1128">
        <v>19.233880049479055</v>
      </c>
      <c r="S1128">
        <v>16.870412136440052</v>
      </c>
      <c r="T1128"/>
      <c r="U1128"/>
      <c r="V1128"/>
      <c r="W1128"/>
      <c r="X1128"/>
      <c r="Y1128"/>
      <c r="Z1128">
        <v>1.0855618057001544</v>
      </c>
      <c r="AA1128"/>
      <c r="AB1128"/>
      <c r="AC1128"/>
      <c r="AD1128"/>
      <c r="AE1128"/>
      <c r="AF1128"/>
      <c r="AG1128"/>
      <c r="AH1128"/>
      <c r="AI1128">
        <v>-57.890317887199785</v>
      </c>
      <c r="AJ1128"/>
      <c r="AK1128"/>
      <c r="AL1128">
        <v>-4.3374683231298468</v>
      </c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</row>
    <row r="1129" spans="1:55" x14ac:dyDescent="0.2">
      <c r="A1129" s="3" t="str">
        <f t="shared" si="17"/>
        <v>TurkeyAR4_UNFCCC2001</v>
      </c>
      <c r="B1129" t="s">
        <v>294</v>
      </c>
      <c r="C1129" t="s">
        <v>311</v>
      </c>
      <c r="D1129" t="s">
        <v>26</v>
      </c>
      <c r="E1129" t="s">
        <v>55</v>
      </c>
      <c r="F1129">
        <v>278.96734788010599</v>
      </c>
      <c r="G1129">
        <v>4.2870554264984682</v>
      </c>
      <c r="H1129" t="s">
        <v>77</v>
      </c>
      <c r="I1129" t="s">
        <v>181</v>
      </c>
      <c r="J1129">
        <v>6.0837056624641096E-3</v>
      </c>
      <c r="K1129">
        <v>0.71401073489537281</v>
      </c>
      <c r="L1129">
        <v>5.3030354718062112E-2</v>
      </c>
      <c r="M1129">
        <v>0</v>
      </c>
      <c r="N1129">
        <v>8.9953954023268695E-2</v>
      </c>
      <c r="O1129">
        <v>0.14300495636329638</v>
      </c>
      <c r="P1129"/>
      <c r="Q1129">
        <v>5.0963291308860921</v>
      </c>
      <c r="R1129">
        <v>18.713884999970723</v>
      </c>
      <c r="S1129">
        <v>15.106766824295097</v>
      </c>
      <c r="T1129"/>
      <c r="U1129"/>
      <c r="V1129"/>
      <c r="W1129"/>
      <c r="X1129"/>
      <c r="Y1129"/>
      <c r="Z1129">
        <v>0.97673245522716867</v>
      </c>
      <c r="AA1129"/>
      <c r="AB1129"/>
      <c r="AC1129"/>
      <c r="AD1129"/>
      <c r="AE1129"/>
      <c r="AF1129"/>
      <c r="AG1129"/>
      <c r="AH1129"/>
      <c r="AI1129">
        <v>-61.443382932935485</v>
      </c>
      <c r="AJ1129"/>
      <c r="AK1129"/>
      <c r="AL1129">
        <v>-4.0379075564824944</v>
      </c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</row>
    <row r="1130" spans="1:55" x14ac:dyDescent="0.2">
      <c r="A1130" s="3" t="str">
        <f t="shared" si="17"/>
        <v>TurkeyAR4_UNFCCC2002</v>
      </c>
      <c r="B1130" t="s">
        <v>294</v>
      </c>
      <c r="C1130" t="s">
        <v>311</v>
      </c>
      <c r="D1130" t="s">
        <v>26</v>
      </c>
      <c r="E1130" t="s">
        <v>52</v>
      </c>
      <c r="F1130">
        <v>284.68124594605791</v>
      </c>
      <c r="G1130">
        <v>4.3140932548680055</v>
      </c>
      <c r="H1130" t="s">
        <v>125</v>
      </c>
      <c r="I1130" t="s">
        <v>164</v>
      </c>
      <c r="J1130">
        <v>6.2057173675912278E-3</v>
      </c>
      <c r="K1130">
        <v>0.72340927017417689</v>
      </c>
      <c r="L1130">
        <v>5.3486875008063407E-2</v>
      </c>
      <c r="M1130">
        <v>0</v>
      </c>
      <c r="N1130">
        <v>9.0998928936927667E-2</v>
      </c>
      <c r="O1130">
        <v>0.13210492588083203</v>
      </c>
      <c r="P1130"/>
      <c r="Q1130">
        <v>4.5403781178999063</v>
      </c>
      <c r="R1130">
        <v>16.974506186601893</v>
      </c>
      <c r="S1130">
        <v>15.103478058411046</v>
      </c>
      <c r="T1130"/>
      <c r="U1130"/>
      <c r="V1130"/>
      <c r="W1130"/>
      <c r="X1130"/>
      <c r="Y1130"/>
      <c r="Z1130">
        <v>0.98943253245404605</v>
      </c>
      <c r="AA1130"/>
      <c r="AB1130"/>
      <c r="AC1130"/>
      <c r="AD1130"/>
      <c r="AE1130"/>
      <c r="AF1130"/>
      <c r="AG1130"/>
      <c r="AH1130"/>
      <c r="AI1130">
        <v>-68.857535376179257</v>
      </c>
      <c r="AJ1130"/>
      <c r="AK1130"/>
      <c r="AL1130">
        <v>-4.9988487848130472</v>
      </c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</row>
    <row r="1131" spans="1:55" x14ac:dyDescent="0.2">
      <c r="A1131" s="3" t="str">
        <f t="shared" si="17"/>
        <v>TurkeyAR4_UNFCCC2003</v>
      </c>
      <c r="B1131" t="s">
        <v>294</v>
      </c>
      <c r="C1131" t="s">
        <v>311</v>
      </c>
      <c r="D1131" t="s">
        <v>26</v>
      </c>
      <c r="E1131" t="s">
        <v>50</v>
      </c>
      <c r="F1131">
        <v>303.62807434346627</v>
      </c>
      <c r="G1131">
        <v>4.5407538773527811</v>
      </c>
      <c r="H1131" t="s">
        <v>209</v>
      </c>
      <c r="I1131" t="s">
        <v>164</v>
      </c>
      <c r="J1131">
        <v>6.3418077230109693E-3</v>
      </c>
      <c r="K1131">
        <v>0.7259947103234673</v>
      </c>
      <c r="L1131">
        <v>5.1383097049764064E-2</v>
      </c>
      <c r="M1131">
        <v>0</v>
      </c>
      <c r="N1131">
        <v>8.9043745773636829E-2</v>
      </c>
      <c r="O1131">
        <v>0.1335784468531318</v>
      </c>
      <c r="P1131"/>
      <c r="Q1131">
        <v>4.5964442835227119</v>
      </c>
      <c r="R1131">
        <v>18.874436776935539</v>
      </c>
      <c r="S1131">
        <v>16.053645185322001</v>
      </c>
      <c r="T1131"/>
      <c r="U1131"/>
      <c r="V1131"/>
      <c r="W1131"/>
      <c r="X1131"/>
      <c r="Y1131"/>
      <c r="Z1131">
        <v>1.0336403460272068</v>
      </c>
      <c r="AA1131"/>
      <c r="AB1131"/>
      <c r="AC1131"/>
      <c r="AD1131"/>
      <c r="AE1131"/>
      <c r="AF1131"/>
      <c r="AG1131"/>
      <c r="AH1131"/>
      <c r="AI1131">
        <v>-70.265567261881912</v>
      </c>
      <c r="AJ1131"/>
      <c r="AK1131"/>
      <c r="AL1131">
        <v>-5.1780661601735956</v>
      </c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</row>
    <row r="1132" spans="1:55" x14ac:dyDescent="0.2">
      <c r="A1132" s="3" t="str">
        <f t="shared" si="17"/>
        <v>TurkeyAR4_UNFCCC2004</v>
      </c>
      <c r="B1132" t="s">
        <v>294</v>
      </c>
      <c r="C1132" t="s">
        <v>311</v>
      </c>
      <c r="D1132" t="s">
        <v>26</v>
      </c>
      <c r="E1132" t="s">
        <v>46</v>
      </c>
      <c r="F1132">
        <v>312.96873194116625</v>
      </c>
      <c r="G1132">
        <v>4.6170743624782631</v>
      </c>
      <c r="H1132" t="s">
        <v>209</v>
      </c>
      <c r="I1132" t="s">
        <v>164</v>
      </c>
      <c r="J1132">
        <v>6.1948331633914734E-3</v>
      </c>
      <c r="K1132">
        <v>0.72300403499238997</v>
      </c>
      <c r="L1132">
        <v>5.1325966510320079E-2</v>
      </c>
      <c r="M1132">
        <v>0</v>
      </c>
      <c r="N1132">
        <v>9.3715835862496807E-2</v>
      </c>
      <c r="O1132">
        <v>0.13195416263479309</v>
      </c>
      <c r="P1132"/>
      <c r="Q1132">
        <v>4.5901979454260129</v>
      </c>
      <c r="R1132">
        <v>18.968640104445111</v>
      </c>
      <c r="S1132">
        <v>16.591290839325541</v>
      </c>
      <c r="T1132"/>
      <c r="U1132"/>
      <c r="V1132"/>
      <c r="W1132"/>
      <c r="X1132"/>
      <c r="Y1132"/>
      <c r="Z1132">
        <v>1.1473980649729527</v>
      </c>
      <c r="AA1132"/>
      <c r="AB1132"/>
      <c r="AC1132"/>
      <c r="AD1132"/>
      <c r="AE1132"/>
      <c r="AF1132"/>
      <c r="AG1132"/>
      <c r="AH1132"/>
      <c r="AI1132">
        <v>-69.59762076898501</v>
      </c>
      <c r="AJ1132"/>
      <c r="AK1132"/>
      <c r="AL1132">
        <v>-5.6994814527958271</v>
      </c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</row>
    <row r="1133" spans="1:55" x14ac:dyDescent="0.2">
      <c r="A1133" s="3" t="str">
        <f t="shared" si="17"/>
        <v>TurkeyAR4_UNFCCC2005</v>
      </c>
      <c r="B1133" t="s">
        <v>294</v>
      </c>
      <c r="C1133" t="s">
        <v>311</v>
      </c>
      <c r="D1133" t="s">
        <v>26</v>
      </c>
      <c r="E1133" t="s">
        <v>43</v>
      </c>
      <c r="F1133">
        <v>335.2618383143186</v>
      </c>
      <c r="G1133">
        <v>4.8797500770408346</v>
      </c>
      <c r="H1133" t="s">
        <v>137</v>
      </c>
      <c r="I1133" t="s">
        <v>164</v>
      </c>
      <c r="J1133">
        <v>6.3581503625613029E-3</v>
      </c>
      <c r="K1133">
        <v>0.7291187215558449</v>
      </c>
      <c r="L1133">
        <v>4.8920860878093407E-2</v>
      </c>
      <c r="M1133">
        <v>0</v>
      </c>
      <c r="N1133">
        <v>9.5375577768917918E-2</v>
      </c>
      <c r="O1133">
        <v>0.12658483979714377</v>
      </c>
      <c r="P1133"/>
      <c r="Q1133">
        <v>4.7813739959330031</v>
      </c>
      <c r="R1133">
        <v>19.679508528097703</v>
      </c>
      <c r="S1133">
        <v>16.879726437382857</v>
      </c>
      <c r="T1133"/>
      <c r="U1133"/>
      <c r="V1133"/>
      <c r="W1133"/>
      <c r="X1133"/>
      <c r="Y1133"/>
      <c r="Z1133">
        <v>1.098457131700374</v>
      </c>
      <c r="AA1133"/>
      <c r="AB1133"/>
      <c r="AC1133"/>
      <c r="AD1133"/>
      <c r="AE1133"/>
      <c r="AF1133"/>
      <c r="AG1133"/>
      <c r="AH1133"/>
      <c r="AI1133">
        <v>-69.355581749464235</v>
      </c>
      <c r="AJ1133"/>
      <c r="AK1133"/>
      <c r="AL1133">
        <v>-6.2849598933393489</v>
      </c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</row>
    <row r="1134" spans="1:55" x14ac:dyDescent="0.2">
      <c r="A1134" s="3" t="str">
        <f t="shared" si="17"/>
        <v>TurkeyAR4_UNFCCC2006</v>
      </c>
      <c r="B1134" t="s">
        <v>294</v>
      </c>
      <c r="C1134" t="s">
        <v>311</v>
      </c>
      <c r="D1134" t="s">
        <v>26</v>
      </c>
      <c r="E1134" t="s">
        <v>39</v>
      </c>
      <c r="F1134">
        <v>356.0574986462691</v>
      </c>
      <c r="G1134">
        <v>5.1156706818570434</v>
      </c>
      <c r="H1134" t="s">
        <v>71</v>
      </c>
      <c r="I1134" t="s">
        <v>164</v>
      </c>
      <c r="J1134">
        <v>6.8316683421485551E-3</v>
      </c>
      <c r="K1134">
        <v>0.73161391873623849</v>
      </c>
      <c r="L1134">
        <v>4.7274135207457768E-2</v>
      </c>
      <c r="M1134">
        <v>0</v>
      </c>
      <c r="N1134">
        <v>9.7818132189355478E-2</v>
      </c>
      <c r="O1134">
        <v>0.12329381386694825</v>
      </c>
      <c r="P1134"/>
      <c r="Q1134">
        <v>5.0274151615273022</v>
      </c>
      <c r="R1134">
        <v>20.351890351814909</v>
      </c>
      <c r="S1134">
        <v>17.422189825129784</v>
      </c>
      <c r="T1134"/>
      <c r="U1134"/>
      <c r="V1134"/>
      <c r="W1134"/>
      <c r="X1134"/>
      <c r="Y1134"/>
      <c r="Z1134">
        <v>1.0981916255522839</v>
      </c>
      <c r="AA1134"/>
      <c r="AB1134"/>
      <c r="AC1134"/>
      <c r="AD1134"/>
      <c r="AE1134"/>
      <c r="AF1134"/>
      <c r="AG1134"/>
      <c r="AH1134"/>
      <c r="AI1134">
        <v>-70.281172420768854</v>
      </c>
      <c r="AJ1134"/>
      <c r="AK1134"/>
      <c r="AL1134">
        <v>-6.496680340537436</v>
      </c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</row>
    <row r="1135" spans="1:55" x14ac:dyDescent="0.2">
      <c r="A1135" s="3" t="str">
        <f t="shared" si="17"/>
        <v>TurkeyAR4_UNFCCC2007</v>
      </c>
      <c r="B1135" t="s">
        <v>294</v>
      </c>
      <c r="C1135" t="s">
        <v>311</v>
      </c>
      <c r="D1135" t="s">
        <v>26</v>
      </c>
      <c r="E1135" t="s">
        <v>37</v>
      </c>
      <c r="F1135">
        <v>388.95113714488519</v>
      </c>
      <c r="G1135">
        <v>5.5194746653999118</v>
      </c>
      <c r="H1135" t="s">
        <v>67</v>
      </c>
      <c r="I1135" t="s">
        <v>199</v>
      </c>
      <c r="J1135">
        <v>7.4010586190923228E-3</v>
      </c>
      <c r="K1135">
        <v>0.74946280391647857</v>
      </c>
      <c r="L1135">
        <v>4.3893445773729473E-2</v>
      </c>
      <c r="M1135">
        <v>0</v>
      </c>
      <c r="N1135">
        <v>9.500697190652066E-2</v>
      </c>
      <c r="O1135">
        <v>0.11163677840327135</v>
      </c>
      <c r="P1135"/>
      <c r="Q1135">
        <v>5.0814416905767974</v>
      </c>
      <c r="R1135">
        <v>20.575133797005403</v>
      </c>
      <c r="S1135">
        <v>16.739957593603776</v>
      </c>
      <c r="T1135"/>
      <c r="U1135"/>
      <c r="V1135"/>
      <c r="W1135"/>
      <c r="X1135"/>
      <c r="Y1135"/>
      <c r="Z1135">
        <v>1.0247188259579778</v>
      </c>
      <c r="AA1135"/>
      <c r="AB1135"/>
      <c r="AC1135"/>
      <c r="AD1135"/>
      <c r="AE1135"/>
      <c r="AF1135"/>
      <c r="AG1135"/>
      <c r="AH1135"/>
      <c r="AI1135">
        <v>-68.870017683020151</v>
      </c>
      <c r="AJ1135"/>
      <c r="AK1135"/>
      <c r="AL1135">
        <v>-7.2474926059707618</v>
      </c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</row>
    <row r="1136" spans="1:55" x14ac:dyDescent="0.2">
      <c r="A1136" s="3" t="str">
        <f t="shared" si="17"/>
        <v>TurkeyAR4_UNFCCC2008</v>
      </c>
      <c r="B1136" t="s">
        <v>294</v>
      </c>
      <c r="C1136" t="s">
        <v>311</v>
      </c>
      <c r="D1136" t="s">
        <v>26</v>
      </c>
      <c r="E1136" t="s">
        <v>33</v>
      </c>
      <c r="F1136">
        <v>385.42205631236709</v>
      </c>
      <c r="G1136">
        <v>5.4040680448537088</v>
      </c>
      <c r="H1136" t="s">
        <v>59</v>
      </c>
      <c r="I1136" t="s">
        <v>161</v>
      </c>
      <c r="J1136">
        <v>7.2929496920770692E-3</v>
      </c>
      <c r="K1136">
        <v>0.74806155903791627</v>
      </c>
      <c r="L1136">
        <v>4.455816306114796E-2</v>
      </c>
      <c r="M1136">
        <v>0</v>
      </c>
      <c r="N1136">
        <v>0.10022039443633013</v>
      </c>
      <c r="O1136">
        <v>0.10715988346460563</v>
      </c>
      <c r="P1136"/>
      <c r="Q1136">
        <v>4.9288553424041508</v>
      </c>
      <c r="R1136">
        <v>20.084071858600684</v>
      </c>
      <c r="S1136">
        <v>15.249638273722196</v>
      </c>
      <c r="T1136"/>
      <c r="U1136"/>
      <c r="V1136"/>
      <c r="W1136"/>
      <c r="X1136"/>
      <c r="Y1136"/>
      <c r="Z1136">
        <v>1.0392171643949</v>
      </c>
      <c r="AA1136"/>
      <c r="AB1136"/>
      <c r="AC1136"/>
      <c r="AD1136"/>
      <c r="AE1136"/>
      <c r="AF1136"/>
      <c r="AG1136"/>
      <c r="AH1136"/>
      <c r="AI1136">
        <v>-63.966658832973991</v>
      </c>
      <c r="AJ1136"/>
      <c r="AK1136"/>
      <c r="AL1136">
        <v>-7.6990297907512293</v>
      </c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</row>
    <row r="1137" spans="1:55" x14ac:dyDescent="0.2">
      <c r="A1137" s="3" t="str">
        <f t="shared" si="17"/>
        <v>TurkeyAR4_UNFCCC2009</v>
      </c>
      <c r="B1137" t="s">
        <v>294</v>
      </c>
      <c r="C1137" t="s">
        <v>311</v>
      </c>
      <c r="D1137" t="s">
        <v>26</v>
      </c>
      <c r="E1137" t="s">
        <v>31</v>
      </c>
      <c r="F1137">
        <v>392.73548118300306</v>
      </c>
      <c r="G1137">
        <v>5.4376186437478671</v>
      </c>
      <c r="H1137" t="s">
        <v>67</v>
      </c>
      <c r="I1137" t="s">
        <v>233</v>
      </c>
      <c r="J1137">
        <v>7.389617315524127E-3</v>
      </c>
      <c r="K1137">
        <v>0.74572444951851125</v>
      </c>
      <c r="L1137">
        <v>4.3759623809538219E-2</v>
      </c>
      <c r="M1137">
        <v>0</v>
      </c>
      <c r="N1137">
        <v>0.10349260803031866</v>
      </c>
      <c r="O1137">
        <v>0.10702331864163186</v>
      </c>
      <c r="P1137"/>
      <c r="Q1137">
        <v>4.8631861009517401</v>
      </c>
      <c r="R1137">
        <v>19.60573011332556</v>
      </c>
      <c r="S1137">
        <v>16.473802980973669</v>
      </c>
      <c r="T1137"/>
      <c r="U1137"/>
      <c r="V1137"/>
      <c r="W1137"/>
      <c r="X1137"/>
      <c r="Y1137"/>
      <c r="Z1137">
        <v>1.0891353492721787</v>
      </c>
      <c r="AA1137"/>
      <c r="AB1137"/>
      <c r="AC1137"/>
      <c r="AD1137"/>
      <c r="AE1137"/>
      <c r="AF1137"/>
      <c r="AG1137"/>
      <c r="AH1137"/>
      <c r="AI1137">
        <v>-67.380210115189527</v>
      </c>
      <c r="AJ1137"/>
      <c r="AK1137"/>
      <c r="AL1137">
        <v>-7.4075191177119111</v>
      </c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</row>
    <row r="1138" spans="1:55" x14ac:dyDescent="0.2">
      <c r="A1138" s="3" t="str">
        <f t="shared" si="17"/>
        <v>TurkeyAR4_UNFCCC2010</v>
      </c>
      <c r="B1138" t="s">
        <v>294</v>
      </c>
      <c r="C1138" t="s">
        <v>311</v>
      </c>
      <c r="D1138" t="s">
        <v>26</v>
      </c>
      <c r="E1138" t="s">
        <v>30</v>
      </c>
      <c r="F1138">
        <v>395.09414710696439</v>
      </c>
      <c r="G1138">
        <v>5.3978042880590884</v>
      </c>
      <c r="H1138" t="s">
        <v>61</v>
      </c>
      <c r="I1138" t="s">
        <v>234</v>
      </c>
      <c r="J1138">
        <v>7.2993831575536771E-3</v>
      </c>
      <c r="K1138">
        <v>0.72853523063223158</v>
      </c>
      <c r="L1138">
        <v>4.4156868413163547E-2</v>
      </c>
      <c r="M1138">
        <v>0</v>
      </c>
      <c r="N1138">
        <v>0.11490606530611466</v>
      </c>
      <c r="O1138">
        <v>0.11240183564849023</v>
      </c>
      <c r="P1138"/>
      <c r="Q1138">
        <v>5.3914743501970079</v>
      </c>
      <c r="R1138">
        <v>20.946021220359874</v>
      </c>
      <c r="S1138">
        <v>17.005868939422594</v>
      </c>
      <c r="T1138"/>
      <c r="U1138"/>
      <c r="V1138"/>
      <c r="W1138"/>
      <c r="X1138"/>
      <c r="Y1138"/>
      <c r="Z1138">
        <v>1.0659428788179504</v>
      </c>
      <c r="AA1138"/>
      <c r="AB1138"/>
      <c r="AC1138"/>
      <c r="AD1138"/>
      <c r="AE1138"/>
      <c r="AF1138"/>
      <c r="AG1138"/>
      <c r="AH1138"/>
      <c r="AI1138">
        <v>-67.61356569901352</v>
      </c>
      <c r="AJ1138"/>
      <c r="AK1138"/>
      <c r="AL1138">
        <v>-8.5873655001230844</v>
      </c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</row>
    <row r="1139" spans="1:55" x14ac:dyDescent="0.2">
      <c r="A1139" s="3" t="str">
        <f t="shared" si="17"/>
        <v>TurkeyAR4_UNFCCC2011</v>
      </c>
      <c r="B1139" t="s">
        <v>294</v>
      </c>
      <c r="C1139" t="s">
        <v>311</v>
      </c>
      <c r="D1139" t="s">
        <v>26</v>
      </c>
      <c r="E1139" t="s">
        <v>29</v>
      </c>
      <c r="F1139">
        <v>424.51209903767955</v>
      </c>
      <c r="G1139">
        <v>5.723204015227247</v>
      </c>
      <c r="H1139" t="s">
        <v>66</v>
      </c>
      <c r="I1139" t="s">
        <v>237</v>
      </c>
      <c r="J1139">
        <v>7.4050679694403652E-3</v>
      </c>
      <c r="K1139">
        <v>0.73006666784036245</v>
      </c>
      <c r="L1139">
        <v>4.1899840056800308E-2</v>
      </c>
      <c r="M1139">
        <v>0</v>
      </c>
      <c r="N1139">
        <v>0.11755120554888444</v>
      </c>
      <c r="O1139">
        <v>0.11048228655395279</v>
      </c>
      <c r="P1139"/>
      <c r="Q1139">
        <v>5.6392883671013543</v>
      </c>
      <c r="R1139">
        <v>22.846723864843327</v>
      </c>
      <c r="S1139">
        <v>17.420518694744995</v>
      </c>
      <c r="T1139"/>
      <c r="U1139"/>
      <c r="V1139"/>
      <c r="W1139"/>
      <c r="X1139"/>
      <c r="Y1139"/>
      <c r="Z1139">
        <v>0.99453644481122183</v>
      </c>
      <c r="AA1139"/>
      <c r="AB1139"/>
      <c r="AC1139"/>
      <c r="AD1139"/>
      <c r="AE1139"/>
      <c r="AF1139"/>
      <c r="AG1139"/>
      <c r="AH1139"/>
      <c r="AI1139">
        <v>-69.387575655557342</v>
      </c>
      <c r="AJ1139"/>
      <c r="AK1139"/>
      <c r="AL1139">
        <v>-9.7424302299262653</v>
      </c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</row>
    <row r="1140" spans="1:55" x14ac:dyDescent="0.2">
      <c r="A1140" s="3" t="str">
        <f t="shared" si="17"/>
        <v>TurkeyAR4_UNFCCC2012</v>
      </c>
      <c r="B1140" t="s">
        <v>294</v>
      </c>
      <c r="C1140" t="s">
        <v>311</v>
      </c>
      <c r="D1140" t="s">
        <v>26</v>
      </c>
      <c r="E1140" t="s">
        <v>28</v>
      </c>
      <c r="F1140">
        <v>443.3210471274067</v>
      </c>
      <c r="G1140">
        <v>5.8891621848002389</v>
      </c>
      <c r="H1140" t="s">
        <v>56</v>
      </c>
      <c r="I1140" t="s">
        <v>234</v>
      </c>
      <c r="J1140">
        <v>7.6525551772906233E-3</v>
      </c>
      <c r="K1140">
        <v>0.72536059791033614</v>
      </c>
      <c r="L1140">
        <v>3.9740488834875035E-2</v>
      </c>
      <c r="M1140">
        <v>0</v>
      </c>
      <c r="N1140">
        <v>0.11610898398283752</v>
      </c>
      <c r="O1140">
        <v>0.11878992927195133</v>
      </c>
      <c r="P1140"/>
      <c r="Q1140">
        <v>6.4250371246829934</v>
      </c>
      <c r="R1140">
        <v>25.790364059828697</v>
      </c>
      <c r="S1140">
        <v>19.334389973187118</v>
      </c>
      <c r="T1140"/>
      <c r="U1140"/>
      <c r="V1140"/>
      <c r="W1140"/>
      <c r="X1140"/>
      <c r="Y1140"/>
      <c r="Z1140">
        <v>1.1122846753332321</v>
      </c>
      <c r="AA1140"/>
      <c r="AB1140"/>
      <c r="AC1140"/>
      <c r="AD1140"/>
      <c r="AE1140"/>
      <c r="AF1140"/>
      <c r="AG1140"/>
      <c r="AH1140"/>
      <c r="AI1140">
        <v>-67.152578062482306</v>
      </c>
      <c r="AJ1140"/>
      <c r="AK1140"/>
      <c r="AL1140">
        <v>-10.510740300977597</v>
      </c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</row>
    <row r="1141" spans="1:55" x14ac:dyDescent="0.2">
      <c r="A1141" s="3" t="str">
        <f t="shared" si="17"/>
        <v>TurkeyAR4_UNFCCC2013</v>
      </c>
      <c r="B1141" t="s">
        <v>294</v>
      </c>
      <c r="C1141" t="s">
        <v>311</v>
      </c>
      <c r="D1141" t="s">
        <v>26</v>
      </c>
      <c r="E1141" t="s">
        <v>27</v>
      </c>
      <c r="F1141">
        <v>435.23883215891505</v>
      </c>
      <c r="G1141">
        <v>5.6837412134505989</v>
      </c>
      <c r="H1141" t="s">
        <v>67</v>
      </c>
      <c r="I1141" t="s">
        <v>233</v>
      </c>
      <c r="J1141">
        <v>7.348561637945253E-3</v>
      </c>
      <c r="K1141">
        <v>0.7084369941171571</v>
      </c>
      <c r="L1141">
        <v>3.8288836781440322E-2</v>
      </c>
      <c r="M1141">
        <v>0</v>
      </c>
      <c r="N1141">
        <v>0.12493641178903341</v>
      </c>
      <c r="O1141">
        <v>0.12833775731236918</v>
      </c>
      <c r="P1141"/>
      <c r="Q1141">
        <v>6.7687726994989541</v>
      </c>
      <c r="R1141">
        <v>26.905818727709256</v>
      </c>
      <c r="S1141">
        <v>20.904890953251094</v>
      </c>
      <c r="T1141"/>
      <c r="U1141"/>
      <c r="V1141"/>
      <c r="W1141"/>
      <c r="X1141"/>
      <c r="Y1141"/>
      <c r="Z1141">
        <v>1.278093234070526</v>
      </c>
      <c r="AA1141"/>
      <c r="AB1141"/>
      <c r="AC1141"/>
      <c r="AD1141"/>
      <c r="AE1141"/>
      <c r="AF1141"/>
      <c r="AG1141"/>
      <c r="AH1141"/>
      <c r="AI1141">
        <v>-67.91228690084499</v>
      </c>
      <c r="AJ1141"/>
      <c r="AK1141"/>
      <c r="AL1141">
        <v>-11.080784297789375</v>
      </c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</row>
    <row r="1142" spans="1:55" x14ac:dyDescent="0.2">
      <c r="A1142" s="3" t="str">
        <f t="shared" si="17"/>
        <v>TurkeyAR4_UNFCCC2014</v>
      </c>
      <c r="B1142" t="s">
        <v>294</v>
      </c>
      <c r="C1142" t="s">
        <v>311</v>
      </c>
      <c r="D1142" t="s">
        <v>26</v>
      </c>
      <c r="E1142" t="s">
        <v>24</v>
      </c>
      <c r="F1142">
        <v>454.10798819960849</v>
      </c>
      <c r="G1142">
        <v>5.8135441905326015</v>
      </c>
      <c r="H1142" t="s">
        <v>66</v>
      </c>
      <c r="I1142" t="s">
        <v>143</v>
      </c>
      <c r="J1142">
        <v>7.7851012585039309E-3</v>
      </c>
      <c r="K1142">
        <v>0.71955134756281436</v>
      </c>
      <c r="L1142">
        <v>3.635465434564731E-2</v>
      </c>
      <c r="M1142">
        <v>0</v>
      </c>
      <c r="N1142">
        <v>0.12029235131130851</v>
      </c>
      <c r="O1142">
        <v>0.1238016467802299</v>
      </c>
      <c r="P1142"/>
      <c r="Q1142">
        <v>7.0683525073165621</v>
      </c>
      <c r="R1142">
        <v>27.154409185741958</v>
      </c>
      <c r="S1142">
        <v>20.76431233228022</v>
      </c>
      <c r="T1142"/>
      <c r="U1142"/>
      <c r="V1142"/>
      <c r="W1142"/>
      <c r="X1142"/>
      <c r="Y1142"/>
      <c r="Z1142">
        <v>1.2322427298299885</v>
      </c>
      <c r="AA1142"/>
      <c r="AB1142"/>
      <c r="AC1142"/>
      <c r="AD1142"/>
      <c r="AE1142"/>
      <c r="AF1142"/>
      <c r="AG1142"/>
      <c r="AH1142"/>
      <c r="AI1142">
        <v>-68.099072384599296</v>
      </c>
      <c r="AJ1142"/>
      <c r="AK1142"/>
      <c r="AL1142">
        <v>-12.048838296512205</v>
      </c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</row>
    <row r="1143" spans="1:55" x14ac:dyDescent="0.2">
      <c r="A1143" s="3" t="str">
        <f t="shared" si="17"/>
        <v>TurkeyAR4_UNFCCC2015</v>
      </c>
      <c r="B1143" t="s">
        <v>294</v>
      </c>
      <c r="C1143" t="s">
        <v>311</v>
      </c>
      <c r="D1143" t="s">
        <v>26</v>
      </c>
      <c r="E1143" t="s">
        <v>22</v>
      </c>
      <c r="F1143">
        <v>469.42622535575947</v>
      </c>
      <c r="G1143">
        <v>5.8938951892425964</v>
      </c>
      <c r="H1143" t="s">
        <v>56</v>
      </c>
      <c r="I1143" t="s">
        <v>146</v>
      </c>
      <c r="J1143">
        <v>7.9740128083173652E-3</v>
      </c>
      <c r="K1143">
        <v>0.72850808130055045</v>
      </c>
      <c r="L1143">
        <v>3.6517792506810982E-2</v>
      </c>
      <c r="M1143">
        <v>0</v>
      </c>
      <c r="N1143">
        <v>0.11539565327904867</v>
      </c>
      <c r="O1143">
        <v>0.11957847291358986</v>
      </c>
      <c r="P1143"/>
      <c r="Q1143">
        <v>6.9558251223762957</v>
      </c>
      <c r="R1143">
        <v>26.947475167609298</v>
      </c>
      <c r="S1143">
        <v>21.005549632309904</v>
      </c>
      <c r="T1143"/>
      <c r="U1143"/>
      <c r="V1143"/>
      <c r="W1143"/>
      <c r="X1143"/>
      <c r="Y1143"/>
      <c r="Z1143">
        <v>1.2244212513369261</v>
      </c>
      <c r="AA1143"/>
      <c r="AB1143"/>
      <c r="AC1143"/>
      <c r="AD1143"/>
      <c r="AE1143"/>
      <c r="AF1143"/>
      <c r="AG1143"/>
      <c r="AH1143"/>
      <c r="AI1143">
        <v>-87.668689247532569</v>
      </c>
      <c r="AJ1143"/>
      <c r="AK1143"/>
      <c r="AL1143">
        <v>-12.541039802863196</v>
      </c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</row>
    <row r="1144" spans="1:55" x14ac:dyDescent="0.2">
      <c r="A1144" s="3" t="str">
        <f t="shared" si="17"/>
        <v>TurkeyAR4_UNFCCC2016</v>
      </c>
      <c r="B1144" t="s">
        <v>294</v>
      </c>
      <c r="C1144" t="s">
        <v>311</v>
      </c>
      <c r="D1144" t="s">
        <v>26</v>
      </c>
      <c r="E1144" t="s">
        <v>21</v>
      </c>
      <c r="F1144">
        <v>495.27020233775244</v>
      </c>
      <c r="G1144">
        <v>6.1129832980206249</v>
      </c>
      <c r="H1144" t="s">
        <v>51</v>
      </c>
      <c r="I1144" t="s">
        <v>235</v>
      </c>
      <c r="J1144">
        <v>9.1252000538518292E-3</v>
      </c>
      <c r="K1144">
        <v>0.73028097722768204</v>
      </c>
      <c r="L1144">
        <v>3.3758626410317759E-2</v>
      </c>
      <c r="M1144">
        <v>0</v>
      </c>
      <c r="N1144">
        <v>0.11704798282678694</v>
      </c>
      <c r="O1144">
        <v>0.11891241353521324</v>
      </c>
      <c r="P1144"/>
      <c r="Q1144">
        <v>7.0598476224474762</v>
      </c>
      <c r="R1144">
        <v>26.983950321886542</v>
      </c>
      <c r="S1144">
        <v>23.147317410741572</v>
      </c>
      <c r="T1144"/>
      <c r="U1144"/>
      <c r="V1144"/>
      <c r="W1144"/>
      <c r="X1144"/>
      <c r="Y1144"/>
      <c r="Z1144">
        <v>1.7026597569799666</v>
      </c>
      <c r="AA1144"/>
      <c r="AB1144"/>
      <c r="AC1144"/>
      <c r="AD1144"/>
      <c r="AE1144"/>
      <c r="AF1144"/>
      <c r="AG1144"/>
      <c r="AH1144"/>
      <c r="AI1144">
        <v>-85.232645008875878</v>
      </c>
      <c r="AJ1144"/>
      <c r="AK1144"/>
      <c r="AL1144">
        <v>-13.101860646577359</v>
      </c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</row>
    <row r="1145" spans="1:55" x14ac:dyDescent="0.2">
      <c r="A1145" s="3" t="str">
        <f t="shared" si="17"/>
        <v>TurkeyAR4_UNFCCC2017</v>
      </c>
      <c r="B1145" t="s">
        <v>294</v>
      </c>
      <c r="C1145" t="s">
        <v>311</v>
      </c>
      <c r="D1145" t="s">
        <v>26</v>
      </c>
      <c r="E1145" t="s">
        <v>20</v>
      </c>
      <c r="F1145">
        <v>522.58583134794947</v>
      </c>
      <c r="G1145">
        <v>6.3660243517625368</v>
      </c>
      <c r="H1145" t="s">
        <v>112</v>
      </c>
      <c r="I1145" t="s">
        <v>245</v>
      </c>
      <c r="J1145">
        <v>9.8803037785915575E-3</v>
      </c>
      <c r="K1145">
        <v>0.73172484907207624</v>
      </c>
      <c r="L1145">
        <v>3.1098172061612694E-2</v>
      </c>
      <c r="M1145">
        <v>0</v>
      </c>
      <c r="N1145">
        <v>0.11612049359204152</v>
      </c>
      <c r="O1145">
        <v>0.12105648527426956</v>
      </c>
      <c r="P1145"/>
      <c r="Q1145">
        <v>7.6965223835745862</v>
      </c>
      <c r="R1145">
        <v>30.110161144644746</v>
      </c>
      <c r="S1145">
        <v>23.607382252114885</v>
      </c>
      <c r="T1145"/>
      <c r="U1145"/>
      <c r="V1145"/>
      <c r="W1145"/>
      <c r="X1145"/>
      <c r="Y1145"/>
      <c r="Z1145">
        <v>1.8483382167807434</v>
      </c>
      <c r="AA1145"/>
      <c r="AB1145"/>
      <c r="AC1145"/>
      <c r="AD1145"/>
      <c r="AE1145"/>
      <c r="AF1145"/>
      <c r="AG1145"/>
      <c r="AH1145"/>
      <c r="AI1145">
        <v>-90.194563211063382</v>
      </c>
      <c r="AJ1145"/>
      <c r="AK1145"/>
      <c r="AL1145">
        <v>-12.133311240489775</v>
      </c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</row>
    <row r="1146" spans="1:55" x14ac:dyDescent="0.2">
      <c r="A1146" s="3" t="str">
        <f t="shared" si="17"/>
        <v>TurkeyAR4_UNFCCC2018</v>
      </c>
      <c r="B1146" t="s">
        <v>294</v>
      </c>
      <c r="C1146" t="s">
        <v>311</v>
      </c>
      <c r="D1146" t="s">
        <v>26</v>
      </c>
      <c r="E1146" t="s">
        <v>19</v>
      </c>
      <c r="F1146">
        <v>518.37151910488888</v>
      </c>
      <c r="G1146">
        <v>6.2598221946762029</v>
      </c>
      <c r="H1146" t="s">
        <v>130</v>
      </c>
      <c r="I1146" t="s">
        <v>245</v>
      </c>
      <c r="J1146">
        <v>9.6409643446534864E-3</v>
      </c>
      <c r="K1146">
        <v>0.72176958297201288</v>
      </c>
      <c r="L1146">
        <v>3.2000374488326058E-2</v>
      </c>
      <c r="M1146">
        <v>0</v>
      </c>
      <c r="N1146">
        <v>0.12018576610938585</v>
      </c>
      <c r="O1146">
        <v>0.12604427643027519</v>
      </c>
      <c r="P1146"/>
      <c r="Q1146">
        <v>8.5078058111027595</v>
      </c>
      <c r="R1146">
        <v>32.136026553166843</v>
      </c>
      <c r="S1146">
        <v>23.021559604655891</v>
      </c>
      <c r="T1146"/>
      <c r="U1146"/>
      <c r="V1146"/>
      <c r="W1146"/>
      <c r="X1146"/>
      <c r="Y1146"/>
      <c r="Z1146">
        <v>1.6723710787128021</v>
      </c>
      <c r="AA1146"/>
      <c r="AB1146"/>
      <c r="AC1146"/>
      <c r="AD1146"/>
      <c r="AE1146"/>
      <c r="AF1146"/>
      <c r="AG1146"/>
      <c r="AH1146"/>
      <c r="AI1146">
        <v>-84.849207432646537</v>
      </c>
      <c r="AJ1146"/>
      <c r="AK1146"/>
      <c r="AL1146">
        <v>-11.973446102232542</v>
      </c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</row>
    <row r="1147" spans="1:55" x14ac:dyDescent="0.2">
      <c r="A1147" s="3" t="str">
        <f t="shared" si="17"/>
        <v>TurkeyAR4_UNFCCC2019</v>
      </c>
      <c r="B1147" t="s">
        <v>294</v>
      </c>
      <c r="C1147" t="s">
        <v>311</v>
      </c>
      <c r="D1147" t="s">
        <v>26</v>
      </c>
      <c r="E1147" t="s">
        <v>18</v>
      </c>
      <c r="F1147">
        <v>501.83620861758072</v>
      </c>
      <c r="G1147">
        <v>6.0113330801709841</v>
      </c>
      <c r="H1147" t="s">
        <v>48</v>
      </c>
      <c r="I1147" t="s">
        <v>245</v>
      </c>
      <c r="J1147">
        <v>9.3311455499363403E-3</v>
      </c>
      <c r="K1147">
        <v>0.72814538577559229</v>
      </c>
      <c r="L1147">
        <v>3.2019346578306823E-2</v>
      </c>
      <c r="M1147">
        <v>0</v>
      </c>
      <c r="N1147">
        <v>0.10428801984516538</v>
      </c>
      <c r="O1147">
        <v>0.13554724780093555</v>
      </c>
      <c r="P1147"/>
      <c r="Q1147">
        <v>8.5967144870211651</v>
      </c>
      <c r="R1147">
        <v>33.368324917255983</v>
      </c>
      <c r="S1147">
        <v>24.341913172970379</v>
      </c>
      <c r="T1147"/>
      <c r="U1147"/>
      <c r="V1147"/>
      <c r="W1147"/>
      <c r="X1147"/>
      <c r="Y1147"/>
      <c r="Z1147">
        <v>1.715564347721674</v>
      </c>
      <c r="AA1147"/>
      <c r="AB1147"/>
      <c r="AC1147"/>
      <c r="AD1147"/>
      <c r="AE1147"/>
      <c r="AF1147"/>
      <c r="AG1147"/>
      <c r="AH1147"/>
      <c r="AI1147">
        <v>-75.310534430371703</v>
      </c>
      <c r="AJ1147"/>
      <c r="AK1147"/>
      <c r="AL1147">
        <v>-11.215096582269611</v>
      </c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</row>
    <row r="1148" spans="1:55" x14ac:dyDescent="0.2">
      <c r="A1148" s="3" t="str">
        <f t="shared" si="17"/>
        <v>TurkeyAR4_UNFCCC2020</v>
      </c>
      <c r="B1148" t="s">
        <v>294</v>
      </c>
      <c r="C1148" t="s">
        <v>311</v>
      </c>
      <c r="D1148" t="s">
        <v>26</v>
      </c>
      <c r="E1148" t="s">
        <v>107</v>
      </c>
      <c r="F1148">
        <v>517.89042033054091</v>
      </c>
      <c r="G1148">
        <v>6.1554381149703179</v>
      </c>
      <c r="H1148" t="s">
        <v>127</v>
      </c>
      <c r="I1148" t="s">
        <v>245</v>
      </c>
      <c r="J1148">
        <v>1.0095425714280326E-2</v>
      </c>
      <c r="K1148">
        <v>0.70975796592157092</v>
      </c>
      <c r="L1148">
        <v>3.1671457460268275E-2</v>
      </c>
      <c r="M1148">
        <v>0</v>
      </c>
      <c r="N1148">
        <v>0.11731410655106904</v>
      </c>
      <c r="O1148">
        <v>0.14125647006709174</v>
      </c>
      <c r="P1148"/>
      <c r="Q1148">
        <v>9.0604281754596272</v>
      </c>
      <c r="R1148">
        <v>34.614537139600344</v>
      </c>
      <c r="S1148">
        <v>27.388561306046658</v>
      </c>
      <c r="T1148"/>
      <c r="U1148"/>
      <c r="V1148"/>
      <c r="W1148"/>
      <c r="X1148"/>
      <c r="Y1148"/>
      <c r="Z1148">
        <v>2.0918460363479667</v>
      </c>
      <c r="AA1148"/>
      <c r="AB1148"/>
      <c r="AC1148"/>
      <c r="AD1148"/>
      <c r="AE1148"/>
      <c r="AF1148"/>
      <c r="AG1148"/>
      <c r="AH1148"/>
      <c r="AI1148">
        <v>-48.220493190419838</v>
      </c>
      <c r="AJ1148"/>
      <c r="AK1148"/>
      <c r="AL1148">
        <v>-11.280863055377941</v>
      </c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</row>
    <row r="1149" spans="1:55" x14ac:dyDescent="0.2">
      <c r="A1149" s="3" t="str">
        <f t="shared" si="17"/>
        <v>TurkeyAR5_UNFCCC1990</v>
      </c>
      <c r="B1149" t="s">
        <v>294</v>
      </c>
      <c r="C1149" t="s">
        <v>311</v>
      </c>
      <c r="D1149" t="s">
        <v>25</v>
      </c>
      <c r="E1149" t="s">
        <v>79</v>
      </c>
      <c r="F1149">
        <v>221.42920459767819</v>
      </c>
      <c r="G1149">
        <v>4.0760736653268852</v>
      </c>
      <c r="H1149" t="s">
        <v>251</v>
      </c>
      <c r="I1149" t="s">
        <v>200</v>
      </c>
      <c r="J1149">
        <v>5.7359321031623198E-3</v>
      </c>
      <c r="K1149">
        <v>0.6336908778369309</v>
      </c>
      <c r="L1149">
        <v>5.4512705033612247E-2</v>
      </c>
      <c r="M1149">
        <v>0</v>
      </c>
      <c r="N1149">
        <v>0.10044457886307545</v>
      </c>
      <c r="O1149">
        <v>0.21135183826638135</v>
      </c>
      <c r="P1149"/>
      <c r="Q1149">
        <v>5.3770740444849876</v>
      </c>
      <c r="R1149">
        <v>25.084322127599904</v>
      </c>
      <c r="S1149">
        <v>15.396250703751546</v>
      </c>
      <c r="T1149"/>
      <c r="U1149"/>
      <c r="V1149"/>
      <c r="W1149"/>
      <c r="X1149"/>
      <c r="Y1149"/>
      <c r="Z1149">
        <v>0.94182256174550294</v>
      </c>
      <c r="AA1149"/>
      <c r="AB1149"/>
      <c r="AC1149"/>
      <c r="AD1149"/>
      <c r="AE1149"/>
      <c r="AF1149"/>
      <c r="AG1149"/>
      <c r="AH1149"/>
      <c r="AI1149">
        <v>-52.826419675185804</v>
      </c>
      <c r="AJ1149"/>
      <c r="AK1149"/>
      <c r="AL1149">
        <v>-2.9067221430532086</v>
      </c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</row>
    <row r="1150" spans="1:55" x14ac:dyDescent="0.2">
      <c r="A1150" s="3" t="str">
        <f t="shared" si="17"/>
        <v>TurkeyAR5_UNFCCC1991</v>
      </c>
      <c r="B1150" t="s">
        <v>294</v>
      </c>
      <c r="C1150" t="s">
        <v>311</v>
      </c>
      <c r="D1150" t="s">
        <v>25</v>
      </c>
      <c r="E1150" t="s">
        <v>78</v>
      </c>
      <c r="F1150">
        <v>228.7066271920568</v>
      </c>
      <c r="G1150">
        <v>4.1341609174884582</v>
      </c>
      <c r="H1150" t="s">
        <v>255</v>
      </c>
      <c r="I1150" t="s">
        <v>228</v>
      </c>
      <c r="J1150">
        <v>5.7713765393173043E-3</v>
      </c>
      <c r="K1150">
        <v>0.63259869658612933</v>
      </c>
      <c r="L1150">
        <v>5.3850940476822561E-2</v>
      </c>
      <c r="M1150">
        <v>0</v>
      </c>
      <c r="N1150">
        <v>0.10460627323578703</v>
      </c>
      <c r="O1150">
        <v>0.20894408970126105</v>
      </c>
      <c r="P1150"/>
      <c r="Q1150">
        <v>5.5939233983703955</v>
      </c>
      <c r="R1150">
        <v>26.007979913313175</v>
      </c>
      <c r="S1150">
        <v>15.254934929421292</v>
      </c>
      <c r="T1150"/>
      <c r="U1150"/>
      <c r="V1150"/>
      <c r="W1150"/>
      <c r="X1150"/>
      <c r="Y1150"/>
      <c r="Z1150">
        <v>0.93005978618512197</v>
      </c>
      <c r="AA1150"/>
      <c r="AB1150"/>
      <c r="AC1150"/>
      <c r="AD1150"/>
      <c r="AE1150"/>
      <c r="AF1150"/>
      <c r="AG1150"/>
      <c r="AH1150"/>
      <c r="AI1150">
        <v>-54.393502134062039</v>
      </c>
      <c r="AJ1150"/>
      <c r="AK1150"/>
      <c r="AL1150">
        <v>-2.5733441528453045</v>
      </c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</row>
    <row r="1151" spans="1:55" x14ac:dyDescent="0.2">
      <c r="A1151" s="3" t="str">
        <f t="shared" si="17"/>
        <v>TurkeyAR5_UNFCCC1992</v>
      </c>
      <c r="B1151" t="s">
        <v>294</v>
      </c>
      <c r="C1151" t="s">
        <v>311</v>
      </c>
      <c r="D1151" t="s">
        <v>25</v>
      </c>
      <c r="E1151" t="s">
        <v>76</v>
      </c>
      <c r="F1151">
        <v>234.9872267876635</v>
      </c>
      <c r="G1151">
        <v>4.1736896089152777</v>
      </c>
      <c r="H1151" t="s">
        <v>158</v>
      </c>
      <c r="I1151" t="s">
        <v>200</v>
      </c>
      <c r="J1151">
        <v>6.0200976120839151E-3</v>
      </c>
      <c r="K1151">
        <v>0.64263267759778708</v>
      </c>
      <c r="L1151">
        <v>5.3421479755108491E-2</v>
      </c>
      <c r="M1151">
        <v>0</v>
      </c>
      <c r="N1151">
        <v>0.1007036988171458</v>
      </c>
      <c r="O1151">
        <v>0.2032421438299587</v>
      </c>
      <c r="P1151"/>
      <c r="Q1151">
        <v>5.4581834491647587</v>
      </c>
      <c r="R1151">
        <v>25.787505067809967</v>
      </c>
      <c r="S1151">
        <v>15.586012281372893</v>
      </c>
      <c r="T1151"/>
      <c r="U1151"/>
      <c r="V1151"/>
      <c r="W1151"/>
      <c r="X1151"/>
      <c r="Y1151"/>
      <c r="Z1151">
        <v>0.92760694663381504</v>
      </c>
      <c r="AA1151"/>
      <c r="AB1151"/>
      <c r="AC1151"/>
      <c r="AD1151"/>
      <c r="AE1151"/>
      <c r="AF1151"/>
      <c r="AG1151"/>
      <c r="AH1151"/>
      <c r="AI1151">
        <v>-54.126976912642839</v>
      </c>
      <c r="AJ1151"/>
      <c r="AK1151"/>
      <c r="AL1151">
        <v>-3.379680601407864</v>
      </c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</row>
    <row r="1152" spans="1:55" x14ac:dyDescent="0.2">
      <c r="A1152" s="3" t="str">
        <f t="shared" si="17"/>
        <v>TurkeyAR5_UNFCCC1993</v>
      </c>
      <c r="B1152" t="s">
        <v>294</v>
      </c>
      <c r="C1152" t="s">
        <v>311</v>
      </c>
      <c r="D1152" t="s">
        <v>25</v>
      </c>
      <c r="E1152" t="s">
        <v>73</v>
      </c>
      <c r="F1152">
        <v>242.51587225028135</v>
      </c>
      <c r="G1152">
        <v>4.2326835798103311</v>
      </c>
      <c r="H1152" t="s">
        <v>289</v>
      </c>
      <c r="I1152" t="s">
        <v>200</v>
      </c>
      <c r="J1152">
        <v>6.1877801925206456E-3</v>
      </c>
      <c r="K1152">
        <v>0.6491835618678039</v>
      </c>
      <c r="L1152">
        <v>5.2828887616387828E-2</v>
      </c>
      <c r="M1152">
        <v>0</v>
      </c>
      <c r="N1152">
        <v>9.9665416794651157E-2</v>
      </c>
      <c r="O1152">
        <v>0.19832213372115709</v>
      </c>
      <c r="P1152"/>
      <c r="Q1152">
        <v>5.5357671086938138</v>
      </c>
      <c r="R1152">
        <v>25.352479028549606</v>
      </c>
      <c r="S1152">
        <v>16.07625547528675</v>
      </c>
      <c r="T1152"/>
      <c r="U1152"/>
      <c r="V1152"/>
      <c r="W1152"/>
      <c r="X1152"/>
      <c r="Y1152"/>
      <c r="Z1152">
        <v>1.1317636333931822</v>
      </c>
      <c r="AA1152"/>
      <c r="AB1152"/>
      <c r="AC1152"/>
      <c r="AD1152"/>
      <c r="AE1152"/>
      <c r="AF1152"/>
      <c r="AG1152"/>
      <c r="AH1152"/>
      <c r="AI1152">
        <v>-54.329448125027071</v>
      </c>
      <c r="AJ1152"/>
      <c r="AK1152"/>
      <c r="AL1152">
        <v>-2.6197851001662502</v>
      </c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</row>
    <row r="1153" spans="1:55" x14ac:dyDescent="0.2">
      <c r="A1153" s="3" t="str">
        <f t="shared" si="17"/>
        <v>TurkeyAR5_UNFCCC1994</v>
      </c>
      <c r="B1153" t="s">
        <v>294</v>
      </c>
      <c r="C1153" t="s">
        <v>311</v>
      </c>
      <c r="D1153" t="s">
        <v>25</v>
      </c>
      <c r="E1153" t="s">
        <v>70</v>
      </c>
      <c r="F1153">
        <v>236.42402707989021</v>
      </c>
      <c r="G1153">
        <v>4.0545881273503515</v>
      </c>
      <c r="H1153" t="s">
        <v>289</v>
      </c>
      <c r="I1153" t="s">
        <v>201</v>
      </c>
      <c r="J1153">
        <v>5.9929051146444265E-3</v>
      </c>
      <c r="K1153">
        <v>0.65098255907634694</v>
      </c>
      <c r="L1153">
        <v>5.5419489684244039E-2</v>
      </c>
      <c r="M1153">
        <v>0</v>
      </c>
      <c r="N1153">
        <v>9.9679472031964242E-2</v>
      </c>
      <c r="O1153">
        <v>0.19391847920744479</v>
      </c>
      <c r="P1153"/>
      <c r="Q1153">
        <v>5.7657151169052616</v>
      </c>
      <c r="R1153">
        <v>25.020045854676795</v>
      </c>
      <c r="S1153">
        <v>14.166664298122884</v>
      </c>
      <c r="T1153"/>
      <c r="U1153"/>
      <c r="V1153"/>
      <c r="W1153"/>
      <c r="X1153"/>
      <c r="Y1153"/>
      <c r="Z1153">
        <v>0.89456250972711404</v>
      </c>
      <c r="AA1153"/>
      <c r="AB1153"/>
      <c r="AC1153"/>
      <c r="AD1153"/>
      <c r="AE1153"/>
      <c r="AF1153"/>
      <c r="AG1153"/>
      <c r="AH1153"/>
      <c r="AI1153">
        <v>-56.150774501926925</v>
      </c>
      <c r="AJ1153"/>
      <c r="AK1153"/>
      <c r="AL1153">
        <v>-2.5071291136380189</v>
      </c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</row>
    <row r="1154" spans="1:55" x14ac:dyDescent="0.2">
      <c r="A1154" s="3" t="str">
        <f t="shared" si="17"/>
        <v>TurkeyAR5_UNFCCC1995</v>
      </c>
      <c r="B1154" t="s">
        <v>294</v>
      </c>
      <c r="C1154" t="s">
        <v>311</v>
      </c>
      <c r="D1154" t="s">
        <v>25</v>
      </c>
      <c r="E1154" t="s">
        <v>68</v>
      </c>
      <c r="F1154">
        <v>250.41891240610099</v>
      </c>
      <c r="G1154">
        <v>4.2225249703880872</v>
      </c>
      <c r="H1154" t="s">
        <v>77</v>
      </c>
      <c r="I1154" t="s">
        <v>200</v>
      </c>
      <c r="J1154">
        <v>6.2840508893093382E-3</v>
      </c>
      <c r="K1154">
        <v>0.66640217194584717</v>
      </c>
      <c r="L1154">
        <v>5.376066777594643E-2</v>
      </c>
      <c r="M1154">
        <v>0</v>
      </c>
      <c r="N1154">
        <v>0.10035185004251518</v>
      </c>
      <c r="O1154">
        <v>0.17948531023569117</v>
      </c>
      <c r="P1154"/>
      <c r="Q1154">
        <v>5.4944744388193891</v>
      </c>
      <c r="R1154">
        <v>24.433015900059804</v>
      </c>
      <c r="S1154">
        <v>14.113474884705562</v>
      </c>
      <c r="T1154"/>
      <c r="U1154"/>
      <c r="V1154"/>
      <c r="W1154"/>
      <c r="X1154"/>
      <c r="Y1154"/>
      <c r="Z1154">
        <v>0.90555095850865452</v>
      </c>
      <c r="AA1154"/>
      <c r="AB1154"/>
      <c r="AC1154"/>
      <c r="AD1154"/>
      <c r="AE1154"/>
      <c r="AF1154"/>
      <c r="AG1154"/>
      <c r="AH1154"/>
      <c r="AI1154">
        <v>-54.960880162759643</v>
      </c>
      <c r="AJ1154"/>
      <c r="AK1154"/>
      <c r="AL1154">
        <v>-3.3610482891061513</v>
      </c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</row>
    <row r="1155" spans="1:55" x14ac:dyDescent="0.2">
      <c r="A1155" s="3" t="str">
        <f t="shared" ref="A1155:A1218" si="18">C1155&amp;D1155&amp;E1155</f>
        <v>TurkeyAR5_UNFCCC1996</v>
      </c>
      <c r="B1155" t="s">
        <v>294</v>
      </c>
      <c r="C1155" t="s">
        <v>311</v>
      </c>
      <c r="D1155" t="s">
        <v>25</v>
      </c>
      <c r="E1155" t="s">
        <v>65</v>
      </c>
      <c r="F1155">
        <v>269.51244849304595</v>
      </c>
      <c r="G1155">
        <v>4.4699871474822617</v>
      </c>
      <c r="H1155" t="s">
        <v>137</v>
      </c>
      <c r="I1155" t="s">
        <v>164</v>
      </c>
      <c r="J1155">
        <v>6.7276084709911909E-3</v>
      </c>
      <c r="K1155">
        <v>0.68485468594103538</v>
      </c>
      <c r="L1155">
        <v>5.1230971997731807E-2</v>
      </c>
      <c r="M1155">
        <v>0</v>
      </c>
      <c r="N1155">
        <v>9.4841074093706096E-2</v>
      </c>
      <c r="O1155">
        <v>0.16907326796752659</v>
      </c>
      <c r="P1155"/>
      <c r="Q1155">
        <v>5.5430004108955488</v>
      </c>
      <c r="R1155">
        <v>24.406964061616709</v>
      </c>
      <c r="S1155">
        <v>14.575855950027135</v>
      </c>
      <c r="T1155"/>
      <c r="U1155"/>
      <c r="V1155"/>
      <c r="W1155"/>
      <c r="X1155"/>
      <c r="Y1155"/>
      <c r="Z1155">
        <v>1.0415300021095688</v>
      </c>
      <c r="AA1155"/>
      <c r="AB1155"/>
      <c r="AC1155"/>
      <c r="AD1155"/>
      <c r="AE1155"/>
      <c r="AF1155"/>
      <c r="AG1155"/>
      <c r="AH1155"/>
      <c r="AI1155">
        <v>-55.769631171792874</v>
      </c>
      <c r="AJ1155"/>
      <c r="AK1155"/>
      <c r="AL1155">
        <v>-2.8826159688790232</v>
      </c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</row>
    <row r="1156" spans="1:55" x14ac:dyDescent="0.2">
      <c r="A1156" s="3" t="str">
        <f t="shared" si="18"/>
        <v>TurkeyAR5_UNFCCC1997</v>
      </c>
      <c r="B1156" t="s">
        <v>294</v>
      </c>
      <c r="C1156" t="s">
        <v>311</v>
      </c>
      <c r="D1156" t="s">
        <v>25</v>
      </c>
      <c r="E1156" t="s">
        <v>64</v>
      </c>
      <c r="F1156">
        <v>280.70154740468865</v>
      </c>
      <c r="G1156">
        <v>4.5808312412582195</v>
      </c>
      <c r="H1156" t="s">
        <v>137</v>
      </c>
      <c r="I1156" t="s">
        <v>164</v>
      </c>
      <c r="J1156">
        <v>6.7233896525189284E-3</v>
      </c>
      <c r="K1156">
        <v>0.70096484460921138</v>
      </c>
      <c r="L1156">
        <v>5.1210117594305923E-2</v>
      </c>
      <c r="M1156">
        <v>0</v>
      </c>
      <c r="N1156">
        <v>9.4044283460381739E-2</v>
      </c>
      <c r="O1156">
        <v>0.15378075433610103</v>
      </c>
      <c r="P1156"/>
      <c r="Q1156">
        <v>5.1261870553588578</v>
      </c>
      <c r="R1156">
        <v>22.750908962874131</v>
      </c>
      <c r="S1156">
        <v>14.248321550344945</v>
      </c>
      <c r="T1156"/>
      <c r="U1156"/>
      <c r="V1156"/>
      <c r="W1156"/>
      <c r="X1156"/>
      <c r="Y1156"/>
      <c r="Z1156">
        <v>1.0410781346259093</v>
      </c>
      <c r="AA1156"/>
      <c r="AB1156"/>
      <c r="AC1156"/>
      <c r="AD1156"/>
      <c r="AE1156"/>
      <c r="AF1156"/>
      <c r="AG1156"/>
      <c r="AH1156"/>
      <c r="AI1156">
        <v>-58.998428162131326</v>
      </c>
      <c r="AJ1156"/>
      <c r="AK1156"/>
      <c r="AL1156">
        <v>-3.4941012131054836</v>
      </c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</row>
    <row r="1157" spans="1:55" x14ac:dyDescent="0.2">
      <c r="A1157" s="3" t="str">
        <f t="shared" si="18"/>
        <v>TurkeyAR5_UNFCCC1998</v>
      </c>
      <c r="B1157" t="s">
        <v>294</v>
      </c>
      <c r="C1157" t="s">
        <v>311</v>
      </c>
      <c r="D1157" t="s">
        <v>25</v>
      </c>
      <c r="E1157" t="s">
        <v>62</v>
      </c>
      <c r="F1157">
        <v>282.09529937417426</v>
      </c>
      <c r="G1157">
        <v>4.5322189968429507</v>
      </c>
      <c r="H1157" t="s">
        <v>137</v>
      </c>
      <c r="I1157" t="s">
        <v>164</v>
      </c>
      <c r="J1157">
        <v>6.8454792525079007E-3</v>
      </c>
      <c r="K1157">
        <v>0.69643951666334947</v>
      </c>
      <c r="L1157">
        <v>5.2129000007296186E-2</v>
      </c>
      <c r="M1157">
        <v>0</v>
      </c>
      <c r="N1157">
        <v>9.4707398995504996E-2</v>
      </c>
      <c r="O1157">
        <v>0.15672408433384924</v>
      </c>
      <c r="P1157"/>
      <c r="Q1157">
        <v>5.3278363288611637</v>
      </c>
      <c r="R1157">
        <v>22.277079624124138</v>
      </c>
      <c r="S1157">
        <v>15.389818779072311</v>
      </c>
      <c r="T1157"/>
      <c r="U1157"/>
      <c r="V1157"/>
      <c r="W1157"/>
      <c r="X1157"/>
      <c r="Y1157"/>
      <c r="Z1157">
        <v>1.2163927572429281</v>
      </c>
      <c r="AA1157"/>
      <c r="AB1157"/>
      <c r="AC1157"/>
      <c r="AD1157"/>
      <c r="AE1157"/>
      <c r="AF1157"/>
      <c r="AG1157"/>
      <c r="AH1157"/>
      <c r="AI1157">
        <v>-60.328064362344882</v>
      </c>
      <c r="AJ1157"/>
      <c r="AK1157"/>
      <c r="AL1157">
        <v>-3.7731204666721543</v>
      </c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</row>
    <row r="1158" spans="1:55" x14ac:dyDescent="0.2">
      <c r="A1158" s="3" t="str">
        <f t="shared" si="18"/>
        <v>TurkeyAR5_UNFCCC1999</v>
      </c>
      <c r="B1158" t="s">
        <v>294</v>
      </c>
      <c r="C1158" t="s">
        <v>311</v>
      </c>
      <c r="D1158" t="s">
        <v>25</v>
      </c>
      <c r="E1158" t="s">
        <v>60</v>
      </c>
      <c r="F1158">
        <v>279.67738834330339</v>
      </c>
      <c r="G1158">
        <v>4.4262826015589685</v>
      </c>
      <c r="H1158" t="s">
        <v>137</v>
      </c>
      <c r="I1158" t="s">
        <v>164</v>
      </c>
      <c r="J1158">
        <v>6.8452119429884177E-3</v>
      </c>
      <c r="K1158">
        <v>0.69557153072888234</v>
      </c>
      <c r="L1158">
        <v>5.4376214465983334E-2</v>
      </c>
      <c r="M1158">
        <v>0</v>
      </c>
      <c r="N1158">
        <v>9.0066979043980561E-2</v>
      </c>
      <c r="O1158">
        <v>0.15998527576115382</v>
      </c>
      <c r="P1158"/>
      <c r="Q1158">
        <v>5.4343686143582222</v>
      </c>
      <c r="R1158">
        <v>22.358684877423574</v>
      </c>
      <c r="S1158">
        <v>15.689027743856045</v>
      </c>
      <c r="T1158"/>
      <c r="U1158"/>
      <c r="V1158"/>
      <c r="W1158"/>
      <c r="X1158"/>
      <c r="Y1158"/>
      <c r="Z1158">
        <v>1.2621828626248588</v>
      </c>
      <c r="AA1158"/>
      <c r="AB1158"/>
      <c r="AC1158"/>
      <c r="AD1158"/>
      <c r="AE1158"/>
      <c r="AF1158"/>
      <c r="AG1158"/>
      <c r="AH1158"/>
      <c r="AI1158">
        <v>-61.612581488551839</v>
      </c>
      <c r="AJ1158"/>
      <c r="AK1158"/>
      <c r="AL1158">
        <v>-3.7305025570264152</v>
      </c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</row>
    <row r="1159" spans="1:55" x14ac:dyDescent="0.2">
      <c r="A1159" s="3" t="str">
        <f t="shared" si="18"/>
        <v>TurkeyAR5_UNFCCC2000</v>
      </c>
      <c r="B1159" t="s">
        <v>294</v>
      </c>
      <c r="C1159" t="s">
        <v>311</v>
      </c>
      <c r="D1159" t="s">
        <v>25</v>
      </c>
      <c r="E1159" t="s">
        <v>58</v>
      </c>
      <c r="F1159">
        <v>300.77625693570786</v>
      </c>
      <c r="G1159">
        <v>4.6913058317567096</v>
      </c>
      <c r="H1159" t="s">
        <v>72</v>
      </c>
      <c r="I1159" t="s">
        <v>199</v>
      </c>
      <c r="J1159">
        <v>7.373731436765325E-3</v>
      </c>
      <c r="K1159">
        <v>0.72088967260954606</v>
      </c>
      <c r="L1159">
        <v>5.2138540301218027E-2</v>
      </c>
      <c r="M1159">
        <v>0</v>
      </c>
      <c r="N1159">
        <v>8.4744244483579603E-2</v>
      </c>
      <c r="O1159">
        <v>0.14222754260565632</v>
      </c>
      <c r="P1159"/>
      <c r="Q1159">
        <v>5.1113051695078848</v>
      </c>
      <c r="R1159">
        <v>21.541945655416544</v>
      </c>
      <c r="S1159">
        <v>15.002212134753737</v>
      </c>
      <c r="T1159"/>
      <c r="U1159"/>
      <c r="V1159"/>
      <c r="W1159"/>
      <c r="X1159"/>
      <c r="Y1159"/>
      <c r="Z1159">
        <v>1.1232049384150486</v>
      </c>
      <c r="AA1159"/>
      <c r="AB1159"/>
      <c r="AC1159"/>
      <c r="AD1159"/>
      <c r="AE1159"/>
      <c r="AF1159"/>
      <c r="AG1159"/>
      <c r="AH1159"/>
      <c r="AI1159">
        <v>-57.882808107199786</v>
      </c>
      <c r="AJ1159"/>
      <c r="AK1159"/>
      <c r="AL1159">
        <v>-4.3374683231298468</v>
      </c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</row>
    <row r="1160" spans="1:55" x14ac:dyDescent="0.2">
      <c r="A1160" s="3" t="str">
        <f t="shared" si="18"/>
        <v>TurkeyAR5_UNFCCC2001</v>
      </c>
      <c r="B1160" t="s">
        <v>294</v>
      </c>
      <c r="C1160" t="s">
        <v>311</v>
      </c>
      <c r="D1160" t="s">
        <v>25</v>
      </c>
      <c r="E1160" t="s">
        <v>55</v>
      </c>
      <c r="F1160">
        <v>281.61252762496719</v>
      </c>
      <c r="G1160">
        <v>4.327705460509419</v>
      </c>
      <c r="H1160" t="s">
        <v>77</v>
      </c>
      <c r="I1160" t="s">
        <v>181</v>
      </c>
      <c r="J1160">
        <v>6.0391617766881291E-3</v>
      </c>
      <c r="K1160">
        <v>0.70989066652891197</v>
      </c>
      <c r="L1160">
        <v>5.748735598244039E-2</v>
      </c>
      <c r="M1160">
        <v>0</v>
      </c>
      <c r="N1160">
        <v>8.8822623126062261E-2</v>
      </c>
      <c r="O1160">
        <v>0.14379935436258526</v>
      </c>
      <c r="P1160"/>
      <c r="Q1160">
        <v>5.0888953414851157</v>
      </c>
      <c r="R1160">
        <v>20.959551199967212</v>
      </c>
      <c r="S1160">
        <v>13.433869826973828</v>
      </c>
      <c r="T1160"/>
      <c r="U1160"/>
      <c r="V1160"/>
      <c r="W1160"/>
      <c r="X1160"/>
      <c r="Y1160"/>
      <c r="Z1160">
        <v>1.0133832844598296</v>
      </c>
      <c r="AA1160"/>
      <c r="AB1160"/>
      <c r="AC1160"/>
      <c r="AD1160"/>
      <c r="AE1160"/>
      <c r="AF1160"/>
      <c r="AG1160"/>
      <c r="AH1160"/>
      <c r="AI1160">
        <v>-61.441254762935486</v>
      </c>
      <c r="AJ1160"/>
      <c r="AK1160"/>
      <c r="AL1160">
        <v>-4.0379075564824944</v>
      </c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</row>
    <row r="1161" spans="1:55" x14ac:dyDescent="0.2">
      <c r="A1161" s="3" t="str">
        <f t="shared" si="18"/>
        <v>TurkeyAR5_UNFCCC2002</v>
      </c>
      <c r="B1161" t="s">
        <v>294</v>
      </c>
      <c r="C1161" t="s">
        <v>311</v>
      </c>
      <c r="D1161" t="s">
        <v>25</v>
      </c>
      <c r="E1161" t="s">
        <v>52</v>
      </c>
      <c r="F1161">
        <v>287.09350523741654</v>
      </c>
      <c r="G1161">
        <v>4.3506489173362484</v>
      </c>
      <c r="H1161" t="s">
        <v>77</v>
      </c>
      <c r="I1161" t="s">
        <v>164</v>
      </c>
      <c r="J1161">
        <v>6.1556031553857719E-3</v>
      </c>
      <c r="K1161">
        <v>0.7197562835754362</v>
      </c>
      <c r="L1161">
        <v>5.8061976949413611E-2</v>
      </c>
      <c r="M1161">
        <v>0</v>
      </c>
      <c r="N1161">
        <v>8.9916695426856277E-2</v>
      </c>
      <c r="O1161">
        <v>0.13226504404829389</v>
      </c>
      <c r="P1161"/>
      <c r="Q1161">
        <v>4.5029612682394138</v>
      </c>
      <c r="R1161">
        <v>19.011446928994118</v>
      </c>
      <c r="S1161">
        <v>13.430945253284991</v>
      </c>
      <c r="T1161"/>
      <c r="U1161"/>
      <c r="V1161"/>
      <c r="W1161"/>
      <c r="X1161"/>
      <c r="Y1161"/>
      <c r="Z1161">
        <v>1.0270816656874684</v>
      </c>
      <c r="AA1161"/>
      <c r="AB1161"/>
      <c r="AC1161"/>
      <c r="AD1161"/>
      <c r="AE1161"/>
      <c r="AF1161"/>
      <c r="AG1161"/>
      <c r="AH1161"/>
      <c r="AI1161">
        <v>-68.854786566179243</v>
      </c>
      <c r="AJ1161"/>
      <c r="AK1161"/>
      <c r="AL1161">
        <v>-4.9988487848130472</v>
      </c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</row>
    <row r="1162" spans="1:55" x14ac:dyDescent="0.2">
      <c r="A1162" s="3" t="str">
        <f t="shared" si="18"/>
        <v>TurkeyAR5_UNFCCC2003</v>
      </c>
      <c r="B1162" t="s">
        <v>294</v>
      </c>
      <c r="C1162" t="s">
        <v>311</v>
      </c>
      <c r="D1162" t="s">
        <v>25</v>
      </c>
      <c r="E1162" t="s">
        <v>50</v>
      </c>
      <c r="F1162">
        <v>306.12367888460642</v>
      </c>
      <c r="G1162">
        <v>4.5780756105983782</v>
      </c>
      <c r="H1162" t="s">
        <v>209</v>
      </c>
      <c r="I1162" t="s">
        <v>164</v>
      </c>
      <c r="J1162">
        <v>6.2877237035422924E-3</v>
      </c>
      <c r="K1162">
        <v>0.72215160052512806</v>
      </c>
      <c r="L1162">
        <v>5.5814008046049968E-2</v>
      </c>
      <c r="M1162">
        <v>0</v>
      </c>
      <c r="N1162">
        <v>8.8048311444501898E-2</v>
      </c>
      <c r="O1162">
        <v>0.13398607998432002</v>
      </c>
      <c r="P1162"/>
      <c r="Q1162">
        <v>4.528947956560935</v>
      </c>
      <c r="R1162">
        <v>21.139369190167802</v>
      </c>
      <c r="S1162">
        <v>14.275892530571578</v>
      </c>
      <c r="T1162"/>
      <c r="U1162"/>
      <c r="V1162"/>
      <c r="W1162"/>
      <c r="X1162"/>
      <c r="Y1162"/>
      <c r="Z1162">
        <v>1.0721020468268589</v>
      </c>
      <c r="AA1162"/>
      <c r="AB1162"/>
      <c r="AC1162"/>
      <c r="AD1162"/>
      <c r="AE1162"/>
      <c r="AF1162"/>
      <c r="AG1162"/>
      <c r="AH1162"/>
      <c r="AI1162">
        <v>-70.263418241881908</v>
      </c>
      <c r="AJ1162"/>
      <c r="AK1162"/>
      <c r="AL1162">
        <v>-5.1780661601735956</v>
      </c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</row>
    <row r="1163" spans="1:55" x14ac:dyDescent="0.2">
      <c r="A1163" s="3" t="str">
        <f t="shared" si="18"/>
        <v>TurkeyAR5_UNFCCC2004</v>
      </c>
      <c r="B1163" t="s">
        <v>294</v>
      </c>
      <c r="C1163" t="s">
        <v>311</v>
      </c>
      <c r="D1163" t="s">
        <v>25</v>
      </c>
      <c r="E1163" t="s">
        <v>46</v>
      </c>
      <c r="F1163">
        <v>315.44079092083609</v>
      </c>
      <c r="G1163">
        <v>4.6535434374135614</v>
      </c>
      <c r="H1163" t="s">
        <v>125</v>
      </c>
      <c r="I1163" t="s">
        <v>164</v>
      </c>
      <c r="J1163">
        <v>6.1418201855719104E-3</v>
      </c>
      <c r="K1163">
        <v>0.71926763295458729</v>
      </c>
      <c r="L1163">
        <v>5.5796883080360626E-2</v>
      </c>
      <c r="M1163">
        <v>0</v>
      </c>
      <c r="N1163">
        <v>9.2733082740916711E-2</v>
      </c>
      <c r="O1163">
        <v>0.13220240122413543</v>
      </c>
      <c r="P1163"/>
      <c r="Q1163">
        <v>4.5134918517424616</v>
      </c>
      <c r="R1163">
        <v>21.244876916978527</v>
      </c>
      <c r="S1163">
        <v>14.754000243024391</v>
      </c>
      <c r="T1163"/>
      <c r="U1163"/>
      <c r="V1163"/>
      <c r="W1163"/>
      <c r="X1163"/>
      <c r="Y1163"/>
      <c r="Z1163">
        <v>1.1896609920296124</v>
      </c>
      <c r="AA1163"/>
      <c r="AB1163"/>
      <c r="AC1163"/>
      <c r="AD1163"/>
      <c r="AE1163"/>
      <c r="AF1163"/>
      <c r="AG1163"/>
      <c r="AH1163"/>
      <c r="AI1163">
        <v>-69.596042288985004</v>
      </c>
      <c r="AJ1163"/>
      <c r="AK1163"/>
      <c r="AL1163">
        <v>-5.6994814527958271</v>
      </c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</row>
    <row r="1164" spans="1:55" x14ac:dyDescent="0.2">
      <c r="A1164" s="3" t="str">
        <f t="shared" si="18"/>
        <v>TurkeyAR5_UNFCCC2005</v>
      </c>
      <c r="B1164" t="s">
        <v>294</v>
      </c>
      <c r="C1164" t="s">
        <v>311</v>
      </c>
      <c r="D1164" t="s">
        <v>25</v>
      </c>
      <c r="E1164" t="s">
        <v>43</v>
      </c>
      <c r="F1164">
        <v>337.87433285066459</v>
      </c>
      <c r="G1164">
        <v>4.9177750442697361</v>
      </c>
      <c r="H1164" t="s">
        <v>209</v>
      </c>
      <c r="I1164" t="s">
        <v>164</v>
      </c>
      <c r="J1164">
        <v>6.3059107075198011E-3</v>
      </c>
      <c r="K1164">
        <v>0.7254499573589458</v>
      </c>
      <c r="L1164">
        <v>5.3190135949906105E-2</v>
      </c>
      <c r="M1164">
        <v>0</v>
      </c>
      <c r="N1164">
        <v>9.4402361909879967E-2</v>
      </c>
      <c r="O1164">
        <v>0.12695754478126819</v>
      </c>
      <c r="P1164"/>
      <c r="Q1164">
        <v>4.7039265303730566</v>
      </c>
      <c r="R1164">
        <v>22.041049551469431</v>
      </c>
      <c r="S1164">
        <v>15.010494986263279</v>
      </c>
      <c r="T1164"/>
      <c r="U1164"/>
      <c r="V1164"/>
      <c r="W1164"/>
      <c r="X1164"/>
      <c r="Y1164"/>
      <c r="Z1164">
        <v>1.1402246752235889</v>
      </c>
      <c r="AA1164"/>
      <c r="AB1164"/>
      <c r="AC1164"/>
      <c r="AD1164"/>
      <c r="AE1164"/>
      <c r="AF1164"/>
      <c r="AG1164"/>
      <c r="AH1164"/>
      <c r="AI1164">
        <v>-69.354677849464252</v>
      </c>
      <c r="AJ1164"/>
      <c r="AK1164"/>
      <c r="AL1164">
        <v>-6.2849598933393489</v>
      </c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</row>
    <row r="1165" spans="1:55" x14ac:dyDescent="0.2">
      <c r="A1165" s="3" t="str">
        <f t="shared" si="18"/>
        <v>TurkeyAR5_UNFCCC2006</v>
      </c>
      <c r="B1165" t="s">
        <v>294</v>
      </c>
      <c r="C1165" t="s">
        <v>311</v>
      </c>
      <c r="D1165" t="s">
        <v>25</v>
      </c>
      <c r="E1165" t="s">
        <v>39</v>
      </c>
      <c r="F1165">
        <v>358.63615399180418</v>
      </c>
      <c r="G1165">
        <v>5.1527196180539265</v>
      </c>
      <c r="H1165" t="s">
        <v>131</v>
      </c>
      <c r="I1165" t="s">
        <v>164</v>
      </c>
      <c r="J1165">
        <v>6.7711537150214607E-3</v>
      </c>
      <c r="K1165">
        <v>0.72821749079839304</v>
      </c>
      <c r="L1165">
        <v>5.1442716074500204E-2</v>
      </c>
      <c r="M1165">
        <v>0</v>
      </c>
      <c r="N1165">
        <v>9.6610592026546802E-2</v>
      </c>
      <c r="O1165">
        <v>0.12372920110056007</v>
      </c>
      <c r="P1165"/>
      <c r="Q1165">
        <v>4.9438809225351346</v>
      </c>
      <c r="R1165">
        <v>22.794117194032697</v>
      </c>
      <c r="S1165">
        <v>15.49288692503152</v>
      </c>
      <c r="T1165"/>
      <c r="U1165"/>
      <c r="V1165"/>
      <c r="W1165"/>
      <c r="X1165"/>
      <c r="Y1165"/>
      <c r="Z1165">
        <v>1.1428797775840136</v>
      </c>
      <c r="AA1165"/>
      <c r="AB1165"/>
      <c r="AC1165"/>
      <c r="AD1165"/>
      <c r="AE1165"/>
      <c r="AF1165"/>
      <c r="AG1165"/>
      <c r="AH1165"/>
      <c r="AI1165">
        <v>-70.278663550768854</v>
      </c>
      <c r="AJ1165"/>
      <c r="AK1165"/>
      <c r="AL1165">
        <v>-6.496680340537436</v>
      </c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</row>
    <row r="1166" spans="1:55" x14ac:dyDescent="0.2">
      <c r="A1166" s="3" t="str">
        <f t="shared" si="18"/>
        <v>TurkeyAR5_UNFCCC2007</v>
      </c>
      <c r="B1166" t="s">
        <v>294</v>
      </c>
      <c r="C1166" t="s">
        <v>311</v>
      </c>
      <c r="D1166" t="s">
        <v>25</v>
      </c>
      <c r="E1166" t="s">
        <v>37</v>
      </c>
      <c r="F1166">
        <v>391.92623344520894</v>
      </c>
      <c r="G1166">
        <v>5.5616932555737337</v>
      </c>
      <c r="H1166" t="s">
        <v>59</v>
      </c>
      <c r="I1166" t="s">
        <v>199</v>
      </c>
      <c r="J1166">
        <v>7.3449248769458094E-3</v>
      </c>
      <c r="K1166">
        <v>0.74595512014773013</v>
      </c>
      <c r="L1166">
        <v>4.7747695564327342E-2</v>
      </c>
      <c r="M1166">
        <v>0</v>
      </c>
      <c r="N1166">
        <v>9.3983770254765286E-2</v>
      </c>
      <c r="O1166">
        <v>0.11231341403317724</v>
      </c>
      <c r="P1166"/>
      <c r="Q1166">
        <v>5.0224198495035619</v>
      </c>
      <c r="R1166">
        <v>23.044149852646054</v>
      </c>
      <c r="S1166">
        <v>14.886203900352351</v>
      </c>
      <c r="T1166"/>
      <c r="U1166"/>
      <c r="V1166"/>
      <c r="W1166"/>
      <c r="X1166"/>
      <c r="Y1166"/>
      <c r="Z1166">
        <v>1.0657997248934559</v>
      </c>
      <c r="AA1166"/>
      <c r="AB1166"/>
      <c r="AC1166"/>
      <c r="AD1166"/>
      <c r="AE1166"/>
      <c r="AF1166"/>
      <c r="AG1166"/>
      <c r="AH1166"/>
      <c r="AI1166">
        <v>-68.866246083020158</v>
      </c>
      <c r="AJ1166"/>
      <c r="AK1166"/>
      <c r="AL1166">
        <v>-7.2474926059707618</v>
      </c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</row>
    <row r="1167" spans="1:55" x14ac:dyDescent="0.2">
      <c r="A1167" s="3" t="str">
        <f t="shared" si="18"/>
        <v>TurkeyAR5_UNFCCC2008</v>
      </c>
      <c r="B1167" t="s">
        <v>294</v>
      </c>
      <c r="C1167" t="s">
        <v>311</v>
      </c>
      <c r="D1167" t="s">
        <v>25</v>
      </c>
      <c r="E1167" t="s">
        <v>33</v>
      </c>
      <c r="F1167">
        <v>388.69775294507076</v>
      </c>
      <c r="G1167">
        <v>5.4499971431175664</v>
      </c>
      <c r="H1167" t="s">
        <v>63</v>
      </c>
      <c r="I1167" t="s">
        <v>199</v>
      </c>
      <c r="J1167">
        <v>7.2434684447893975E-3</v>
      </c>
      <c r="K1167">
        <v>0.74434068139181964</v>
      </c>
      <c r="L1167">
        <v>4.8445181271476449E-2</v>
      </c>
      <c r="M1167">
        <v>0</v>
      </c>
      <c r="N1167">
        <v>9.9144111283214931E-2</v>
      </c>
      <c r="O1167">
        <v>0.10807002605348892</v>
      </c>
      <c r="P1167"/>
      <c r="Q1167">
        <v>4.8694479799020467</v>
      </c>
      <c r="R1167">
        <v>22.494160481632765</v>
      </c>
      <c r="S1167">
        <v>13.560919941397255</v>
      </c>
      <c r="T1167"/>
      <c r="U1167"/>
      <c r="V1167"/>
      <c r="W1167"/>
      <c r="X1167"/>
      <c r="Y1167"/>
      <c r="Z1167">
        <v>1.0820478847743322</v>
      </c>
      <c r="AA1167"/>
      <c r="AB1167"/>
      <c r="AC1167"/>
      <c r="AD1167"/>
      <c r="AE1167"/>
      <c r="AF1167"/>
      <c r="AG1167"/>
      <c r="AH1167"/>
      <c r="AI1167">
        <v>-63.957017732973995</v>
      </c>
      <c r="AJ1167"/>
      <c r="AK1167"/>
      <c r="AL1167">
        <v>-7.6990297907512293</v>
      </c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</row>
    <row r="1168" spans="1:55" x14ac:dyDescent="0.2">
      <c r="A1168" s="3" t="str">
        <f t="shared" si="18"/>
        <v>TurkeyAR5_UNFCCC2009</v>
      </c>
      <c r="B1168" t="s">
        <v>294</v>
      </c>
      <c r="C1168" t="s">
        <v>311</v>
      </c>
      <c r="D1168" t="s">
        <v>25</v>
      </c>
      <c r="E1168" t="s">
        <v>31</v>
      </c>
      <c r="F1168">
        <v>395.77883492422581</v>
      </c>
      <c r="G1168">
        <v>5.4797553943998443</v>
      </c>
      <c r="H1168" t="s">
        <v>67</v>
      </c>
      <c r="I1168" t="s">
        <v>233</v>
      </c>
      <c r="J1168">
        <v>7.3294086202466031E-3</v>
      </c>
      <c r="K1168">
        <v>0.7425470112373127</v>
      </c>
      <c r="L1168">
        <v>4.7596547028773764E-2</v>
      </c>
      <c r="M1168">
        <v>0</v>
      </c>
      <c r="N1168">
        <v>0.10232461388718446</v>
      </c>
      <c r="O1168">
        <v>0.1075318278467292</v>
      </c>
      <c r="P1168"/>
      <c r="Q1168">
        <v>4.8178611396018995</v>
      </c>
      <c r="R1168">
        <v>21.95841772692463</v>
      </c>
      <c r="S1168">
        <v>14.649522785094035</v>
      </c>
      <c r="T1168"/>
      <c r="U1168"/>
      <c r="V1168"/>
      <c r="W1168"/>
      <c r="X1168"/>
      <c r="Y1168"/>
      <c r="Z1168">
        <v>1.1330198908303377</v>
      </c>
      <c r="AA1168"/>
      <c r="AB1168"/>
      <c r="AC1168"/>
      <c r="AD1168"/>
      <c r="AE1168"/>
      <c r="AF1168"/>
      <c r="AG1168"/>
      <c r="AH1168"/>
      <c r="AI1168">
        <v>-67.378692445189529</v>
      </c>
      <c r="AJ1168"/>
      <c r="AK1168"/>
      <c r="AL1168">
        <v>-7.4075191177119111</v>
      </c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</row>
    <row r="1169" spans="1:55" x14ac:dyDescent="0.2">
      <c r="A1169" s="3" t="str">
        <f t="shared" si="18"/>
        <v>TurkeyAR5_UNFCCC2010</v>
      </c>
      <c r="B1169" t="s">
        <v>294</v>
      </c>
      <c r="C1169" t="s">
        <v>311</v>
      </c>
      <c r="D1169" t="s">
        <v>25</v>
      </c>
      <c r="E1169" t="s">
        <v>30</v>
      </c>
      <c r="F1169">
        <v>398.24822094231081</v>
      </c>
      <c r="G1169">
        <v>5.4408954687256523</v>
      </c>
      <c r="H1169" t="s">
        <v>61</v>
      </c>
      <c r="I1169" t="s">
        <v>234</v>
      </c>
      <c r="J1169">
        <v>7.2435095522715622E-3</v>
      </c>
      <c r="K1169">
        <v>0.72535739749637851</v>
      </c>
      <c r="L1169">
        <v>4.797968390852831E-2</v>
      </c>
      <c r="M1169">
        <v>0</v>
      </c>
      <c r="N1169">
        <v>0.11353932101502473</v>
      </c>
      <c r="O1169">
        <v>0.11312359758006849</v>
      </c>
      <c r="P1169"/>
      <c r="Q1169">
        <v>5.3645346148537154</v>
      </c>
      <c r="R1169">
        <v>23.459543766803062</v>
      </c>
      <c r="S1169">
        <v>15.122668687741569</v>
      </c>
      <c r="T1169"/>
      <c r="U1169"/>
      <c r="V1169"/>
      <c r="W1169"/>
      <c r="X1169"/>
      <c r="Y1169"/>
      <c r="Z1169">
        <v>1.1045244134578305</v>
      </c>
      <c r="AA1169"/>
      <c r="AB1169"/>
      <c r="AC1169"/>
      <c r="AD1169"/>
      <c r="AE1169"/>
      <c r="AF1169"/>
      <c r="AG1169"/>
      <c r="AH1169"/>
      <c r="AI1169">
        <v>-67.612477449013511</v>
      </c>
      <c r="AJ1169"/>
      <c r="AK1169"/>
      <c r="AL1169">
        <v>-8.5873655001230844</v>
      </c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</row>
    <row r="1170" spans="1:55" x14ac:dyDescent="0.2">
      <c r="A1170" s="3" t="str">
        <f t="shared" si="18"/>
        <v>TurkeyAR5_UNFCCC2011</v>
      </c>
      <c r="B1170" t="s">
        <v>294</v>
      </c>
      <c r="C1170" t="s">
        <v>311</v>
      </c>
      <c r="D1170" t="s">
        <v>25</v>
      </c>
      <c r="E1170" t="s">
        <v>29</v>
      </c>
      <c r="F1170">
        <v>427.84968013942716</v>
      </c>
      <c r="G1170">
        <v>5.768200748196624</v>
      </c>
      <c r="H1170" t="s">
        <v>69</v>
      </c>
      <c r="I1170" t="s">
        <v>199</v>
      </c>
      <c r="J1170">
        <v>7.3505218328067676E-3</v>
      </c>
      <c r="K1170">
        <v>0.7268084269988061</v>
      </c>
      <c r="L1170">
        <v>4.5527901315823821E-2</v>
      </c>
      <c r="M1170">
        <v>0</v>
      </c>
      <c r="N1170">
        <v>0.11618837616470075</v>
      </c>
      <c r="O1170">
        <v>0.11147529552066938</v>
      </c>
      <c r="P1170"/>
      <c r="Q1170">
        <v>5.5806503413068924</v>
      </c>
      <c r="R1170">
        <v>25.588330728624527</v>
      </c>
      <c r="S1170">
        <v>15.491400852709473</v>
      </c>
      <c r="T1170"/>
      <c r="U1170"/>
      <c r="V1170"/>
      <c r="W1170"/>
      <c r="X1170"/>
      <c r="Y1170"/>
      <c r="Z1170">
        <v>1.0342876093256232</v>
      </c>
      <c r="AA1170"/>
      <c r="AB1170"/>
      <c r="AC1170"/>
      <c r="AD1170"/>
      <c r="AE1170"/>
      <c r="AF1170"/>
      <c r="AG1170"/>
      <c r="AH1170"/>
      <c r="AI1170">
        <v>-69.386389005557362</v>
      </c>
      <c r="AJ1170"/>
      <c r="AK1170"/>
      <c r="AL1170">
        <v>-9.7424302299262653</v>
      </c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</row>
    <row r="1171" spans="1:55" x14ac:dyDescent="0.2">
      <c r="A1171" s="3" t="str">
        <f t="shared" si="18"/>
        <v>TurkeyAR5_UNFCCC2012</v>
      </c>
      <c r="B1171" t="s">
        <v>294</v>
      </c>
      <c r="C1171" t="s">
        <v>311</v>
      </c>
      <c r="D1171" t="s">
        <v>25</v>
      </c>
      <c r="E1171" t="s">
        <v>28</v>
      </c>
      <c r="F1171">
        <v>446.97380630565527</v>
      </c>
      <c r="G1171">
        <v>5.9376861413371849</v>
      </c>
      <c r="H1171" t="s">
        <v>56</v>
      </c>
      <c r="I1171" t="s">
        <v>233</v>
      </c>
      <c r="J1171">
        <v>7.5923261410384846E-3</v>
      </c>
      <c r="K1171">
        <v>0.72222511817659674</v>
      </c>
      <c r="L1171">
        <v>4.3125836488744879E-2</v>
      </c>
      <c r="M1171">
        <v>0</v>
      </c>
      <c r="N1171">
        <v>0.11472347412091768</v>
      </c>
      <c r="O1171">
        <v>0.11992557121374069</v>
      </c>
      <c r="P1171"/>
      <c r="Q1171">
        <v>6.3682416849934169</v>
      </c>
      <c r="R1171">
        <v>28.885207747008142</v>
      </c>
      <c r="S1171">
        <v>17.19333336541807</v>
      </c>
      <c r="T1171"/>
      <c r="U1171"/>
      <c r="V1171"/>
      <c r="W1171"/>
      <c r="X1171"/>
      <c r="Y1171"/>
      <c r="Z1171">
        <v>1.1568062413659639</v>
      </c>
      <c r="AA1171"/>
      <c r="AB1171"/>
      <c r="AC1171"/>
      <c r="AD1171"/>
      <c r="AE1171"/>
      <c r="AF1171"/>
      <c r="AG1171"/>
      <c r="AH1171"/>
      <c r="AI1171">
        <v>-67.149168472482316</v>
      </c>
      <c r="AJ1171"/>
      <c r="AK1171"/>
      <c r="AL1171">
        <v>-10.510740300977597</v>
      </c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</row>
    <row r="1172" spans="1:55" x14ac:dyDescent="0.2">
      <c r="A1172" s="3" t="str">
        <f t="shared" si="18"/>
        <v>TurkeyAR5_UNFCCC2013</v>
      </c>
      <c r="B1172" t="s">
        <v>294</v>
      </c>
      <c r="C1172" t="s">
        <v>311</v>
      </c>
      <c r="D1172" t="s">
        <v>25</v>
      </c>
      <c r="E1172" t="s">
        <v>27</v>
      </c>
      <c r="F1172">
        <v>438.55136996097065</v>
      </c>
      <c r="G1172">
        <v>5.7269993196569455</v>
      </c>
      <c r="H1172" t="s">
        <v>59</v>
      </c>
      <c r="I1172" t="s">
        <v>237</v>
      </c>
      <c r="J1172">
        <v>7.2848895848513237E-3</v>
      </c>
      <c r="K1172">
        <v>0.70552541915845646</v>
      </c>
      <c r="L1172">
        <v>4.1510995312923231E-2</v>
      </c>
      <c r="M1172">
        <v>0</v>
      </c>
      <c r="N1172">
        <v>0.12354536868047203</v>
      </c>
      <c r="O1172">
        <v>0.12941821684814836</v>
      </c>
      <c r="P1172"/>
      <c r="Q1172">
        <v>6.7105987886541207</v>
      </c>
      <c r="R1172">
        <v>30.134516975034362</v>
      </c>
      <c r="S1172">
        <v>18.589919807421275</v>
      </c>
      <c r="T1172"/>
      <c r="U1172"/>
      <c r="V1172"/>
      <c r="W1172"/>
      <c r="X1172"/>
      <c r="Y1172"/>
      <c r="Z1172">
        <v>1.3215007255516704</v>
      </c>
      <c r="AA1172"/>
      <c r="AB1172"/>
      <c r="AC1172"/>
      <c r="AD1172"/>
      <c r="AE1172"/>
      <c r="AF1172"/>
      <c r="AG1172"/>
      <c r="AH1172"/>
      <c r="AI1172">
        <v>-67.908621830844993</v>
      </c>
      <c r="AJ1172"/>
      <c r="AK1172"/>
      <c r="AL1172">
        <v>-11.080784297789375</v>
      </c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</row>
    <row r="1173" spans="1:55" x14ac:dyDescent="0.2">
      <c r="A1173" s="3" t="str">
        <f t="shared" si="18"/>
        <v>TurkeyAR5_UNFCCC2014</v>
      </c>
      <c r="B1173" t="s">
        <v>294</v>
      </c>
      <c r="C1173" t="s">
        <v>311</v>
      </c>
      <c r="D1173" t="s">
        <v>25</v>
      </c>
      <c r="E1173" t="s">
        <v>24</v>
      </c>
      <c r="F1173">
        <v>457.61821033659686</v>
      </c>
      <c r="G1173">
        <v>5.8584824696253657</v>
      </c>
      <c r="H1173" t="s">
        <v>66</v>
      </c>
      <c r="I1173" t="s">
        <v>143</v>
      </c>
      <c r="J1173">
        <v>7.7199261211504666E-3</v>
      </c>
      <c r="K1173">
        <v>0.71675644076862866</v>
      </c>
      <c r="L1173">
        <v>3.9384391707599518E-2</v>
      </c>
      <c r="M1173">
        <v>0</v>
      </c>
      <c r="N1173">
        <v>0.11893572783086112</v>
      </c>
      <c r="O1173">
        <v>0.12492343969291073</v>
      </c>
      <c r="P1173"/>
      <c r="Q1173">
        <v>7.0155263580718925</v>
      </c>
      <c r="R1173">
        <v>30.412938288030993</v>
      </c>
      <c r="S1173">
        <v>18.464908617631739</v>
      </c>
      <c r="T1173"/>
      <c r="U1173"/>
      <c r="V1173"/>
      <c r="W1173"/>
      <c r="X1173"/>
      <c r="Y1173"/>
      <c r="Z1173">
        <v>1.2738676376269735</v>
      </c>
      <c r="AA1173"/>
      <c r="AB1173"/>
      <c r="AC1173"/>
      <c r="AD1173"/>
      <c r="AE1173"/>
      <c r="AF1173"/>
      <c r="AG1173"/>
      <c r="AH1173"/>
      <c r="AI1173">
        <v>-68.098087514599285</v>
      </c>
      <c r="AJ1173"/>
      <c r="AK1173"/>
      <c r="AL1173">
        <v>-12.048838296512205</v>
      </c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</row>
    <row r="1174" spans="1:55" x14ac:dyDescent="0.2">
      <c r="A1174" s="3" t="str">
        <f t="shared" si="18"/>
        <v>TurkeyAR5_UNFCCC2015</v>
      </c>
      <c r="B1174" t="s">
        <v>294</v>
      </c>
      <c r="C1174" t="s">
        <v>311</v>
      </c>
      <c r="D1174" t="s">
        <v>25</v>
      </c>
      <c r="E1174" t="s">
        <v>22</v>
      </c>
      <c r="F1174">
        <v>472.18017744526696</v>
      </c>
      <c r="G1174">
        <v>5.9284725181071076</v>
      </c>
      <c r="H1174" t="s">
        <v>69</v>
      </c>
      <c r="I1174" t="s">
        <v>143</v>
      </c>
      <c r="J1174">
        <v>7.8941390209506367E-3</v>
      </c>
      <c r="K1174">
        <v>0.72524324384302963</v>
      </c>
      <c r="L1174">
        <v>3.9632560213169854E-2</v>
      </c>
      <c r="M1174">
        <v>0</v>
      </c>
      <c r="N1174">
        <v>0.11438616125700551</v>
      </c>
      <c r="O1174">
        <v>0.120738034686795</v>
      </c>
      <c r="P1174"/>
      <c r="Q1174">
        <v>6.8848992868300609</v>
      </c>
      <c r="R1174">
        <v>30.18117218772241</v>
      </c>
      <c r="S1174">
        <v>18.67943172000713</v>
      </c>
      <c r="T1174"/>
      <c r="U1174"/>
      <c r="V1174"/>
      <c r="W1174"/>
      <c r="X1174"/>
      <c r="Y1174"/>
      <c r="Z1174">
        <v>1.2646034482440636</v>
      </c>
      <c r="AA1174"/>
      <c r="AB1174"/>
      <c r="AC1174"/>
      <c r="AD1174"/>
      <c r="AE1174"/>
      <c r="AF1174"/>
      <c r="AG1174"/>
      <c r="AH1174"/>
      <c r="AI1174">
        <v>-87.667695497532563</v>
      </c>
      <c r="AJ1174"/>
      <c r="AK1174"/>
      <c r="AL1174">
        <v>-12.541039802863196</v>
      </c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</row>
    <row r="1175" spans="1:55" x14ac:dyDescent="0.2">
      <c r="A1175" s="3" t="str">
        <f t="shared" si="18"/>
        <v>TurkeyAR5_UNFCCC2016</v>
      </c>
      <c r="B1175" t="s">
        <v>294</v>
      </c>
      <c r="C1175" t="s">
        <v>311</v>
      </c>
      <c r="D1175" t="s">
        <v>25</v>
      </c>
      <c r="E1175" t="s">
        <v>21</v>
      </c>
      <c r="F1175">
        <v>498.12671698197988</v>
      </c>
      <c r="G1175">
        <v>6.1482404692138264</v>
      </c>
      <c r="H1175" t="s">
        <v>113</v>
      </c>
      <c r="I1175" t="s">
        <v>197</v>
      </c>
      <c r="J1175">
        <v>9.0329492743877818E-3</v>
      </c>
      <c r="K1175">
        <v>0.72773564153884307</v>
      </c>
      <c r="L1175">
        <v>3.6617132746828519E-2</v>
      </c>
      <c r="M1175">
        <v>0</v>
      </c>
      <c r="N1175">
        <v>0.1161098866732355</v>
      </c>
      <c r="O1175">
        <v>0.11953733904109291</v>
      </c>
      <c r="P1175"/>
      <c r="Q1175">
        <v>6.996116566007454</v>
      </c>
      <c r="R1175">
        <v>30.222024360512929</v>
      </c>
      <c r="S1175">
        <v>20.584023871968178</v>
      </c>
      <c r="T1175"/>
      <c r="U1175"/>
      <c r="V1175"/>
      <c r="W1175"/>
      <c r="X1175"/>
      <c r="Y1175"/>
      <c r="Z1175">
        <v>1.7425774548129116</v>
      </c>
      <c r="AA1175"/>
      <c r="AB1175"/>
      <c r="AC1175"/>
      <c r="AD1175"/>
      <c r="AE1175"/>
      <c r="AF1175"/>
      <c r="AG1175"/>
      <c r="AH1175"/>
      <c r="AI1175">
        <v>-85.229817778875884</v>
      </c>
      <c r="AJ1175"/>
      <c r="AK1175"/>
      <c r="AL1175">
        <v>-13.101860646577359</v>
      </c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</row>
    <row r="1176" spans="1:55" x14ac:dyDescent="0.2">
      <c r="A1176" s="3" t="str">
        <f t="shared" si="18"/>
        <v>TurkeyAR5_UNFCCC2017</v>
      </c>
      <c r="B1176" t="s">
        <v>294</v>
      </c>
      <c r="C1176" t="s">
        <v>311</v>
      </c>
      <c r="D1176" t="s">
        <v>25</v>
      </c>
      <c r="E1176" t="s">
        <v>20</v>
      </c>
      <c r="F1176">
        <v>525.45818627121935</v>
      </c>
      <c r="G1176">
        <v>6.4010147405016955</v>
      </c>
      <c r="H1176" t="s">
        <v>124</v>
      </c>
      <c r="I1176" t="s">
        <v>245</v>
      </c>
      <c r="J1176">
        <v>9.7801533458418757E-3</v>
      </c>
      <c r="K1176">
        <v>0.72887284045300738</v>
      </c>
      <c r="L1176">
        <v>3.3685952293754706E-2</v>
      </c>
      <c r="M1176">
        <v>0</v>
      </c>
      <c r="N1176">
        <v>0.11522333683731109</v>
      </c>
      <c r="O1176">
        <v>0.12221787041592677</v>
      </c>
      <c r="P1176"/>
      <c r="Q1176">
        <v>7.6166661216326688</v>
      </c>
      <c r="R1176">
        <v>33.723380482002121</v>
      </c>
      <c r="S1176">
        <v>20.993141935605518</v>
      </c>
      <c r="T1176"/>
      <c r="U1176"/>
      <c r="V1176"/>
      <c r="W1176"/>
      <c r="X1176"/>
      <c r="Y1176"/>
      <c r="Z1176">
        <v>1.8871919794435048</v>
      </c>
      <c r="AA1176"/>
      <c r="AB1176"/>
      <c r="AC1176"/>
      <c r="AD1176"/>
      <c r="AE1176"/>
      <c r="AF1176"/>
      <c r="AG1176"/>
      <c r="AH1176"/>
      <c r="AI1176">
        <v>-90.191855501063387</v>
      </c>
      <c r="AJ1176"/>
      <c r="AK1176"/>
      <c r="AL1176">
        <v>-12.133311240489775</v>
      </c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</row>
    <row r="1177" spans="1:55" x14ac:dyDescent="0.2">
      <c r="A1177" s="3" t="str">
        <f t="shared" si="18"/>
        <v>TurkeyAR5_UNFCCC2018</v>
      </c>
      <c r="B1177" t="s">
        <v>294</v>
      </c>
      <c r="C1177" t="s">
        <v>311</v>
      </c>
      <c r="D1177" t="s">
        <v>25</v>
      </c>
      <c r="E1177" t="s">
        <v>19</v>
      </c>
      <c r="F1177">
        <v>521.68670716356905</v>
      </c>
      <c r="G1177">
        <v>6.2998561992933677</v>
      </c>
      <c r="H1177" t="s">
        <v>124</v>
      </c>
      <c r="I1177" t="s">
        <v>245</v>
      </c>
      <c r="J1177">
        <v>9.5492419830673688E-3</v>
      </c>
      <c r="K1177">
        <v>0.71858313336791235</v>
      </c>
      <c r="L1177">
        <v>3.4638000431338307E-2</v>
      </c>
      <c r="M1177">
        <v>0</v>
      </c>
      <c r="N1177">
        <v>0.11903894941320772</v>
      </c>
      <c r="O1177">
        <v>0.12773991678754157</v>
      </c>
      <c r="P1177"/>
      <c r="Q1177">
        <v>8.4623768783088469</v>
      </c>
      <c r="R1177">
        <v>35.992349739546867</v>
      </c>
      <c r="S1177">
        <v>20.472192265885276</v>
      </c>
      <c r="T1177"/>
      <c r="U1177"/>
      <c r="V1177"/>
      <c r="W1177"/>
      <c r="X1177"/>
      <c r="Y1177"/>
      <c r="Z1177">
        <v>1.7132976784998981</v>
      </c>
      <c r="AA1177"/>
      <c r="AB1177"/>
      <c r="AC1177"/>
      <c r="AD1177"/>
      <c r="AE1177"/>
      <c r="AF1177"/>
      <c r="AG1177"/>
      <c r="AH1177"/>
      <c r="AI1177">
        <v>-84.848408892646532</v>
      </c>
      <c r="AJ1177"/>
      <c r="AK1177"/>
      <c r="AL1177">
        <v>-11.973446102232542</v>
      </c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</row>
    <row r="1178" spans="1:55" x14ac:dyDescent="0.2">
      <c r="A1178" s="3" t="str">
        <f t="shared" si="18"/>
        <v>TurkeyAR5_UNFCCC2019</v>
      </c>
      <c r="B1178" t="s">
        <v>294</v>
      </c>
      <c r="C1178" t="s">
        <v>311</v>
      </c>
      <c r="D1178" t="s">
        <v>25</v>
      </c>
      <c r="E1178" t="s">
        <v>18</v>
      </c>
      <c r="F1178">
        <v>505.31722131075327</v>
      </c>
      <c r="G1178">
        <v>6.053031001515893</v>
      </c>
      <c r="H1178" t="s">
        <v>133</v>
      </c>
      <c r="I1178" t="s">
        <v>245</v>
      </c>
      <c r="J1178">
        <v>9.2412816266753232E-3</v>
      </c>
      <c r="K1178">
        <v>0.72513189851398396</v>
      </c>
      <c r="L1178">
        <v>3.4589222284082038E-2</v>
      </c>
      <c r="M1178">
        <v>0</v>
      </c>
      <c r="N1178">
        <v>0.10313133830350819</v>
      </c>
      <c r="O1178">
        <v>0.13714754089842579</v>
      </c>
      <c r="P1178"/>
      <c r="Q1178">
        <v>8.5262539277470601</v>
      </c>
      <c r="R1178">
        <v>37.372523907326695</v>
      </c>
      <c r="S1178">
        <v>21.646332184017282</v>
      </c>
      <c r="T1178"/>
      <c r="U1178"/>
      <c r="V1178"/>
      <c r="W1178"/>
      <c r="X1178"/>
      <c r="Y1178"/>
      <c r="Z1178">
        <v>1.7579042573043659</v>
      </c>
      <c r="AA1178"/>
      <c r="AB1178"/>
      <c r="AC1178"/>
      <c r="AD1178"/>
      <c r="AE1178"/>
      <c r="AF1178"/>
      <c r="AG1178"/>
      <c r="AH1178"/>
      <c r="AI1178">
        <v>-75.308271440371698</v>
      </c>
      <c r="AJ1178"/>
      <c r="AK1178"/>
      <c r="AL1178">
        <v>-11.215096582269611</v>
      </c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</row>
    <row r="1179" spans="1:55" x14ac:dyDescent="0.2">
      <c r="A1179" s="3" t="str">
        <f t="shared" si="18"/>
        <v>TurkeyAR5_UNFCCC2020</v>
      </c>
      <c r="B1179" t="s">
        <v>294</v>
      </c>
      <c r="C1179" t="s">
        <v>311</v>
      </c>
      <c r="D1179" t="s">
        <v>25</v>
      </c>
      <c r="E1179" t="s">
        <v>107</v>
      </c>
      <c r="F1179">
        <v>521.08770301316611</v>
      </c>
      <c r="G1179">
        <v>6.19343973638746</v>
      </c>
      <c r="H1179" t="s">
        <v>122</v>
      </c>
      <c r="I1179" t="s">
        <v>245</v>
      </c>
      <c r="J1179">
        <v>9.9914062011933463E-3</v>
      </c>
      <c r="K1179">
        <v>0.70711428365958073</v>
      </c>
      <c r="L1179">
        <v>3.4246226523055277E-2</v>
      </c>
      <c r="M1179">
        <v>0</v>
      </c>
      <c r="N1179">
        <v>0.11617160874286736</v>
      </c>
      <c r="O1179">
        <v>0.14246788107449665</v>
      </c>
      <c r="P1179"/>
      <c r="Q1179">
        <v>8.9797949650532747</v>
      </c>
      <c r="R1179">
        <v>38.768281596352388</v>
      </c>
      <c r="S1179">
        <v>24.355599819135449</v>
      </c>
      <c r="T1179"/>
      <c r="U1179"/>
      <c r="V1179"/>
      <c r="W1179"/>
      <c r="X1179"/>
      <c r="Y1179"/>
      <c r="Z1179">
        <v>2.1345845217212598</v>
      </c>
      <c r="AA1179"/>
      <c r="AB1179"/>
      <c r="AC1179"/>
      <c r="AD1179"/>
      <c r="AE1179"/>
      <c r="AF1179"/>
      <c r="AG1179"/>
      <c r="AH1179"/>
      <c r="AI1179">
        <v>-48.215383560419838</v>
      </c>
      <c r="AJ1179"/>
      <c r="AK1179"/>
      <c r="AL1179">
        <v>-11.280863055377941</v>
      </c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</row>
    <row r="1180" spans="1:55" x14ac:dyDescent="0.2">
      <c r="A1180" s="3" t="str">
        <f t="shared" si="18"/>
        <v>TurkeyAR6_UNFCCC1990</v>
      </c>
      <c r="B1180" t="s">
        <v>294</v>
      </c>
      <c r="C1180" t="s">
        <v>311</v>
      </c>
      <c r="D1180" t="s">
        <v>285</v>
      </c>
      <c r="E1180" t="s">
        <v>79</v>
      </c>
      <c r="F1180">
        <v>220.73968877783139</v>
      </c>
      <c r="G1180">
        <v>4.0633810429593424</v>
      </c>
      <c r="H1180" t="s">
        <v>251</v>
      </c>
      <c r="I1180" t="s">
        <v>200</v>
      </c>
      <c r="J1180">
        <v>5.7483017504229884E-3</v>
      </c>
      <c r="K1180">
        <v>0.63478205060340931</v>
      </c>
      <c r="L1180">
        <v>5.346940928613314E-2</v>
      </c>
      <c r="M1180">
        <v>0</v>
      </c>
      <c r="N1180">
        <v>0.10088653871018807</v>
      </c>
      <c r="O1180">
        <v>0.21086200140026939</v>
      </c>
      <c r="P1180"/>
      <c r="Q1180">
        <v>5.3846063849488361</v>
      </c>
      <c r="R1180">
        <v>24.367627209668481</v>
      </c>
      <c r="S1180">
        <v>15.861043177827066</v>
      </c>
      <c r="T1180"/>
      <c r="U1180"/>
      <c r="V1180"/>
      <c r="W1180"/>
      <c r="X1180"/>
      <c r="Y1180"/>
      <c r="Z1180">
        <v>0.93233579172173286</v>
      </c>
      <c r="AA1180"/>
      <c r="AB1180"/>
      <c r="AC1180"/>
      <c r="AD1180"/>
      <c r="AE1180"/>
      <c r="AF1180"/>
      <c r="AG1180"/>
      <c r="AH1180"/>
      <c r="AI1180">
        <v>-52.827508395185802</v>
      </c>
      <c r="AJ1180"/>
      <c r="AK1180"/>
      <c r="AL1180">
        <v>-2.9067221430532086</v>
      </c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</row>
    <row r="1181" spans="1:55" x14ac:dyDescent="0.2">
      <c r="A1181" s="3" t="str">
        <f t="shared" si="18"/>
        <v>TurkeyAR6_UNFCCC1991</v>
      </c>
      <c r="B1181" t="s">
        <v>294</v>
      </c>
      <c r="C1181" t="s">
        <v>311</v>
      </c>
      <c r="D1181" t="s">
        <v>285</v>
      </c>
      <c r="E1181" t="s">
        <v>78</v>
      </c>
      <c r="F1181">
        <v>227.98288683925355</v>
      </c>
      <c r="G1181">
        <v>4.1210783972409972</v>
      </c>
      <c r="H1181" t="s">
        <v>158</v>
      </c>
      <c r="I1181" t="s">
        <v>228</v>
      </c>
      <c r="J1181">
        <v>5.7842757899978911E-3</v>
      </c>
      <c r="K1181">
        <v>0.63377895963639885</v>
      </c>
      <c r="L1181">
        <v>5.2822010672598181E-2</v>
      </c>
      <c r="M1181">
        <v>0</v>
      </c>
      <c r="N1181">
        <v>0.1050372694217349</v>
      </c>
      <c r="O1181">
        <v>0.20836176026926806</v>
      </c>
      <c r="P1181"/>
      <c r="Q1181">
        <v>5.6021863291810474</v>
      </c>
      <c r="R1181">
        <v>25.264894772932795</v>
      </c>
      <c r="S1181">
        <v>15.715461266913257</v>
      </c>
      <c r="T1181"/>
      <c r="U1181"/>
      <c r="V1181"/>
      <c r="W1181"/>
      <c r="X1181"/>
      <c r="Y1181"/>
      <c r="Z1181">
        <v>0.92037324406912502</v>
      </c>
      <c r="AA1181"/>
      <c r="AB1181"/>
      <c r="AC1181"/>
      <c r="AD1181"/>
      <c r="AE1181"/>
      <c r="AF1181"/>
      <c r="AG1181"/>
      <c r="AH1181"/>
      <c r="AI1181">
        <v>-54.394143606062038</v>
      </c>
      <c r="AJ1181"/>
      <c r="AK1181"/>
      <c r="AL1181">
        <v>-2.5733441528453045</v>
      </c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</row>
    <row r="1182" spans="1:55" x14ac:dyDescent="0.2">
      <c r="A1182" s="3" t="str">
        <f t="shared" si="18"/>
        <v>TurkeyAR6_UNFCCC1992</v>
      </c>
      <c r="B1182" t="s">
        <v>294</v>
      </c>
      <c r="C1182" t="s">
        <v>311</v>
      </c>
      <c r="D1182" t="s">
        <v>285</v>
      </c>
      <c r="E1182" t="s">
        <v>76</v>
      </c>
      <c r="F1182">
        <v>234.28027216744172</v>
      </c>
      <c r="G1182">
        <v>4.161133142792715</v>
      </c>
      <c r="H1182" t="s">
        <v>157</v>
      </c>
      <c r="I1182" t="s">
        <v>200</v>
      </c>
      <c r="J1182">
        <v>6.0341508495783637E-3</v>
      </c>
      <c r="K1182">
        <v>0.643765810448098</v>
      </c>
      <c r="L1182">
        <v>5.2389299444189408E-2</v>
      </c>
      <c r="M1182">
        <v>0</v>
      </c>
      <c r="N1182">
        <v>0.1011163641464532</v>
      </c>
      <c r="O1182">
        <v>0.2027285259612594</v>
      </c>
      <c r="P1182"/>
      <c r="Q1182">
        <v>5.469621502468148</v>
      </c>
      <c r="R1182">
        <v>25.050719208729678</v>
      </c>
      <c r="S1182">
        <v>16.056533406848299</v>
      </c>
      <c r="T1182"/>
      <c r="U1182"/>
      <c r="V1182"/>
      <c r="W1182"/>
      <c r="X1182"/>
      <c r="Y1182"/>
      <c r="Z1182">
        <v>0.91842012026199882</v>
      </c>
      <c r="AA1182"/>
      <c r="AB1182"/>
      <c r="AC1182"/>
      <c r="AD1182"/>
      <c r="AE1182"/>
      <c r="AF1182"/>
      <c r="AG1182"/>
      <c r="AH1182"/>
      <c r="AI1182">
        <v>-54.127955560642832</v>
      </c>
      <c r="AJ1182"/>
      <c r="AK1182"/>
      <c r="AL1182">
        <v>-3.379680601407864</v>
      </c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</row>
    <row r="1183" spans="1:55" x14ac:dyDescent="0.2">
      <c r="A1183" s="3" t="str">
        <f t="shared" si="18"/>
        <v>TurkeyAR6_UNFCCC1993</v>
      </c>
      <c r="B1183" t="s">
        <v>294</v>
      </c>
      <c r="C1183" t="s">
        <v>311</v>
      </c>
      <c r="D1183" t="s">
        <v>285</v>
      </c>
      <c r="E1183" t="s">
        <v>73</v>
      </c>
      <c r="F1183">
        <v>241.83712431108844</v>
      </c>
      <c r="G1183">
        <v>4.2208372407216999</v>
      </c>
      <c r="H1183" t="s">
        <v>289</v>
      </c>
      <c r="I1183" t="s">
        <v>200</v>
      </c>
      <c r="J1183">
        <v>6.2037804197820796E-3</v>
      </c>
      <c r="K1183">
        <v>0.65027792848297294</v>
      </c>
      <c r="L1183">
        <v>5.1792049936197619E-2</v>
      </c>
      <c r="M1183">
        <v>0</v>
      </c>
      <c r="N1183">
        <v>0.10004822811916513</v>
      </c>
      <c r="O1183">
        <v>0.19788179346166432</v>
      </c>
      <c r="P1183"/>
      <c r="Q1183">
        <v>5.5435972228161923</v>
      </c>
      <c r="R1183">
        <v>24.628122484876759</v>
      </c>
      <c r="S1183">
        <v>16.561576395295404</v>
      </c>
      <c r="T1183"/>
      <c r="U1183"/>
      <c r="V1183"/>
      <c r="W1183"/>
      <c r="X1183"/>
      <c r="Y1183"/>
      <c r="Z1183">
        <v>1.1218677813012843</v>
      </c>
      <c r="AA1183"/>
      <c r="AB1183"/>
      <c r="AC1183"/>
      <c r="AD1183"/>
      <c r="AE1183"/>
      <c r="AF1183"/>
      <c r="AG1183"/>
      <c r="AH1183"/>
      <c r="AI1183">
        <v>-54.330689941027067</v>
      </c>
      <c r="AJ1183"/>
      <c r="AK1183"/>
      <c r="AL1183">
        <v>-2.6197851001662502</v>
      </c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</row>
    <row r="1184" spans="1:55" x14ac:dyDescent="0.2">
      <c r="A1184" s="3" t="str">
        <f t="shared" si="18"/>
        <v>TurkeyAR6_UNFCCC1994</v>
      </c>
      <c r="B1184" t="s">
        <v>294</v>
      </c>
      <c r="C1184" t="s">
        <v>311</v>
      </c>
      <c r="D1184" t="s">
        <v>285</v>
      </c>
      <c r="E1184" t="s">
        <v>70</v>
      </c>
      <c r="F1184">
        <v>235.68787671312617</v>
      </c>
      <c r="G1184">
        <v>4.0419634099140929</v>
      </c>
      <c r="H1184" t="s">
        <v>289</v>
      </c>
      <c r="I1184" t="s">
        <v>201</v>
      </c>
      <c r="J1184">
        <v>6.0058859796428641E-3</v>
      </c>
      <c r="K1184">
        <v>0.65232133270600134</v>
      </c>
      <c r="L1184">
        <v>5.4350644975297228E-2</v>
      </c>
      <c r="M1184">
        <v>0</v>
      </c>
      <c r="N1184">
        <v>0.10006359776247592</v>
      </c>
      <c r="O1184">
        <v>0.19326442455622544</v>
      </c>
      <c r="P1184"/>
      <c r="Q1184">
        <v>5.7646677793158352</v>
      </c>
      <c r="R1184">
        <v>24.305187401686027</v>
      </c>
      <c r="S1184">
        <v>14.594337182594519</v>
      </c>
      <c r="T1184"/>
      <c r="U1184"/>
      <c r="V1184"/>
      <c r="W1184"/>
      <c r="X1184"/>
      <c r="Y1184"/>
      <c r="Z1184">
        <v>0.88588950424455259</v>
      </c>
      <c r="AA1184"/>
      <c r="AB1184"/>
      <c r="AC1184"/>
      <c r="AD1184"/>
      <c r="AE1184"/>
      <c r="AF1184"/>
      <c r="AG1184"/>
      <c r="AH1184"/>
      <c r="AI1184">
        <v>-56.153883061926919</v>
      </c>
      <c r="AJ1184"/>
      <c r="AK1184"/>
      <c r="AL1184">
        <v>-2.5071291136380189</v>
      </c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</row>
    <row r="1185" spans="1:55" x14ac:dyDescent="0.2">
      <c r="A1185" s="3" t="str">
        <f t="shared" si="18"/>
        <v>TurkeyAR6_UNFCCC1995</v>
      </c>
      <c r="B1185" t="s">
        <v>294</v>
      </c>
      <c r="C1185" t="s">
        <v>311</v>
      </c>
      <c r="D1185" t="s">
        <v>285</v>
      </c>
      <c r="E1185" t="s">
        <v>68</v>
      </c>
      <c r="F1185">
        <v>249.69634130477235</v>
      </c>
      <c r="G1185">
        <v>4.2103410882326804</v>
      </c>
      <c r="H1185" t="s">
        <v>77</v>
      </c>
      <c r="I1185" t="s">
        <v>200</v>
      </c>
      <c r="J1185">
        <v>6.2986699768912005E-3</v>
      </c>
      <c r="K1185">
        <v>0.66766617108284554</v>
      </c>
      <c r="L1185">
        <v>5.2709214360812856E-2</v>
      </c>
      <c r="M1185">
        <v>0</v>
      </c>
      <c r="N1185">
        <v>0.1007492468649719</v>
      </c>
      <c r="O1185">
        <v>0.17887536769136969</v>
      </c>
      <c r="P1185"/>
      <c r="Q1185">
        <v>5.4941118006548422</v>
      </c>
      <c r="R1185">
        <v>23.734929731486666</v>
      </c>
      <c r="S1185">
        <v>14.539542051036294</v>
      </c>
      <c r="T1185"/>
      <c r="U1185"/>
      <c r="V1185"/>
      <c r="W1185"/>
      <c r="X1185"/>
      <c r="Y1185"/>
      <c r="Z1185">
        <v>0.89594127890309649</v>
      </c>
      <c r="AA1185"/>
      <c r="AB1185"/>
      <c r="AC1185"/>
      <c r="AD1185"/>
      <c r="AE1185"/>
      <c r="AF1185"/>
      <c r="AG1185"/>
      <c r="AH1185"/>
      <c r="AI1185">
        <v>-54.961511682759635</v>
      </c>
      <c r="AJ1185"/>
      <c r="AK1185"/>
      <c r="AL1185">
        <v>-3.3610482891061513</v>
      </c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</row>
    <row r="1186" spans="1:55" x14ac:dyDescent="0.2">
      <c r="A1186" s="3" t="str">
        <f t="shared" si="18"/>
        <v>TurkeyAR6_UNFCCC1996</v>
      </c>
      <c r="B1186" t="s">
        <v>294</v>
      </c>
      <c r="C1186" t="s">
        <v>311</v>
      </c>
      <c r="D1186" t="s">
        <v>285</v>
      </c>
      <c r="E1186" t="s">
        <v>65</v>
      </c>
      <c r="F1186">
        <v>268.79654057161156</v>
      </c>
      <c r="G1186">
        <v>4.458113487376818</v>
      </c>
      <c r="H1186" t="s">
        <v>137</v>
      </c>
      <c r="I1186" t="s">
        <v>164</v>
      </c>
      <c r="J1186">
        <v>6.7447272404801903E-3</v>
      </c>
      <c r="K1186">
        <v>0.68607554164232998</v>
      </c>
      <c r="L1186">
        <v>5.020505658995799E-2</v>
      </c>
      <c r="M1186">
        <v>0</v>
      </c>
      <c r="N1186">
        <v>9.5194127352960178E-2</v>
      </c>
      <c r="O1186">
        <v>0.16852527441475187</v>
      </c>
      <c r="P1186"/>
      <c r="Q1186">
        <v>5.5422285358403203</v>
      </c>
      <c r="R1186">
        <v>23.709622231284804</v>
      </c>
      <c r="S1186">
        <v>15.015881790027956</v>
      </c>
      <c r="T1186"/>
      <c r="U1186"/>
      <c r="V1186"/>
      <c r="W1186"/>
      <c r="X1186"/>
      <c r="Y1186"/>
      <c r="Z1186">
        <v>1.0312782044137432</v>
      </c>
      <c r="AA1186"/>
      <c r="AB1186"/>
      <c r="AC1186"/>
      <c r="AD1186"/>
      <c r="AE1186"/>
      <c r="AF1186"/>
      <c r="AG1186"/>
      <c r="AH1186"/>
      <c r="AI1186">
        <v>-55.770870291792875</v>
      </c>
      <c r="AJ1186"/>
      <c r="AK1186"/>
      <c r="AL1186">
        <v>-2.8826159688790232</v>
      </c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</row>
    <row r="1187" spans="1:55" x14ac:dyDescent="0.2">
      <c r="A1187" s="3" t="str">
        <f t="shared" si="18"/>
        <v>TurkeyAR6_UNFCCC1997</v>
      </c>
      <c r="B1187" t="s">
        <v>294</v>
      </c>
      <c r="C1187" t="s">
        <v>311</v>
      </c>
      <c r="D1187" t="s">
        <v>285</v>
      </c>
      <c r="E1187" t="s">
        <v>64</v>
      </c>
      <c r="F1187">
        <v>279.99609049755276</v>
      </c>
      <c r="G1187">
        <v>4.5693187324407649</v>
      </c>
      <c r="H1187" t="s">
        <v>135</v>
      </c>
      <c r="I1187" t="s">
        <v>164</v>
      </c>
      <c r="J1187">
        <v>6.7406825309186099E-3</v>
      </c>
      <c r="K1187">
        <v>0.70210190195251199</v>
      </c>
      <c r="L1187">
        <v>5.0161776694712952E-2</v>
      </c>
      <c r="M1187">
        <v>0</v>
      </c>
      <c r="N1187">
        <v>9.4379907157786866E-2</v>
      </c>
      <c r="O1187">
        <v>0.15335641419498813</v>
      </c>
      <c r="P1187"/>
      <c r="Q1187">
        <v>5.1290372368489363</v>
      </c>
      <c r="R1187">
        <v>22.1008829925063</v>
      </c>
      <c r="S1187">
        <v>14.678459559411962</v>
      </c>
      <c r="T1187"/>
      <c r="U1187"/>
      <c r="V1187"/>
      <c r="W1187"/>
      <c r="X1187"/>
      <c r="Y1187"/>
      <c r="Z1187">
        <v>1.0308166385528832</v>
      </c>
      <c r="AA1187"/>
      <c r="AB1187"/>
      <c r="AC1187"/>
      <c r="AD1187"/>
      <c r="AE1187"/>
      <c r="AF1187"/>
      <c r="AG1187"/>
      <c r="AH1187"/>
      <c r="AI1187">
        <v>-58.998958354131325</v>
      </c>
      <c r="AJ1187"/>
      <c r="AK1187"/>
      <c r="AL1187">
        <v>-3.4941012131054836</v>
      </c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</row>
    <row r="1188" spans="1:55" x14ac:dyDescent="0.2">
      <c r="A1188" s="3" t="str">
        <f t="shared" si="18"/>
        <v>TurkeyAR6_UNFCCC1998</v>
      </c>
      <c r="B1188" t="s">
        <v>294</v>
      </c>
      <c r="C1188" t="s">
        <v>311</v>
      </c>
      <c r="D1188" t="s">
        <v>285</v>
      </c>
      <c r="E1188" t="s">
        <v>62</v>
      </c>
      <c r="F1188">
        <v>281.41816664350819</v>
      </c>
      <c r="G1188">
        <v>4.5213400001630433</v>
      </c>
      <c r="H1188" t="s">
        <v>137</v>
      </c>
      <c r="I1188" t="s">
        <v>164</v>
      </c>
      <c r="J1188">
        <v>6.8640493429536677E-3</v>
      </c>
      <c r="K1188">
        <v>0.69746794407761281</v>
      </c>
      <c r="L1188">
        <v>5.1060759916967347E-2</v>
      </c>
      <c r="M1188">
        <v>0</v>
      </c>
      <c r="N1188">
        <v>9.5028717087391551E-2</v>
      </c>
      <c r="O1188">
        <v>0.15644257891802832</v>
      </c>
      <c r="P1188"/>
      <c r="Q1188">
        <v>5.3256244874023304</v>
      </c>
      <c r="R1188">
        <v>21.640591634863448</v>
      </c>
      <c r="S1188">
        <v>15.854417081836758</v>
      </c>
      <c r="T1188"/>
      <c r="U1188"/>
      <c r="V1188"/>
      <c r="W1188"/>
      <c r="X1188"/>
      <c r="Y1188"/>
      <c r="Z1188">
        <v>1.2051505399913391</v>
      </c>
      <c r="AA1188"/>
      <c r="AB1188"/>
      <c r="AC1188"/>
      <c r="AD1188"/>
      <c r="AE1188"/>
      <c r="AF1188"/>
      <c r="AG1188"/>
      <c r="AH1188"/>
      <c r="AI1188">
        <v>-60.328638906344885</v>
      </c>
      <c r="AJ1188"/>
      <c r="AK1188"/>
      <c r="AL1188">
        <v>-3.7731204666721543</v>
      </c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</row>
    <row r="1189" spans="1:55" x14ac:dyDescent="0.2">
      <c r="A1189" s="3" t="str">
        <f t="shared" si="18"/>
        <v>TurkeyAR6_UNFCCC1999</v>
      </c>
      <c r="B1189" t="s">
        <v>294</v>
      </c>
      <c r="C1189" t="s">
        <v>311</v>
      </c>
      <c r="D1189" t="s">
        <v>285</v>
      </c>
      <c r="E1189" t="s">
        <v>60</v>
      </c>
      <c r="F1189">
        <v>278.96464958256291</v>
      </c>
      <c r="G1189">
        <v>4.415002522054472</v>
      </c>
      <c r="H1189" t="s">
        <v>135</v>
      </c>
      <c r="I1189" t="s">
        <v>164</v>
      </c>
      <c r="J1189">
        <v>6.8626160805999219E-3</v>
      </c>
      <c r="K1189">
        <v>0.69660362526475683</v>
      </c>
      <c r="L1189">
        <v>5.3262996771638156E-2</v>
      </c>
      <c r="M1189">
        <v>0</v>
      </c>
      <c r="N1189">
        <v>9.038500382316389E-2</v>
      </c>
      <c r="O1189">
        <v>0.15974837414044107</v>
      </c>
      <c r="P1189"/>
      <c r="Q1189">
        <v>5.4303303759326589</v>
      </c>
      <c r="R1189">
        <v>21.719865309497184</v>
      </c>
      <c r="S1189">
        <v>16.162658770085663</v>
      </c>
      <c r="T1189"/>
      <c r="U1189"/>
      <c r="V1189"/>
      <c r="W1189"/>
      <c r="X1189"/>
      <c r="Y1189"/>
      <c r="Z1189">
        <v>1.2512947579567968</v>
      </c>
      <c r="AA1189"/>
      <c r="AB1189"/>
      <c r="AC1189"/>
      <c r="AD1189"/>
      <c r="AE1189"/>
      <c r="AF1189"/>
      <c r="AG1189"/>
      <c r="AH1189"/>
      <c r="AI1189">
        <v>-61.613077496551846</v>
      </c>
      <c r="AJ1189"/>
      <c r="AK1189"/>
      <c r="AL1189">
        <v>-3.7305025570264152</v>
      </c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</row>
    <row r="1190" spans="1:55" x14ac:dyDescent="0.2">
      <c r="A1190" s="3" t="str">
        <f t="shared" si="18"/>
        <v>TurkeyAR6_UNFCCC2000</v>
      </c>
      <c r="B1190" t="s">
        <v>294</v>
      </c>
      <c r="C1190" t="s">
        <v>311</v>
      </c>
      <c r="D1190" t="s">
        <v>285</v>
      </c>
      <c r="E1190" t="s">
        <v>58</v>
      </c>
      <c r="F1190">
        <v>300.04414582150156</v>
      </c>
      <c r="G1190">
        <v>4.6798868548249493</v>
      </c>
      <c r="H1190" t="s">
        <v>72</v>
      </c>
      <c r="I1190" t="s">
        <v>199</v>
      </c>
      <c r="J1190">
        <v>7.3924600655541316E-3</v>
      </c>
      <c r="K1190">
        <v>0.72191370292594015</v>
      </c>
      <c r="L1190">
        <v>5.1059498208343407E-2</v>
      </c>
      <c r="M1190">
        <v>0</v>
      </c>
      <c r="N1190">
        <v>8.5025874693841097E-2</v>
      </c>
      <c r="O1190">
        <v>0.14200092417187529</v>
      </c>
      <c r="P1190"/>
      <c r="Q1190">
        <v>5.1120241908859345</v>
      </c>
      <c r="R1190">
        <v>20.926461493833212</v>
      </c>
      <c r="S1190">
        <v>15.455109104859512</v>
      </c>
      <c r="T1190"/>
      <c r="U1190"/>
      <c r="V1190"/>
      <c r="W1190"/>
      <c r="X1190"/>
      <c r="Y1190"/>
      <c r="Z1190">
        <v>1.1129512094354734</v>
      </c>
      <c r="AA1190"/>
      <c r="AB1190"/>
      <c r="AC1190"/>
      <c r="AD1190"/>
      <c r="AE1190"/>
      <c r="AF1190"/>
      <c r="AG1190"/>
      <c r="AH1190"/>
      <c r="AI1190">
        <v>-57.885093675199798</v>
      </c>
      <c r="AJ1190"/>
      <c r="AK1190"/>
      <c r="AL1190">
        <v>-4.3374683231298468</v>
      </c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</row>
    <row r="1191" spans="1:55" x14ac:dyDescent="0.2">
      <c r="A1191" s="3" t="str">
        <f t="shared" si="18"/>
        <v>TurkeyAR6_UNFCCC2001</v>
      </c>
      <c r="B1191" t="s">
        <v>294</v>
      </c>
      <c r="C1191" t="s">
        <v>311</v>
      </c>
      <c r="D1191" t="s">
        <v>285</v>
      </c>
      <c r="E1191" t="s">
        <v>55</v>
      </c>
      <c r="F1191">
        <v>280.84649615044782</v>
      </c>
      <c r="G1191">
        <v>4.3159334039778487</v>
      </c>
      <c r="H1191" t="s">
        <v>77</v>
      </c>
      <c r="I1191" t="s">
        <v>181</v>
      </c>
      <c r="J1191">
        <v>6.0502460018263251E-3</v>
      </c>
      <c r="K1191">
        <v>0.71111279369372549</v>
      </c>
      <c r="L1191">
        <v>5.6303556901341839E-2</v>
      </c>
      <c r="M1191">
        <v>0</v>
      </c>
      <c r="N1191">
        <v>8.913442606420903E-2</v>
      </c>
      <c r="O1191">
        <v>0.14344922334072355</v>
      </c>
      <c r="P1191"/>
      <c r="Q1191">
        <v>5.0836759019035345</v>
      </c>
      <c r="R1191">
        <v>20.360706879968149</v>
      </c>
      <c r="S1191">
        <v>13.839420614203226</v>
      </c>
      <c r="T1191"/>
      <c r="U1191"/>
      <c r="V1191"/>
      <c r="W1191"/>
      <c r="X1191"/>
      <c r="Y1191"/>
      <c r="Z1191">
        <v>1.0034083546703336</v>
      </c>
      <c r="AA1191"/>
      <c r="AB1191"/>
      <c r="AC1191"/>
      <c r="AD1191"/>
      <c r="AE1191"/>
      <c r="AF1191"/>
      <c r="AG1191"/>
      <c r="AH1191"/>
      <c r="AI1191">
        <v>-61.441902466935488</v>
      </c>
      <c r="AJ1191"/>
      <c r="AK1191"/>
      <c r="AL1191">
        <v>-4.0379075564824944</v>
      </c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</row>
    <row r="1192" spans="1:55" x14ac:dyDescent="0.2">
      <c r="A1192" s="3" t="str">
        <f t="shared" si="18"/>
        <v>TurkeyAR6_UNFCCC2002</v>
      </c>
      <c r="B1192" t="s">
        <v>294</v>
      </c>
      <c r="C1192" t="s">
        <v>311</v>
      </c>
      <c r="D1192" t="s">
        <v>285</v>
      </c>
      <c r="E1192" t="s">
        <v>52</v>
      </c>
      <c r="F1192">
        <v>286.38959963324231</v>
      </c>
      <c r="G1192">
        <v>4.3399818485978763</v>
      </c>
      <c r="H1192" t="s">
        <v>77</v>
      </c>
      <c r="I1192" t="s">
        <v>164</v>
      </c>
      <c r="J1192">
        <v>6.1681962259561261E-3</v>
      </c>
      <c r="K1192">
        <v>0.72085458345736064</v>
      </c>
      <c r="L1192">
        <v>5.6845955983469948E-2</v>
      </c>
      <c r="M1192">
        <v>0</v>
      </c>
      <c r="N1192">
        <v>9.0214812990989657E-2</v>
      </c>
      <c r="O1192">
        <v>0.13208464756817972</v>
      </c>
      <c r="P1192"/>
      <c r="Q1192">
        <v>4.5061646652191687</v>
      </c>
      <c r="R1192">
        <v>18.468262731022858</v>
      </c>
      <c r="S1192">
        <v>13.836407751497367</v>
      </c>
      <c r="T1192"/>
      <c r="U1192"/>
      <c r="V1192"/>
      <c r="W1192"/>
      <c r="X1192"/>
      <c r="Y1192"/>
      <c r="Z1192">
        <v>1.0168341870095032</v>
      </c>
      <c r="AA1192"/>
      <c r="AB1192"/>
      <c r="AC1192"/>
      <c r="AD1192"/>
      <c r="AE1192"/>
      <c r="AF1192"/>
      <c r="AG1192"/>
      <c r="AH1192"/>
      <c r="AI1192">
        <v>-68.855623158179256</v>
      </c>
      <c r="AJ1192"/>
      <c r="AK1192"/>
      <c r="AL1192">
        <v>-4.9988487848130472</v>
      </c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</row>
    <row r="1193" spans="1:55" x14ac:dyDescent="0.2">
      <c r="A1193" s="3" t="str">
        <f t="shared" si="18"/>
        <v>TurkeyAR6_UNFCCC2003</v>
      </c>
      <c r="B1193" t="s">
        <v>294</v>
      </c>
      <c r="C1193" t="s">
        <v>311</v>
      </c>
      <c r="D1193" t="s">
        <v>285</v>
      </c>
      <c r="E1193" t="s">
        <v>50</v>
      </c>
      <c r="F1193">
        <v>305.39375421072577</v>
      </c>
      <c r="G1193">
        <v>4.5671595966551157</v>
      </c>
      <c r="H1193" t="s">
        <v>209</v>
      </c>
      <c r="I1193" t="s">
        <v>164</v>
      </c>
      <c r="J1193">
        <v>6.3013893378132697E-3</v>
      </c>
      <c r="K1193">
        <v>0.72329858669557989</v>
      </c>
      <c r="L1193">
        <v>5.4636344295729035E-2</v>
      </c>
      <c r="M1193">
        <v>0</v>
      </c>
      <c r="N1193">
        <v>8.832417487180283E-2</v>
      </c>
      <c r="O1193">
        <v>0.13374089413688822</v>
      </c>
      <c r="P1193"/>
      <c r="Q1193">
        <v>4.5397443052867006</v>
      </c>
      <c r="R1193">
        <v>20.535387213305864</v>
      </c>
      <c r="S1193">
        <v>14.706862871117135</v>
      </c>
      <c r="T1193"/>
      <c r="U1193"/>
      <c r="V1193"/>
      <c r="W1193"/>
      <c r="X1193"/>
      <c r="Y1193"/>
      <c r="Z1193">
        <v>1.061639362253832</v>
      </c>
      <c r="AA1193"/>
      <c r="AB1193"/>
      <c r="AC1193"/>
      <c r="AD1193"/>
      <c r="AE1193"/>
      <c r="AF1193"/>
      <c r="AG1193"/>
      <c r="AH1193"/>
      <c r="AI1193">
        <v>-70.264072305881911</v>
      </c>
      <c r="AJ1193"/>
      <c r="AK1193"/>
      <c r="AL1193">
        <v>-5.1780661601735956</v>
      </c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</row>
    <row r="1194" spans="1:55" x14ac:dyDescent="0.2">
      <c r="A1194" s="3" t="str">
        <f t="shared" si="18"/>
        <v>TurkeyAR6_UNFCCC2004</v>
      </c>
      <c r="B1194" t="s">
        <v>294</v>
      </c>
      <c r="C1194" t="s">
        <v>311</v>
      </c>
      <c r="D1194" t="s">
        <v>285</v>
      </c>
      <c r="E1194" t="s">
        <v>46</v>
      </c>
      <c r="F1194">
        <v>314.71500694862533</v>
      </c>
      <c r="G1194">
        <v>4.6428363020712942</v>
      </c>
      <c r="H1194" t="s">
        <v>125</v>
      </c>
      <c r="I1194" t="s">
        <v>164</v>
      </c>
      <c r="J1194">
        <v>6.1552293700541157E-3</v>
      </c>
      <c r="K1194">
        <v>0.72038505977024692</v>
      </c>
      <c r="L1194">
        <v>5.4608653410204357E-2</v>
      </c>
      <c r="M1194">
        <v>0</v>
      </c>
      <c r="N1194">
        <v>9.3007200288394001E-2</v>
      </c>
      <c r="O1194">
        <v>0.1319990865311548</v>
      </c>
      <c r="P1194"/>
      <c r="Q1194">
        <v>4.5266457065428369</v>
      </c>
      <c r="R1194">
        <v>20.63788043363628</v>
      </c>
      <c r="S1194">
        <v>15.199404023945881</v>
      </c>
      <c r="T1194"/>
      <c r="U1194"/>
      <c r="V1194"/>
      <c r="W1194"/>
      <c r="X1194"/>
      <c r="Y1194"/>
      <c r="Z1194">
        <v>1.1781632707395748</v>
      </c>
      <c r="AA1194"/>
      <c r="AB1194"/>
      <c r="AC1194"/>
      <c r="AD1194"/>
      <c r="AE1194"/>
      <c r="AF1194"/>
      <c r="AG1194"/>
      <c r="AH1194"/>
      <c r="AI1194">
        <v>-69.596522704985006</v>
      </c>
      <c r="AJ1194"/>
      <c r="AK1194"/>
      <c r="AL1194">
        <v>-5.6994814527958271</v>
      </c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</row>
    <row r="1195" spans="1:55" x14ac:dyDescent="0.2">
      <c r="A1195" s="3" t="str">
        <f t="shared" si="18"/>
        <v>TurkeyAR6_UNFCCC2005</v>
      </c>
      <c r="B1195" t="s">
        <v>294</v>
      </c>
      <c r="C1195" t="s">
        <v>311</v>
      </c>
      <c r="D1195" t="s">
        <v>285</v>
      </c>
      <c r="E1195" t="s">
        <v>43</v>
      </c>
      <c r="F1195">
        <v>337.10964329825885</v>
      </c>
      <c r="G1195">
        <v>4.9066449558557785</v>
      </c>
      <c r="H1195" t="s">
        <v>209</v>
      </c>
      <c r="I1195" t="s">
        <v>164</v>
      </c>
      <c r="J1195">
        <v>6.319138209953272E-3</v>
      </c>
      <c r="K1195">
        <v>0.7265444879353552</v>
      </c>
      <c r="L1195">
        <v>5.2054953422077214E-2</v>
      </c>
      <c r="M1195">
        <v>0</v>
      </c>
      <c r="N1195">
        <v>9.4673703608242427E-2</v>
      </c>
      <c r="O1195">
        <v>0.12672685503432513</v>
      </c>
      <c r="P1195"/>
      <c r="Q1195">
        <v>4.7170025462609226</v>
      </c>
      <c r="R1195">
        <v>21.411305278570303</v>
      </c>
      <c r="S1195">
        <v>15.46364200471651</v>
      </c>
      <c r="T1195"/>
      <c r="U1195"/>
      <c r="V1195"/>
      <c r="W1195"/>
      <c r="X1195"/>
      <c r="Y1195"/>
      <c r="Z1195">
        <v>1.1288950673837645</v>
      </c>
      <c r="AA1195"/>
      <c r="AB1195"/>
      <c r="AC1195"/>
      <c r="AD1195"/>
      <c r="AE1195"/>
      <c r="AF1195"/>
      <c r="AG1195"/>
      <c r="AH1195"/>
      <c r="AI1195">
        <v>-69.354952937464247</v>
      </c>
      <c r="AJ1195"/>
      <c r="AK1195"/>
      <c r="AL1195">
        <v>-6.2849598933393489</v>
      </c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</row>
    <row r="1196" spans="1:55" x14ac:dyDescent="0.2">
      <c r="A1196" s="3" t="str">
        <f t="shared" si="18"/>
        <v>TurkeyAR6_UNFCCC2006</v>
      </c>
      <c r="B1196" t="s">
        <v>294</v>
      </c>
      <c r="C1196" t="s">
        <v>311</v>
      </c>
      <c r="D1196" t="s">
        <v>285</v>
      </c>
      <c r="E1196" t="s">
        <v>39</v>
      </c>
      <c r="F1196">
        <v>357.87549055801838</v>
      </c>
      <c r="G1196">
        <v>5.141790755042269</v>
      </c>
      <c r="H1196" t="s">
        <v>71</v>
      </c>
      <c r="I1196" t="s">
        <v>164</v>
      </c>
      <c r="J1196">
        <v>6.7865810200146374E-3</v>
      </c>
      <c r="K1196">
        <v>0.72924205651988283</v>
      </c>
      <c r="L1196">
        <v>5.0334191143211603E-2</v>
      </c>
      <c r="M1196">
        <v>0</v>
      </c>
      <c r="N1196">
        <v>9.6938358797163282E-2</v>
      </c>
      <c r="O1196">
        <v>0.12348539353974228</v>
      </c>
      <c r="P1196"/>
      <c r="Q1196">
        <v>4.9581657474254781</v>
      </c>
      <c r="R1196">
        <v>22.142856702774619</v>
      </c>
      <c r="S1196">
        <v>15.960596718994735</v>
      </c>
      <c r="T1196"/>
      <c r="U1196"/>
      <c r="V1196"/>
      <c r="W1196"/>
      <c r="X1196"/>
      <c r="Y1196"/>
      <c r="Z1196">
        <v>1.130776620590392</v>
      </c>
      <c r="AA1196"/>
      <c r="AB1196"/>
      <c r="AC1196"/>
      <c r="AD1196"/>
      <c r="AE1196"/>
      <c r="AF1196"/>
      <c r="AG1196"/>
      <c r="AH1196"/>
      <c r="AI1196">
        <v>-70.279427118768837</v>
      </c>
      <c r="AJ1196"/>
      <c r="AK1196"/>
      <c r="AL1196">
        <v>-6.496680340537436</v>
      </c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</row>
    <row r="1197" spans="1:55" x14ac:dyDescent="0.2">
      <c r="A1197" s="3" t="str">
        <f t="shared" si="18"/>
        <v>TurkeyAR6_UNFCCC2007</v>
      </c>
      <c r="B1197" t="s">
        <v>294</v>
      </c>
      <c r="C1197" t="s">
        <v>311</v>
      </c>
      <c r="D1197" t="s">
        <v>285</v>
      </c>
      <c r="E1197" t="s">
        <v>37</v>
      </c>
      <c r="F1197">
        <v>391.06225591775876</v>
      </c>
      <c r="G1197">
        <v>5.549432841298457</v>
      </c>
      <c r="H1197" t="s">
        <v>67</v>
      </c>
      <c r="I1197" t="s">
        <v>199</v>
      </c>
      <c r="J1197">
        <v>7.3594173824503145E-3</v>
      </c>
      <c r="K1197">
        <v>0.74699427539662433</v>
      </c>
      <c r="L1197">
        <v>4.672200251381485E-2</v>
      </c>
      <c r="M1197">
        <v>0</v>
      </c>
      <c r="N1197">
        <v>9.4264716925864689E-2</v>
      </c>
      <c r="O1197">
        <v>0.11201900516369617</v>
      </c>
      <c r="P1197"/>
      <c r="Q1197">
        <v>5.0303777989329532</v>
      </c>
      <c r="R1197">
        <v>22.385745571141879</v>
      </c>
      <c r="S1197">
        <v>15.335598735079969</v>
      </c>
      <c r="T1197"/>
      <c r="U1197"/>
      <c r="V1197"/>
      <c r="W1197"/>
      <c r="X1197"/>
      <c r="Y1197"/>
      <c r="Z1197">
        <v>1.0546827598232915</v>
      </c>
      <c r="AA1197"/>
      <c r="AB1197"/>
      <c r="AC1197"/>
      <c r="AD1197"/>
      <c r="AE1197"/>
      <c r="AF1197"/>
      <c r="AG1197"/>
      <c r="AH1197"/>
      <c r="AI1197">
        <v>-68.867393963020163</v>
      </c>
      <c r="AJ1197"/>
      <c r="AK1197"/>
      <c r="AL1197">
        <v>-7.2474926059707618</v>
      </c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</row>
    <row r="1198" spans="1:55" x14ac:dyDescent="0.2">
      <c r="A1198" s="3" t="str">
        <f t="shared" si="18"/>
        <v>TurkeyAR6_UNFCCC2008</v>
      </c>
      <c r="B1198" t="s">
        <v>294</v>
      </c>
      <c r="C1198" t="s">
        <v>311</v>
      </c>
      <c r="D1198" t="s">
        <v>285</v>
      </c>
      <c r="E1198" t="s">
        <v>33</v>
      </c>
      <c r="F1198">
        <v>387.75778737653894</v>
      </c>
      <c r="G1198">
        <v>5.4368177264003021</v>
      </c>
      <c r="H1198" t="s">
        <v>63</v>
      </c>
      <c r="I1198" t="s">
        <v>199</v>
      </c>
      <c r="J1198">
        <v>7.256287872695456E-3</v>
      </c>
      <c r="K1198">
        <v>0.74542642011071247</v>
      </c>
      <c r="L1198">
        <v>4.7411128728528366E-2</v>
      </c>
      <c r="M1198">
        <v>0</v>
      </c>
      <c r="N1198">
        <v>9.9440678964441018E-2</v>
      </c>
      <c r="O1198">
        <v>0.10772177219631815</v>
      </c>
      <c r="P1198"/>
      <c r="Q1198">
        <v>4.8777172846717693</v>
      </c>
      <c r="R1198">
        <v>21.851470182157545</v>
      </c>
      <c r="S1198">
        <v>13.970306203779058</v>
      </c>
      <c r="T1198"/>
      <c r="U1198"/>
      <c r="V1198"/>
      <c r="W1198"/>
      <c r="X1198"/>
      <c r="Y1198"/>
      <c r="Z1198">
        <v>1.0704623685155243</v>
      </c>
      <c r="AA1198"/>
      <c r="AB1198"/>
      <c r="AC1198"/>
      <c r="AD1198"/>
      <c r="AE1198"/>
      <c r="AF1198"/>
      <c r="AG1198"/>
      <c r="AH1198"/>
      <c r="AI1198">
        <v>-63.959951980973997</v>
      </c>
      <c r="AJ1198"/>
      <c r="AK1198"/>
      <c r="AL1198">
        <v>-7.6990297907512293</v>
      </c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</row>
    <row r="1199" spans="1:55" x14ac:dyDescent="0.2">
      <c r="A1199" s="3" t="str">
        <f t="shared" si="18"/>
        <v>TurkeyAR6_UNFCCC2009</v>
      </c>
      <c r="B1199" t="s">
        <v>294</v>
      </c>
      <c r="C1199" t="s">
        <v>311</v>
      </c>
      <c r="D1199" t="s">
        <v>285</v>
      </c>
      <c r="E1199" t="s">
        <v>31</v>
      </c>
      <c r="F1199">
        <v>394.89599311991884</v>
      </c>
      <c r="G1199">
        <v>5.4675320092345441</v>
      </c>
      <c r="H1199" t="s">
        <v>67</v>
      </c>
      <c r="I1199" t="s">
        <v>233</v>
      </c>
      <c r="J1199">
        <v>7.3448878600357956E-3</v>
      </c>
      <c r="K1199">
        <v>0.74349535502169828</v>
      </c>
      <c r="L1199">
        <v>4.6575514378254725E-2</v>
      </c>
      <c r="M1199">
        <v>0</v>
      </c>
      <c r="N1199">
        <v>0.10264373609412696</v>
      </c>
      <c r="O1199">
        <v>0.10728539450591996</v>
      </c>
      <c r="P1199"/>
      <c r="Q1199">
        <v>4.8226306663113157</v>
      </c>
      <c r="R1199">
        <v>21.331034363298208</v>
      </c>
      <c r="S1199">
        <v>15.091772529549704</v>
      </c>
      <c r="T1199"/>
      <c r="U1199"/>
      <c r="V1199"/>
      <c r="W1199"/>
      <c r="X1199"/>
      <c r="Y1199"/>
      <c r="Z1199">
        <v>1.1211348515183248</v>
      </c>
      <c r="AA1199"/>
      <c r="AB1199"/>
      <c r="AC1199"/>
      <c r="AD1199"/>
      <c r="AE1199"/>
      <c r="AF1199"/>
      <c r="AG1199"/>
      <c r="AH1199"/>
      <c r="AI1199">
        <v>-67.379154357189535</v>
      </c>
      <c r="AJ1199"/>
      <c r="AK1199"/>
      <c r="AL1199">
        <v>-7.4075191177119111</v>
      </c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</row>
    <row r="1200" spans="1:55" x14ac:dyDescent="0.2">
      <c r="A1200" s="3" t="str">
        <f t="shared" si="18"/>
        <v>TurkeyAR6_UNFCCC2010</v>
      </c>
      <c r="B1200" t="s">
        <v>294</v>
      </c>
      <c r="C1200" t="s">
        <v>311</v>
      </c>
      <c r="D1200" t="s">
        <v>285</v>
      </c>
      <c r="E1200" t="s">
        <v>30</v>
      </c>
      <c r="F1200">
        <v>397.33345399551848</v>
      </c>
      <c r="G1200">
        <v>5.4283978577533656</v>
      </c>
      <c r="H1200" t="s">
        <v>61</v>
      </c>
      <c r="I1200" t="s">
        <v>234</v>
      </c>
      <c r="J1200">
        <v>7.2579195506085022E-3</v>
      </c>
      <c r="K1200">
        <v>0.72630787434557353</v>
      </c>
      <c r="L1200">
        <v>4.6962303522790474E-2</v>
      </c>
      <c r="M1200">
        <v>0</v>
      </c>
      <c r="N1200">
        <v>0.1139116145898201</v>
      </c>
      <c r="O1200">
        <v>0.11281820754181586</v>
      </c>
      <c r="P1200"/>
      <c r="Q1200">
        <v>5.3638777454726947</v>
      </c>
      <c r="R1200">
        <v>22.789271087751544</v>
      </c>
      <c r="S1200">
        <v>15.579202082088482</v>
      </c>
      <c r="T1200"/>
      <c r="U1200"/>
      <c r="V1200"/>
      <c r="W1200"/>
      <c r="X1200"/>
      <c r="Y1200"/>
      <c r="Z1200">
        <v>1.0940971608602232</v>
      </c>
      <c r="AA1200"/>
      <c r="AB1200"/>
      <c r="AC1200"/>
      <c r="AD1200"/>
      <c r="AE1200"/>
      <c r="AF1200"/>
      <c r="AG1200"/>
      <c r="AH1200"/>
      <c r="AI1200">
        <v>-67.612808649013516</v>
      </c>
      <c r="AJ1200"/>
      <c r="AK1200"/>
      <c r="AL1200">
        <v>-8.5873655001230844</v>
      </c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</row>
    <row r="1201" spans="1:55" x14ac:dyDescent="0.2">
      <c r="A1201" s="3" t="str">
        <f t="shared" si="18"/>
        <v>TurkeyAR6_UNFCCC2011</v>
      </c>
      <c r="B1201" t="s">
        <v>294</v>
      </c>
      <c r="C1201" t="s">
        <v>311</v>
      </c>
      <c r="D1201" t="s">
        <v>285</v>
      </c>
      <c r="E1201" t="s">
        <v>29</v>
      </c>
      <c r="F1201">
        <v>426.88309784357739</v>
      </c>
      <c r="G1201">
        <v>5.755169440751688</v>
      </c>
      <c r="H1201" t="s">
        <v>66</v>
      </c>
      <c r="I1201" t="s">
        <v>237</v>
      </c>
      <c r="J1201">
        <v>7.3646329413663445E-3</v>
      </c>
      <c r="K1201">
        <v>0.72777632812675519</v>
      </c>
      <c r="L1201">
        <v>4.456194768561237E-2</v>
      </c>
      <c r="M1201">
        <v>0</v>
      </c>
      <c r="N1201">
        <v>0.11655970858313823</v>
      </c>
      <c r="O1201">
        <v>0.11110201560449427</v>
      </c>
      <c r="P1201"/>
      <c r="Q1201">
        <v>5.5877315620324586</v>
      </c>
      <c r="R1201">
        <v>24.857235564949541</v>
      </c>
      <c r="S1201">
        <v>15.959065784112024</v>
      </c>
      <c r="T1201"/>
      <c r="U1201"/>
      <c r="V1201"/>
      <c r="W1201"/>
      <c r="X1201"/>
      <c r="Y1201"/>
      <c r="Z1201">
        <v>1.0235396868179674</v>
      </c>
      <c r="AA1201"/>
      <c r="AB1201"/>
      <c r="AC1201"/>
      <c r="AD1201"/>
      <c r="AE1201"/>
      <c r="AF1201"/>
      <c r="AG1201"/>
      <c r="AH1201"/>
      <c r="AI1201">
        <v>-69.386750173557346</v>
      </c>
      <c r="AJ1201"/>
      <c r="AK1201"/>
      <c r="AL1201">
        <v>-9.7424302299262653</v>
      </c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</row>
    <row r="1202" spans="1:55" x14ac:dyDescent="0.2">
      <c r="A1202" s="3" t="str">
        <f t="shared" si="18"/>
        <v>TurkeyAR6_UNFCCC2012</v>
      </c>
      <c r="B1202" t="s">
        <v>294</v>
      </c>
      <c r="C1202" t="s">
        <v>311</v>
      </c>
      <c r="D1202" t="s">
        <v>285</v>
      </c>
      <c r="E1202" t="s">
        <v>28</v>
      </c>
      <c r="F1202">
        <v>445.9201577891132</v>
      </c>
      <c r="G1202">
        <v>5.9236892714842915</v>
      </c>
      <c r="H1202" t="s">
        <v>56</v>
      </c>
      <c r="I1202" t="s">
        <v>234</v>
      </c>
      <c r="J1202">
        <v>7.6078623498946219E-3</v>
      </c>
      <c r="K1202">
        <v>0.72316765717388598</v>
      </c>
      <c r="L1202">
        <v>4.22241876567526E-2</v>
      </c>
      <c r="M1202">
        <v>0</v>
      </c>
      <c r="N1202">
        <v>0.11510056928465734</v>
      </c>
      <c r="O1202">
        <v>0.11950758588470399</v>
      </c>
      <c r="P1202"/>
      <c r="Q1202">
        <v>6.3737559558838601</v>
      </c>
      <c r="R1202">
        <v>28.059916097093623</v>
      </c>
      <c r="S1202">
        <v>17.712377391543903</v>
      </c>
      <c r="T1202"/>
      <c r="U1202"/>
      <c r="V1202"/>
      <c r="W1202"/>
      <c r="X1202"/>
      <c r="Y1202"/>
      <c r="Z1202">
        <v>1.1447921101818166</v>
      </c>
      <c r="AA1202"/>
      <c r="AB1202"/>
      <c r="AC1202"/>
      <c r="AD1202"/>
      <c r="AE1202"/>
      <c r="AF1202"/>
      <c r="AG1202"/>
      <c r="AH1202"/>
      <c r="AI1202">
        <v>-67.150206168482313</v>
      </c>
      <c r="AJ1202"/>
      <c r="AK1202"/>
      <c r="AL1202">
        <v>-10.510740300977597</v>
      </c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</row>
    <row r="1203" spans="1:55" x14ac:dyDescent="0.2">
      <c r="A1203" s="3" t="str">
        <f t="shared" si="18"/>
        <v>TurkeyAR6_UNFCCC2013</v>
      </c>
      <c r="B1203" t="s">
        <v>294</v>
      </c>
      <c r="C1203" t="s">
        <v>311</v>
      </c>
      <c r="D1203" t="s">
        <v>285</v>
      </c>
      <c r="E1203" t="s">
        <v>27</v>
      </c>
      <c r="F1203">
        <v>437.5835844058949</v>
      </c>
      <c r="G1203">
        <v>5.714361103030269</v>
      </c>
      <c r="H1203" t="s">
        <v>59</v>
      </c>
      <c r="I1203" t="s">
        <v>237</v>
      </c>
      <c r="J1203">
        <v>7.3011348836540769E-3</v>
      </c>
      <c r="K1203">
        <v>0.70641575609783835</v>
      </c>
      <c r="L1203">
        <v>4.0652164314576821E-2</v>
      </c>
      <c r="M1203">
        <v>0</v>
      </c>
      <c r="N1203">
        <v>0.12392720931885046</v>
      </c>
      <c r="O1203">
        <v>0.12900487026873439</v>
      </c>
      <c r="P1203"/>
      <c r="Q1203">
        <v>6.7159847037417171</v>
      </c>
      <c r="R1203">
        <v>29.27353077574767</v>
      </c>
      <c r="S1203">
        <v>19.15112493368305</v>
      </c>
      <c r="T1203"/>
      <c r="U1203"/>
      <c r="V1203"/>
      <c r="W1203"/>
      <c r="X1203"/>
      <c r="Y1203"/>
      <c r="Z1203">
        <v>1.3097731248378235</v>
      </c>
      <c r="AA1203"/>
      <c r="AB1203"/>
      <c r="AC1203"/>
      <c r="AD1203"/>
      <c r="AE1203"/>
      <c r="AF1203"/>
      <c r="AG1203"/>
      <c r="AH1203"/>
      <c r="AI1203">
        <v>-67.909737286844987</v>
      </c>
      <c r="AJ1203"/>
      <c r="AK1203"/>
      <c r="AL1203">
        <v>-11.080784297789375</v>
      </c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</row>
    <row r="1204" spans="1:55" x14ac:dyDescent="0.2">
      <c r="A1204" s="3" t="str">
        <f t="shared" si="18"/>
        <v>TurkeyAR6_UNFCCC2014</v>
      </c>
      <c r="B1204" t="s">
        <v>294</v>
      </c>
      <c r="C1204" t="s">
        <v>311</v>
      </c>
      <c r="D1204" t="s">
        <v>285</v>
      </c>
      <c r="E1204" t="s">
        <v>24</v>
      </c>
      <c r="F1204">
        <v>456.59699954990487</v>
      </c>
      <c r="G1204">
        <v>5.8454088083144953</v>
      </c>
      <c r="H1204" t="s">
        <v>66</v>
      </c>
      <c r="I1204" t="s">
        <v>143</v>
      </c>
      <c r="J1204">
        <v>7.7366780950716757E-3</v>
      </c>
      <c r="K1204">
        <v>0.71761273474746923</v>
      </c>
      <c r="L1204">
        <v>3.8576312600367084E-2</v>
      </c>
      <c r="M1204">
        <v>0</v>
      </c>
      <c r="N1204">
        <v>0.11930707172525444</v>
      </c>
      <c r="O1204">
        <v>0.12450388092690923</v>
      </c>
      <c r="P1204"/>
      <c r="Q1204">
        <v>7.0191301613361761</v>
      </c>
      <c r="R1204">
        <v>29.54399719408725</v>
      </c>
      <c r="S1204">
        <v>19.022339821182886</v>
      </c>
      <c r="T1204"/>
      <c r="U1204"/>
      <c r="V1204"/>
      <c r="W1204"/>
      <c r="X1204"/>
      <c r="Y1204"/>
      <c r="Z1204">
        <v>1.2626312869390677</v>
      </c>
      <c r="AA1204"/>
      <c r="AB1204"/>
      <c r="AC1204"/>
      <c r="AD1204"/>
      <c r="AE1204"/>
      <c r="AF1204"/>
      <c r="AG1204"/>
      <c r="AH1204"/>
      <c r="AI1204">
        <v>-68.098387258599288</v>
      </c>
      <c r="AJ1204"/>
      <c r="AK1204"/>
      <c r="AL1204">
        <v>-12.048838296512205</v>
      </c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</row>
    <row r="1205" spans="1:55" x14ac:dyDescent="0.2">
      <c r="A1205" s="3" t="str">
        <f t="shared" si="18"/>
        <v>TurkeyAR6_UNFCCC2015</v>
      </c>
      <c r="B1205" t="s">
        <v>294</v>
      </c>
      <c r="C1205" t="s">
        <v>311</v>
      </c>
      <c r="D1205" t="s">
        <v>285</v>
      </c>
      <c r="E1205" t="s">
        <v>22</v>
      </c>
      <c r="F1205">
        <v>471.35902423755471</v>
      </c>
      <c r="G1205">
        <v>5.9181625041386763</v>
      </c>
      <c r="H1205" t="s">
        <v>69</v>
      </c>
      <c r="I1205" t="s">
        <v>143</v>
      </c>
      <c r="J1205">
        <v>7.9147897505065234E-3</v>
      </c>
      <c r="K1205">
        <v>0.72622219399261934</v>
      </c>
      <c r="L1205">
        <v>3.8800669106421194E-2</v>
      </c>
      <c r="M1205">
        <v>0</v>
      </c>
      <c r="N1205">
        <v>0.11466704780291655</v>
      </c>
      <c r="O1205">
        <v>0.12031008909804299</v>
      </c>
      <c r="P1205"/>
      <c r="Q1205">
        <v>6.8932761955035726</v>
      </c>
      <c r="R1205">
        <v>29.318852982358916</v>
      </c>
      <c r="S1205">
        <v>19.24333909268659</v>
      </c>
      <c r="T1205"/>
      <c r="U1205"/>
      <c r="V1205"/>
      <c r="W1205"/>
      <c r="X1205"/>
      <c r="Y1205"/>
      <c r="Z1205">
        <v>1.2537779326377241</v>
      </c>
      <c r="AA1205"/>
      <c r="AB1205"/>
      <c r="AC1205"/>
      <c r="AD1205"/>
      <c r="AE1205"/>
      <c r="AF1205"/>
      <c r="AG1205"/>
      <c r="AH1205"/>
      <c r="AI1205">
        <v>-87.667997937532562</v>
      </c>
      <c r="AJ1205"/>
      <c r="AK1205"/>
      <c r="AL1205">
        <v>-12.541039802863196</v>
      </c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</row>
    <row r="1206" spans="1:55" x14ac:dyDescent="0.2">
      <c r="A1206" s="3" t="str">
        <f t="shared" si="18"/>
        <v>TurkeyAR6_UNFCCC2016</v>
      </c>
      <c r="B1206" t="s">
        <v>294</v>
      </c>
      <c r="C1206" t="s">
        <v>311</v>
      </c>
      <c r="D1206" t="s">
        <v>285</v>
      </c>
      <c r="E1206" t="s">
        <v>21</v>
      </c>
      <c r="F1206">
        <v>497.27260779440672</v>
      </c>
      <c r="G1206">
        <v>6.1376984354438244</v>
      </c>
      <c r="H1206" t="s">
        <v>293</v>
      </c>
      <c r="I1206" t="s">
        <v>197</v>
      </c>
      <c r="J1206">
        <v>9.0569594968608839E-3</v>
      </c>
      <c r="K1206">
        <v>0.72852552228860457</v>
      </c>
      <c r="L1206">
        <v>3.5853369393073965E-2</v>
      </c>
      <c r="M1206">
        <v>0</v>
      </c>
      <c r="N1206">
        <v>0.11637402488292752</v>
      </c>
      <c r="O1206">
        <v>0.11924708343539388</v>
      </c>
      <c r="P1206"/>
      <c r="Q1206">
        <v>7.0025133436976414</v>
      </c>
      <c r="R1206">
        <v>29.358537950212558</v>
      </c>
      <c r="S1206">
        <v>21.205428366216275</v>
      </c>
      <c r="T1206"/>
      <c r="U1206"/>
      <c r="V1206"/>
      <c r="W1206"/>
      <c r="X1206"/>
      <c r="Y1206"/>
      <c r="Z1206">
        <v>1.7318284916690403</v>
      </c>
      <c r="AA1206"/>
      <c r="AB1206"/>
      <c r="AC1206"/>
      <c r="AD1206"/>
      <c r="AE1206"/>
      <c r="AF1206"/>
      <c r="AG1206"/>
      <c r="AH1206"/>
      <c r="AI1206">
        <v>-85.230678226875881</v>
      </c>
      <c r="AJ1206"/>
      <c r="AK1206"/>
      <c r="AL1206">
        <v>-13.101860646577359</v>
      </c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</row>
    <row r="1207" spans="1:55" x14ac:dyDescent="0.2">
      <c r="A1207" s="3" t="str">
        <f t="shared" si="18"/>
        <v>TurkeyAR6_UNFCCC2017</v>
      </c>
      <c r="B1207" t="s">
        <v>294</v>
      </c>
      <c r="C1207" t="s">
        <v>311</v>
      </c>
      <c r="D1207" t="s">
        <v>285</v>
      </c>
      <c r="E1207" t="s">
        <v>20</v>
      </c>
      <c r="F1207">
        <v>524.5966868941232</v>
      </c>
      <c r="G1207">
        <v>6.3905201467246764</v>
      </c>
      <c r="H1207" t="s">
        <v>126</v>
      </c>
      <c r="I1207" t="s">
        <v>245</v>
      </c>
      <c r="J1207">
        <v>9.806439316821014E-3</v>
      </c>
      <c r="K1207">
        <v>0.72974191730363702</v>
      </c>
      <c r="L1207">
        <v>3.2993548481793131E-2</v>
      </c>
      <c r="M1207">
        <v>0</v>
      </c>
      <c r="N1207">
        <v>0.11547618347525994</v>
      </c>
      <c r="O1207">
        <v>0.1217883507393098</v>
      </c>
      <c r="P1207"/>
      <c r="Q1207">
        <v>7.6262864424673156</v>
      </c>
      <c r="R1207">
        <v>32.759855325373479</v>
      </c>
      <c r="S1207">
        <v>21.626897163850213</v>
      </c>
      <c r="T1207"/>
      <c r="U1207"/>
      <c r="V1207"/>
      <c r="W1207"/>
      <c r="X1207"/>
      <c r="Y1207"/>
      <c r="Z1207">
        <v>1.8767263684503528</v>
      </c>
      <c r="AA1207"/>
      <c r="AB1207"/>
      <c r="AC1207"/>
      <c r="AD1207"/>
      <c r="AE1207"/>
      <c r="AF1207"/>
      <c r="AG1207"/>
      <c r="AH1207"/>
      <c r="AI1207">
        <v>-90.192679597063389</v>
      </c>
      <c r="AJ1207"/>
      <c r="AK1207"/>
      <c r="AL1207">
        <v>-12.133311240489775</v>
      </c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</row>
    <row r="1208" spans="1:55" x14ac:dyDescent="0.2">
      <c r="A1208" s="3" t="str">
        <f t="shared" si="18"/>
        <v>TurkeyAR6_UNFCCC2018</v>
      </c>
      <c r="B1208" t="s">
        <v>294</v>
      </c>
      <c r="C1208" t="s">
        <v>311</v>
      </c>
      <c r="D1208" t="s">
        <v>285</v>
      </c>
      <c r="E1208" t="s">
        <v>19</v>
      </c>
      <c r="F1208">
        <v>520.70747231068185</v>
      </c>
      <c r="G1208">
        <v>6.2880310201699299</v>
      </c>
      <c r="H1208" t="s">
        <v>124</v>
      </c>
      <c r="I1208" t="s">
        <v>245</v>
      </c>
      <c r="J1208">
        <v>9.5732277957183403E-3</v>
      </c>
      <c r="K1208">
        <v>0.71954107122565447</v>
      </c>
      <c r="L1208">
        <v>3.3932762808075313E-2</v>
      </c>
      <c r="M1208">
        <v>0</v>
      </c>
      <c r="N1208">
        <v>0.11935575572853963</v>
      </c>
      <c r="O1208">
        <v>0.12717041023773057</v>
      </c>
      <c r="P1208"/>
      <c r="Q1208">
        <v>8.4620844467731917</v>
      </c>
      <c r="R1208">
        <v>34.963996889845525</v>
      </c>
      <c r="S1208">
        <v>21.090220711647845</v>
      </c>
      <c r="T1208"/>
      <c r="U1208"/>
      <c r="V1208"/>
      <c r="W1208"/>
      <c r="X1208"/>
      <c r="Y1208"/>
      <c r="Z1208">
        <v>1.7022808193345846</v>
      </c>
      <c r="AA1208"/>
      <c r="AB1208"/>
      <c r="AC1208"/>
      <c r="AD1208"/>
      <c r="AE1208"/>
      <c r="AF1208"/>
      <c r="AG1208"/>
      <c r="AH1208"/>
      <c r="AI1208">
        <v>-84.848651916646531</v>
      </c>
      <c r="AJ1208"/>
      <c r="AK1208"/>
      <c r="AL1208">
        <v>-11.973446102232542</v>
      </c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</row>
    <row r="1209" spans="1:55" x14ac:dyDescent="0.2">
      <c r="A1209" s="3" t="str">
        <f t="shared" si="18"/>
        <v>TurkeyAR6_UNFCCC2019</v>
      </c>
      <c r="B1209" t="s">
        <v>294</v>
      </c>
      <c r="C1209" t="s">
        <v>311</v>
      </c>
      <c r="D1209" t="s">
        <v>285</v>
      </c>
      <c r="E1209" t="s">
        <v>18</v>
      </c>
      <c r="F1209">
        <v>504.28967303641883</v>
      </c>
      <c r="G1209">
        <v>6.0407223342118828</v>
      </c>
      <c r="H1209" t="s">
        <v>114</v>
      </c>
      <c r="I1209" t="s">
        <v>245</v>
      </c>
      <c r="J1209">
        <v>9.2646553915314896E-3</v>
      </c>
      <c r="K1209">
        <v>0.72605537538118103</v>
      </c>
      <c r="L1209">
        <v>3.3902117750735795E-2</v>
      </c>
      <c r="M1209">
        <v>0</v>
      </c>
      <c r="N1209">
        <v>0.10344785110696851</v>
      </c>
      <c r="O1209">
        <v>0.1365946557611146</v>
      </c>
      <c r="P1209"/>
      <c r="Q1209">
        <v>8.5322212310727821</v>
      </c>
      <c r="R1209">
        <v>36.304737509974501</v>
      </c>
      <c r="S1209">
        <v>22.29980636315743</v>
      </c>
      <c r="T1209"/>
      <c r="U1209"/>
      <c r="V1209"/>
      <c r="W1209"/>
      <c r="X1209"/>
      <c r="Y1209"/>
      <c r="Z1209">
        <v>1.7465091880899482</v>
      </c>
      <c r="AA1209"/>
      <c r="AB1209"/>
      <c r="AC1209"/>
      <c r="AD1209"/>
      <c r="AE1209"/>
      <c r="AF1209"/>
      <c r="AG1209"/>
      <c r="AH1209"/>
      <c r="AI1209">
        <v>-75.308960176371698</v>
      </c>
      <c r="AJ1209"/>
      <c r="AK1209"/>
      <c r="AL1209">
        <v>-11.215096582269611</v>
      </c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</row>
    <row r="1210" spans="1:55" x14ac:dyDescent="0.2">
      <c r="A1210" s="3" t="str">
        <f t="shared" si="18"/>
        <v>TurkeyAR6_UNFCCC2020</v>
      </c>
      <c r="B1210" t="s">
        <v>294</v>
      </c>
      <c r="C1210" t="s">
        <v>311</v>
      </c>
      <c r="D1210" t="s">
        <v>285</v>
      </c>
      <c r="E1210" t="s">
        <v>107</v>
      </c>
      <c r="F1210">
        <v>520.12645441987934</v>
      </c>
      <c r="G1210">
        <v>6.1820147205987865</v>
      </c>
      <c r="H1210" t="s">
        <v>44</v>
      </c>
      <c r="I1210" t="s">
        <v>245</v>
      </c>
      <c r="J1210">
        <v>1.0018463987847582E-2</v>
      </c>
      <c r="K1210">
        <v>0.70794485124854545</v>
      </c>
      <c r="L1210">
        <v>3.3557984718075667E-2</v>
      </c>
      <c r="M1210">
        <v>0</v>
      </c>
      <c r="N1210">
        <v>0.11648887747387239</v>
      </c>
      <c r="O1210">
        <v>0.14200828655950642</v>
      </c>
      <c r="P1210"/>
      <c r="Q1210">
        <v>8.9877092011329971</v>
      </c>
      <c r="R1210">
        <v>37.660616407885179</v>
      </c>
      <c r="S1210">
        <v>25.090863209901805</v>
      </c>
      <c r="T1210"/>
      <c r="U1210"/>
      <c r="V1210"/>
      <c r="W1210"/>
      <c r="X1210"/>
      <c r="Y1210"/>
      <c r="Z1210">
        <v>2.1230777675183008</v>
      </c>
      <c r="AA1210"/>
      <c r="AB1210"/>
      <c r="AC1210"/>
      <c r="AD1210"/>
      <c r="AE1210"/>
      <c r="AF1210"/>
      <c r="AG1210"/>
      <c r="AH1210"/>
      <c r="AI1210">
        <v>-48.216938664419835</v>
      </c>
      <c r="AJ1210"/>
      <c r="AK1210"/>
      <c r="AL1210">
        <v>-11.280863055377941</v>
      </c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</row>
    <row r="1211" spans="1:55" x14ac:dyDescent="0.2">
      <c r="A1211" s="3" t="str">
        <f t="shared" si="18"/>
        <v>TurkeySAR_UNFCCC1990</v>
      </c>
      <c r="B1211" t="s">
        <v>294</v>
      </c>
      <c r="C1211" t="s">
        <v>311</v>
      </c>
      <c r="D1211" t="s">
        <v>23</v>
      </c>
      <c r="E1211" t="s">
        <v>79</v>
      </c>
      <c r="F1211">
        <v>213.30274764469993</v>
      </c>
      <c r="G1211">
        <v>3.9264816671140421</v>
      </c>
      <c r="H1211" t="s">
        <v>157</v>
      </c>
      <c r="I1211" t="s">
        <v>200</v>
      </c>
      <c r="J1211">
        <v>5.8137186816309815E-3</v>
      </c>
      <c r="K1211">
        <v>0.64902371197981901</v>
      </c>
      <c r="L1211">
        <v>4.5026731734783977E-2</v>
      </c>
      <c r="M1211">
        <v>0</v>
      </c>
      <c r="N1211">
        <v>0.1050139170242242</v>
      </c>
      <c r="O1211">
        <v>0.2009356392611728</v>
      </c>
      <c r="P1211"/>
      <c r="Q1211">
        <v>5.1842340436941381</v>
      </c>
      <c r="R1211">
        <v>18.813241595699928</v>
      </c>
      <c r="S1211">
        <v>18.01070837042634</v>
      </c>
      <c r="T1211"/>
      <c r="U1211"/>
      <c r="V1211"/>
      <c r="W1211"/>
      <c r="X1211"/>
      <c r="Y1211"/>
      <c r="Z1211">
        <v>0.85193994433200004</v>
      </c>
      <c r="AA1211"/>
      <c r="AB1211"/>
      <c r="AC1211"/>
      <c r="AD1211"/>
      <c r="AE1211"/>
      <c r="AF1211"/>
      <c r="AG1211"/>
      <c r="AH1211"/>
      <c r="AI1211">
        <v>-52.840158475185802</v>
      </c>
      <c r="AJ1211"/>
      <c r="AK1211"/>
      <c r="AL1211">
        <v>-2.9067221430532086</v>
      </c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</row>
    <row r="1212" spans="1:55" x14ac:dyDescent="0.2">
      <c r="A1212" s="3" t="str">
        <f t="shared" si="18"/>
        <v>TurkeySAR_UNFCCC1991</v>
      </c>
      <c r="B1212" t="s">
        <v>294</v>
      </c>
      <c r="C1212" t="s">
        <v>311</v>
      </c>
      <c r="D1212" t="s">
        <v>23</v>
      </c>
      <c r="E1212" t="s">
        <v>78</v>
      </c>
      <c r="F1212">
        <v>220.29889965095541</v>
      </c>
      <c r="G1212">
        <v>3.982180631512207</v>
      </c>
      <c r="H1212" t="s">
        <v>259</v>
      </c>
      <c r="I1212" t="s">
        <v>228</v>
      </c>
      <c r="J1212">
        <v>5.8573960092105602E-3</v>
      </c>
      <c r="K1212">
        <v>0.64850412385153688</v>
      </c>
      <c r="L1212">
        <v>4.4475765596491836E-2</v>
      </c>
      <c r="M1212">
        <v>0</v>
      </c>
      <c r="N1212">
        <v>0.10917102203834486</v>
      </c>
      <c r="O1212">
        <v>0.19784908851362637</v>
      </c>
      <c r="P1212"/>
      <c r="Q1212">
        <v>5.3963558788928205</v>
      </c>
      <c r="R1212">
        <v>19.50598493498488</v>
      </c>
      <c r="S1212">
        <v>17.845395577813587</v>
      </c>
      <c r="T1212"/>
      <c r="U1212"/>
      <c r="V1212"/>
      <c r="W1212"/>
      <c r="X1212"/>
      <c r="Y1212"/>
      <c r="Z1212">
        <v>0.83820010480507756</v>
      </c>
      <c r="AA1212"/>
      <c r="AB1212"/>
      <c r="AC1212"/>
      <c r="AD1212"/>
      <c r="AE1212"/>
      <c r="AF1212"/>
      <c r="AG1212"/>
      <c r="AH1212"/>
      <c r="AI1212">
        <v>-54.40159726406204</v>
      </c>
      <c r="AJ1212"/>
      <c r="AK1212"/>
      <c r="AL1212">
        <v>-2.5733441528453045</v>
      </c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</row>
    <row r="1213" spans="1:55" x14ac:dyDescent="0.2">
      <c r="A1213" s="3" t="str">
        <f t="shared" si="18"/>
        <v>TurkeySAR_UNFCCC1992</v>
      </c>
      <c r="B1213" t="s">
        <v>294</v>
      </c>
      <c r="C1213" t="s">
        <v>311</v>
      </c>
      <c r="D1213" t="s">
        <v>23</v>
      </c>
      <c r="E1213" t="s">
        <v>76</v>
      </c>
      <c r="F1213">
        <v>226.68291606576753</v>
      </c>
      <c r="G1213">
        <v>4.0261938669424611</v>
      </c>
      <c r="H1213" t="s">
        <v>289</v>
      </c>
      <c r="I1213" t="s">
        <v>228</v>
      </c>
      <c r="J1213">
        <v>6.1154681423050555E-3</v>
      </c>
      <c r="K1213">
        <v>0.65815125092945292</v>
      </c>
      <c r="L1213">
        <v>4.4031979021457508E-2</v>
      </c>
      <c r="M1213">
        <v>0</v>
      </c>
      <c r="N1213">
        <v>0.10502185257257841</v>
      </c>
      <c r="O1213">
        <v>0.19279491747651117</v>
      </c>
      <c r="P1213"/>
      <c r="Q1213">
        <v>5.2895271809463216</v>
      </c>
      <c r="R1213">
        <v>19.340628800857473</v>
      </c>
      <c r="S1213">
        <v>18.232693612172064</v>
      </c>
      <c r="T1213"/>
      <c r="U1213"/>
      <c r="V1213"/>
      <c r="W1213"/>
      <c r="X1213"/>
      <c r="Y1213"/>
      <c r="Z1213">
        <v>0.84046450225869973</v>
      </c>
      <c r="AA1213"/>
      <c r="AB1213"/>
      <c r="AC1213"/>
      <c r="AD1213"/>
      <c r="AE1213"/>
      <c r="AF1213"/>
      <c r="AG1213"/>
      <c r="AH1213"/>
      <c r="AI1213">
        <v>-54.139326582642838</v>
      </c>
      <c r="AJ1213"/>
      <c r="AK1213"/>
      <c r="AL1213">
        <v>-3.379680601407864</v>
      </c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</row>
    <row r="1214" spans="1:55" x14ac:dyDescent="0.2">
      <c r="A1214" s="3" t="str">
        <f t="shared" si="18"/>
        <v>TurkeySAR_UNFCCC1993</v>
      </c>
      <c r="B1214" t="s">
        <v>294</v>
      </c>
      <c r="C1214" t="s">
        <v>311</v>
      </c>
      <c r="D1214" t="s">
        <v>23</v>
      </c>
      <c r="E1214" t="s">
        <v>73</v>
      </c>
      <c r="F1214">
        <v>234.39215023046748</v>
      </c>
      <c r="G1214">
        <v>4.0908984484655102</v>
      </c>
      <c r="H1214" t="s">
        <v>209</v>
      </c>
      <c r="I1214" t="s">
        <v>200</v>
      </c>
      <c r="J1214">
        <v>6.2992238580518193E-3</v>
      </c>
      <c r="K1214">
        <v>0.6643064309020914</v>
      </c>
      <c r="L1214">
        <v>4.3422224728305939E-2</v>
      </c>
      <c r="M1214">
        <v>0</v>
      </c>
      <c r="N1214">
        <v>0.10371461771386041</v>
      </c>
      <c r="O1214">
        <v>0.18855672665574219</v>
      </c>
      <c r="P1214"/>
      <c r="Q1214">
        <v>5.337775052082196</v>
      </c>
      <c r="R1214">
        <v>19.014359271412207</v>
      </c>
      <c r="S1214">
        <v>18.806185650335443</v>
      </c>
      <c r="T1214"/>
      <c r="U1214"/>
      <c r="V1214"/>
      <c r="W1214"/>
      <c r="X1214"/>
      <c r="Y1214"/>
      <c r="Z1214">
        <v>1.0378966274280623</v>
      </c>
      <c r="AA1214"/>
      <c r="AB1214"/>
      <c r="AC1214"/>
      <c r="AD1214"/>
      <c r="AE1214"/>
      <c r="AF1214"/>
      <c r="AG1214"/>
      <c r="AH1214"/>
      <c r="AI1214">
        <v>-54.345118515027067</v>
      </c>
      <c r="AJ1214"/>
      <c r="AK1214"/>
      <c r="AL1214">
        <v>-2.6197851001662502</v>
      </c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</row>
    <row r="1215" spans="1:55" x14ac:dyDescent="0.2">
      <c r="A1215" s="3" t="str">
        <f t="shared" si="18"/>
        <v>TurkeySAR_UNFCCC1994</v>
      </c>
      <c r="B1215" t="s">
        <v>294</v>
      </c>
      <c r="C1215" t="s">
        <v>311</v>
      </c>
      <c r="D1215" t="s">
        <v>23</v>
      </c>
      <c r="E1215" t="s">
        <v>70</v>
      </c>
      <c r="F1215">
        <v>228.0057446997258</v>
      </c>
      <c r="G1215">
        <v>3.9102175732536502</v>
      </c>
      <c r="H1215" t="s">
        <v>198</v>
      </c>
      <c r="I1215" t="s">
        <v>200</v>
      </c>
      <c r="J1215">
        <v>6.0845852030268028E-3</v>
      </c>
      <c r="K1215">
        <v>0.66791508031430935</v>
      </c>
      <c r="L1215">
        <v>4.5663365557779979E-2</v>
      </c>
      <c r="M1215">
        <v>0</v>
      </c>
      <c r="N1215">
        <v>0.10377951828782465</v>
      </c>
      <c r="O1215">
        <v>0.18264203584008598</v>
      </c>
      <c r="P1215"/>
      <c r="Q1215">
        <v>5.4937500734897391</v>
      </c>
      <c r="R1215">
        <v>18.765034391007596</v>
      </c>
      <c r="S1215">
        <v>16.572324273275825</v>
      </c>
      <c r="T1215"/>
      <c r="U1215"/>
      <c r="V1215"/>
      <c r="W1215"/>
      <c r="X1215"/>
      <c r="Y1215"/>
      <c r="Z1215">
        <v>0.81232465741964921</v>
      </c>
      <c r="AA1215"/>
      <c r="AB1215"/>
      <c r="AC1215"/>
      <c r="AD1215"/>
      <c r="AE1215"/>
      <c r="AF1215"/>
      <c r="AG1215"/>
      <c r="AH1215"/>
      <c r="AI1215">
        <v>-56.190001651926927</v>
      </c>
      <c r="AJ1215"/>
      <c r="AK1215"/>
      <c r="AL1215">
        <v>-2.5071291136380189</v>
      </c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</row>
    <row r="1216" spans="1:55" x14ac:dyDescent="0.2">
      <c r="A1216" s="3" t="str">
        <f t="shared" si="18"/>
        <v>TurkeySAR_UNFCCC1995</v>
      </c>
      <c r="B1216" t="s">
        <v>294</v>
      </c>
      <c r="C1216" t="s">
        <v>311</v>
      </c>
      <c r="D1216" t="s">
        <v>23</v>
      </c>
      <c r="E1216" t="s">
        <v>68</v>
      </c>
      <c r="F1216">
        <v>242.09425483646885</v>
      </c>
      <c r="G1216">
        <v>4.0821558819675694</v>
      </c>
      <c r="H1216" t="s">
        <v>137</v>
      </c>
      <c r="I1216" t="s">
        <v>228</v>
      </c>
      <c r="J1216">
        <v>6.3930229367270179E-3</v>
      </c>
      <c r="K1216">
        <v>0.68251135884658054</v>
      </c>
      <c r="L1216">
        <v>4.4168933885698432E-2</v>
      </c>
      <c r="M1216">
        <v>0</v>
      </c>
      <c r="N1216">
        <v>0.10442019550807906</v>
      </c>
      <c r="O1216">
        <v>0.16889951175964207</v>
      </c>
      <c r="P1216"/>
      <c r="Q1216">
        <v>5.2398434602438133</v>
      </c>
      <c r="R1216">
        <v>18.324761925044854</v>
      </c>
      <c r="S1216">
        <v>16.51010269531594</v>
      </c>
      <c r="T1216"/>
      <c r="U1216"/>
      <c r="V1216"/>
      <c r="W1216"/>
      <c r="X1216"/>
      <c r="Y1216"/>
      <c r="Z1216">
        <v>0.81489336108934451</v>
      </c>
      <c r="AA1216"/>
      <c r="AB1216"/>
      <c r="AC1216"/>
      <c r="AD1216"/>
      <c r="AE1216"/>
      <c r="AF1216"/>
      <c r="AG1216"/>
      <c r="AH1216"/>
      <c r="AI1216">
        <v>-54.968849212759643</v>
      </c>
      <c r="AJ1216"/>
      <c r="AK1216"/>
      <c r="AL1216">
        <v>-3.3610482891061513</v>
      </c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</row>
    <row r="1217" spans="1:55" x14ac:dyDescent="0.2">
      <c r="A1217" s="3" t="str">
        <f t="shared" si="18"/>
        <v>TurkeySAR_UNFCCC1996</v>
      </c>
      <c r="B1217" t="s">
        <v>294</v>
      </c>
      <c r="C1217" t="s">
        <v>311</v>
      </c>
      <c r="D1217" t="s">
        <v>23</v>
      </c>
      <c r="E1217" t="s">
        <v>65</v>
      </c>
      <c r="F1217">
        <v>261.18986308772315</v>
      </c>
      <c r="G1217">
        <v>4.3319532644329746</v>
      </c>
      <c r="H1217" t="s">
        <v>135</v>
      </c>
      <c r="I1217" t="s">
        <v>161</v>
      </c>
      <c r="J1217">
        <v>6.8610639675337143E-3</v>
      </c>
      <c r="K1217">
        <v>0.70044989982529859</v>
      </c>
      <c r="L1217">
        <v>4.1897001924347893E-2</v>
      </c>
      <c r="M1217">
        <v>0</v>
      </c>
      <c r="N1217">
        <v>9.8441502972799189E-2</v>
      </c>
      <c r="O1217">
        <v>0.1592115952775543</v>
      </c>
      <c r="P1217"/>
      <c r="Q1217">
        <v>5.2832196792098873</v>
      </c>
      <c r="R1217">
        <v>18.305223046212532</v>
      </c>
      <c r="S1217">
        <v>17.051001300031746</v>
      </c>
      <c r="T1217"/>
      <c r="U1217"/>
      <c r="V1217"/>
      <c r="W1217"/>
      <c r="X1217"/>
      <c r="Y1217"/>
      <c r="Z1217">
        <v>0.94501074706823462</v>
      </c>
      <c r="AA1217"/>
      <c r="AB1217"/>
      <c r="AC1217"/>
      <c r="AD1217"/>
      <c r="AE1217"/>
      <c r="AF1217"/>
      <c r="AG1217"/>
      <c r="AH1217"/>
      <c r="AI1217">
        <v>-55.785267471792878</v>
      </c>
      <c r="AJ1217"/>
      <c r="AK1217"/>
      <c r="AL1217">
        <v>-2.8826159688790232</v>
      </c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</row>
    <row r="1218" spans="1:55" x14ac:dyDescent="0.2">
      <c r="A1218" s="3" t="str">
        <f t="shared" si="18"/>
        <v>TurkeySAR_UNFCCC1997</v>
      </c>
      <c r="B1218" t="s">
        <v>294</v>
      </c>
      <c r="C1218" t="s">
        <v>311</v>
      </c>
      <c r="D1218" t="s">
        <v>23</v>
      </c>
      <c r="E1218" t="s">
        <v>64</v>
      </c>
      <c r="F1218">
        <v>272.5116826409448</v>
      </c>
      <c r="G1218">
        <v>4.4471790091337198</v>
      </c>
      <c r="H1218" t="s">
        <v>75</v>
      </c>
      <c r="I1218" t="s">
        <v>161</v>
      </c>
      <c r="J1218">
        <v>6.8588799700361001E-3</v>
      </c>
      <c r="K1218">
        <v>0.71560226605445032</v>
      </c>
      <c r="L1218">
        <v>4.1693356159621602E-2</v>
      </c>
      <c r="M1218">
        <v>0</v>
      </c>
      <c r="N1218">
        <v>9.7437776173067286E-2</v>
      </c>
      <c r="O1218">
        <v>0.14526660161286079</v>
      </c>
      <c r="P1218"/>
      <c r="Q1218">
        <v>4.91140396874055</v>
      </c>
      <c r="R1218">
        <v>17.063181722155601</v>
      </c>
      <c r="S1218">
        <v>16.667847851346917</v>
      </c>
      <c r="T1218"/>
      <c r="U1218"/>
      <c r="V1218"/>
      <c r="W1218"/>
      <c r="X1218"/>
      <c r="Y1218"/>
      <c r="Z1218">
        <v>0.94441249480940725</v>
      </c>
      <c r="AA1218"/>
      <c r="AB1218"/>
      <c r="AC1218"/>
      <c r="AD1218"/>
      <c r="AE1218"/>
      <c r="AF1218"/>
      <c r="AG1218"/>
      <c r="AH1218"/>
      <c r="AI1218">
        <v>-59.005118842131324</v>
      </c>
      <c r="AJ1218"/>
      <c r="AK1218"/>
      <c r="AL1218">
        <v>-3.4941012131054836</v>
      </c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</row>
    <row r="1219" spans="1:55" x14ac:dyDescent="0.2">
      <c r="A1219" s="3" t="str">
        <f t="shared" ref="A1219:A1282" si="19">C1219&amp;D1219&amp;E1219</f>
        <v>TurkeySAR_UNFCCC1998</v>
      </c>
      <c r="B1219" t="s">
        <v>294</v>
      </c>
      <c r="C1219" t="s">
        <v>311</v>
      </c>
      <c r="D1219" t="s">
        <v>23</v>
      </c>
      <c r="E1219" t="s">
        <v>62</v>
      </c>
      <c r="F1219">
        <v>274.04535459903713</v>
      </c>
      <c r="G1219">
        <v>4.4028864176955738</v>
      </c>
      <c r="H1219" t="s">
        <v>75</v>
      </c>
      <c r="I1219" t="s">
        <v>161</v>
      </c>
      <c r="J1219">
        <v>6.9903054121337529E-3</v>
      </c>
      <c r="K1219">
        <v>0.71032311205367016</v>
      </c>
      <c r="L1219">
        <v>4.2445186329763275E-2</v>
      </c>
      <c r="M1219">
        <v>0</v>
      </c>
      <c r="N1219">
        <v>9.8026158251874773E-2</v>
      </c>
      <c r="O1219">
        <v>0.14920554336469172</v>
      </c>
      <c r="P1219"/>
      <c r="Q1219">
        <v>5.0676376758302286</v>
      </c>
      <c r="R1219">
        <v>16.707809718093102</v>
      </c>
      <c r="S1219">
        <v>18.003184232122326</v>
      </c>
      <c r="T1219"/>
      <c r="U1219"/>
      <c r="V1219"/>
      <c r="W1219"/>
      <c r="X1219"/>
      <c r="Y1219"/>
      <c r="Z1219">
        <v>1.1104544134732994</v>
      </c>
      <c r="AA1219"/>
      <c r="AB1219"/>
      <c r="AC1219"/>
      <c r="AD1219"/>
      <c r="AE1219"/>
      <c r="AF1219"/>
      <c r="AG1219"/>
      <c r="AH1219"/>
      <c r="AI1219">
        <v>-60.335314622344889</v>
      </c>
      <c r="AJ1219"/>
      <c r="AK1219"/>
      <c r="AL1219">
        <v>-3.7731204666721543</v>
      </c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</row>
    <row r="1220" spans="1:55" x14ac:dyDescent="0.2">
      <c r="A1220" s="3" t="str">
        <f t="shared" si="19"/>
        <v>TurkeySAR_UNFCCC1999</v>
      </c>
      <c r="B1220" t="s">
        <v>294</v>
      </c>
      <c r="C1220" t="s">
        <v>311</v>
      </c>
      <c r="D1220" t="s">
        <v>23</v>
      </c>
      <c r="E1220" t="s">
        <v>60</v>
      </c>
      <c r="F1220">
        <v>271.29075168864637</v>
      </c>
      <c r="G1220">
        <v>4.2935524436795678</v>
      </c>
      <c r="H1220" t="s">
        <v>75</v>
      </c>
      <c r="I1220" t="s">
        <v>161</v>
      </c>
      <c r="J1220">
        <v>6.9792632181436146E-3</v>
      </c>
      <c r="K1220">
        <v>0.70960661987037077</v>
      </c>
      <c r="L1220">
        <v>4.4290396435772941E-2</v>
      </c>
      <c r="M1220">
        <v>0</v>
      </c>
      <c r="N1220">
        <v>9.3356957997405496E-2</v>
      </c>
      <c r="O1220">
        <v>0.15274602569645077</v>
      </c>
      <c r="P1220"/>
      <c r="Q1220">
        <v>5.1562344744894286</v>
      </c>
      <c r="R1220">
        <v>16.769013658067681</v>
      </c>
      <c r="S1220">
        <v>18.353202266397638</v>
      </c>
      <c r="T1220"/>
      <c r="U1220"/>
      <c r="V1220"/>
      <c r="W1220"/>
      <c r="X1220"/>
      <c r="Y1220"/>
      <c r="Z1220">
        <v>1.1601337296886722</v>
      </c>
      <c r="AA1220"/>
      <c r="AB1220"/>
      <c r="AC1220"/>
      <c r="AD1220"/>
      <c r="AE1220"/>
      <c r="AF1220"/>
      <c r="AG1220"/>
      <c r="AH1220"/>
      <c r="AI1220">
        <v>-61.618840558551838</v>
      </c>
      <c r="AJ1220"/>
      <c r="AK1220"/>
      <c r="AL1220">
        <v>-3.7305025570264152</v>
      </c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</row>
    <row r="1221" spans="1:55" x14ac:dyDescent="0.2">
      <c r="A1221" s="3" t="str">
        <f t="shared" si="19"/>
        <v>TurkeySAR_UNFCCC2000</v>
      </c>
      <c r="B1221" t="s">
        <v>294</v>
      </c>
      <c r="C1221" t="s">
        <v>311</v>
      </c>
      <c r="D1221" t="s">
        <v>23</v>
      </c>
      <c r="E1221" t="s">
        <v>58</v>
      </c>
      <c r="F1221">
        <v>292.29257088038929</v>
      </c>
      <c r="G1221">
        <v>4.5589830005878369</v>
      </c>
      <c r="H1221" t="s">
        <v>63</v>
      </c>
      <c r="I1221" t="s">
        <v>237</v>
      </c>
      <c r="J1221">
        <v>7.5244929376661468E-3</v>
      </c>
      <c r="K1221">
        <v>0.73448769998582508</v>
      </c>
      <c r="L1221">
        <v>4.2347364531277597E-2</v>
      </c>
      <c r="M1221">
        <v>0</v>
      </c>
      <c r="N1221">
        <v>8.7633115634531258E-2</v>
      </c>
      <c r="O1221">
        <v>0.13553181984836604</v>
      </c>
      <c r="P1221"/>
      <c r="Q1221">
        <v>4.8819786745594129</v>
      </c>
      <c r="R1221">
        <v>16.156459241562409</v>
      </c>
      <c r="S1221">
        <v>17.549757591598709</v>
      </c>
      <c r="T1221"/>
      <c r="U1221"/>
      <c r="V1221"/>
      <c r="W1221"/>
      <c r="X1221"/>
      <c r="Y1221"/>
      <c r="Z1221">
        <v>1.0267485518561534</v>
      </c>
      <c r="AA1221"/>
      <c r="AB1221"/>
      <c r="AC1221"/>
      <c r="AD1221"/>
      <c r="AE1221"/>
      <c r="AF1221"/>
      <c r="AG1221"/>
      <c r="AH1221"/>
      <c r="AI1221">
        <v>-57.91164932719979</v>
      </c>
      <c r="AJ1221"/>
      <c r="AK1221"/>
      <c r="AL1221">
        <v>-4.3374683231298468</v>
      </c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</row>
    <row r="1222" spans="1:55" x14ac:dyDescent="0.2">
      <c r="A1222" s="3" t="str">
        <f t="shared" si="19"/>
        <v>TurkeySAR_UNFCCC2001</v>
      </c>
      <c r="B1222" t="s">
        <v>294</v>
      </c>
      <c r="C1222" t="s">
        <v>311</v>
      </c>
      <c r="D1222" t="s">
        <v>23</v>
      </c>
      <c r="E1222" t="s">
        <v>55</v>
      </c>
      <c r="F1222">
        <v>273.01443318470331</v>
      </c>
      <c r="G1222">
        <v>4.1955734826712048</v>
      </c>
      <c r="H1222" t="s">
        <v>125</v>
      </c>
      <c r="I1222" t="s">
        <v>181</v>
      </c>
      <c r="J1222">
        <v>6.1188492219866088E-3</v>
      </c>
      <c r="K1222">
        <v>0.72509560407672147</v>
      </c>
      <c r="L1222">
        <v>4.67285190101243E-2</v>
      </c>
      <c r="M1222">
        <v>0</v>
      </c>
      <c r="N1222">
        <v>9.2019208730712065E-2</v>
      </c>
      <c r="O1222">
        <v>0.1361566681824421</v>
      </c>
      <c r="P1222"/>
      <c r="Q1222">
        <v>4.8181695132137197</v>
      </c>
      <c r="R1222">
        <v>15.719663399975408</v>
      </c>
      <c r="S1222">
        <v>15.715093005139195</v>
      </c>
      <c r="T1222"/>
      <c r="U1222"/>
      <c r="V1222"/>
      <c r="W1222"/>
      <c r="X1222"/>
      <c r="Y1222"/>
      <c r="Z1222">
        <v>0.91980966981882739</v>
      </c>
      <c r="AA1222"/>
      <c r="AB1222"/>
      <c r="AC1222"/>
      <c r="AD1222"/>
      <c r="AE1222"/>
      <c r="AF1222"/>
      <c r="AG1222"/>
      <c r="AH1222"/>
      <c r="AI1222">
        <v>-61.449428172935484</v>
      </c>
      <c r="AJ1222"/>
      <c r="AK1222"/>
      <c r="AL1222">
        <v>-4.0379075564824944</v>
      </c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</row>
    <row r="1223" spans="1:55" x14ac:dyDescent="0.2">
      <c r="A1223" s="3" t="str">
        <f t="shared" si="19"/>
        <v>TurkeySAR_UNFCCC2002</v>
      </c>
      <c r="B1223" t="s">
        <v>294</v>
      </c>
      <c r="C1223" t="s">
        <v>311</v>
      </c>
      <c r="D1223" t="s">
        <v>23</v>
      </c>
      <c r="E1223" t="s">
        <v>52</v>
      </c>
      <c r="F1223">
        <v>279.03944183176844</v>
      </c>
      <c r="G1223">
        <v>4.2285966883700681</v>
      </c>
      <c r="H1223" t="s">
        <v>209</v>
      </c>
      <c r="I1223" t="s">
        <v>164</v>
      </c>
      <c r="J1223">
        <v>6.2503040368159955E-3</v>
      </c>
      <c r="K1223">
        <v>0.73378844587411285</v>
      </c>
      <c r="L1223">
        <v>4.703659666095545E-2</v>
      </c>
      <c r="M1223">
        <v>0</v>
      </c>
      <c r="N1223">
        <v>9.2954548859939451E-2</v>
      </c>
      <c r="O1223">
        <v>0.12622040860499231</v>
      </c>
      <c r="P1223"/>
      <c r="Q1223">
        <v>4.3192900669255394</v>
      </c>
      <c r="R1223">
        <v>14.258585196745589</v>
      </c>
      <c r="S1223">
        <v>15.711671805729612</v>
      </c>
      <c r="T1223"/>
      <c r="U1223"/>
      <c r="V1223"/>
      <c r="W1223"/>
      <c r="X1223"/>
      <c r="Y1223"/>
      <c r="Z1223">
        <v>0.93092529551404923</v>
      </c>
      <c r="AA1223"/>
      <c r="AB1223"/>
      <c r="AC1223"/>
      <c r="AD1223"/>
      <c r="AE1223"/>
      <c r="AF1223"/>
      <c r="AG1223"/>
      <c r="AH1223"/>
      <c r="AI1223">
        <v>-68.86534349617925</v>
      </c>
      <c r="AJ1223"/>
      <c r="AK1223"/>
      <c r="AL1223">
        <v>-4.9988487848130472</v>
      </c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</row>
    <row r="1224" spans="1:55" x14ac:dyDescent="0.2">
      <c r="A1224" s="3" t="str">
        <f t="shared" si="19"/>
        <v>TurkeySAR_UNFCCC2003</v>
      </c>
      <c r="B1224" t="s">
        <v>294</v>
      </c>
      <c r="C1224" t="s">
        <v>311</v>
      </c>
      <c r="D1224" t="s">
        <v>23</v>
      </c>
      <c r="E1224" t="s">
        <v>50</v>
      </c>
      <c r="F1224">
        <v>297.72339643888273</v>
      </c>
      <c r="G1224">
        <v>4.4524494965812336</v>
      </c>
      <c r="H1224" t="s">
        <v>137</v>
      </c>
      <c r="I1224" t="s">
        <v>164</v>
      </c>
      <c r="J1224">
        <v>6.3928727356056146E-3</v>
      </c>
      <c r="K1224">
        <v>0.73655197906382841</v>
      </c>
      <c r="L1224">
        <v>4.5150403003930868E-2</v>
      </c>
      <c r="M1224">
        <v>0</v>
      </c>
      <c r="N1224">
        <v>9.0907330860759278E-2</v>
      </c>
      <c r="O1224">
        <v>0.12739028707148153</v>
      </c>
      <c r="P1224"/>
      <c r="Q1224">
        <v>4.3983325142433589</v>
      </c>
      <c r="R1224">
        <v>15.854526892625852</v>
      </c>
      <c r="S1224">
        <v>16.700100696140336</v>
      </c>
      <c r="T1224"/>
      <c r="U1224"/>
      <c r="V1224"/>
      <c r="W1224"/>
      <c r="X1224"/>
      <c r="Y1224"/>
      <c r="Z1224">
        <v>0.97410883723622776</v>
      </c>
      <c r="AA1224"/>
      <c r="AB1224"/>
      <c r="AC1224"/>
      <c r="AD1224"/>
      <c r="AE1224"/>
      <c r="AF1224"/>
      <c r="AG1224"/>
      <c r="AH1224"/>
      <c r="AI1224">
        <v>-70.271672301881907</v>
      </c>
      <c r="AJ1224"/>
      <c r="AK1224"/>
      <c r="AL1224">
        <v>-5.1780661601735956</v>
      </c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</row>
    <row r="1225" spans="1:55" x14ac:dyDescent="0.2">
      <c r="A1225" s="3" t="str">
        <f t="shared" si="19"/>
        <v>TurkeySAR_UNFCCC2004</v>
      </c>
      <c r="B1225" t="s">
        <v>294</v>
      </c>
      <c r="C1225" t="s">
        <v>311</v>
      </c>
      <c r="D1225" t="s">
        <v>23</v>
      </c>
      <c r="E1225" t="s">
        <v>46</v>
      </c>
      <c r="F1225">
        <v>307.00992352965397</v>
      </c>
      <c r="G1225">
        <v>4.5291669815170081</v>
      </c>
      <c r="H1225" t="s">
        <v>137</v>
      </c>
      <c r="I1225" t="s">
        <v>164</v>
      </c>
      <c r="J1225">
        <v>6.2453675099016894E-3</v>
      </c>
      <c r="K1225">
        <v>0.7333454551768358</v>
      </c>
      <c r="L1225">
        <v>4.5055625690666928E-2</v>
      </c>
      <c r="M1225">
        <v>0</v>
      </c>
      <c r="N1225">
        <v>9.5624404858093967E-2</v>
      </c>
      <c r="O1225">
        <v>0.12597451427440329</v>
      </c>
      <c r="P1225"/>
      <c r="Q1225">
        <v>4.4004285963945771</v>
      </c>
      <c r="R1225">
        <v>15.933657687733893</v>
      </c>
      <c r="S1225">
        <v>17.259396510707777</v>
      </c>
      <c r="T1225"/>
      <c r="U1225"/>
      <c r="V1225"/>
      <c r="W1225"/>
      <c r="X1225"/>
      <c r="Y1225"/>
      <c r="Z1225">
        <v>1.0819431992336046</v>
      </c>
      <c r="AA1225"/>
      <c r="AB1225"/>
      <c r="AC1225"/>
      <c r="AD1225"/>
      <c r="AE1225"/>
      <c r="AF1225"/>
      <c r="AG1225"/>
      <c r="AH1225"/>
      <c r="AI1225">
        <v>-69.602104928985</v>
      </c>
      <c r="AJ1225"/>
      <c r="AK1225"/>
      <c r="AL1225">
        <v>-5.6994814527958271</v>
      </c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</row>
    <row r="1226" spans="1:55" x14ac:dyDescent="0.2">
      <c r="A1226" s="3" t="str">
        <f t="shared" si="19"/>
        <v>TurkeySAR_UNFCCC2005</v>
      </c>
      <c r="B1226" t="s">
        <v>294</v>
      </c>
      <c r="C1226" t="s">
        <v>311</v>
      </c>
      <c r="D1226" t="s">
        <v>23</v>
      </c>
      <c r="E1226" t="s">
        <v>43</v>
      </c>
      <c r="F1226">
        <v>329.05753855731751</v>
      </c>
      <c r="G1226">
        <v>4.789446234618941</v>
      </c>
      <c r="H1226" t="s">
        <v>135</v>
      </c>
      <c r="I1226" t="s">
        <v>164</v>
      </c>
      <c r="J1226">
        <v>6.4083991290650706E-3</v>
      </c>
      <c r="K1226">
        <v>0.73915303372419716</v>
      </c>
      <c r="L1226">
        <v>4.2919802411388645E-2</v>
      </c>
      <c r="M1226">
        <v>0</v>
      </c>
      <c r="N1226">
        <v>9.7258574575653012E-2</v>
      </c>
      <c r="O1226">
        <v>0.12066858928876117</v>
      </c>
      <c r="P1226"/>
      <c r="Q1226">
        <v>4.5815716195548024</v>
      </c>
      <c r="R1226">
        <v>16.530787163602071</v>
      </c>
      <c r="S1226">
        <v>17.559446965062705</v>
      </c>
      <c r="T1226"/>
      <c r="U1226"/>
      <c r="V1226"/>
      <c r="W1226"/>
      <c r="X1226"/>
      <c r="Y1226"/>
      <c r="Z1226">
        <v>1.0351032243240665</v>
      </c>
      <c r="AA1226"/>
      <c r="AB1226"/>
      <c r="AC1226"/>
      <c r="AD1226"/>
      <c r="AE1226"/>
      <c r="AF1226"/>
      <c r="AG1226"/>
      <c r="AH1226"/>
      <c r="AI1226">
        <v>-69.358148869464245</v>
      </c>
      <c r="AJ1226"/>
      <c r="AK1226"/>
      <c r="AL1226">
        <v>-6.2849598933393489</v>
      </c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</row>
    <row r="1227" spans="1:55" x14ac:dyDescent="0.2">
      <c r="A1227" s="3" t="str">
        <f t="shared" si="19"/>
        <v>TurkeySAR_UNFCCC2006</v>
      </c>
      <c r="B1227" t="s">
        <v>294</v>
      </c>
      <c r="C1227" t="s">
        <v>311</v>
      </c>
      <c r="D1227" t="s">
        <v>23</v>
      </c>
      <c r="E1227" t="s">
        <v>39</v>
      </c>
      <c r="F1227">
        <v>349.69841118649697</v>
      </c>
      <c r="G1227">
        <v>5.0243062325616226</v>
      </c>
      <c r="H1227" t="s">
        <v>71</v>
      </c>
      <c r="I1227" t="s">
        <v>161</v>
      </c>
      <c r="J1227">
        <v>6.8941504724740485E-3</v>
      </c>
      <c r="K1227">
        <v>0.74134017393050844</v>
      </c>
      <c r="L1227">
        <v>4.1434752847496335E-2</v>
      </c>
      <c r="M1227">
        <v>0</v>
      </c>
      <c r="N1227">
        <v>9.9782010507170893E-2</v>
      </c>
      <c r="O1227">
        <v>0.11744306271482428</v>
      </c>
      <c r="P1227"/>
      <c r="Q1227">
        <v>4.8191552598808176</v>
      </c>
      <c r="R1227">
        <v>17.09558789552452</v>
      </c>
      <c r="S1227">
        <v>18.123754516074609</v>
      </c>
      <c r="T1227"/>
      <c r="U1227"/>
      <c r="V1227"/>
      <c r="W1227"/>
      <c r="X1227"/>
      <c r="Y1227"/>
      <c r="Z1227">
        <v>1.0311547647702248</v>
      </c>
      <c r="AA1227"/>
      <c r="AB1227"/>
      <c r="AC1227"/>
      <c r="AD1227"/>
      <c r="AE1227"/>
      <c r="AF1227"/>
      <c r="AG1227"/>
      <c r="AH1227"/>
      <c r="AI1227">
        <v>-70.288299020768847</v>
      </c>
      <c r="AJ1227"/>
      <c r="AK1227"/>
      <c r="AL1227">
        <v>-6.496680340537436</v>
      </c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</row>
    <row r="1228" spans="1:55" x14ac:dyDescent="0.2">
      <c r="A1228" s="3" t="str">
        <f t="shared" si="19"/>
        <v>TurkeySAR_UNFCCC2007</v>
      </c>
      <c r="B1228" t="s">
        <v>294</v>
      </c>
      <c r="C1228" t="s">
        <v>311</v>
      </c>
      <c r="D1228" t="s">
        <v>23</v>
      </c>
      <c r="E1228" t="s">
        <v>37</v>
      </c>
      <c r="F1228">
        <v>382.15960151656589</v>
      </c>
      <c r="G1228">
        <v>5.4230982693445222</v>
      </c>
      <c r="H1228" t="s">
        <v>56</v>
      </c>
      <c r="I1228" t="s">
        <v>237</v>
      </c>
      <c r="J1228">
        <v>7.466285989754704E-3</v>
      </c>
      <c r="K1228">
        <v>0.75873947140011266</v>
      </c>
      <c r="L1228">
        <v>3.8453751733104134E-2</v>
      </c>
      <c r="M1228">
        <v>0</v>
      </c>
      <c r="N1228">
        <v>9.6805218428791737E-2</v>
      </c>
      <c r="O1228">
        <v>0.10600155843799156</v>
      </c>
      <c r="P1228"/>
      <c r="Q1228">
        <v>4.8488891510688843</v>
      </c>
      <c r="R1228">
        <v>17.28311238948454</v>
      </c>
      <c r="S1228">
        <v>17.414049845695203</v>
      </c>
      <c r="T1228"/>
      <c r="U1228"/>
      <c r="V1228"/>
      <c r="W1228"/>
      <c r="X1228"/>
      <c r="Y1228"/>
      <c r="Z1228">
        <v>0.96346194654919382</v>
      </c>
      <c r="AA1228"/>
      <c r="AB1228"/>
      <c r="AC1228"/>
      <c r="AD1228"/>
      <c r="AE1228"/>
      <c r="AF1228"/>
      <c r="AG1228"/>
      <c r="AH1228"/>
      <c r="AI1228">
        <v>-68.880731283020154</v>
      </c>
      <c r="AJ1228"/>
      <c r="AK1228"/>
      <c r="AL1228">
        <v>-7.2474926059707618</v>
      </c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</row>
    <row r="1229" spans="1:55" x14ac:dyDescent="0.2">
      <c r="A1229" s="3" t="str">
        <f t="shared" si="19"/>
        <v>TurkeySAR_UNFCCC2008</v>
      </c>
      <c r="B1229" t="s">
        <v>294</v>
      </c>
      <c r="C1229" t="s">
        <v>311</v>
      </c>
      <c r="D1229" t="s">
        <v>23</v>
      </c>
      <c r="E1229" t="s">
        <v>33</v>
      </c>
      <c r="F1229">
        <v>378.3966021429996</v>
      </c>
      <c r="G1229">
        <v>5.3055629599592073</v>
      </c>
      <c r="H1229" t="s">
        <v>69</v>
      </c>
      <c r="I1229" t="s">
        <v>237</v>
      </c>
      <c r="J1229">
        <v>7.3523542794064209E-3</v>
      </c>
      <c r="K1229">
        <v>0.75726163018173098</v>
      </c>
      <c r="L1229">
        <v>3.9053036203697114E-2</v>
      </c>
      <c r="M1229">
        <v>0</v>
      </c>
      <c r="N1229">
        <v>0.10216474243664313</v>
      </c>
      <c r="O1229">
        <v>0.10152059117792878</v>
      </c>
      <c r="P1229"/>
      <c r="Q1229">
        <v>4.7051588165067342</v>
      </c>
      <c r="R1229">
        <v>16.870620361224574</v>
      </c>
      <c r="S1229">
        <v>15.863717667294903</v>
      </c>
      <c r="T1229"/>
      <c r="U1229"/>
      <c r="V1229"/>
      <c r="W1229"/>
      <c r="X1229"/>
      <c r="Y1229"/>
      <c r="Z1229">
        <v>0.97554990425061672</v>
      </c>
      <c r="AA1229"/>
      <c r="AB1229"/>
      <c r="AC1229"/>
      <c r="AD1229"/>
      <c r="AE1229"/>
      <c r="AF1229"/>
      <c r="AG1229"/>
      <c r="AH1229"/>
      <c r="AI1229">
        <v>-63.994045152973996</v>
      </c>
      <c r="AJ1229"/>
      <c r="AK1229"/>
      <c r="AL1229">
        <v>-7.6990297907512293</v>
      </c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</row>
    <row r="1230" spans="1:55" x14ac:dyDescent="0.2">
      <c r="A1230" s="3" t="str">
        <f t="shared" si="19"/>
        <v>TurkeySAR_UNFCCC2009</v>
      </c>
      <c r="B1230" t="s">
        <v>294</v>
      </c>
      <c r="C1230" t="s">
        <v>311</v>
      </c>
      <c r="D1230" t="s">
        <v>23</v>
      </c>
      <c r="E1230" t="s">
        <v>31</v>
      </c>
      <c r="F1230">
        <v>385.82644392880167</v>
      </c>
      <c r="G1230">
        <v>5.3419595765542711</v>
      </c>
      <c r="H1230" t="s">
        <v>66</v>
      </c>
      <c r="I1230" t="s">
        <v>233</v>
      </c>
      <c r="J1230">
        <v>7.4569983645259999E-3</v>
      </c>
      <c r="K1230">
        <v>0.75441965559622914</v>
      </c>
      <c r="L1230">
        <v>3.8342120758889972E-2</v>
      </c>
      <c r="M1230">
        <v>0</v>
      </c>
      <c r="N1230">
        <v>0.10548198443759665</v>
      </c>
      <c r="O1230">
        <v>0.10175623920728426</v>
      </c>
      <c r="P1230"/>
      <c r="Q1230">
        <v>4.6309341967298634</v>
      </c>
      <c r="R1230">
        <v>16.46881329519347</v>
      </c>
      <c r="S1230">
        <v>17.137177597657175</v>
      </c>
      <c r="T1230"/>
      <c r="U1230"/>
      <c r="V1230"/>
      <c r="W1230"/>
      <c r="X1230"/>
      <c r="Y1230"/>
      <c r="Z1230">
        <v>1.0233228313344809</v>
      </c>
      <c r="AA1230"/>
      <c r="AB1230"/>
      <c r="AC1230"/>
      <c r="AD1230"/>
      <c r="AE1230"/>
      <c r="AF1230"/>
      <c r="AG1230"/>
      <c r="AH1230"/>
      <c r="AI1230">
        <v>-67.384521675189532</v>
      </c>
      <c r="AJ1230"/>
      <c r="AK1230"/>
      <c r="AL1230">
        <v>-7.4075191177119111</v>
      </c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</row>
    <row r="1231" spans="1:55" x14ac:dyDescent="0.2">
      <c r="A1231" s="3" t="str">
        <f t="shared" si="19"/>
        <v>TurkeySAR_UNFCCC2010</v>
      </c>
      <c r="B1231" t="s">
        <v>294</v>
      </c>
      <c r="C1231" t="s">
        <v>311</v>
      </c>
      <c r="D1231" t="s">
        <v>23</v>
      </c>
      <c r="E1231" t="s">
        <v>30</v>
      </c>
      <c r="F1231">
        <v>387.94149169850493</v>
      </c>
      <c r="G1231">
        <v>5.3000842020555394</v>
      </c>
      <c r="H1231" t="s">
        <v>67</v>
      </c>
      <c r="I1231" t="s">
        <v>207</v>
      </c>
      <c r="J1231">
        <v>7.3634716054606095E-3</v>
      </c>
      <c r="K1231">
        <v>0.73732670078794138</v>
      </c>
      <c r="L1231">
        <v>3.8743402097211714E-2</v>
      </c>
      <c r="M1231">
        <v>0</v>
      </c>
      <c r="N1231">
        <v>0.11719205935984116</v>
      </c>
      <c r="O1231">
        <v>0.1067378377550058</v>
      </c>
      <c r="P1231"/>
      <c r="Q1231">
        <v>5.1137620450854779</v>
      </c>
      <c r="R1231">
        <v>17.594657825102296</v>
      </c>
      <c r="S1231">
        <v>17.690669030942964</v>
      </c>
      <c r="T1231"/>
      <c r="U1231"/>
      <c r="V1231"/>
      <c r="W1231"/>
      <c r="X1231"/>
      <c r="Y1231"/>
      <c r="Z1231">
        <v>1.0089470982192159</v>
      </c>
      <c r="AA1231"/>
      <c r="AB1231"/>
      <c r="AC1231"/>
      <c r="AD1231"/>
      <c r="AE1231"/>
      <c r="AF1231"/>
      <c r="AG1231"/>
      <c r="AH1231"/>
      <c r="AI1231">
        <v>-67.616656699013518</v>
      </c>
      <c r="AJ1231"/>
      <c r="AK1231"/>
      <c r="AL1231">
        <v>-8.5873655001230844</v>
      </c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</row>
    <row r="1232" spans="1:55" x14ac:dyDescent="0.2">
      <c r="A1232" s="3" t="str">
        <f t="shared" si="19"/>
        <v>TurkeySAR_UNFCCC2011</v>
      </c>
      <c r="B1232" t="s">
        <v>294</v>
      </c>
      <c r="C1232" t="s">
        <v>311</v>
      </c>
      <c r="D1232" t="s">
        <v>23</v>
      </c>
      <c r="E1232" t="s">
        <v>29</v>
      </c>
      <c r="F1232">
        <v>416.99956415333236</v>
      </c>
      <c r="G1232">
        <v>5.6219212251440025</v>
      </c>
      <c r="H1232" t="s">
        <v>57</v>
      </c>
      <c r="I1232" t="s">
        <v>233</v>
      </c>
      <c r="J1232">
        <v>7.4695832425228023E-3</v>
      </c>
      <c r="K1232">
        <v>0.73880093302504113</v>
      </c>
      <c r="L1232">
        <v>3.6752499776172204E-2</v>
      </c>
      <c r="M1232">
        <v>0</v>
      </c>
      <c r="N1232">
        <v>0.11983220484190363</v>
      </c>
      <c r="O1232">
        <v>0.10461436235688297</v>
      </c>
      <c r="P1232"/>
      <c r="Q1232">
        <v>5.3752489553757039</v>
      </c>
      <c r="R1232">
        <v>19.191248046468395</v>
      </c>
      <c r="S1232">
        <v>18.122016091848817</v>
      </c>
      <c r="T1232"/>
      <c r="U1232"/>
      <c r="V1232"/>
      <c r="W1232"/>
      <c r="X1232"/>
      <c r="Y1232"/>
      <c r="Z1232">
        <v>0.93563041330606522</v>
      </c>
      <c r="AA1232"/>
      <c r="AB1232"/>
      <c r="AC1232"/>
      <c r="AD1232"/>
      <c r="AE1232"/>
      <c r="AF1232"/>
      <c r="AG1232"/>
      <c r="AH1232"/>
      <c r="AI1232">
        <v>-69.390946975557355</v>
      </c>
      <c r="AJ1232"/>
      <c r="AK1232"/>
      <c r="AL1232">
        <v>-9.7424302299262653</v>
      </c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</row>
    <row r="1233" spans="1:55" x14ac:dyDescent="0.2">
      <c r="A1233" s="3" t="str">
        <f t="shared" si="19"/>
        <v>TurkeySAR_UNFCCC2012</v>
      </c>
      <c r="B1233" t="s">
        <v>294</v>
      </c>
      <c r="C1233" t="s">
        <v>311</v>
      </c>
      <c r="D1233" t="s">
        <v>23</v>
      </c>
      <c r="E1233" t="s">
        <v>28</v>
      </c>
      <c r="F1233">
        <v>435.26752546270927</v>
      </c>
      <c r="G1233">
        <v>5.7821776516960055</v>
      </c>
      <c r="H1233" t="s">
        <v>57</v>
      </c>
      <c r="I1233" t="s">
        <v>234</v>
      </c>
      <c r="J1233">
        <v>7.7219256157278508E-3</v>
      </c>
      <c r="K1233">
        <v>0.73423692832359366</v>
      </c>
      <c r="L1233">
        <v>3.491042149740714E-2</v>
      </c>
      <c r="M1233">
        <v>0</v>
      </c>
      <c r="N1233">
        <v>0.11841689470943054</v>
      </c>
      <c r="O1233">
        <v>0.11243575546956873</v>
      </c>
      <c r="P1233"/>
      <c r="Q1233">
        <v>6.1155171898646579</v>
      </c>
      <c r="R1233">
        <v>21.663905810256107</v>
      </c>
      <c r="S1233">
        <v>20.112956012375861</v>
      </c>
      <c r="T1233"/>
      <c r="U1233"/>
      <c r="V1233"/>
      <c r="W1233"/>
      <c r="X1233"/>
      <c r="Y1233"/>
      <c r="Z1233">
        <v>1.0472540442728333</v>
      </c>
      <c r="AA1233"/>
      <c r="AB1233"/>
      <c r="AC1233"/>
      <c r="AD1233"/>
      <c r="AE1233"/>
      <c r="AF1233"/>
      <c r="AG1233"/>
      <c r="AH1233"/>
      <c r="AI1233">
        <v>-67.16226306248231</v>
      </c>
      <c r="AJ1233"/>
      <c r="AK1233"/>
      <c r="AL1233">
        <v>-10.510740300977597</v>
      </c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</row>
    <row r="1234" spans="1:55" x14ac:dyDescent="0.2">
      <c r="A1234" s="3" t="str">
        <f t="shared" si="19"/>
        <v>TurkeySAR_UNFCCC2013</v>
      </c>
      <c r="B1234" t="s">
        <v>294</v>
      </c>
      <c r="C1234" t="s">
        <v>311</v>
      </c>
      <c r="D1234" t="s">
        <v>23</v>
      </c>
      <c r="E1234" t="s">
        <v>27</v>
      </c>
      <c r="F1234">
        <v>427.44442944173596</v>
      </c>
      <c r="G1234">
        <v>5.5819548729760742</v>
      </c>
      <c r="H1234" t="s">
        <v>69</v>
      </c>
      <c r="I1234" t="s">
        <v>234</v>
      </c>
      <c r="J1234">
        <v>7.41431259823035E-3</v>
      </c>
      <c r="K1234">
        <v>0.71727810274676751</v>
      </c>
      <c r="L1234">
        <v>3.3683834633885433E-2</v>
      </c>
      <c r="M1234">
        <v>0</v>
      </c>
      <c r="N1234">
        <v>0.12737788556125226</v>
      </c>
      <c r="O1234">
        <v>0.12166017705809472</v>
      </c>
      <c r="P1234"/>
      <c r="Q1234">
        <v>6.4412528017843487</v>
      </c>
      <c r="R1234">
        <v>22.600887731275773</v>
      </c>
      <c r="S1234">
        <v>21.746698642643757</v>
      </c>
      <c r="T1234"/>
      <c r="U1234"/>
      <c r="V1234"/>
      <c r="W1234"/>
      <c r="X1234"/>
      <c r="Y1234"/>
      <c r="Z1234">
        <v>1.2141257926739946</v>
      </c>
      <c r="AA1234"/>
      <c r="AB1234"/>
      <c r="AC1234"/>
      <c r="AD1234"/>
      <c r="AE1234"/>
      <c r="AF1234"/>
      <c r="AG1234"/>
      <c r="AH1234"/>
      <c r="AI1234">
        <v>-67.922697820844988</v>
      </c>
      <c r="AJ1234"/>
      <c r="AK1234"/>
      <c r="AL1234">
        <v>-11.080784297789375</v>
      </c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</row>
    <row r="1235" spans="1:55" x14ac:dyDescent="0.2">
      <c r="A1235" s="3" t="str">
        <f t="shared" si="19"/>
        <v>TurkeySAR_UNFCCC2014</v>
      </c>
      <c r="B1235" t="s">
        <v>294</v>
      </c>
      <c r="C1235" t="s">
        <v>311</v>
      </c>
      <c r="D1235" t="s">
        <v>23</v>
      </c>
      <c r="E1235" t="s">
        <v>24</v>
      </c>
      <c r="F1235">
        <v>446.02163001048535</v>
      </c>
      <c r="G1235">
        <v>5.7100216762968943</v>
      </c>
      <c r="H1235" t="s">
        <v>66</v>
      </c>
      <c r="I1235" t="s">
        <v>146</v>
      </c>
      <c r="J1235">
        <v>7.8575865992786785E-3</v>
      </c>
      <c r="K1235">
        <v>0.72810717117929546</v>
      </c>
      <c r="L1235">
        <v>3.2000384317725852E-2</v>
      </c>
      <c r="M1235">
        <v>0</v>
      </c>
      <c r="N1235">
        <v>0.12263151419243752</v>
      </c>
      <c r="O1235">
        <v>0.11726093031054106</v>
      </c>
      <c r="P1235"/>
      <c r="Q1235">
        <v>6.7194605782709882</v>
      </c>
      <c r="R1235">
        <v>22.809703716023243</v>
      </c>
      <c r="S1235">
        <v>21.60045913760694</v>
      </c>
      <c r="T1235"/>
      <c r="U1235"/>
      <c r="V1235"/>
      <c r="W1235"/>
      <c r="X1235"/>
      <c r="Y1235"/>
      <c r="Z1235">
        <v>1.1712878417522807</v>
      </c>
      <c r="AA1235"/>
      <c r="AB1235"/>
      <c r="AC1235"/>
      <c r="AD1235"/>
      <c r="AE1235"/>
      <c r="AF1235"/>
      <c r="AG1235"/>
      <c r="AH1235"/>
      <c r="AI1235">
        <v>-68.101870024599279</v>
      </c>
      <c r="AJ1235"/>
      <c r="AK1235"/>
      <c r="AL1235">
        <v>-12.048838296512205</v>
      </c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</row>
    <row r="1236" spans="1:55" x14ac:dyDescent="0.2">
      <c r="A1236" s="3" t="str">
        <f t="shared" si="19"/>
        <v>TurkeySAR_UNFCCC2015</v>
      </c>
      <c r="B1236" t="s">
        <v>294</v>
      </c>
      <c r="C1236" t="s">
        <v>311</v>
      </c>
      <c r="D1236" t="s">
        <v>23</v>
      </c>
      <c r="E1236" t="s">
        <v>22</v>
      </c>
      <c r="F1236">
        <v>462.28364988267208</v>
      </c>
      <c r="G1236">
        <v>5.8042163665740754</v>
      </c>
      <c r="H1236" t="s">
        <v>56</v>
      </c>
      <c r="I1236" t="s">
        <v>205</v>
      </c>
      <c r="J1236">
        <v>8.0679354508955796E-3</v>
      </c>
      <c r="K1236">
        <v>0.7375426408162673</v>
      </c>
      <c r="L1236">
        <v>3.2061101677458279E-2</v>
      </c>
      <c r="M1236">
        <v>0</v>
      </c>
      <c r="N1236">
        <v>0.1172997823995037</v>
      </c>
      <c r="O1236">
        <v>0.11309647510677079</v>
      </c>
      <c r="P1236"/>
      <c r="Q1236">
        <v>6.6289270042185615</v>
      </c>
      <c r="R1236">
        <v>22.635879140791811</v>
      </c>
      <c r="S1236">
        <v>21.851410691329097</v>
      </c>
      <c r="T1236"/>
      <c r="U1236"/>
      <c r="V1236"/>
      <c r="W1236"/>
      <c r="X1236"/>
      <c r="Y1236"/>
      <c r="Z1236">
        <v>1.1664344648832938</v>
      </c>
      <c r="AA1236"/>
      <c r="AB1236"/>
      <c r="AC1236"/>
      <c r="AD1236"/>
      <c r="AE1236"/>
      <c r="AF1236"/>
      <c r="AG1236"/>
      <c r="AH1236"/>
      <c r="AI1236">
        <v>-87.671511847532571</v>
      </c>
      <c r="AJ1236"/>
      <c r="AK1236"/>
      <c r="AL1236">
        <v>-12.541039802863196</v>
      </c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</row>
    <row r="1237" spans="1:55" x14ac:dyDescent="0.2">
      <c r="A1237" s="3" t="str">
        <f t="shared" si="19"/>
        <v>TurkeySAR_UNFCCC2016</v>
      </c>
      <c r="B1237" t="s">
        <v>294</v>
      </c>
      <c r="C1237" t="s">
        <v>311</v>
      </c>
      <c r="D1237" t="s">
        <v>23</v>
      </c>
      <c r="E1237" t="s">
        <v>21</v>
      </c>
      <c r="F1237">
        <v>487.7666381809446</v>
      </c>
      <c r="G1237">
        <v>6.0203688783570088</v>
      </c>
      <c r="H1237" t="s">
        <v>116</v>
      </c>
      <c r="I1237" t="s">
        <v>235</v>
      </c>
      <c r="J1237">
        <v>9.239750566413114E-3</v>
      </c>
      <c r="K1237">
        <v>0.73840919112202796</v>
      </c>
      <c r="L1237">
        <v>2.9658541438077887E-2</v>
      </c>
      <c r="M1237">
        <v>0</v>
      </c>
      <c r="N1237">
        <v>0.11894359610385313</v>
      </c>
      <c r="O1237">
        <v>0.11298867133604112</v>
      </c>
      <c r="P1237"/>
      <c r="Q1237">
        <v>6.7208955366147567</v>
      </c>
      <c r="R1237">
        <v>22.666518270384699</v>
      </c>
      <c r="S1237">
        <v>24.07942415211372</v>
      </c>
      <c r="T1237"/>
      <c r="U1237"/>
      <c r="V1237"/>
      <c r="W1237"/>
      <c r="X1237"/>
      <c r="Y1237"/>
      <c r="Z1237">
        <v>1.6452664109992625</v>
      </c>
      <c r="AA1237"/>
      <c r="AB1237"/>
      <c r="AC1237"/>
      <c r="AD1237"/>
      <c r="AE1237"/>
      <c r="AF1237"/>
      <c r="AG1237"/>
      <c r="AH1237"/>
      <c r="AI1237">
        <v>-85.240675448875876</v>
      </c>
      <c r="AJ1237"/>
      <c r="AK1237"/>
      <c r="AL1237">
        <v>-13.101860646577359</v>
      </c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</row>
    <row r="1238" spans="1:55" x14ac:dyDescent="0.2">
      <c r="A1238" s="3" t="str">
        <f t="shared" si="19"/>
        <v>TurkeySAR_UNFCCC2017</v>
      </c>
      <c r="B1238" t="s">
        <v>294</v>
      </c>
      <c r="C1238" t="s">
        <v>311</v>
      </c>
      <c r="D1238" t="s">
        <v>23</v>
      </c>
      <c r="E1238" t="s">
        <v>20</v>
      </c>
      <c r="F1238">
        <v>514.9345022146199</v>
      </c>
      <c r="G1238">
        <v>6.2728175622472371</v>
      </c>
      <c r="H1238" t="s">
        <v>134</v>
      </c>
      <c r="I1238" t="s">
        <v>245</v>
      </c>
      <c r="J1238">
        <v>1.0013650288582223E-2</v>
      </c>
      <c r="K1238">
        <v>0.74016832102666552</v>
      </c>
      <c r="L1238">
        <v>2.7355375395984007E-2</v>
      </c>
      <c r="M1238">
        <v>0</v>
      </c>
      <c r="N1238">
        <v>0.1179395824932684</v>
      </c>
      <c r="O1238">
        <v>0.11453672108408197</v>
      </c>
      <c r="P1238"/>
      <c r="Q1238">
        <v>7.3360101055025559</v>
      </c>
      <c r="R1238">
        <v>25.292535361501589</v>
      </c>
      <c r="S1238">
        <v>24.558015094481924</v>
      </c>
      <c r="T1238"/>
      <c r="U1238"/>
      <c r="V1238"/>
      <c r="W1238"/>
      <c r="X1238"/>
      <c r="Y1238"/>
      <c r="Z1238">
        <v>1.7923488952404341</v>
      </c>
      <c r="AA1238"/>
      <c r="AB1238"/>
      <c r="AC1238"/>
      <c r="AD1238"/>
      <c r="AE1238"/>
      <c r="AF1238"/>
      <c r="AG1238"/>
      <c r="AH1238"/>
      <c r="AI1238">
        <v>-90.202255091063392</v>
      </c>
      <c r="AJ1238"/>
      <c r="AK1238"/>
      <c r="AL1238">
        <v>-12.133311240489775</v>
      </c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</row>
    <row r="1239" spans="1:55" x14ac:dyDescent="0.2">
      <c r="A1239" s="3" t="str">
        <f t="shared" si="19"/>
        <v>TurkeySAR_UNFCCC2018</v>
      </c>
      <c r="B1239" t="s">
        <v>294</v>
      </c>
      <c r="C1239" t="s">
        <v>311</v>
      </c>
      <c r="D1239" t="s">
        <v>23</v>
      </c>
      <c r="E1239" t="s">
        <v>19</v>
      </c>
      <c r="F1239">
        <v>510.14388020375048</v>
      </c>
      <c r="G1239">
        <v>6.1604657394989149</v>
      </c>
      <c r="H1239" t="s">
        <v>112</v>
      </c>
      <c r="I1239" t="s">
        <v>245</v>
      </c>
      <c r="J1239">
        <v>9.7594743793944626E-3</v>
      </c>
      <c r="K1239">
        <v>0.73071208413316113</v>
      </c>
      <c r="L1239">
        <v>2.8179073689710718E-2</v>
      </c>
      <c r="M1239">
        <v>0</v>
      </c>
      <c r="N1239">
        <v>0.12226266873917298</v>
      </c>
      <c r="O1239">
        <v>0.11884617343795514</v>
      </c>
      <c r="P1239"/>
      <c r="Q1239">
        <v>8.0721051769332739</v>
      </c>
      <c r="R1239">
        <v>26.99426230466015</v>
      </c>
      <c r="S1239">
        <v>23.948602273299752</v>
      </c>
      <c r="T1239"/>
      <c r="U1239"/>
      <c r="V1239"/>
      <c r="W1239"/>
      <c r="X1239"/>
      <c r="Y1239"/>
      <c r="Z1239">
        <v>1.6136783101131651</v>
      </c>
      <c r="AA1239"/>
      <c r="AB1239"/>
      <c r="AC1239"/>
      <c r="AD1239"/>
      <c r="AE1239"/>
      <c r="AF1239"/>
      <c r="AG1239"/>
      <c r="AH1239"/>
      <c r="AI1239">
        <v>-84.851475352646531</v>
      </c>
      <c r="AJ1239"/>
      <c r="AK1239"/>
      <c r="AL1239">
        <v>-11.973446102232542</v>
      </c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</row>
    <row r="1240" spans="1:55" x14ac:dyDescent="0.2">
      <c r="A1240" s="3" t="str">
        <f t="shared" si="19"/>
        <v>TurkeySAR_UNFCCC2019</v>
      </c>
      <c r="B1240" t="s">
        <v>294</v>
      </c>
      <c r="C1240" t="s">
        <v>311</v>
      </c>
      <c r="D1240" t="s">
        <v>23</v>
      </c>
      <c r="E1240" t="s">
        <v>18</v>
      </c>
      <c r="F1240">
        <v>493.22372944714812</v>
      </c>
      <c r="G1240">
        <v>5.9081669872297748</v>
      </c>
      <c r="H1240" t="s">
        <v>49</v>
      </c>
      <c r="I1240" t="s">
        <v>245</v>
      </c>
      <c r="J1240">
        <v>9.4421928185567678E-3</v>
      </c>
      <c r="K1240">
        <v>0.73734883987245858</v>
      </c>
      <c r="L1240">
        <v>2.8277989417600798E-2</v>
      </c>
      <c r="M1240">
        <v>0</v>
      </c>
      <c r="N1240">
        <v>0.1062685755699751</v>
      </c>
      <c r="O1240">
        <v>0.1281045951399655</v>
      </c>
      <c r="P1240"/>
      <c r="Q1240">
        <v>8.1777747334917485</v>
      </c>
      <c r="R1240">
        <v>28.029392930495021</v>
      </c>
      <c r="S1240">
        <v>25.322124441680597</v>
      </c>
      <c r="T1240"/>
      <c r="U1240"/>
      <c r="V1240"/>
      <c r="W1240"/>
      <c r="X1240"/>
      <c r="Y1240"/>
      <c r="Z1240">
        <v>1.6549340685834211</v>
      </c>
      <c r="AA1240"/>
      <c r="AB1240"/>
      <c r="AC1240"/>
      <c r="AD1240"/>
      <c r="AE1240"/>
      <c r="AF1240"/>
      <c r="AG1240"/>
      <c r="AH1240"/>
      <c r="AI1240">
        <v>-75.316962630371691</v>
      </c>
      <c r="AJ1240"/>
      <c r="AK1240"/>
      <c r="AL1240">
        <v>-11.215096582269611</v>
      </c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</row>
    <row r="1241" spans="1:55" x14ac:dyDescent="0.2">
      <c r="A1241" s="3" t="str">
        <f t="shared" si="19"/>
        <v>TurkeySAR_UNFCCC2020</v>
      </c>
      <c r="B1241" t="s">
        <v>294</v>
      </c>
      <c r="C1241" t="s">
        <v>311</v>
      </c>
      <c r="D1241" t="s">
        <v>23</v>
      </c>
      <c r="E1241" t="s">
        <v>107</v>
      </c>
      <c r="F1241">
        <v>509.28178163690433</v>
      </c>
      <c r="G1241">
        <v>6.0531192833167058</v>
      </c>
      <c r="H1241" t="s">
        <v>123</v>
      </c>
      <c r="I1241" t="s">
        <v>245</v>
      </c>
      <c r="J1241">
        <v>1.0224246051712453E-2</v>
      </c>
      <c r="K1241">
        <v>0.71864135224418579</v>
      </c>
      <c r="L1241">
        <v>2.7949433065238796E-2</v>
      </c>
      <c r="M1241">
        <v>0</v>
      </c>
      <c r="N1241">
        <v>0.11945084540284437</v>
      </c>
      <c r="O1241">
        <v>0.13395836928773103</v>
      </c>
      <c r="P1241"/>
      <c r="Q1241">
        <v>8.6244209881892093</v>
      </c>
      <c r="R1241">
        <v>29.076211197264293</v>
      </c>
      <c r="S1241">
        <v>28.491456392196184</v>
      </c>
      <c r="T1241"/>
      <c r="U1241"/>
      <c r="V1241"/>
      <c r="W1241"/>
      <c r="X1241"/>
      <c r="Y1241"/>
      <c r="Z1241">
        <v>2.0304683983803353</v>
      </c>
      <c r="AA1241"/>
      <c r="AB1241"/>
      <c r="AC1241"/>
      <c r="AD1241"/>
      <c r="AE1241"/>
      <c r="AF1241"/>
      <c r="AG1241"/>
      <c r="AH1241"/>
      <c r="AI1241">
        <v>-48.235007470419845</v>
      </c>
      <c r="AJ1241"/>
      <c r="AK1241"/>
      <c r="AL1241">
        <v>-11.280863055377941</v>
      </c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</row>
    <row r="1242" spans="1:55" x14ac:dyDescent="0.2">
      <c r="A1242" s="3" t="str">
        <f t="shared" si="19"/>
        <v>United StatesAR4_UNFCCC1990</v>
      </c>
      <c r="B1242" t="s">
        <v>196</v>
      </c>
      <c r="C1242" t="s">
        <v>312</v>
      </c>
      <c r="D1242" t="s">
        <v>26</v>
      </c>
      <c r="E1242" t="s">
        <v>79</v>
      </c>
      <c r="F1242">
        <v>6353.7837583313085</v>
      </c>
      <c r="G1242">
        <v>25.453518939886582</v>
      </c>
      <c r="H1242" t="s">
        <v>103</v>
      </c>
      <c r="I1242" t="s">
        <v>248</v>
      </c>
      <c r="J1242">
        <v>0.16531176744467621</v>
      </c>
      <c r="K1242">
        <v>0.84062140934657792</v>
      </c>
      <c r="L1242">
        <v>3.3711247479472441E-2</v>
      </c>
      <c r="M1242">
        <v>0</v>
      </c>
      <c r="N1242">
        <v>3.8807302569710128E-2</v>
      </c>
      <c r="O1242">
        <v>8.6860040604239561E-2</v>
      </c>
      <c r="P1242"/>
      <c r="Q1242">
        <v>48.777405247945339</v>
      </c>
      <c r="R1242">
        <v>163.46761126722734</v>
      </c>
      <c r="S1242">
        <v>316.02656755893781</v>
      </c>
      <c r="T1242"/>
      <c r="U1242"/>
      <c r="V1242"/>
      <c r="W1242"/>
      <c r="X1242"/>
      <c r="Y1242"/>
      <c r="Z1242">
        <v>23.618331165104742</v>
      </c>
      <c r="AA1242"/>
      <c r="AB1242"/>
      <c r="AC1242"/>
      <c r="AD1242"/>
      <c r="AE1242"/>
      <c r="AF1242"/>
      <c r="AG1242"/>
      <c r="AH1242"/>
      <c r="AI1242">
        <v>-744.544432775514</v>
      </c>
      <c r="AJ1242"/>
      <c r="AK1242"/>
      <c r="AL1242">
        <v>-123.75616502333301</v>
      </c>
      <c r="AM1242">
        <v>-47.717966667978949</v>
      </c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</row>
    <row r="1243" spans="1:55" x14ac:dyDescent="0.2">
      <c r="A1243" s="3" t="str">
        <f t="shared" si="19"/>
        <v>United StatesAR4_UNFCCC1991</v>
      </c>
      <c r="B1243" t="s">
        <v>196</v>
      </c>
      <c r="C1243" t="s">
        <v>312</v>
      </c>
      <c r="D1243" t="s">
        <v>26</v>
      </c>
      <c r="E1243" t="s">
        <v>78</v>
      </c>
      <c r="F1243">
        <v>6292.2564145189945</v>
      </c>
      <c r="G1243">
        <v>24.87244660476081</v>
      </c>
      <c r="H1243" t="s">
        <v>108</v>
      </c>
      <c r="I1243" t="s">
        <v>248</v>
      </c>
      <c r="J1243">
        <v>0.16329912586968931</v>
      </c>
      <c r="K1243">
        <v>0.84162594755490039</v>
      </c>
      <c r="L1243">
        <v>3.4531129534399636E-2</v>
      </c>
      <c r="M1243">
        <v>0</v>
      </c>
      <c r="N1243">
        <v>3.7518259028917568E-2</v>
      </c>
      <c r="O1243">
        <v>8.6324663881782365E-2</v>
      </c>
      <c r="P1243"/>
      <c r="Q1243">
        <v>50.724251999854332</v>
      </c>
      <c r="R1243">
        <v>163.70516848193108</v>
      </c>
      <c r="S1243">
        <v>304.78978947460814</v>
      </c>
      <c r="T1243"/>
      <c r="U1243"/>
      <c r="V1243"/>
      <c r="W1243"/>
      <c r="X1243"/>
      <c r="Y1243"/>
      <c r="Z1243">
        <v>23.95771008494766</v>
      </c>
      <c r="AA1243"/>
      <c r="AB1243"/>
      <c r="AC1243"/>
      <c r="AD1243"/>
      <c r="AE1243"/>
      <c r="AF1243"/>
      <c r="AG1243"/>
      <c r="AH1243"/>
      <c r="AI1243">
        <v>-749.16270991368481</v>
      </c>
      <c r="AJ1243"/>
      <c r="AK1243"/>
      <c r="AL1243">
        <v>-123.7888901333332</v>
      </c>
      <c r="AM1243">
        <v>-46.852261624596217</v>
      </c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</row>
    <row r="1244" spans="1:55" x14ac:dyDescent="0.2">
      <c r="A1244" s="3" t="str">
        <f t="shared" si="19"/>
        <v>United StatesAR4_UNFCCC1992</v>
      </c>
      <c r="B1244" t="s">
        <v>196</v>
      </c>
      <c r="C1244" t="s">
        <v>312</v>
      </c>
      <c r="D1244" t="s">
        <v>26</v>
      </c>
      <c r="E1244" t="s">
        <v>76</v>
      </c>
      <c r="F1244">
        <v>6402.0112750255639</v>
      </c>
      <c r="G1244">
        <v>24.957746068540366</v>
      </c>
      <c r="H1244" t="s">
        <v>102</v>
      </c>
      <c r="I1244" t="s">
        <v>248</v>
      </c>
      <c r="J1244">
        <v>0.16624093257122058</v>
      </c>
      <c r="K1244">
        <v>0.84391137547464212</v>
      </c>
      <c r="L1244">
        <v>3.4036946176713649E-2</v>
      </c>
      <c r="M1244">
        <v>0</v>
      </c>
      <c r="N1244">
        <v>3.7089277255248326E-2</v>
      </c>
      <c r="O1244">
        <v>8.4962401093395826E-2</v>
      </c>
      <c r="P1244"/>
      <c r="Q1244">
        <v>49.371394432178562</v>
      </c>
      <c r="R1244">
        <v>168.46232080613831</v>
      </c>
      <c r="S1244">
        <v>302.54457773262737</v>
      </c>
      <c r="T1244"/>
      <c r="U1244"/>
      <c r="V1244"/>
      <c r="W1244"/>
      <c r="X1244"/>
      <c r="Y1244"/>
      <c r="Z1244">
        <v>23.551956782220042</v>
      </c>
      <c r="AA1244"/>
      <c r="AB1244"/>
      <c r="AC1244"/>
      <c r="AD1244"/>
      <c r="AE1244"/>
      <c r="AF1244"/>
      <c r="AG1244"/>
      <c r="AH1244"/>
      <c r="AI1244">
        <v>-754.32021171427698</v>
      </c>
      <c r="AJ1244"/>
      <c r="AK1244"/>
      <c r="AL1244">
        <v>-120.70592856666711</v>
      </c>
      <c r="AM1244">
        <v>-43.23098985576523</v>
      </c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</row>
    <row r="1245" spans="1:55" x14ac:dyDescent="0.2">
      <c r="A1245" s="3" t="str">
        <f t="shared" si="19"/>
        <v>United StatesAR4_UNFCCC1993</v>
      </c>
      <c r="B1245" t="s">
        <v>196</v>
      </c>
      <c r="C1245" t="s">
        <v>312</v>
      </c>
      <c r="D1245" t="s">
        <v>26</v>
      </c>
      <c r="E1245" t="s">
        <v>73</v>
      </c>
      <c r="F1245">
        <v>6559.2387397128505</v>
      </c>
      <c r="G1245">
        <v>25.235703198738264</v>
      </c>
      <c r="H1245" t="s">
        <v>108</v>
      </c>
      <c r="I1245" t="s">
        <v>248</v>
      </c>
      <c r="J1245">
        <v>0.1688861097385411</v>
      </c>
      <c r="K1245">
        <v>0.83744000901731996</v>
      </c>
      <c r="L1245">
        <v>3.2989997950552657E-2</v>
      </c>
      <c r="M1245">
        <v>0</v>
      </c>
      <c r="N1245">
        <v>3.614661080966549E-2</v>
      </c>
      <c r="O1245">
        <v>9.3423382222461923E-2</v>
      </c>
      <c r="P1245"/>
      <c r="Q1245">
        <v>50.860347553239876</v>
      </c>
      <c r="R1245">
        <v>170.87313312397211</v>
      </c>
      <c r="S1245">
        <v>326.12934347203714</v>
      </c>
      <c r="T1245"/>
      <c r="U1245"/>
      <c r="V1245"/>
      <c r="W1245"/>
      <c r="X1245"/>
      <c r="Y1245"/>
      <c r="Z1245">
        <v>24.076529116661447</v>
      </c>
      <c r="AA1245"/>
      <c r="AB1245">
        <v>40.846914602662515</v>
      </c>
      <c r="AC1245"/>
      <c r="AD1245"/>
      <c r="AE1245"/>
      <c r="AF1245"/>
      <c r="AG1245"/>
      <c r="AH1245"/>
      <c r="AI1245">
        <v>-749.68098011726727</v>
      </c>
      <c r="AJ1245"/>
      <c r="AK1245"/>
      <c r="AL1245">
        <v>-122.49682280000042</v>
      </c>
      <c r="AM1245">
        <v>-40.481682057807078</v>
      </c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</row>
    <row r="1246" spans="1:55" x14ac:dyDescent="0.2">
      <c r="A1246" s="3" t="str">
        <f t="shared" si="19"/>
        <v>United StatesAR4_UNFCCC1994</v>
      </c>
      <c r="B1246" t="s">
        <v>196</v>
      </c>
      <c r="C1246" t="s">
        <v>312</v>
      </c>
      <c r="D1246" t="s">
        <v>26</v>
      </c>
      <c r="E1246" t="s">
        <v>70</v>
      </c>
      <c r="F1246">
        <v>6635.2807409211919</v>
      </c>
      <c r="G1246">
        <v>25.217123130823985</v>
      </c>
      <c r="H1246" t="s">
        <v>108</v>
      </c>
      <c r="I1246" t="s">
        <v>248</v>
      </c>
      <c r="J1246">
        <v>0.17026888383535138</v>
      </c>
      <c r="K1246">
        <v>0.84107675353950673</v>
      </c>
      <c r="L1246">
        <v>3.2721024749498083E-2</v>
      </c>
      <c r="M1246">
        <v>0</v>
      </c>
      <c r="N1246">
        <v>3.6954159634270733E-2</v>
      </c>
      <c r="O1246">
        <v>8.9248062076724505E-2</v>
      </c>
      <c r="P1246"/>
      <c r="Q1246">
        <v>54.210225351487331</v>
      </c>
      <c r="R1246">
        <v>173.94522089627139</v>
      </c>
      <c r="S1246">
        <v>307.45653859291673</v>
      </c>
      <c r="T1246"/>
      <c r="U1246"/>
      <c r="V1246"/>
      <c r="W1246"/>
      <c r="X1246"/>
      <c r="Y1246"/>
      <c r="Z1246">
        <v>23.095441827559799</v>
      </c>
      <c r="AA1246"/>
      <c r="AB1246">
        <v>33.478520793993802</v>
      </c>
      <c r="AC1246"/>
      <c r="AD1246"/>
      <c r="AE1246"/>
      <c r="AF1246"/>
      <c r="AG1246"/>
      <c r="AH1246"/>
      <c r="AI1246">
        <v>-744.24053185786693</v>
      </c>
      <c r="AJ1246"/>
      <c r="AK1246"/>
      <c r="AL1246">
        <v>-118.40975373333281</v>
      </c>
      <c r="AM1246">
        <v>-37.0922701235462</v>
      </c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</row>
    <row r="1247" spans="1:55" x14ac:dyDescent="0.2">
      <c r="A1247" s="3" t="str">
        <f t="shared" si="19"/>
        <v>United StatesAR4_UNFCCC1995</v>
      </c>
      <c r="B1247" t="s">
        <v>196</v>
      </c>
      <c r="C1247" t="s">
        <v>312</v>
      </c>
      <c r="D1247" t="s">
        <v>26</v>
      </c>
      <c r="E1247" t="s">
        <v>68</v>
      </c>
      <c r="F1247">
        <v>6712.5138084120745</v>
      </c>
      <c r="G1247">
        <v>25.208668415761249</v>
      </c>
      <c r="H1247" t="s">
        <v>103</v>
      </c>
      <c r="I1247" t="s">
        <v>248</v>
      </c>
      <c r="J1247">
        <v>0.16789643859675094</v>
      </c>
      <c r="K1247">
        <v>0.83824512172071519</v>
      </c>
      <c r="L1247">
        <v>3.1663096595819416E-2</v>
      </c>
      <c r="M1247">
        <v>0</v>
      </c>
      <c r="N1247">
        <v>3.8318226262481069E-2</v>
      </c>
      <c r="O1247">
        <v>9.1773555420984393E-2</v>
      </c>
      <c r="P1247"/>
      <c r="Q1247">
        <v>55.841690325392015</v>
      </c>
      <c r="R1247">
        <v>177.84651662126282</v>
      </c>
      <c r="S1247">
        <v>313.33611920650668</v>
      </c>
      <c r="T1247"/>
      <c r="U1247"/>
      <c r="V1247"/>
      <c r="W1247"/>
      <c r="X1247"/>
      <c r="Y1247"/>
      <c r="Z1247">
        <v>24.004546515263044</v>
      </c>
      <c r="AA1247"/>
      <c r="AB1247">
        <v>45.002385342003869</v>
      </c>
      <c r="AC1247"/>
      <c r="AD1247"/>
      <c r="AE1247"/>
      <c r="AF1247"/>
      <c r="AG1247"/>
      <c r="AH1247"/>
      <c r="AI1247">
        <v>-743.6670932171113</v>
      </c>
      <c r="AJ1247"/>
      <c r="AK1247"/>
      <c r="AL1247">
        <v>-112.2178152333334</v>
      </c>
      <c r="AM1247">
        <v>-34.794875881631789</v>
      </c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</row>
    <row r="1248" spans="1:55" x14ac:dyDescent="0.2">
      <c r="A1248" s="3" t="str">
        <f t="shared" si="19"/>
        <v>United StatesAR4_UNFCCC1996</v>
      </c>
      <c r="B1248" t="s">
        <v>196</v>
      </c>
      <c r="C1248" t="s">
        <v>312</v>
      </c>
      <c r="D1248" t="s">
        <v>26</v>
      </c>
      <c r="E1248" t="s">
        <v>65</v>
      </c>
      <c r="F1248">
        <v>6861.9264960738064</v>
      </c>
      <c r="G1248">
        <v>25.471712421486025</v>
      </c>
      <c r="H1248" t="s">
        <v>108</v>
      </c>
      <c r="I1248" t="s">
        <v>248</v>
      </c>
      <c r="J1248">
        <v>0.17088955601358055</v>
      </c>
      <c r="K1248">
        <v>0.84744589846883855</v>
      </c>
      <c r="L1248">
        <v>3.0530287631339685E-2</v>
      </c>
      <c r="M1248">
        <v>0</v>
      </c>
      <c r="N1248">
        <v>3.7707181163967853E-2</v>
      </c>
      <c r="O1248">
        <v>8.431663273585395E-2</v>
      </c>
      <c r="P1248"/>
      <c r="Q1248">
        <v>54.987347713717874</v>
      </c>
      <c r="R1248">
        <v>176.77441097364999</v>
      </c>
      <c r="S1248">
        <v>322.50847871233611</v>
      </c>
      <c r="T1248"/>
      <c r="U1248"/>
      <c r="V1248"/>
      <c r="W1248"/>
      <c r="X1248"/>
      <c r="Y1248"/>
      <c r="Z1248">
        <v>24.304298830176354</v>
      </c>
      <c r="AA1248"/>
      <c r="AB1248"/>
      <c r="AC1248"/>
      <c r="AD1248"/>
      <c r="AE1248"/>
      <c r="AF1248"/>
      <c r="AG1248"/>
      <c r="AH1248"/>
      <c r="AI1248">
        <v>-739.27055394367744</v>
      </c>
      <c r="AJ1248"/>
      <c r="AK1248"/>
      <c r="AL1248">
        <v>-117.34263053333288</v>
      </c>
      <c r="AM1248">
        <v>-33.828788413346004</v>
      </c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</row>
    <row r="1249" spans="1:55" x14ac:dyDescent="0.2">
      <c r="A1249" s="3" t="str">
        <f t="shared" si="19"/>
        <v>United StatesAR4_UNFCCC1997</v>
      </c>
      <c r="B1249" t="s">
        <v>196</v>
      </c>
      <c r="C1249" t="s">
        <v>312</v>
      </c>
      <c r="D1249" t="s">
        <v>26</v>
      </c>
      <c r="E1249" t="s">
        <v>64</v>
      </c>
      <c r="F1249">
        <v>6949.8893658296802</v>
      </c>
      <c r="G1249">
        <v>25.489495468041092</v>
      </c>
      <c r="H1249" t="s">
        <v>96</v>
      </c>
      <c r="I1249" t="s">
        <v>248</v>
      </c>
      <c r="J1249">
        <v>0.17162561892221925</v>
      </c>
      <c r="K1249">
        <v>0.84689393720550055</v>
      </c>
      <c r="L1249">
        <v>2.8846996622019228E-2</v>
      </c>
      <c r="M1249">
        <v>0</v>
      </c>
      <c r="N1249">
        <v>3.6957024460224815E-2</v>
      </c>
      <c r="O1249">
        <v>8.7302041712255349E-2</v>
      </c>
      <c r="P1249"/>
      <c r="Q1249">
        <v>57.007424259944663</v>
      </c>
      <c r="R1249">
        <v>173.34058923538197</v>
      </c>
      <c r="S1249">
        <v>313.35675106891961</v>
      </c>
      <c r="T1249"/>
      <c r="U1249"/>
      <c r="V1249"/>
      <c r="W1249"/>
      <c r="X1249"/>
      <c r="Y1249"/>
      <c r="Z1249">
        <v>22.931084141247727</v>
      </c>
      <c r="AA1249"/>
      <c r="AB1249">
        <v>40.103682605728608</v>
      </c>
      <c r="AC1249"/>
      <c r="AD1249"/>
      <c r="AE1249"/>
      <c r="AF1249"/>
      <c r="AG1249"/>
      <c r="AH1249"/>
      <c r="AI1249">
        <v>-738.33008691971986</v>
      </c>
      <c r="AJ1249"/>
      <c r="AK1249"/>
      <c r="AL1249">
        <v>-114.18733370000078</v>
      </c>
      <c r="AM1249">
        <v>-32.062743591120281</v>
      </c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</row>
    <row r="1250" spans="1:55" x14ac:dyDescent="0.2">
      <c r="A1250" s="3" t="str">
        <f t="shared" si="19"/>
        <v>United StatesAR4_UNFCCC1998</v>
      </c>
      <c r="B1250" t="s">
        <v>196</v>
      </c>
      <c r="C1250" t="s">
        <v>312</v>
      </c>
      <c r="D1250" t="s">
        <v>26</v>
      </c>
      <c r="E1250" t="s">
        <v>62</v>
      </c>
      <c r="F1250">
        <v>6987.9716679055082</v>
      </c>
      <c r="G1250">
        <v>25.332138261201607</v>
      </c>
      <c r="H1250" t="s">
        <v>96</v>
      </c>
      <c r="I1250" t="s">
        <v>248</v>
      </c>
      <c r="J1250">
        <v>0.17496962150367038</v>
      </c>
      <c r="K1250">
        <v>0.84818403138115273</v>
      </c>
      <c r="L1250">
        <v>2.7426987202722276E-2</v>
      </c>
      <c r="M1250">
        <v>0</v>
      </c>
      <c r="N1250">
        <v>3.5597199350144014E-2</v>
      </c>
      <c r="O1250">
        <v>8.8791782065981012E-2</v>
      </c>
      <c r="P1250"/>
      <c r="Q1250">
        <v>60.584649704275499</v>
      </c>
      <c r="R1250">
        <v>171.44944520066915</v>
      </c>
      <c r="S1250">
        <v>317.18320680744495</v>
      </c>
      <c r="T1250"/>
      <c r="U1250"/>
      <c r="V1250"/>
      <c r="W1250"/>
      <c r="X1250"/>
      <c r="Y1250"/>
      <c r="Z1250">
        <v>25.284163179656119</v>
      </c>
      <c r="AA1250"/>
      <c r="AB1250">
        <v>45.972992527870005</v>
      </c>
      <c r="AC1250"/>
      <c r="AD1250"/>
      <c r="AE1250"/>
      <c r="AF1250"/>
      <c r="AG1250"/>
      <c r="AH1250"/>
      <c r="AI1250">
        <v>-727.91486563665217</v>
      </c>
      <c r="AJ1250"/>
      <c r="AK1250"/>
      <c r="AL1250">
        <v>-119.04072326666638</v>
      </c>
      <c r="AM1250">
        <v>-32.290352455576283</v>
      </c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</row>
    <row r="1251" spans="1:55" x14ac:dyDescent="0.2">
      <c r="A1251" s="3" t="str">
        <f t="shared" si="19"/>
        <v>United StatesAR4_UNFCCC1999</v>
      </c>
      <c r="B1251" t="s">
        <v>196</v>
      </c>
      <c r="C1251" t="s">
        <v>312</v>
      </c>
      <c r="D1251" t="s">
        <v>26</v>
      </c>
      <c r="E1251" t="s">
        <v>60</v>
      </c>
      <c r="F1251">
        <v>7026.3625007901892</v>
      </c>
      <c r="G1251">
        <v>25.180484879551997</v>
      </c>
      <c r="H1251" t="s">
        <v>98</v>
      </c>
      <c r="I1251" t="s">
        <v>248</v>
      </c>
      <c r="J1251">
        <v>0.17509959536771796</v>
      </c>
      <c r="K1251">
        <v>0.85217482204758888</v>
      </c>
      <c r="L1251">
        <v>2.6479478133038883E-2</v>
      </c>
      <c r="M1251">
        <v>0</v>
      </c>
      <c r="N1251">
        <v>3.5133366845735349E-2</v>
      </c>
      <c r="O1251">
        <v>8.621233297363691E-2</v>
      </c>
      <c r="P1251"/>
      <c r="Q1251">
        <v>61.19076812074497</v>
      </c>
      <c r="R1251">
        <v>171.60829828487118</v>
      </c>
      <c r="S1251">
        <v>309.15252756206831</v>
      </c>
      <c r="T1251"/>
      <c r="U1251"/>
      <c r="V1251"/>
      <c r="W1251"/>
      <c r="X1251"/>
      <c r="Y1251"/>
      <c r="Z1251">
        <v>25.714436339559793</v>
      </c>
      <c r="AA1251"/>
      <c r="AB1251">
        <v>38.093073204355711</v>
      </c>
      <c r="AC1251"/>
      <c r="AD1251"/>
      <c r="AE1251"/>
      <c r="AF1251"/>
      <c r="AG1251"/>
      <c r="AH1251"/>
      <c r="AI1251">
        <v>-718.94786880608899</v>
      </c>
      <c r="AJ1251"/>
      <c r="AK1251"/>
      <c r="AL1251">
        <v>-112.85986286666653</v>
      </c>
      <c r="AM1251">
        <v>-33.011550614156775</v>
      </c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</row>
    <row r="1252" spans="1:55" x14ac:dyDescent="0.2">
      <c r="A1252" s="3" t="str">
        <f t="shared" si="19"/>
        <v>United StatesAR4_UNFCCC2000</v>
      </c>
      <c r="B1252" t="s">
        <v>196</v>
      </c>
      <c r="C1252" t="s">
        <v>312</v>
      </c>
      <c r="D1252" t="s">
        <v>26</v>
      </c>
      <c r="E1252" t="s">
        <v>58</v>
      </c>
      <c r="F1252">
        <v>7208.3536452005037</v>
      </c>
      <c r="G1252">
        <v>25.546824680345193</v>
      </c>
      <c r="H1252" t="s">
        <v>96</v>
      </c>
      <c r="I1252" t="s">
        <v>248</v>
      </c>
      <c r="J1252">
        <v>0.17613825609647629</v>
      </c>
      <c r="K1252">
        <v>0.85950152054184781</v>
      </c>
      <c r="L1252">
        <v>2.5427631847668809E-2</v>
      </c>
      <c r="M1252">
        <v>0</v>
      </c>
      <c r="N1252">
        <v>3.3882620564631205E-2</v>
      </c>
      <c r="O1252">
        <v>8.1188227045852171E-2</v>
      </c>
      <c r="P1252"/>
      <c r="Q1252">
        <v>61.897244558477063</v>
      </c>
      <c r="R1252">
        <v>169.82307327794194</v>
      </c>
      <c r="S1252">
        <v>294.86948587405078</v>
      </c>
      <c r="T1252"/>
      <c r="U1252"/>
      <c r="V1252"/>
      <c r="W1252"/>
      <c r="X1252"/>
      <c r="Y1252"/>
      <c r="Z1252">
        <v>27.029377200473579</v>
      </c>
      <c r="AA1252"/>
      <c r="AB1252">
        <v>31.614271462391386</v>
      </c>
      <c r="AC1252"/>
      <c r="AD1252"/>
      <c r="AE1252"/>
      <c r="AF1252"/>
      <c r="AG1252"/>
      <c r="AH1252"/>
      <c r="AI1252">
        <v>-712.2684160423911</v>
      </c>
      <c r="AJ1252"/>
      <c r="AK1252">
        <v>-39.753010445525234</v>
      </c>
      <c r="AL1252">
        <v>-93.445768166667094</v>
      </c>
      <c r="AM1252">
        <v>-31.980682890648286</v>
      </c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</row>
    <row r="1253" spans="1:55" x14ac:dyDescent="0.2">
      <c r="A1253" s="3" t="str">
        <f t="shared" si="19"/>
        <v>United StatesAR4_UNFCCC2001</v>
      </c>
      <c r="B1253" t="s">
        <v>196</v>
      </c>
      <c r="C1253" t="s">
        <v>312</v>
      </c>
      <c r="D1253" t="s">
        <v>26</v>
      </c>
      <c r="E1253" t="s">
        <v>55</v>
      </c>
      <c r="F1253">
        <v>7081.3260479711716</v>
      </c>
      <c r="G1253">
        <v>24.849464910909933</v>
      </c>
      <c r="H1253" t="s">
        <v>106</v>
      </c>
      <c r="I1253" t="s">
        <v>248</v>
      </c>
      <c r="J1253">
        <v>0.17510329431332236</v>
      </c>
      <c r="K1253">
        <v>0.86291378177384359</v>
      </c>
      <c r="L1253">
        <v>2.5213803761617901E-2</v>
      </c>
      <c r="M1253">
        <v>0</v>
      </c>
      <c r="N1253">
        <v>3.0974780682466729E-2</v>
      </c>
      <c r="O1253">
        <v>8.0897633782071751E-2</v>
      </c>
      <c r="P1253"/>
      <c r="Q1253">
        <v>63.235007165897535</v>
      </c>
      <c r="R1253">
        <v>168.79416049239876</v>
      </c>
      <c r="S1253">
        <v>317.04393017820388</v>
      </c>
      <c r="T1253"/>
      <c r="U1253"/>
      <c r="V1253"/>
      <c r="W1253"/>
      <c r="X1253"/>
      <c r="Y1253"/>
      <c r="Z1253">
        <v>23.789423483717162</v>
      </c>
      <c r="AA1253"/>
      <c r="AB1253"/>
      <c r="AC1253"/>
      <c r="AD1253"/>
      <c r="AE1253"/>
      <c r="AF1253"/>
      <c r="AG1253"/>
      <c r="AH1253"/>
      <c r="AI1253">
        <v>-715.81129480732079</v>
      </c>
      <c r="AJ1253"/>
      <c r="AK1253">
        <v>-32.316498936331215</v>
      </c>
      <c r="AL1253">
        <v>-98.183906699999298</v>
      </c>
      <c r="AM1253">
        <v>-31.710565471576512</v>
      </c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</row>
    <row r="1254" spans="1:55" x14ac:dyDescent="0.2">
      <c r="A1254" s="3" t="str">
        <f t="shared" si="19"/>
        <v>United StatesAR4_UNFCCC2002</v>
      </c>
      <c r="B1254" t="s">
        <v>196</v>
      </c>
      <c r="C1254" t="s">
        <v>312</v>
      </c>
      <c r="D1254" t="s">
        <v>26</v>
      </c>
      <c r="E1254" t="s">
        <v>52</v>
      </c>
      <c r="F1254">
        <v>7113.3690892816057</v>
      </c>
      <c r="G1254">
        <v>24.731383976095604</v>
      </c>
      <c r="H1254" t="s">
        <v>98</v>
      </c>
      <c r="I1254" t="s">
        <v>248</v>
      </c>
      <c r="J1254">
        <v>0.16631053834071777</v>
      </c>
      <c r="K1254">
        <v>0.86329177972630411</v>
      </c>
      <c r="L1254">
        <v>2.4962086407151751E-2</v>
      </c>
      <c r="M1254">
        <v>0</v>
      </c>
      <c r="N1254">
        <v>3.0911099233991025E-2</v>
      </c>
      <c r="O1254">
        <v>8.0835034632553149E-2</v>
      </c>
      <c r="P1254"/>
      <c r="Q1254">
        <v>64.383497882006722</v>
      </c>
      <c r="R1254">
        <v>169.08771812634632</v>
      </c>
      <c r="S1254">
        <v>314.69982700576901</v>
      </c>
      <c r="T1254"/>
      <c r="U1254"/>
      <c r="V1254"/>
      <c r="W1254"/>
      <c r="X1254"/>
      <c r="Y1254"/>
      <c r="Z1254">
        <v>26.838393672089591</v>
      </c>
      <c r="AA1254"/>
      <c r="AB1254"/>
      <c r="AC1254"/>
      <c r="AD1254"/>
      <c r="AE1254"/>
      <c r="AF1254"/>
      <c r="AG1254"/>
      <c r="AH1254"/>
      <c r="AI1254">
        <v>-674.17341449056414</v>
      </c>
      <c r="AJ1254"/>
      <c r="AK1254">
        <v>-34.075934336683751</v>
      </c>
      <c r="AL1254">
        <v>-93.728624000000437</v>
      </c>
      <c r="AM1254">
        <v>-29.95366633183469</v>
      </c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</row>
    <row r="1255" spans="1:55" x14ac:dyDescent="0.2">
      <c r="A1255" s="3" t="str">
        <f t="shared" si="19"/>
        <v>United StatesAR4_UNFCCC2003</v>
      </c>
      <c r="B1255" t="s">
        <v>196</v>
      </c>
      <c r="C1255" t="s">
        <v>312</v>
      </c>
      <c r="D1255" t="s">
        <v>26</v>
      </c>
      <c r="E1255" t="s">
        <v>50</v>
      </c>
      <c r="F1255">
        <v>7176.9136674292649</v>
      </c>
      <c r="G1255">
        <v>24.738770819580672</v>
      </c>
      <c r="H1255" t="s">
        <v>98</v>
      </c>
      <c r="I1255" t="s">
        <v>248</v>
      </c>
      <c r="J1255">
        <v>0.16393127275653935</v>
      </c>
      <c r="K1255">
        <v>0.86502159124126865</v>
      </c>
      <c r="L1255">
        <v>2.5136728984901401E-2</v>
      </c>
      <c r="M1255">
        <v>0</v>
      </c>
      <c r="N1255">
        <v>2.9919301043124746E-2</v>
      </c>
      <c r="O1255">
        <v>7.9922378730705151E-2</v>
      </c>
      <c r="P1255"/>
      <c r="Q1255">
        <v>64.745211692693232</v>
      </c>
      <c r="R1255">
        <v>169.21108037900686</v>
      </c>
      <c r="S1255">
        <v>315.93932912987879</v>
      </c>
      <c r="T1255"/>
      <c r="U1255"/>
      <c r="V1255"/>
      <c r="W1255"/>
      <c r="X1255"/>
      <c r="Y1255"/>
      <c r="Z1255">
        <v>23.700391044276866</v>
      </c>
      <c r="AA1255"/>
      <c r="AB1255"/>
      <c r="AC1255"/>
      <c r="AD1255"/>
      <c r="AE1255"/>
      <c r="AF1255"/>
      <c r="AG1255"/>
      <c r="AH1255"/>
      <c r="AI1255">
        <v>-700.01250869266289</v>
      </c>
      <c r="AJ1255"/>
      <c r="AK1255">
        <v>-35.423932648132556</v>
      </c>
      <c r="AL1255">
        <v>-104.06750456666695</v>
      </c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</row>
    <row r="1256" spans="1:55" x14ac:dyDescent="0.2">
      <c r="A1256" s="3" t="str">
        <f t="shared" si="19"/>
        <v>United StatesAR4_UNFCCC2004</v>
      </c>
      <c r="B1256" t="s">
        <v>196</v>
      </c>
      <c r="C1256" t="s">
        <v>312</v>
      </c>
      <c r="D1256" t="s">
        <v>26</v>
      </c>
      <c r="E1256" t="s">
        <v>46</v>
      </c>
      <c r="F1256">
        <v>7283.9757375383388</v>
      </c>
      <c r="G1256">
        <v>24.876516194520288</v>
      </c>
      <c r="H1256" t="s">
        <v>98</v>
      </c>
      <c r="I1256" t="s">
        <v>248</v>
      </c>
      <c r="J1256">
        <v>0.15833346447396918</v>
      </c>
      <c r="K1256">
        <v>0.86542019318956909</v>
      </c>
      <c r="L1256">
        <v>2.4484876940817996E-2</v>
      </c>
      <c r="M1256">
        <v>0</v>
      </c>
      <c r="N1256">
        <v>3.0309270450491223E-2</v>
      </c>
      <c r="O1256">
        <v>7.9785659419121677E-2</v>
      </c>
      <c r="P1256"/>
      <c r="Q1256">
        <v>62.497231884265872</v>
      </c>
      <c r="R1256">
        <v>166.05269496943578</v>
      </c>
      <c r="S1256">
        <v>328.84733343508714</v>
      </c>
      <c r="T1256"/>
      <c r="U1256"/>
      <c r="V1256"/>
      <c r="W1256"/>
      <c r="X1256"/>
      <c r="Y1256"/>
      <c r="Z1256">
        <v>23.759547123590721</v>
      </c>
      <c r="AA1256"/>
      <c r="AB1256"/>
      <c r="AC1256"/>
      <c r="AD1256"/>
      <c r="AE1256"/>
      <c r="AF1256"/>
      <c r="AG1256"/>
      <c r="AH1256"/>
      <c r="AI1256">
        <v>-609.4866420032356</v>
      </c>
      <c r="AJ1256"/>
      <c r="AK1256">
        <v>-29.413557201047993</v>
      </c>
      <c r="AL1256">
        <v>-105.37113766666604</v>
      </c>
      <c r="AM1256">
        <v>-31.003202782618754</v>
      </c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</row>
    <row r="1257" spans="1:55" x14ac:dyDescent="0.2">
      <c r="A1257" s="3" t="str">
        <f t="shared" si="19"/>
        <v>United StatesAR4_UNFCCC2005</v>
      </c>
      <c r="B1257" t="s">
        <v>196</v>
      </c>
      <c r="C1257" t="s">
        <v>312</v>
      </c>
      <c r="D1257" t="s">
        <v>26</v>
      </c>
      <c r="E1257" t="s">
        <v>43</v>
      </c>
      <c r="F1257">
        <v>7288.395540557116</v>
      </c>
      <c r="G1257">
        <v>24.663235720837179</v>
      </c>
      <c r="H1257" t="s">
        <v>98</v>
      </c>
      <c r="I1257" t="s">
        <v>156</v>
      </c>
      <c r="J1257">
        <v>0.15522668043959265</v>
      </c>
      <c r="K1257">
        <v>0.86709889051494971</v>
      </c>
      <c r="L1257">
        <v>2.4089719815282854E-2</v>
      </c>
      <c r="M1257">
        <v>0</v>
      </c>
      <c r="N1257">
        <v>3.0106541731991159E-2</v>
      </c>
      <c r="O1257">
        <v>7.8704847937776296E-2</v>
      </c>
      <c r="P1257"/>
      <c r="Q1257">
        <v>65.294846398868771</v>
      </c>
      <c r="R1257">
        <v>168.04318667481425</v>
      </c>
      <c r="S1257">
        <v>313.82189218657157</v>
      </c>
      <c r="T1257"/>
      <c r="U1257"/>
      <c r="V1257"/>
      <c r="W1257"/>
      <c r="X1257"/>
      <c r="Y1257"/>
      <c r="Z1257">
        <v>26.472137469660098</v>
      </c>
      <c r="AA1257"/>
      <c r="AB1257"/>
      <c r="AC1257"/>
      <c r="AD1257"/>
      <c r="AE1257"/>
      <c r="AF1257"/>
      <c r="AG1257"/>
      <c r="AH1257"/>
      <c r="AI1257">
        <v>-667.08433979413167</v>
      </c>
      <c r="AJ1257"/>
      <c r="AK1257"/>
      <c r="AL1257">
        <v>-106.04587106666706</v>
      </c>
      <c r="AM1257">
        <v>-32.056341644290384</v>
      </c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</row>
    <row r="1258" spans="1:55" x14ac:dyDescent="0.2">
      <c r="A1258" s="3" t="str">
        <f t="shared" si="19"/>
        <v>United StatesAR4_UNFCCC2006</v>
      </c>
      <c r="B1258" t="s">
        <v>196</v>
      </c>
      <c r="C1258" t="s">
        <v>312</v>
      </c>
      <c r="D1258" t="s">
        <v>26</v>
      </c>
      <c r="E1258" t="s">
        <v>39</v>
      </c>
      <c r="F1258">
        <v>7211.4230093203842</v>
      </c>
      <c r="G1258">
        <v>24.168594195846484</v>
      </c>
      <c r="H1258" t="s">
        <v>108</v>
      </c>
      <c r="I1258" t="s">
        <v>156</v>
      </c>
      <c r="J1258">
        <v>0.14764739918328976</v>
      </c>
      <c r="K1258">
        <v>0.86571540895886756</v>
      </c>
      <c r="L1258">
        <v>2.410358551135856E-2</v>
      </c>
      <c r="M1258">
        <v>0</v>
      </c>
      <c r="N1258">
        <v>3.1258200568287195E-2</v>
      </c>
      <c r="O1258">
        <v>7.8922804961486681E-2</v>
      </c>
      <c r="P1258"/>
      <c r="Q1258">
        <v>66.039671866346367</v>
      </c>
      <c r="R1258">
        <v>170.82912531771535</v>
      </c>
      <c r="S1258">
        <v>309.12283554096132</v>
      </c>
      <c r="T1258"/>
      <c r="U1258"/>
      <c r="V1258"/>
      <c r="W1258"/>
      <c r="X1258"/>
      <c r="Y1258"/>
      <c r="Z1258">
        <v>23.154098934346951</v>
      </c>
      <c r="AA1258"/>
      <c r="AB1258"/>
      <c r="AC1258"/>
      <c r="AD1258"/>
      <c r="AE1258"/>
      <c r="AF1258"/>
      <c r="AG1258"/>
      <c r="AH1258"/>
      <c r="AI1258">
        <v>-698.28677024019555</v>
      </c>
      <c r="AJ1258"/>
      <c r="AK1258">
        <v>-40.490204949726213</v>
      </c>
      <c r="AL1258">
        <v>-100.27968316666696</v>
      </c>
      <c r="AM1258">
        <v>-32.444583324218016</v>
      </c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</row>
    <row r="1259" spans="1:55" x14ac:dyDescent="0.2">
      <c r="A1259" s="3" t="str">
        <f t="shared" si="19"/>
        <v>United StatesAR4_UNFCCC2007</v>
      </c>
      <c r="B1259" t="s">
        <v>196</v>
      </c>
      <c r="C1259" t="s">
        <v>312</v>
      </c>
      <c r="D1259" t="s">
        <v>26</v>
      </c>
      <c r="E1259" t="s">
        <v>37</v>
      </c>
      <c r="F1259">
        <v>7302.7554285929036</v>
      </c>
      <c r="G1259">
        <v>24.243024158492663</v>
      </c>
      <c r="H1259" t="s">
        <v>108</v>
      </c>
      <c r="I1259" t="s">
        <v>156</v>
      </c>
      <c r="J1259">
        <v>0.14731772610200533</v>
      </c>
      <c r="K1259">
        <v>0.86412144973039018</v>
      </c>
      <c r="L1259">
        <v>2.3532411837095316E-2</v>
      </c>
      <c r="M1259">
        <v>0</v>
      </c>
      <c r="N1259">
        <v>3.1701541169073186E-2</v>
      </c>
      <c r="O1259">
        <v>8.064459726344135E-2</v>
      </c>
      <c r="P1259"/>
      <c r="Q1259">
        <v>70.532192593722286</v>
      </c>
      <c r="R1259">
        <v>173.67475919405391</v>
      </c>
      <c r="S1259">
        <v>319.98652077077128</v>
      </c>
      <c r="T1259"/>
      <c r="U1259"/>
      <c r="V1259"/>
      <c r="W1259"/>
      <c r="X1259"/>
      <c r="Y1259"/>
      <c r="Z1259">
        <v>24.734297893737253</v>
      </c>
      <c r="AA1259"/>
      <c r="AB1259"/>
      <c r="AC1259"/>
      <c r="AD1259"/>
      <c r="AE1259"/>
      <c r="AF1259"/>
      <c r="AG1259"/>
      <c r="AH1259"/>
      <c r="AI1259">
        <v>-691.44058879565807</v>
      </c>
      <c r="AJ1259"/>
      <c r="AK1259"/>
      <c r="AL1259">
        <v>-76.112920766666562</v>
      </c>
      <c r="AM1259">
        <v>-33.734648119034865</v>
      </c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</row>
    <row r="1260" spans="1:55" x14ac:dyDescent="0.2">
      <c r="A1260" s="3" t="str">
        <f t="shared" si="19"/>
        <v>United StatesAR4_UNFCCC2008</v>
      </c>
      <c r="B1260" t="s">
        <v>196</v>
      </c>
      <c r="C1260" t="s">
        <v>312</v>
      </c>
      <c r="D1260" t="s">
        <v>26</v>
      </c>
      <c r="E1260" t="s">
        <v>33</v>
      </c>
      <c r="F1260">
        <v>7108.3051005876187</v>
      </c>
      <c r="G1260">
        <v>23.375357275545607</v>
      </c>
      <c r="H1260" t="s">
        <v>108</v>
      </c>
      <c r="I1260" t="s">
        <v>156</v>
      </c>
      <c r="J1260">
        <v>0.14218983783814473</v>
      </c>
      <c r="K1260">
        <v>0.86098241049780644</v>
      </c>
      <c r="L1260">
        <v>2.3857966078423703E-2</v>
      </c>
      <c r="M1260">
        <v>0</v>
      </c>
      <c r="N1260">
        <v>2.9096155244817207E-2</v>
      </c>
      <c r="O1260">
        <v>8.6063468178952621E-2</v>
      </c>
      <c r="P1260"/>
      <c r="Q1260">
        <v>68.558860996881975</v>
      </c>
      <c r="R1260">
        <v>173.01740090909101</v>
      </c>
      <c r="S1260">
        <v>316.54433270754726</v>
      </c>
      <c r="T1260"/>
      <c r="U1260"/>
      <c r="V1260"/>
      <c r="W1260"/>
      <c r="X1260"/>
      <c r="Y1260"/>
      <c r="Z1260">
        <v>23.319905159536585</v>
      </c>
      <c r="AA1260"/>
      <c r="AB1260">
        <v>30.324890057652325</v>
      </c>
      <c r="AC1260"/>
      <c r="AD1260"/>
      <c r="AE1260"/>
      <c r="AF1260"/>
      <c r="AG1260"/>
      <c r="AH1260"/>
      <c r="AI1260">
        <v>-703.6114506917811</v>
      </c>
      <c r="AJ1260"/>
      <c r="AK1260">
        <v>-30.480368907765264</v>
      </c>
      <c r="AL1260">
        <v>-54.467908000000122</v>
      </c>
      <c r="AM1260">
        <v>-36.986210777175799</v>
      </c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</row>
    <row r="1261" spans="1:55" x14ac:dyDescent="0.2">
      <c r="A1261" s="3" t="str">
        <f t="shared" si="19"/>
        <v>United StatesAR4_UNFCCC2009</v>
      </c>
      <c r="B1261" t="s">
        <v>196</v>
      </c>
      <c r="C1261" t="s">
        <v>312</v>
      </c>
      <c r="D1261" t="s">
        <v>26</v>
      </c>
      <c r="E1261" t="s">
        <v>31</v>
      </c>
      <c r="F1261">
        <v>6668.4871388146494</v>
      </c>
      <c r="G1261">
        <v>21.737633738542439</v>
      </c>
      <c r="H1261" t="s">
        <v>109</v>
      </c>
      <c r="I1261" t="s">
        <v>156</v>
      </c>
      <c r="J1261">
        <v>0.13271804027732464</v>
      </c>
      <c r="K1261">
        <v>0.85689295156027845</v>
      </c>
      <c r="L1261">
        <v>2.5006448702105732E-2</v>
      </c>
      <c r="M1261">
        <v>0</v>
      </c>
      <c r="N1261">
        <v>2.4474879771925865E-2</v>
      </c>
      <c r="O1261">
        <v>9.3625719965689982E-2</v>
      </c>
      <c r="P1261"/>
      <c r="Q1261">
        <v>67.411508020068183</v>
      </c>
      <c r="R1261">
        <v>172.10652175991743</v>
      </c>
      <c r="S1261">
        <v>321.22981900885111</v>
      </c>
      <c r="T1261"/>
      <c r="U1261"/>
      <c r="V1261"/>
      <c r="W1261"/>
      <c r="X1261"/>
      <c r="Y1261"/>
      <c r="Z1261">
        <v>24.006499771658078</v>
      </c>
      <c r="AA1261"/>
      <c r="AB1261">
        <v>39.587560892970814</v>
      </c>
      <c r="AC1261"/>
      <c r="AD1261"/>
      <c r="AE1261"/>
      <c r="AF1261"/>
      <c r="AG1261"/>
      <c r="AH1261"/>
      <c r="AI1261">
        <v>-673.91495593839363</v>
      </c>
      <c r="AJ1261"/>
      <c r="AK1261">
        <v>-28.906533930003128</v>
      </c>
      <c r="AL1261">
        <v>-60.842804000000378</v>
      </c>
      <c r="AM1261">
        <v>-39.131015058897027</v>
      </c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</row>
    <row r="1262" spans="1:55" x14ac:dyDescent="0.2">
      <c r="A1262" s="3" t="str">
        <f t="shared" si="19"/>
        <v>United StatesAR4_UNFCCC2010</v>
      </c>
      <c r="B1262" t="s">
        <v>196</v>
      </c>
      <c r="C1262" t="s">
        <v>312</v>
      </c>
      <c r="D1262" t="s">
        <v>26</v>
      </c>
      <c r="E1262" t="s">
        <v>30</v>
      </c>
      <c r="F1262">
        <v>6875.7259320944322</v>
      </c>
      <c r="G1262">
        <v>22.228007104098303</v>
      </c>
      <c r="H1262" t="s">
        <v>109</v>
      </c>
      <c r="I1262" t="s">
        <v>156</v>
      </c>
      <c r="J1262">
        <v>0.13335836485390337</v>
      </c>
      <c r="K1262">
        <v>0.85577297063560964</v>
      </c>
      <c r="L1262">
        <v>2.4404079763517293E-2</v>
      </c>
      <c r="M1262">
        <v>0</v>
      </c>
      <c r="N1262">
        <v>2.8330456077597634E-2</v>
      </c>
      <c r="O1262">
        <v>9.1492493523275417E-2</v>
      </c>
      <c r="P1262"/>
      <c r="Q1262">
        <v>69.200608632749265</v>
      </c>
      <c r="R1262">
        <v>170.38790999769228</v>
      </c>
      <c r="S1262">
        <v>325.03337973450999</v>
      </c>
      <c r="T1262"/>
      <c r="U1262"/>
      <c r="V1262"/>
      <c r="W1262"/>
      <c r="X1262"/>
      <c r="Y1262"/>
      <c r="Z1262">
        <v>28.142657390021427</v>
      </c>
      <c r="AA1262"/>
      <c r="AB1262">
        <v>36.312754554993774</v>
      </c>
      <c r="AC1262"/>
      <c r="AD1262"/>
      <c r="AE1262"/>
      <c r="AF1262"/>
      <c r="AG1262"/>
      <c r="AH1262"/>
      <c r="AI1262">
        <v>-702.31007605361924</v>
      </c>
      <c r="AJ1262"/>
      <c r="AK1262"/>
      <c r="AL1262">
        <v>-69.05163136666674</v>
      </c>
      <c r="AM1262">
        <v>-40.797610114810993</v>
      </c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</row>
    <row r="1263" spans="1:55" x14ac:dyDescent="0.2">
      <c r="A1263" s="3" t="str">
        <f t="shared" si="19"/>
        <v>United StatesAR4_UNFCCC2011</v>
      </c>
      <c r="B1263" t="s">
        <v>196</v>
      </c>
      <c r="C1263" t="s">
        <v>312</v>
      </c>
      <c r="D1263" t="s">
        <v>26</v>
      </c>
      <c r="E1263" t="s">
        <v>29</v>
      </c>
      <c r="F1263">
        <v>6669.8112777205306</v>
      </c>
      <c r="G1263">
        <v>21.406177427360248</v>
      </c>
      <c r="H1263" t="s">
        <v>146</v>
      </c>
      <c r="I1263" t="s">
        <v>156</v>
      </c>
      <c r="J1263">
        <v>0.12798109366789334</v>
      </c>
      <c r="K1263">
        <v>0.85940461138345714</v>
      </c>
      <c r="L1263">
        <v>2.3900378139657515E-2</v>
      </c>
      <c r="M1263">
        <v>0</v>
      </c>
      <c r="N1263">
        <v>3.0597179831737212E-2</v>
      </c>
      <c r="O1263">
        <v>8.609783064514813E-2</v>
      </c>
      <c r="P1263"/>
      <c r="Q1263">
        <v>69.828086541165078</v>
      </c>
      <c r="R1263">
        <v>168.16868552582719</v>
      </c>
      <c r="S1263">
        <v>312.46812281187351</v>
      </c>
      <c r="T1263"/>
      <c r="U1263"/>
      <c r="V1263"/>
      <c r="W1263"/>
      <c r="X1263"/>
      <c r="Y1263"/>
      <c r="Z1263">
        <v>23.791386945415585</v>
      </c>
      <c r="AA1263"/>
      <c r="AB1263"/>
      <c r="AC1263"/>
      <c r="AD1263"/>
      <c r="AE1263"/>
      <c r="AF1263"/>
      <c r="AG1263"/>
      <c r="AH1263"/>
      <c r="AI1263">
        <v>-711.50441716315197</v>
      </c>
      <c r="AJ1263"/>
      <c r="AK1263"/>
      <c r="AL1263">
        <v>-70.997569133333059</v>
      </c>
      <c r="AM1263">
        <v>-41.641178877406688</v>
      </c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</row>
    <row r="1264" spans="1:55" x14ac:dyDescent="0.2">
      <c r="A1264" s="3" t="str">
        <f t="shared" si="19"/>
        <v>United StatesAR4_UNFCCC2012</v>
      </c>
      <c r="B1264" t="s">
        <v>196</v>
      </c>
      <c r="C1264" t="s">
        <v>312</v>
      </c>
      <c r="D1264" t="s">
        <v>26</v>
      </c>
      <c r="E1264" t="s">
        <v>28</v>
      </c>
      <c r="F1264">
        <v>6434.6469283703609</v>
      </c>
      <c r="G1264">
        <v>20.500493368560779</v>
      </c>
      <c r="H1264" t="s">
        <v>207</v>
      </c>
      <c r="I1264" t="s">
        <v>156</v>
      </c>
      <c r="J1264">
        <v>0.12181412997349712</v>
      </c>
      <c r="K1264">
        <v>0.85793895274479981</v>
      </c>
      <c r="L1264">
        <v>2.5089554408663759E-2</v>
      </c>
      <c r="M1264">
        <v>0</v>
      </c>
      <c r="N1264">
        <v>3.0451445641371176E-2</v>
      </c>
      <c r="O1264">
        <v>8.652004720516529E-2</v>
      </c>
      <c r="P1264"/>
      <c r="Q1264">
        <v>71.793626305737376</v>
      </c>
      <c r="R1264">
        <v>165.99857302060454</v>
      </c>
      <c r="S1264">
        <v>292.94155573237498</v>
      </c>
      <c r="T1264"/>
      <c r="U1264"/>
      <c r="V1264"/>
      <c r="W1264"/>
      <c r="X1264"/>
      <c r="Y1264"/>
      <c r="Z1264">
        <v>25.99220093245869</v>
      </c>
      <c r="AA1264"/>
      <c r="AB1264"/>
      <c r="AC1264"/>
      <c r="AD1264"/>
      <c r="AE1264"/>
      <c r="AF1264"/>
      <c r="AG1264"/>
      <c r="AH1264"/>
      <c r="AI1264">
        <v>-697.09980650019497</v>
      </c>
      <c r="AJ1264"/>
      <c r="AK1264"/>
      <c r="AL1264">
        <v>-76.475005933333264</v>
      </c>
      <c r="AM1264">
        <v>-42.203984231624368</v>
      </c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</row>
    <row r="1265" spans="1:55" x14ac:dyDescent="0.2">
      <c r="A1265" s="3" t="str">
        <f t="shared" si="19"/>
        <v>United StatesAR4_UNFCCC2013</v>
      </c>
      <c r="B1265" t="s">
        <v>196</v>
      </c>
      <c r="C1265" t="s">
        <v>312</v>
      </c>
      <c r="D1265" t="s">
        <v>26</v>
      </c>
      <c r="E1265" t="s">
        <v>27</v>
      </c>
      <c r="F1265">
        <v>6651.4745295822677</v>
      </c>
      <c r="G1265">
        <v>21.044977678181624</v>
      </c>
      <c r="H1265" t="s">
        <v>143</v>
      </c>
      <c r="I1265" t="s">
        <v>156</v>
      </c>
      <c r="J1265">
        <v>0.12332566344916261</v>
      </c>
      <c r="K1265">
        <v>0.85110214090645198</v>
      </c>
      <c r="L1265">
        <v>2.3735319939048597E-2</v>
      </c>
      <c r="M1265">
        <v>0</v>
      </c>
      <c r="N1265">
        <v>2.9471446441409848E-2</v>
      </c>
      <c r="O1265">
        <v>9.5691092713089496E-2</v>
      </c>
      <c r="P1265"/>
      <c r="Q1265">
        <v>69.64823062952739</v>
      </c>
      <c r="R1265">
        <v>164.8827284409571</v>
      </c>
      <c r="S1265">
        <v>340.46456114675931</v>
      </c>
      <c r="T1265"/>
      <c r="U1265"/>
      <c r="V1265"/>
      <c r="W1265"/>
      <c r="X1265"/>
      <c r="Y1265"/>
      <c r="Z1265">
        <v>22.741328364776017</v>
      </c>
      <c r="AA1265"/>
      <c r="AB1265">
        <v>38.750017306990301</v>
      </c>
      <c r="AC1265"/>
      <c r="AD1265"/>
      <c r="AE1265"/>
      <c r="AF1265"/>
      <c r="AG1265"/>
      <c r="AH1265"/>
      <c r="AI1265">
        <v>-683.6619966048778</v>
      </c>
      <c r="AJ1265"/>
      <c r="AK1265"/>
      <c r="AL1265">
        <v>-82.68887660000027</v>
      </c>
      <c r="AM1265">
        <v>-44.17109999926052</v>
      </c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</row>
    <row r="1266" spans="1:55" x14ac:dyDescent="0.2">
      <c r="A1266" s="3" t="str">
        <f t="shared" si="19"/>
        <v>United StatesAR4_UNFCCC2014</v>
      </c>
      <c r="B1266" t="s">
        <v>196</v>
      </c>
      <c r="C1266" t="s">
        <v>312</v>
      </c>
      <c r="D1266" t="s">
        <v>26</v>
      </c>
      <c r="E1266" t="s">
        <v>24</v>
      </c>
      <c r="F1266">
        <v>6709.6940477194739</v>
      </c>
      <c r="G1266">
        <v>21.074064545401615</v>
      </c>
      <c r="H1266" t="s">
        <v>146</v>
      </c>
      <c r="I1266" t="s">
        <v>156</v>
      </c>
      <c r="J1266">
        <v>0.12260153714584691</v>
      </c>
      <c r="K1266">
        <v>0.84956605021744158</v>
      </c>
      <c r="L1266">
        <v>2.3486719195542478E-2</v>
      </c>
      <c r="M1266">
        <v>0</v>
      </c>
      <c r="N1266">
        <v>3.0145618536805481E-2</v>
      </c>
      <c r="O1266">
        <v>9.6801612050210553E-2</v>
      </c>
      <c r="P1266"/>
      <c r="Q1266">
        <v>69.20607551357854</v>
      </c>
      <c r="R1266">
        <v>162.97966042838559</v>
      </c>
      <c r="S1266">
        <v>350.18159645309134</v>
      </c>
      <c r="T1266"/>
      <c r="U1266"/>
      <c r="V1266"/>
      <c r="W1266"/>
      <c r="X1266"/>
      <c r="Y1266"/>
      <c r="Z1266">
        <v>24.161354655944347</v>
      </c>
      <c r="AA1266"/>
      <c r="AB1266">
        <v>42.980513131947568</v>
      </c>
      <c r="AC1266"/>
      <c r="AD1266"/>
      <c r="AE1266"/>
      <c r="AF1266"/>
      <c r="AG1266"/>
      <c r="AH1266"/>
      <c r="AI1266">
        <v>-706.27363090909046</v>
      </c>
      <c r="AJ1266"/>
      <c r="AK1266"/>
      <c r="AL1266">
        <v>-85.945932233333153</v>
      </c>
      <c r="AM1266">
        <v>-46.100856598143906</v>
      </c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</row>
    <row r="1267" spans="1:55" x14ac:dyDescent="0.2">
      <c r="A1267" s="3" t="str">
        <f t="shared" si="19"/>
        <v>United StatesAR4_UNFCCC2015</v>
      </c>
      <c r="B1267" t="s">
        <v>196</v>
      </c>
      <c r="C1267" t="s">
        <v>312</v>
      </c>
      <c r="D1267" t="s">
        <v>26</v>
      </c>
      <c r="E1267" t="s">
        <v>22</v>
      </c>
      <c r="F1267">
        <v>6552.7113311588391</v>
      </c>
      <c r="G1267">
        <v>20.430042663159441</v>
      </c>
      <c r="H1267" t="s">
        <v>197</v>
      </c>
      <c r="I1267" t="s">
        <v>156</v>
      </c>
      <c r="J1267">
        <v>0.12036859504023444</v>
      </c>
      <c r="K1267">
        <v>0.84593028129808689</v>
      </c>
      <c r="L1267">
        <v>2.3880697284458526E-2</v>
      </c>
      <c r="M1267">
        <v>0</v>
      </c>
      <c r="N1267">
        <v>3.0004182602228615E-2</v>
      </c>
      <c r="O1267">
        <v>0.10018483881522607</v>
      </c>
      <c r="P1267"/>
      <c r="Q1267">
        <v>73.152948077212585</v>
      </c>
      <c r="R1267">
        <v>165.97529666988754</v>
      </c>
      <c r="S1267">
        <v>349.18289635573836</v>
      </c>
      <c r="T1267"/>
      <c r="U1267"/>
      <c r="V1267"/>
      <c r="W1267"/>
      <c r="X1267"/>
      <c r="Y1267"/>
      <c r="Z1267">
        <v>25.218385955673273</v>
      </c>
      <c r="AA1267"/>
      <c r="AB1267">
        <v>42.952801456341923</v>
      </c>
      <c r="AC1267"/>
      <c r="AD1267"/>
      <c r="AE1267"/>
      <c r="AF1267"/>
      <c r="AG1267"/>
      <c r="AH1267"/>
      <c r="AI1267">
        <v>-614.60470034055436</v>
      </c>
      <c r="AJ1267"/>
      <c r="AK1267"/>
      <c r="AL1267">
        <v>-91.481274499999856</v>
      </c>
      <c r="AM1267">
        <v>-46.540627131836622</v>
      </c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</row>
    <row r="1268" spans="1:55" x14ac:dyDescent="0.2">
      <c r="A1268" s="3" t="str">
        <f t="shared" si="19"/>
        <v>United StatesAR4_UNFCCC2016</v>
      </c>
      <c r="B1268" t="s">
        <v>196</v>
      </c>
      <c r="C1268" t="s">
        <v>312</v>
      </c>
      <c r="D1268" t="s">
        <v>26</v>
      </c>
      <c r="E1268" t="s">
        <v>21</v>
      </c>
      <c r="F1268">
        <v>6389.9260763335678</v>
      </c>
      <c r="G1268">
        <v>19.778659005128961</v>
      </c>
      <c r="H1268" t="s">
        <v>205</v>
      </c>
      <c r="I1268" t="s">
        <v>156</v>
      </c>
      <c r="J1268">
        <v>0.12054668438048308</v>
      </c>
      <c r="K1268">
        <v>0.84713397031982574</v>
      </c>
      <c r="L1268">
        <v>2.4083808487332777E-2</v>
      </c>
      <c r="M1268">
        <v>0</v>
      </c>
      <c r="N1268">
        <v>2.9682045299470036E-2</v>
      </c>
      <c r="O1268">
        <v>9.9100175893371417E-2</v>
      </c>
      <c r="P1268"/>
      <c r="Q1268">
        <v>75.534951806322255</v>
      </c>
      <c r="R1268">
        <v>171.32066711911207</v>
      </c>
      <c r="S1268">
        <v>330.84963538028342</v>
      </c>
      <c r="T1268"/>
      <c r="U1268"/>
      <c r="V1268"/>
      <c r="W1268"/>
      <c r="X1268"/>
      <c r="Y1268"/>
      <c r="Z1268">
        <v>24.161001387675533</v>
      </c>
      <c r="AA1268"/>
      <c r="AB1268">
        <v>31.376542416903938</v>
      </c>
      <c r="AC1268"/>
      <c r="AD1268"/>
      <c r="AE1268"/>
      <c r="AF1268"/>
      <c r="AG1268"/>
      <c r="AH1268"/>
      <c r="AI1268">
        <v>-721.70516749270143</v>
      </c>
      <c r="AJ1268"/>
      <c r="AK1268"/>
      <c r="AL1268">
        <v>-95.141370133333226</v>
      </c>
      <c r="AM1268">
        <v>-44.937723435087968</v>
      </c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</row>
    <row r="1269" spans="1:55" x14ac:dyDescent="0.2">
      <c r="A1269" s="3" t="str">
        <f t="shared" si="19"/>
        <v>United StatesAR4_UNFCCC2017</v>
      </c>
      <c r="B1269" t="s">
        <v>196</v>
      </c>
      <c r="C1269" t="s">
        <v>312</v>
      </c>
      <c r="D1269" t="s">
        <v>26</v>
      </c>
      <c r="E1269" t="s">
        <v>20</v>
      </c>
      <c r="F1269">
        <v>6351.2726017338646</v>
      </c>
      <c r="G1269">
        <v>19.535036390183397</v>
      </c>
      <c r="H1269" t="s">
        <v>205</v>
      </c>
      <c r="I1269" t="s">
        <v>156</v>
      </c>
      <c r="J1269">
        <v>0.11763127787665288</v>
      </c>
      <c r="K1269">
        <v>0.84593214107887726</v>
      </c>
      <c r="L1269">
        <v>2.4510204083835772E-2</v>
      </c>
      <c r="M1269">
        <v>0</v>
      </c>
      <c r="N1269">
        <v>2.9550099008226957E-2</v>
      </c>
      <c r="O1269">
        <v>0.10000755582905992</v>
      </c>
      <c r="P1269"/>
      <c r="Q1269">
        <v>76.505247348133267</v>
      </c>
      <c r="R1269">
        <v>174.94182757473294</v>
      </c>
      <c r="S1269">
        <v>328.25960935882108</v>
      </c>
      <c r="T1269"/>
      <c r="U1269"/>
      <c r="V1269"/>
      <c r="W1269"/>
      <c r="X1269"/>
      <c r="Y1269"/>
      <c r="Z1269">
        <v>23.489008337047999</v>
      </c>
      <c r="AA1269"/>
      <c r="AB1269">
        <v>31.979556684742761</v>
      </c>
      <c r="AC1269"/>
      <c r="AD1269"/>
      <c r="AE1269"/>
      <c r="AF1269"/>
      <c r="AG1269"/>
      <c r="AH1269"/>
      <c r="AI1269">
        <v>-669.52764251016299</v>
      </c>
      <c r="AJ1269"/>
      <c r="AK1269"/>
      <c r="AL1269">
        <v>-100.19983526666627</v>
      </c>
      <c r="AM1269">
        <v>-48.594984775049753</v>
      </c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</row>
    <row r="1270" spans="1:55" x14ac:dyDescent="0.2">
      <c r="A1270" s="3" t="str">
        <f t="shared" si="19"/>
        <v>United StatesAR4_UNFCCC2018</v>
      </c>
      <c r="B1270" t="s">
        <v>196</v>
      </c>
      <c r="C1270" t="s">
        <v>312</v>
      </c>
      <c r="D1270" t="s">
        <v>26</v>
      </c>
      <c r="E1270" t="s">
        <v>19</v>
      </c>
      <c r="F1270">
        <v>6542.849448564999</v>
      </c>
      <c r="G1270">
        <v>20.018619208475688</v>
      </c>
      <c r="H1270" t="s">
        <v>245</v>
      </c>
      <c r="I1270" t="s">
        <v>156</v>
      </c>
      <c r="J1270">
        <v>0.11900682187574324</v>
      </c>
      <c r="K1270">
        <v>0.84664210611745505</v>
      </c>
      <c r="L1270">
        <v>2.4136354196185223E-2</v>
      </c>
      <c r="M1270">
        <v>0</v>
      </c>
      <c r="N1270">
        <v>2.9250176029738322E-2</v>
      </c>
      <c r="O1270">
        <v>9.9971363656621431E-2</v>
      </c>
      <c r="P1270"/>
      <c r="Q1270">
        <v>78.668008406066221</v>
      </c>
      <c r="R1270">
        <v>175.69879544727081</v>
      </c>
      <c r="S1270">
        <v>338.89335598273533</v>
      </c>
      <c r="T1270"/>
      <c r="U1270"/>
      <c r="V1270"/>
      <c r="W1270"/>
      <c r="X1270"/>
      <c r="Y1270"/>
      <c r="Z1270">
        <v>23.460049167995251</v>
      </c>
      <c r="AA1270"/>
      <c r="AB1270">
        <v>37.377372568948836</v>
      </c>
      <c r="AC1270"/>
      <c r="AD1270"/>
      <c r="AE1270"/>
      <c r="AF1270"/>
      <c r="AG1270"/>
      <c r="AH1270"/>
      <c r="AI1270">
        <v>-670.14428691888997</v>
      </c>
      <c r="AJ1270"/>
      <c r="AK1270"/>
      <c r="AL1270">
        <v>-94.121666466666596</v>
      </c>
      <c r="AM1270">
        <v>-48.13557008562158</v>
      </c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</row>
    <row r="1271" spans="1:55" x14ac:dyDescent="0.2">
      <c r="A1271" s="3" t="str">
        <f t="shared" si="19"/>
        <v>United StatesAR4_UNFCCC2019</v>
      </c>
      <c r="B1271" t="s">
        <v>196</v>
      </c>
      <c r="C1271" t="s">
        <v>312</v>
      </c>
      <c r="D1271" t="s">
        <v>26</v>
      </c>
      <c r="E1271" t="s">
        <v>18</v>
      </c>
      <c r="F1271">
        <v>6424.1705266676736</v>
      </c>
      <c r="G1271">
        <v>19.566203046566617</v>
      </c>
      <c r="H1271" t="s">
        <v>235</v>
      </c>
      <c r="I1271" t="s">
        <v>156</v>
      </c>
      <c r="J1271">
        <v>0.11591525552730399</v>
      </c>
      <c r="K1271">
        <v>0.84209480354487665</v>
      </c>
      <c r="L1271">
        <v>2.48385731963244E-2</v>
      </c>
      <c r="M1271">
        <v>0</v>
      </c>
      <c r="N1271">
        <v>2.9979087431954217E-2</v>
      </c>
      <c r="O1271">
        <v>0.10308753582684471</v>
      </c>
      <c r="P1271"/>
      <c r="Q1271">
        <v>78.217999216402362</v>
      </c>
      <c r="R1271">
        <v>176.14156498889952</v>
      </c>
      <c r="S1271">
        <v>345.26915943342823</v>
      </c>
      <c r="T1271"/>
      <c r="U1271"/>
      <c r="V1271"/>
      <c r="W1271"/>
      <c r="X1271"/>
      <c r="Y1271"/>
      <c r="Z1271">
        <v>23.232066329429443</v>
      </c>
      <c r="AA1271"/>
      <c r="AB1271">
        <v>39.391119357454073</v>
      </c>
      <c r="AC1271"/>
      <c r="AD1271"/>
      <c r="AE1271"/>
      <c r="AF1271"/>
      <c r="AG1271"/>
      <c r="AH1271"/>
      <c r="AI1271">
        <v>-642.65086855220602</v>
      </c>
      <c r="AJ1271"/>
      <c r="AK1271"/>
      <c r="AL1271">
        <v>-88.823185733333858</v>
      </c>
      <c r="AM1271">
        <v>-47.821123886185852</v>
      </c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</row>
    <row r="1272" spans="1:55" x14ac:dyDescent="0.2">
      <c r="A1272" s="3" t="str">
        <f t="shared" si="19"/>
        <v>United StatesAR4_UNFCCC2020</v>
      </c>
      <c r="B1272" t="s">
        <v>196</v>
      </c>
      <c r="C1272" t="s">
        <v>312</v>
      </c>
      <c r="D1272" t="s">
        <v>26</v>
      </c>
      <c r="E1272" t="s">
        <v>107</v>
      </c>
      <c r="F1272">
        <v>5823.2088338274216</v>
      </c>
      <c r="G1272">
        <v>17.565630824390261</v>
      </c>
      <c r="H1272" t="s">
        <v>197</v>
      </c>
      <c r="I1272" t="s">
        <v>156</v>
      </c>
      <c r="J1272">
        <v>0.11039595807032188</v>
      </c>
      <c r="K1272">
        <v>0.8336764627827904</v>
      </c>
      <c r="L1272">
        <v>2.6718019252333382E-2</v>
      </c>
      <c r="M1272">
        <v>0</v>
      </c>
      <c r="N1272">
        <v>3.2153912071524453E-2</v>
      </c>
      <c r="O1272">
        <v>0.10745160589335175</v>
      </c>
      <c r="P1272"/>
      <c r="Q1272">
        <v>79.24741824233908</v>
      </c>
      <c r="R1272">
        <v>175.17721136575236</v>
      </c>
      <c r="S1272">
        <v>316.23017857403704</v>
      </c>
      <c r="T1272"/>
      <c r="U1272"/>
      <c r="V1272"/>
      <c r="W1272"/>
      <c r="X1272"/>
      <c r="Y1272"/>
      <c r="Z1272">
        <v>24.013722424885046</v>
      </c>
      <c r="AA1272"/>
      <c r="AB1272">
        <v>31.044610040095058</v>
      </c>
      <c r="AC1272"/>
      <c r="AD1272"/>
      <c r="AE1272"/>
      <c r="AF1272"/>
      <c r="AG1272"/>
      <c r="AH1272"/>
      <c r="AI1272">
        <v>-658.20361926740918</v>
      </c>
      <c r="AJ1272"/>
      <c r="AK1272"/>
      <c r="AL1272">
        <v>-83.61503883333279</v>
      </c>
      <c r="AM1272">
        <v>-46.990923973113176</v>
      </c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</row>
    <row r="1273" spans="1:55" x14ac:dyDescent="0.2">
      <c r="A1273" s="3" t="str">
        <f t="shared" si="19"/>
        <v>United StatesAR5_UNFCCC1990</v>
      </c>
      <c r="B1273" t="s">
        <v>196</v>
      </c>
      <c r="C1273" t="s">
        <v>312</v>
      </c>
      <c r="D1273" t="s">
        <v>25</v>
      </c>
      <c r="E1273" t="s">
        <v>79</v>
      </c>
      <c r="F1273">
        <v>6397.5968109488831</v>
      </c>
      <c r="G1273">
        <v>25.629035829826911</v>
      </c>
      <c r="H1273" t="s">
        <v>103</v>
      </c>
      <c r="I1273" t="s">
        <v>248</v>
      </c>
      <c r="J1273">
        <v>0.16409906425432111</v>
      </c>
      <c r="K1273">
        <v>0.84056455875862246</v>
      </c>
      <c r="L1273">
        <v>3.6887067409306043E-2</v>
      </c>
      <c r="M1273">
        <v>0</v>
      </c>
      <c r="N1273">
        <v>3.7970730413952387E-2</v>
      </c>
      <c r="O1273">
        <v>8.4577643418119103E-2</v>
      </c>
      <c r="P1273"/>
      <c r="Q1273">
        <v>51.415180672175616</v>
      </c>
      <c r="R1273">
        <v>183.0837246192946</v>
      </c>
      <c r="S1273">
        <v>281.03033692321651</v>
      </c>
      <c r="T1273"/>
      <c r="U1273"/>
      <c r="V1273"/>
      <c r="W1273"/>
      <c r="X1273"/>
      <c r="Y1273"/>
      <c r="Z1273">
        <v>25.56441959464388</v>
      </c>
      <c r="AA1273"/>
      <c r="AB1273"/>
      <c r="AC1273"/>
      <c r="AD1273"/>
      <c r="AE1273"/>
      <c r="AF1273"/>
      <c r="AG1273"/>
      <c r="AH1273"/>
      <c r="AI1273">
        <v>-744.48269666412239</v>
      </c>
      <c r="AJ1273"/>
      <c r="AK1273"/>
      <c r="AL1273">
        <v>-123.75616502333301</v>
      </c>
      <c r="AM1273">
        <v>-47.834952306097314</v>
      </c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</row>
    <row r="1274" spans="1:55" x14ac:dyDescent="0.2">
      <c r="A1274" s="3" t="str">
        <f t="shared" si="19"/>
        <v>United StatesAR5_UNFCCC1991</v>
      </c>
      <c r="B1274" t="s">
        <v>196</v>
      </c>
      <c r="C1274" t="s">
        <v>312</v>
      </c>
      <c r="D1274" t="s">
        <v>25</v>
      </c>
      <c r="E1274" t="s">
        <v>78</v>
      </c>
      <c r="F1274">
        <v>6337.7608858029716</v>
      </c>
      <c r="G1274">
        <v>25.052319683308124</v>
      </c>
      <c r="H1274" t="s">
        <v>108</v>
      </c>
      <c r="I1274" t="s">
        <v>248</v>
      </c>
      <c r="J1274">
        <v>0.16210976519409973</v>
      </c>
      <c r="K1274">
        <v>0.84131854185248589</v>
      </c>
      <c r="L1274">
        <v>3.7765570787837995E-2</v>
      </c>
      <c r="M1274">
        <v>0</v>
      </c>
      <c r="N1274">
        <v>3.6682313993704266E-2</v>
      </c>
      <c r="O1274">
        <v>8.4233573365971787E-2</v>
      </c>
      <c r="P1274"/>
      <c r="Q1274">
        <v>53.546583728808258</v>
      </c>
      <c r="R1274">
        <v>183.34978869976283</v>
      </c>
      <c r="S1274">
        <v>271.03790003614483</v>
      </c>
      <c r="T1274"/>
      <c r="U1274"/>
      <c r="V1274"/>
      <c r="W1274"/>
      <c r="X1274"/>
      <c r="Y1274"/>
      <c r="Z1274">
        <v>25.917974085555031</v>
      </c>
      <c r="AA1274"/>
      <c r="AB1274"/>
      <c r="AC1274"/>
      <c r="AD1274"/>
      <c r="AE1274"/>
      <c r="AF1274"/>
      <c r="AG1274"/>
      <c r="AH1274"/>
      <c r="AI1274">
        <v>-749.164552477303</v>
      </c>
      <c r="AJ1274"/>
      <c r="AK1274"/>
      <c r="AL1274">
        <v>-123.7888901333332</v>
      </c>
      <c r="AM1274">
        <v>-46.969380621927584</v>
      </c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</row>
    <row r="1275" spans="1:55" x14ac:dyDescent="0.2">
      <c r="A1275" s="3" t="str">
        <f t="shared" si="19"/>
        <v>United StatesAR5_UNFCCC1992</v>
      </c>
      <c r="B1275" t="s">
        <v>196</v>
      </c>
      <c r="C1275" t="s">
        <v>312</v>
      </c>
      <c r="D1275" t="s">
        <v>25</v>
      </c>
      <c r="E1275" t="s">
        <v>76</v>
      </c>
      <c r="F1275">
        <v>6447.5069510567064</v>
      </c>
      <c r="G1275">
        <v>25.135107444649048</v>
      </c>
      <c r="H1275" t="s">
        <v>102</v>
      </c>
      <c r="I1275" t="s">
        <v>248</v>
      </c>
      <c r="J1275">
        <v>0.16501362936756017</v>
      </c>
      <c r="K1275">
        <v>0.84346749799938647</v>
      </c>
      <c r="L1275">
        <v>3.7214756814289131E-2</v>
      </c>
      <c r="M1275">
        <v>0</v>
      </c>
      <c r="N1275">
        <v>3.6299728896883862E-2</v>
      </c>
      <c r="O1275">
        <v>8.3018016289440458E-2</v>
      </c>
      <c r="P1275"/>
      <c r="Q1275">
        <v>52.024014930497479</v>
      </c>
      <c r="R1275">
        <v>188.67779930287489</v>
      </c>
      <c r="S1275">
        <v>269.04131912465186</v>
      </c>
      <c r="T1275"/>
      <c r="U1275"/>
      <c r="V1275"/>
      <c r="W1275"/>
      <c r="X1275"/>
      <c r="Y1275"/>
      <c r="Z1275">
        <v>25.516103731082023</v>
      </c>
      <c r="AA1275"/>
      <c r="AB1275"/>
      <c r="AC1275"/>
      <c r="AD1275"/>
      <c r="AE1275"/>
      <c r="AF1275"/>
      <c r="AG1275"/>
      <c r="AH1275"/>
      <c r="AI1275">
        <v>-754.34075740526941</v>
      </c>
      <c r="AJ1275"/>
      <c r="AK1275"/>
      <c r="AL1275">
        <v>-120.70592856666711</v>
      </c>
      <c r="AM1275">
        <v>-43.371495930316421</v>
      </c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</row>
    <row r="1276" spans="1:55" x14ac:dyDescent="0.2">
      <c r="A1276" s="3" t="str">
        <f t="shared" si="19"/>
        <v>United StatesAR5_UNFCCC1993</v>
      </c>
      <c r="B1276" t="s">
        <v>196</v>
      </c>
      <c r="C1276" t="s">
        <v>312</v>
      </c>
      <c r="D1276" t="s">
        <v>25</v>
      </c>
      <c r="E1276" t="s">
        <v>73</v>
      </c>
      <c r="F1276">
        <v>6600.2925546568904</v>
      </c>
      <c r="G1276">
        <v>25.393651694015791</v>
      </c>
      <c r="H1276" t="s">
        <v>108</v>
      </c>
      <c r="I1276" t="s">
        <v>248</v>
      </c>
      <c r="J1276">
        <v>0.16755802212342397</v>
      </c>
      <c r="K1276">
        <v>0.83730846569138373</v>
      </c>
      <c r="L1276">
        <v>3.6084631415594544E-2</v>
      </c>
      <c r="M1276">
        <v>0</v>
      </c>
      <c r="N1276">
        <v>3.5378600710924996E-2</v>
      </c>
      <c r="O1276">
        <v>9.1228302182096738E-2</v>
      </c>
      <c r="P1276"/>
      <c r="Q1276">
        <v>53.738972134502042</v>
      </c>
      <c r="R1276">
        <v>191.37790909884876</v>
      </c>
      <c r="S1276">
        <v>290.01434906070415</v>
      </c>
      <c r="T1276"/>
      <c r="U1276"/>
      <c r="V1276"/>
      <c r="W1276"/>
      <c r="X1276"/>
      <c r="Y1276"/>
      <c r="Z1276">
        <v>26.155338769764565</v>
      </c>
      <c r="AA1276"/>
      <c r="AB1276">
        <v>40.846914602662515</v>
      </c>
      <c r="AC1276"/>
      <c r="AD1276"/>
      <c r="AE1276"/>
      <c r="AF1276"/>
      <c r="AG1276"/>
      <c r="AH1276"/>
      <c r="AI1276">
        <v>-749.68775124556191</v>
      </c>
      <c r="AJ1276"/>
      <c r="AK1276"/>
      <c r="AL1276">
        <v>-122.49682280000042</v>
      </c>
      <c r="AM1276">
        <v>-40.634894122151891</v>
      </c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</row>
    <row r="1277" spans="1:55" x14ac:dyDescent="0.2">
      <c r="A1277" s="3" t="str">
        <f t="shared" si="19"/>
        <v>United StatesAR5_UNFCCC1994</v>
      </c>
      <c r="B1277" t="s">
        <v>196</v>
      </c>
      <c r="C1277" t="s">
        <v>312</v>
      </c>
      <c r="D1277" t="s">
        <v>25</v>
      </c>
      <c r="E1277" t="s">
        <v>70</v>
      </c>
      <c r="F1277">
        <v>6678.7125064920119</v>
      </c>
      <c r="G1277">
        <v>25.382183845351701</v>
      </c>
      <c r="H1277" t="s">
        <v>103</v>
      </c>
      <c r="I1277" t="s">
        <v>248</v>
      </c>
      <c r="J1277">
        <v>0.16897660902775199</v>
      </c>
      <c r="K1277">
        <v>0.84062184833812514</v>
      </c>
      <c r="L1277">
        <v>3.5760617113437282E-2</v>
      </c>
      <c r="M1277">
        <v>0</v>
      </c>
      <c r="N1277">
        <v>3.6169223447727022E-2</v>
      </c>
      <c r="O1277">
        <v>8.7448311100710552E-2</v>
      </c>
      <c r="P1277"/>
      <c r="Q1277">
        <v>57.325367493735982</v>
      </c>
      <c r="R1277">
        <v>194.81864740382397</v>
      </c>
      <c r="S1277">
        <v>273.40933801047964</v>
      </c>
      <c r="T1277"/>
      <c r="U1277"/>
      <c r="V1277"/>
      <c r="W1277"/>
      <c r="X1277"/>
      <c r="Y1277"/>
      <c r="Z1277">
        <v>25.010255317886401</v>
      </c>
      <c r="AA1277"/>
      <c r="AB1277">
        <v>33.478520793993802</v>
      </c>
      <c r="AC1277"/>
      <c r="AD1277"/>
      <c r="AE1277"/>
      <c r="AF1277"/>
      <c r="AG1277"/>
      <c r="AH1277"/>
      <c r="AI1277">
        <v>-744.25340638278828</v>
      </c>
      <c r="AJ1277"/>
      <c r="AK1277"/>
      <c r="AL1277">
        <v>-118.40975373333281</v>
      </c>
      <c r="AM1277">
        <v>-37.241242052275979</v>
      </c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</row>
    <row r="1278" spans="1:55" x14ac:dyDescent="0.2">
      <c r="A1278" s="3" t="str">
        <f t="shared" si="19"/>
        <v>United StatesAR5_UNFCCC1995</v>
      </c>
      <c r="B1278" t="s">
        <v>196</v>
      </c>
      <c r="C1278" t="s">
        <v>312</v>
      </c>
      <c r="D1278" t="s">
        <v>25</v>
      </c>
      <c r="E1278" t="s">
        <v>68</v>
      </c>
      <c r="F1278">
        <v>6753.632059311396</v>
      </c>
      <c r="G1278">
        <v>25.363086921605976</v>
      </c>
      <c r="H1278" t="s">
        <v>103</v>
      </c>
      <c r="I1278" t="s">
        <v>248</v>
      </c>
      <c r="J1278">
        <v>0.16663827716877697</v>
      </c>
      <c r="K1278">
        <v>0.83790179179392932</v>
      </c>
      <c r="L1278">
        <v>3.4599630922437924E-2</v>
      </c>
      <c r="M1278">
        <v>0</v>
      </c>
      <c r="N1278">
        <v>3.7487595538099314E-2</v>
      </c>
      <c r="O1278">
        <v>9.00109817455335E-2</v>
      </c>
      <c r="P1278"/>
      <c r="Q1278">
        <v>59.065390175604172</v>
      </c>
      <c r="R1278">
        <v>199.18809861581434</v>
      </c>
      <c r="S1278">
        <v>278.63782412659157</v>
      </c>
      <c r="T1278"/>
      <c r="U1278"/>
      <c r="V1278"/>
      <c r="W1278"/>
      <c r="X1278"/>
      <c r="Y1278"/>
      <c r="Z1278">
        <v>26.00735374671395</v>
      </c>
      <c r="AA1278"/>
      <c r="AB1278">
        <v>45.002385342003869</v>
      </c>
      <c r="AC1278"/>
      <c r="AD1278"/>
      <c r="AE1278"/>
      <c r="AF1278"/>
      <c r="AG1278"/>
      <c r="AH1278"/>
      <c r="AI1278">
        <v>-743.69887086750487</v>
      </c>
      <c r="AJ1278"/>
      <c r="AK1278"/>
      <c r="AL1278">
        <v>-112.2178152333334</v>
      </c>
      <c r="AM1278">
        <v>-34.94446097489066</v>
      </c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</row>
    <row r="1279" spans="1:55" x14ac:dyDescent="0.2">
      <c r="A1279" s="3" t="str">
        <f t="shared" si="19"/>
        <v>United StatesAR5_UNFCCC1996</v>
      </c>
      <c r="B1279" t="s">
        <v>196</v>
      </c>
      <c r="C1279" t="s">
        <v>312</v>
      </c>
      <c r="D1279" t="s">
        <v>25</v>
      </c>
      <c r="E1279" t="s">
        <v>65</v>
      </c>
      <c r="F1279">
        <v>6900.9697150508428</v>
      </c>
      <c r="G1279">
        <v>25.616642223103867</v>
      </c>
      <c r="H1279" t="s">
        <v>108</v>
      </c>
      <c r="I1279" t="s">
        <v>248</v>
      </c>
      <c r="J1279">
        <v>0.16955969061805065</v>
      </c>
      <c r="K1279">
        <v>0.84725567567807736</v>
      </c>
      <c r="L1279">
        <v>3.3352651672040032E-2</v>
      </c>
      <c r="M1279">
        <v>0</v>
      </c>
      <c r="N1279">
        <v>3.6903517531943465E-2</v>
      </c>
      <c r="O1279">
        <v>8.2488155117939208E-2</v>
      </c>
      <c r="P1279"/>
      <c r="Q1279">
        <v>58.122525353579547</v>
      </c>
      <c r="R1279">
        <v>197.98734029048796</v>
      </c>
      <c r="S1279">
        <v>286.79445254620498</v>
      </c>
      <c r="T1279"/>
      <c r="U1279"/>
      <c r="V1279"/>
      <c r="W1279"/>
      <c r="X1279"/>
      <c r="Y1279"/>
      <c r="Z1279">
        <v>26.343942129042158</v>
      </c>
      <c r="AA1279"/>
      <c r="AB1279"/>
      <c r="AC1279"/>
      <c r="AD1279"/>
      <c r="AE1279"/>
      <c r="AF1279"/>
      <c r="AG1279"/>
      <c r="AH1279"/>
      <c r="AI1279">
        <v>-739.32072135024657</v>
      </c>
      <c r="AJ1279"/>
      <c r="AK1279"/>
      <c r="AL1279">
        <v>-117.34263053333288</v>
      </c>
      <c r="AM1279">
        <v>-33.984366574939244</v>
      </c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</row>
    <row r="1280" spans="1:55" x14ac:dyDescent="0.2">
      <c r="A1280" s="3" t="str">
        <f t="shared" si="19"/>
        <v>United StatesAR5_UNFCCC1997</v>
      </c>
      <c r="B1280" t="s">
        <v>196</v>
      </c>
      <c r="C1280" t="s">
        <v>312</v>
      </c>
      <c r="D1280" t="s">
        <v>25</v>
      </c>
      <c r="E1280" t="s">
        <v>64</v>
      </c>
      <c r="F1280">
        <v>6988.8478925986583</v>
      </c>
      <c r="G1280">
        <v>25.632380216164112</v>
      </c>
      <c r="H1280" t="s">
        <v>96</v>
      </c>
      <c r="I1280" t="s">
        <v>248</v>
      </c>
      <c r="J1280">
        <v>0.17018402723739098</v>
      </c>
      <c r="K1280">
        <v>0.84667082019534534</v>
      </c>
      <c r="L1280">
        <v>3.1483113610857712E-2</v>
      </c>
      <c r="M1280">
        <v>0</v>
      </c>
      <c r="N1280">
        <v>3.6272968448200556E-2</v>
      </c>
      <c r="O1280">
        <v>8.5573097745596377E-2</v>
      </c>
      <c r="P1280"/>
      <c r="Q1280">
        <v>60.350022720704644</v>
      </c>
      <c r="R1280">
        <v>194.14145994362781</v>
      </c>
      <c r="S1280">
        <v>278.65617125256273</v>
      </c>
      <c r="T1280"/>
      <c r="U1280"/>
      <c r="V1280"/>
      <c r="W1280"/>
      <c r="X1280"/>
      <c r="Y1280"/>
      <c r="Z1280">
        <v>24.80602731982637</v>
      </c>
      <c r="AA1280"/>
      <c r="AB1280">
        <v>40.103682605728608</v>
      </c>
      <c r="AC1280"/>
      <c r="AD1280"/>
      <c r="AE1280"/>
      <c r="AF1280"/>
      <c r="AG1280"/>
      <c r="AH1280"/>
      <c r="AI1280">
        <v>-738.3688212207295</v>
      </c>
      <c r="AJ1280"/>
      <c r="AK1280"/>
      <c r="AL1280">
        <v>-114.18733370000078</v>
      </c>
      <c r="AM1280">
        <v>-32.210298952477899</v>
      </c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</row>
    <row r="1281" spans="1:55" x14ac:dyDescent="0.2">
      <c r="A1281" s="3" t="str">
        <f t="shared" si="19"/>
        <v>United StatesAR5_UNFCCC1998</v>
      </c>
      <c r="B1281" t="s">
        <v>196</v>
      </c>
      <c r="C1281" t="s">
        <v>312</v>
      </c>
      <c r="D1281" t="s">
        <v>25</v>
      </c>
      <c r="E1281" t="s">
        <v>62</v>
      </c>
      <c r="F1281">
        <v>7025.1804643364012</v>
      </c>
      <c r="G1281">
        <v>25.467024093674194</v>
      </c>
      <c r="H1281" t="s">
        <v>96</v>
      </c>
      <c r="I1281" t="s">
        <v>248</v>
      </c>
      <c r="J1281">
        <v>0.17350963327908514</v>
      </c>
      <c r="K1281">
        <v>0.84802346031760567</v>
      </c>
      <c r="L1281">
        <v>2.9896056722638065E-2</v>
      </c>
      <c r="M1281">
        <v>0</v>
      </c>
      <c r="N1281">
        <v>3.5004055872910542E-2</v>
      </c>
      <c r="O1281">
        <v>8.7076427086845737E-2</v>
      </c>
      <c r="P1281"/>
      <c r="Q1281">
        <v>64.312674444230282</v>
      </c>
      <c r="R1281">
        <v>192.02337862474945</v>
      </c>
      <c r="S1281">
        <v>282.05889195964062</v>
      </c>
      <c r="T1281"/>
      <c r="U1281"/>
      <c r="V1281"/>
      <c r="W1281"/>
      <c r="X1281"/>
      <c r="Y1281"/>
      <c r="Z1281">
        <v>27.359676918231315</v>
      </c>
      <c r="AA1281"/>
      <c r="AB1281">
        <v>45.972992527870005</v>
      </c>
      <c r="AC1281"/>
      <c r="AD1281"/>
      <c r="AE1281"/>
      <c r="AF1281"/>
      <c r="AG1281"/>
      <c r="AH1281"/>
      <c r="AI1281">
        <v>-727.9602365353262</v>
      </c>
      <c r="AJ1281"/>
      <c r="AK1281"/>
      <c r="AL1281">
        <v>-119.04072326666638</v>
      </c>
      <c r="AM1281">
        <v>-32.403871268350159</v>
      </c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</row>
    <row r="1282" spans="1:55" x14ac:dyDescent="0.2">
      <c r="A1282" s="3" t="str">
        <f t="shared" si="19"/>
        <v>United StatesAR5_UNFCCC1999</v>
      </c>
      <c r="B1282" t="s">
        <v>196</v>
      </c>
      <c r="C1282" t="s">
        <v>312</v>
      </c>
      <c r="D1282" t="s">
        <v>25</v>
      </c>
      <c r="E1282" t="s">
        <v>60</v>
      </c>
      <c r="F1282">
        <v>7062.6945034719038</v>
      </c>
      <c r="G1282">
        <v>25.310688444208374</v>
      </c>
      <c r="H1282" t="s">
        <v>96</v>
      </c>
      <c r="I1282" t="s">
        <v>248</v>
      </c>
      <c r="J1282">
        <v>0.17362552148370983</v>
      </c>
      <c r="K1282">
        <v>0.85194928577970763</v>
      </c>
      <c r="L1282">
        <v>2.8824762356418076E-2</v>
      </c>
      <c r="M1282">
        <v>0</v>
      </c>
      <c r="N1282">
        <v>3.4564810753428835E-2</v>
      </c>
      <c r="O1282">
        <v>8.4661141110445509E-2</v>
      </c>
      <c r="P1282"/>
      <c r="Q1282">
        <v>64.860713762646554</v>
      </c>
      <c r="R1282">
        <v>192.20129407905574</v>
      </c>
      <c r="S1282">
        <v>274.91751612063121</v>
      </c>
      <c r="T1282"/>
      <c r="U1282"/>
      <c r="V1282"/>
      <c r="W1282"/>
      <c r="X1282"/>
      <c r="Y1282"/>
      <c r="Z1282">
        <v>27.863178811713524</v>
      </c>
      <c r="AA1282"/>
      <c r="AB1282">
        <v>38.093073204355711</v>
      </c>
      <c r="AC1282"/>
      <c r="AD1282"/>
      <c r="AE1282"/>
      <c r="AF1282"/>
      <c r="AG1282"/>
      <c r="AH1282"/>
      <c r="AI1282">
        <v>-718.97517942773879</v>
      </c>
      <c r="AJ1282"/>
      <c r="AK1282"/>
      <c r="AL1282">
        <v>-112.85986286666653</v>
      </c>
      <c r="AM1282">
        <v>-33.126964008168699</v>
      </c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</row>
    <row r="1283" spans="1:55" x14ac:dyDescent="0.2">
      <c r="A1283" s="3" t="str">
        <f t="shared" ref="A1283:A1346" si="20">C1283&amp;D1283&amp;E1283</f>
        <v>United StatesAR5_UNFCCC2000</v>
      </c>
      <c r="B1283" t="s">
        <v>196</v>
      </c>
      <c r="C1283" t="s">
        <v>312</v>
      </c>
      <c r="D1283" t="s">
        <v>25</v>
      </c>
      <c r="E1283" t="s">
        <v>58</v>
      </c>
      <c r="F1283">
        <v>7245.5409810955143</v>
      </c>
      <c r="G1283">
        <v>25.678618762211791</v>
      </c>
      <c r="H1283" t="s">
        <v>102</v>
      </c>
      <c r="I1283" t="s">
        <v>248</v>
      </c>
      <c r="J1283">
        <v>0.17464926529077365</v>
      </c>
      <c r="K1283">
        <v>0.85911549684564725</v>
      </c>
      <c r="L1283">
        <v>2.7657665340722122E-2</v>
      </c>
      <c r="M1283">
        <v>0</v>
      </c>
      <c r="N1283">
        <v>3.3326052598952362E-2</v>
      </c>
      <c r="O1283">
        <v>7.9900785214678305E-2</v>
      </c>
      <c r="P1283"/>
      <c r="Q1283">
        <v>65.561334268144265</v>
      </c>
      <c r="R1283">
        <v>190.20184207129498</v>
      </c>
      <c r="S1283">
        <v>262.21615354571634</v>
      </c>
      <c r="T1283"/>
      <c r="U1283"/>
      <c r="V1283"/>
      <c r="W1283"/>
      <c r="X1283"/>
      <c r="Y1283"/>
      <c r="Z1283">
        <v>29.330812347115202</v>
      </c>
      <c r="AA1283"/>
      <c r="AB1283">
        <v>31.614271462391386</v>
      </c>
      <c r="AC1283"/>
      <c r="AD1283"/>
      <c r="AE1283"/>
      <c r="AF1283"/>
      <c r="AG1283"/>
      <c r="AH1283"/>
      <c r="AI1283">
        <v>-712.23877762290579</v>
      </c>
      <c r="AJ1283"/>
      <c r="AK1283">
        <v>-39.753233510525234</v>
      </c>
      <c r="AL1283">
        <v>-93.445768166667094</v>
      </c>
      <c r="AM1283">
        <v>-32.137539608289842</v>
      </c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</row>
    <row r="1284" spans="1:55" x14ac:dyDescent="0.2">
      <c r="A1284" s="3" t="str">
        <f t="shared" si="20"/>
        <v>United StatesAR5_UNFCCC2001</v>
      </c>
      <c r="B1284" t="s">
        <v>196</v>
      </c>
      <c r="C1284" t="s">
        <v>312</v>
      </c>
      <c r="D1284" t="s">
        <v>25</v>
      </c>
      <c r="E1284" t="s">
        <v>55</v>
      </c>
      <c r="F1284">
        <v>7115.9789417049124</v>
      </c>
      <c r="G1284">
        <v>24.971067257852393</v>
      </c>
      <c r="H1284" t="s">
        <v>106</v>
      </c>
      <c r="I1284" t="s">
        <v>248</v>
      </c>
      <c r="J1284">
        <v>0.17366917120303257</v>
      </c>
      <c r="K1284">
        <v>0.86286947190159491</v>
      </c>
      <c r="L1284">
        <v>2.7421386355691153E-2</v>
      </c>
      <c r="M1284">
        <v>0</v>
      </c>
      <c r="N1284">
        <v>3.048733362273039E-2</v>
      </c>
      <c r="O1284">
        <v>7.9221808119983542E-2</v>
      </c>
      <c r="P1284"/>
      <c r="Q1284">
        <v>67.090142719142165</v>
      </c>
      <c r="R1284">
        <v>189.04945975148661</v>
      </c>
      <c r="S1284">
        <v>281.93503858128867</v>
      </c>
      <c r="T1284"/>
      <c r="U1284"/>
      <c r="V1284"/>
      <c r="W1284"/>
      <c r="X1284"/>
      <c r="Y1284"/>
      <c r="Z1284">
        <v>25.666077253672675</v>
      </c>
      <c r="AA1284"/>
      <c r="AB1284"/>
      <c r="AC1284"/>
      <c r="AD1284"/>
      <c r="AE1284"/>
      <c r="AF1284"/>
      <c r="AG1284"/>
      <c r="AH1284"/>
      <c r="AI1284">
        <v>-715.84566850582382</v>
      </c>
      <c r="AJ1284"/>
      <c r="AK1284">
        <v>-32.316615441331216</v>
      </c>
      <c r="AL1284">
        <v>-98.183906699999298</v>
      </c>
      <c r="AM1284">
        <v>-31.864117449430815</v>
      </c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</row>
    <row r="1285" spans="1:55" x14ac:dyDescent="0.2">
      <c r="A1285" s="3" t="str">
        <f t="shared" si="20"/>
        <v>United StatesAR5_UNFCCC2002</v>
      </c>
      <c r="B1285" t="s">
        <v>196</v>
      </c>
      <c r="C1285" t="s">
        <v>312</v>
      </c>
      <c r="D1285" t="s">
        <v>25</v>
      </c>
      <c r="E1285" t="s">
        <v>52</v>
      </c>
      <c r="F1285">
        <v>7147.3337997977824</v>
      </c>
      <c r="G1285">
        <v>24.849470678313573</v>
      </c>
      <c r="H1285" t="s">
        <v>96</v>
      </c>
      <c r="I1285" t="s">
        <v>248</v>
      </c>
      <c r="J1285">
        <v>0.16497747313248659</v>
      </c>
      <c r="K1285">
        <v>0.86318602237250808</v>
      </c>
      <c r="L1285">
        <v>2.7137920452885309E-2</v>
      </c>
      <c r="M1285">
        <v>0</v>
      </c>
      <c r="N1285">
        <v>3.0413156070294226E-2</v>
      </c>
      <c r="O1285">
        <v>7.9262901104312458E-2</v>
      </c>
      <c r="P1285"/>
      <c r="Q1285">
        <v>68.299005355975993</v>
      </c>
      <c r="R1285">
        <v>189.37824430150789</v>
      </c>
      <c r="S1285">
        <v>279.85051730378785</v>
      </c>
      <c r="T1285"/>
      <c r="U1285"/>
      <c r="V1285"/>
      <c r="W1285"/>
      <c r="X1285"/>
      <c r="Y1285"/>
      <c r="Z1285">
        <v>28.990645171609682</v>
      </c>
      <c r="AA1285"/>
      <c r="AB1285"/>
      <c r="AC1285"/>
      <c r="AD1285"/>
      <c r="AE1285"/>
      <c r="AF1285"/>
      <c r="AG1285"/>
      <c r="AH1285"/>
      <c r="AI1285">
        <v>-674.0833151210162</v>
      </c>
      <c r="AJ1285"/>
      <c r="AK1285">
        <v>-34.076035331683741</v>
      </c>
      <c r="AL1285">
        <v>-93.728624000000437</v>
      </c>
      <c r="AM1285">
        <v>-30.082148493629713</v>
      </c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</row>
    <row r="1286" spans="1:55" x14ac:dyDescent="0.2">
      <c r="A1286" s="3" t="str">
        <f t="shared" si="20"/>
        <v>United StatesAR5_UNFCCC2003</v>
      </c>
      <c r="B1286" t="s">
        <v>196</v>
      </c>
      <c r="C1286" t="s">
        <v>312</v>
      </c>
      <c r="D1286" t="s">
        <v>25</v>
      </c>
      <c r="E1286" t="s">
        <v>50</v>
      </c>
      <c r="F1286">
        <v>7239.8332475046363</v>
      </c>
      <c r="G1286">
        <v>24.955654168562969</v>
      </c>
      <c r="H1286" t="s">
        <v>96</v>
      </c>
      <c r="I1286" t="s">
        <v>248</v>
      </c>
      <c r="J1286">
        <v>0.16262625602587757</v>
      </c>
      <c r="K1286">
        <v>0.86145574011668147</v>
      </c>
      <c r="L1286">
        <v>2.7217014284260221E-2</v>
      </c>
      <c r="M1286">
        <v>0</v>
      </c>
      <c r="N1286">
        <v>2.9315813563814169E-2</v>
      </c>
      <c r="O1286">
        <v>8.2011432035244081E-2</v>
      </c>
      <c r="P1286"/>
      <c r="Q1286">
        <v>68.675882223115124</v>
      </c>
      <c r="R1286">
        <v>189.51641002448767</v>
      </c>
      <c r="S1286">
        <v>280.95275912556338</v>
      </c>
      <c r="T1286"/>
      <c r="U1286"/>
      <c r="V1286"/>
      <c r="W1286"/>
      <c r="X1286"/>
      <c r="Y1286"/>
      <c r="Z1286">
        <v>25.502376440538089</v>
      </c>
      <c r="AA1286"/>
      <c r="AB1286">
        <v>29.10166451052276</v>
      </c>
      <c r="AC1286"/>
      <c r="AD1286"/>
      <c r="AE1286"/>
      <c r="AF1286"/>
      <c r="AG1286"/>
      <c r="AH1286"/>
      <c r="AI1286">
        <v>-699.98010768774179</v>
      </c>
      <c r="AJ1286"/>
      <c r="AK1286">
        <v>-35.424031693132555</v>
      </c>
      <c r="AL1286">
        <v>-104.06750456666695</v>
      </c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</row>
    <row r="1287" spans="1:55" x14ac:dyDescent="0.2">
      <c r="A1287" s="3" t="str">
        <f t="shared" si="20"/>
        <v>United StatesAR5_UNFCCC2004</v>
      </c>
      <c r="B1287" t="s">
        <v>196</v>
      </c>
      <c r="C1287" t="s">
        <v>312</v>
      </c>
      <c r="D1287" t="s">
        <v>25</v>
      </c>
      <c r="E1287" t="s">
        <v>46</v>
      </c>
      <c r="F1287">
        <v>7316.0631851181797</v>
      </c>
      <c r="G1287">
        <v>24.98610248889069</v>
      </c>
      <c r="H1287" t="s">
        <v>96</v>
      </c>
      <c r="I1287" t="s">
        <v>248</v>
      </c>
      <c r="J1287">
        <v>0.15708787136124183</v>
      </c>
      <c r="K1287">
        <v>0.8655699649436206</v>
      </c>
      <c r="L1287">
        <v>2.6606958096782471E-2</v>
      </c>
      <c r="M1287">
        <v>0</v>
      </c>
      <c r="N1287">
        <v>2.9861525883040023E-2</v>
      </c>
      <c r="O1287">
        <v>7.7961551076556876E-2</v>
      </c>
      <c r="P1287"/>
      <c r="Q1287">
        <v>66.300805135015963</v>
      </c>
      <c r="R1287">
        <v>185.97901836576807</v>
      </c>
      <c r="S1287">
        <v>292.43135355804725</v>
      </c>
      <c r="T1287"/>
      <c r="U1287"/>
      <c r="V1287"/>
      <c r="W1287"/>
      <c r="X1287"/>
      <c r="Y1287"/>
      <c r="Z1287">
        <v>25.660456627077124</v>
      </c>
      <c r="AA1287"/>
      <c r="AB1287"/>
      <c r="AC1287"/>
      <c r="AD1287"/>
      <c r="AE1287"/>
      <c r="AF1287"/>
      <c r="AG1287"/>
      <c r="AH1287"/>
      <c r="AI1287">
        <v>-609.4691994547436</v>
      </c>
      <c r="AJ1287"/>
      <c r="AK1287">
        <v>-29.41359881404799</v>
      </c>
      <c r="AL1287">
        <v>-105.37113766666604</v>
      </c>
      <c r="AM1287">
        <v>-31.205513647086907</v>
      </c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</row>
    <row r="1288" spans="1:55" x14ac:dyDescent="0.2">
      <c r="A1288" s="3" t="str">
        <f t="shared" si="20"/>
        <v>United StatesAR5_UNFCCC2005</v>
      </c>
      <c r="B1288" t="s">
        <v>196</v>
      </c>
      <c r="C1288" t="s">
        <v>312</v>
      </c>
      <c r="D1288" t="s">
        <v>25</v>
      </c>
      <c r="E1288" t="s">
        <v>43</v>
      </c>
      <c r="F1288">
        <v>7321.8893350514509</v>
      </c>
      <c r="G1288">
        <v>24.77657552850847</v>
      </c>
      <c r="H1288" t="s">
        <v>102</v>
      </c>
      <c r="I1288" t="s">
        <v>156</v>
      </c>
      <c r="J1288">
        <v>0.15402838197132734</v>
      </c>
      <c r="K1288">
        <v>0.86703372088257757</v>
      </c>
      <c r="L1288">
        <v>2.6164406393632707E-2</v>
      </c>
      <c r="M1288">
        <v>0</v>
      </c>
      <c r="N1288">
        <v>2.9593595024851354E-2</v>
      </c>
      <c r="O1288">
        <v>7.7208277698938288E-2</v>
      </c>
      <c r="P1288"/>
      <c r="Q1288">
        <v>69.369404546871408</v>
      </c>
      <c r="R1288">
        <v>188.20836907579198</v>
      </c>
      <c r="S1288">
        <v>279.06980345450154</v>
      </c>
      <c r="T1288"/>
      <c r="U1288"/>
      <c r="V1288"/>
      <c r="W1288"/>
      <c r="X1288"/>
      <c r="Y1288"/>
      <c r="Z1288">
        <v>28.662887984382049</v>
      </c>
      <c r="AA1288"/>
      <c r="AB1288"/>
      <c r="AC1288"/>
      <c r="AD1288"/>
      <c r="AE1288"/>
      <c r="AF1288"/>
      <c r="AG1288"/>
      <c r="AH1288"/>
      <c r="AI1288">
        <v>-667.046464107529</v>
      </c>
      <c r="AJ1288"/>
      <c r="AK1288"/>
      <c r="AL1288">
        <v>-106.04587106666706</v>
      </c>
      <c r="AM1288">
        <v>-32.255911713440689</v>
      </c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</row>
    <row r="1289" spans="1:55" x14ac:dyDescent="0.2">
      <c r="A1289" s="3" t="str">
        <f t="shared" si="20"/>
        <v>United StatesAR5_UNFCCC2006</v>
      </c>
      <c r="B1289" t="s">
        <v>196</v>
      </c>
      <c r="C1289" t="s">
        <v>312</v>
      </c>
      <c r="D1289" t="s">
        <v>25</v>
      </c>
      <c r="E1289" t="s">
        <v>39</v>
      </c>
      <c r="F1289">
        <v>7275.9150977030467</v>
      </c>
      <c r="G1289">
        <v>24.384735047790507</v>
      </c>
      <c r="H1289" t="s">
        <v>109</v>
      </c>
      <c r="I1289" t="s">
        <v>156</v>
      </c>
      <c r="J1289">
        <v>0.14651871075003528</v>
      </c>
      <c r="K1289">
        <v>0.86210917530688147</v>
      </c>
      <c r="L1289">
        <v>2.6045492101887304E-2</v>
      </c>
      <c r="M1289">
        <v>0</v>
      </c>
      <c r="N1289">
        <v>3.0585376161406871E-2</v>
      </c>
      <c r="O1289">
        <v>8.1259956429824406E-2</v>
      </c>
      <c r="P1289"/>
      <c r="Q1289">
        <v>70.031558133493959</v>
      </c>
      <c r="R1289">
        <v>191.32862035584117</v>
      </c>
      <c r="S1289">
        <v>274.89111214213005</v>
      </c>
      <c r="T1289"/>
      <c r="U1289"/>
      <c r="V1289"/>
      <c r="W1289"/>
      <c r="X1289"/>
      <c r="Y1289"/>
      <c r="Z1289">
        <v>24.94974825551914</v>
      </c>
      <c r="AA1289"/>
      <c r="AB1289"/>
      <c r="AC1289"/>
      <c r="AD1289"/>
      <c r="AE1289"/>
      <c r="AF1289"/>
      <c r="AG1289"/>
      <c r="AH1289">
        <v>30.03950493946682</v>
      </c>
      <c r="AI1289">
        <v>-698.27913011383066</v>
      </c>
      <c r="AJ1289"/>
      <c r="AK1289">
        <v>-40.49062716072622</v>
      </c>
      <c r="AL1289">
        <v>-100.27968316666696</v>
      </c>
      <c r="AM1289">
        <v>-32.648317554174994</v>
      </c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</row>
    <row r="1290" spans="1:55" x14ac:dyDescent="0.2">
      <c r="A1290" s="3" t="str">
        <f t="shared" si="20"/>
        <v>United StatesAR5_UNFCCC2007</v>
      </c>
      <c r="B1290" t="s">
        <v>196</v>
      </c>
      <c r="C1290" t="s">
        <v>312</v>
      </c>
      <c r="D1290" t="s">
        <v>25</v>
      </c>
      <c r="E1290" t="s">
        <v>37</v>
      </c>
      <c r="F1290">
        <v>7366.7849974246301</v>
      </c>
      <c r="G1290">
        <v>24.455583705258764</v>
      </c>
      <c r="H1290" t="s">
        <v>103</v>
      </c>
      <c r="I1290" t="s">
        <v>156</v>
      </c>
      <c r="J1290">
        <v>0.14625523645304589</v>
      </c>
      <c r="K1290">
        <v>0.86064740668183959</v>
      </c>
      <c r="L1290">
        <v>2.5419910809248557E-2</v>
      </c>
      <c r="M1290">
        <v>0</v>
      </c>
      <c r="N1290">
        <v>3.0975187500681883E-2</v>
      </c>
      <c r="O1290">
        <v>8.2957495008229937E-2</v>
      </c>
      <c r="P1290"/>
      <c r="Q1290">
        <v>75.04265961011923</v>
      </c>
      <c r="R1290">
        <v>194.51573029734038</v>
      </c>
      <c r="S1290">
        <v>284.55177182635703</v>
      </c>
      <c r="T1290"/>
      <c r="U1290"/>
      <c r="V1290"/>
      <c r="W1290"/>
      <c r="X1290"/>
      <c r="Y1290"/>
      <c r="Z1290">
        <v>26.674637465007475</v>
      </c>
      <c r="AA1290"/>
      <c r="AB1290"/>
      <c r="AC1290"/>
      <c r="AD1290"/>
      <c r="AE1290"/>
      <c r="AF1290"/>
      <c r="AG1290"/>
      <c r="AH1290">
        <v>30.345230451732874</v>
      </c>
      <c r="AI1290">
        <v>-691.34461390643753</v>
      </c>
      <c r="AJ1290"/>
      <c r="AK1290"/>
      <c r="AL1290">
        <v>-76.112920766666562</v>
      </c>
      <c r="AM1290">
        <v>-33.942559866618879</v>
      </c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</row>
    <row r="1291" spans="1:55" x14ac:dyDescent="0.2">
      <c r="A1291" s="3" t="str">
        <f t="shared" si="20"/>
        <v>United StatesAR5_UNFCCC2008</v>
      </c>
      <c r="B1291" t="s">
        <v>196</v>
      </c>
      <c r="C1291" t="s">
        <v>312</v>
      </c>
      <c r="D1291" t="s">
        <v>25</v>
      </c>
      <c r="E1291" t="s">
        <v>33</v>
      </c>
      <c r="F1291">
        <v>7174.9331808175066</v>
      </c>
      <c r="G1291">
        <v>23.594460867459325</v>
      </c>
      <c r="H1291" t="s">
        <v>245</v>
      </c>
      <c r="I1291" t="s">
        <v>156</v>
      </c>
      <c r="J1291">
        <v>0.14124630004953073</v>
      </c>
      <c r="K1291">
        <v>0.85741940223071678</v>
      </c>
      <c r="L1291">
        <v>2.5750998068962777E-2</v>
      </c>
      <c r="M1291">
        <v>0</v>
      </c>
      <c r="N1291">
        <v>2.8514178941881546E-2</v>
      </c>
      <c r="O1291">
        <v>8.8315420758438873E-2</v>
      </c>
      <c r="P1291"/>
      <c r="Q1291">
        <v>72.88147239806257</v>
      </c>
      <c r="R1291">
        <v>193.77948901818192</v>
      </c>
      <c r="S1291">
        <v>281.49076566275176</v>
      </c>
      <c r="T1291"/>
      <c r="U1291"/>
      <c r="V1291"/>
      <c r="W1291"/>
      <c r="X1291"/>
      <c r="Y1291"/>
      <c r="Z1291">
        <v>25.039425491726863</v>
      </c>
      <c r="AA1291"/>
      <c r="AB1291">
        <v>30.324890057652325</v>
      </c>
      <c r="AC1291"/>
      <c r="AD1291"/>
      <c r="AE1291"/>
      <c r="AF1291"/>
      <c r="AG1291"/>
      <c r="AH1291">
        <v>30.141200149206863</v>
      </c>
      <c r="AI1291">
        <v>-703.63477332809703</v>
      </c>
      <c r="AJ1291"/>
      <c r="AK1291">
        <v>-30.480501660765267</v>
      </c>
      <c r="AL1291">
        <v>-54.467908000000122</v>
      </c>
      <c r="AM1291">
        <v>-37.187568176544744</v>
      </c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</row>
    <row r="1292" spans="1:55" x14ac:dyDescent="0.2">
      <c r="A1292" s="3" t="str">
        <f t="shared" si="20"/>
        <v>United StatesAR5_UNFCCC2009</v>
      </c>
      <c r="B1292" t="s">
        <v>196</v>
      </c>
      <c r="C1292" t="s">
        <v>312</v>
      </c>
      <c r="D1292" t="s">
        <v>25</v>
      </c>
      <c r="E1292" t="s">
        <v>31</v>
      </c>
      <c r="F1292">
        <v>6733.8280139904527</v>
      </c>
      <c r="G1292">
        <v>21.950628977666479</v>
      </c>
      <c r="H1292" t="s">
        <v>109</v>
      </c>
      <c r="I1292" t="s">
        <v>156</v>
      </c>
      <c r="J1292">
        <v>0.13187990269454036</v>
      </c>
      <c r="K1292">
        <v>0.85320354529809517</v>
      </c>
      <c r="L1292">
        <v>2.6972600841509885E-2</v>
      </c>
      <c r="M1292">
        <v>0</v>
      </c>
      <c r="N1292">
        <v>2.392912895975384E-2</v>
      </c>
      <c r="O1292">
        <v>9.5894724900641062E-2</v>
      </c>
      <c r="P1292"/>
      <c r="Q1292">
        <v>71.61170385599263</v>
      </c>
      <c r="R1292">
        <v>192.75930437110753</v>
      </c>
      <c r="S1292">
        <v>285.65738938706562</v>
      </c>
      <c r="T1292"/>
      <c r="U1292"/>
      <c r="V1292"/>
      <c r="W1292"/>
      <c r="X1292"/>
      <c r="Y1292"/>
      <c r="Z1292">
        <v>25.980292900836748</v>
      </c>
      <c r="AA1292"/>
      <c r="AB1292">
        <v>39.587560892970814</v>
      </c>
      <c r="AC1292"/>
      <c r="AD1292"/>
      <c r="AE1292"/>
      <c r="AF1292"/>
      <c r="AG1292"/>
      <c r="AH1292">
        <v>30.142333521871258</v>
      </c>
      <c r="AI1292">
        <v>-673.9242731590499</v>
      </c>
      <c r="AJ1292"/>
      <c r="AK1292">
        <v>-28.906724709003132</v>
      </c>
      <c r="AL1292">
        <v>-60.842804000000378</v>
      </c>
      <c r="AM1292">
        <v>-39.318342569576437</v>
      </c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</row>
    <row r="1293" spans="1:55" x14ac:dyDescent="0.2">
      <c r="A1293" s="3" t="str">
        <f t="shared" si="20"/>
        <v>United StatesAR5_UNFCCC2010</v>
      </c>
      <c r="B1293" t="s">
        <v>196</v>
      </c>
      <c r="C1293" t="s">
        <v>312</v>
      </c>
      <c r="D1293" t="s">
        <v>25</v>
      </c>
      <c r="E1293" t="s">
        <v>30</v>
      </c>
      <c r="F1293">
        <v>6940.4031535517652</v>
      </c>
      <c r="G1293">
        <v>22.437097133605782</v>
      </c>
      <c r="H1293" t="s">
        <v>109</v>
      </c>
      <c r="I1293" t="s">
        <v>156</v>
      </c>
      <c r="J1293">
        <v>0.13256438678267321</v>
      </c>
      <c r="K1293">
        <v>0.85224712951059811</v>
      </c>
      <c r="L1293">
        <v>2.6328944438858221E-2</v>
      </c>
      <c r="M1293">
        <v>0</v>
      </c>
      <c r="N1293">
        <v>2.7710963155900097E-2</v>
      </c>
      <c r="O1293">
        <v>9.3712962894643551E-2</v>
      </c>
      <c r="P1293"/>
      <c r="Q1293">
        <v>73.600000129782089</v>
      </c>
      <c r="R1293">
        <v>190.83445919741533</v>
      </c>
      <c r="S1293">
        <v>289.03975043505079</v>
      </c>
      <c r="T1293"/>
      <c r="U1293"/>
      <c r="V1293"/>
      <c r="W1293"/>
      <c r="X1293"/>
      <c r="Y1293"/>
      <c r="Z1293">
        <v>30.446726267028513</v>
      </c>
      <c r="AA1293"/>
      <c r="AB1293">
        <v>36.312754554993774</v>
      </c>
      <c r="AC1293"/>
      <c r="AD1293"/>
      <c r="AE1293"/>
      <c r="AF1293"/>
      <c r="AG1293"/>
      <c r="AH1293">
        <v>30.172052618393106</v>
      </c>
      <c r="AI1293">
        <v>-702.42261116952545</v>
      </c>
      <c r="AJ1293"/>
      <c r="AK1293"/>
      <c r="AL1293">
        <v>-69.05163136666674</v>
      </c>
      <c r="AM1293">
        <v>-40.911350232873794</v>
      </c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</row>
    <row r="1294" spans="1:55" x14ac:dyDescent="0.2">
      <c r="A1294" s="3" t="str">
        <f t="shared" si="20"/>
        <v>United StatesAR5_UNFCCC2011</v>
      </c>
      <c r="B1294" t="s">
        <v>196</v>
      </c>
      <c r="C1294" t="s">
        <v>312</v>
      </c>
      <c r="D1294" t="s">
        <v>25</v>
      </c>
      <c r="E1294" t="s">
        <v>29</v>
      </c>
      <c r="F1294">
        <v>6702.2813061388124</v>
      </c>
      <c r="G1294">
        <v>21.510387150911935</v>
      </c>
      <c r="H1294" t="s">
        <v>146</v>
      </c>
      <c r="I1294" t="s">
        <v>156</v>
      </c>
      <c r="J1294">
        <v>0.12722943030882547</v>
      </c>
      <c r="K1294">
        <v>0.85968820877414676</v>
      </c>
      <c r="L1294">
        <v>2.5855398714528306E-2</v>
      </c>
      <c r="M1294">
        <v>0</v>
      </c>
      <c r="N1294">
        <v>2.999078386795672E-2</v>
      </c>
      <c r="O1294">
        <v>8.4465608643368204E-2</v>
      </c>
      <c r="P1294"/>
      <c r="Q1294">
        <v>74.243855162263941</v>
      </c>
      <c r="R1294">
        <v>188.34892778892646</v>
      </c>
      <c r="S1294">
        <v>277.8659481380754</v>
      </c>
      <c r="T1294"/>
      <c r="U1294"/>
      <c r="V1294"/>
      <c r="W1294"/>
      <c r="X1294"/>
      <c r="Y1294"/>
      <c r="Z1294">
        <v>25.653538732817871</v>
      </c>
      <c r="AA1294"/>
      <c r="AB1294"/>
      <c r="AC1294"/>
      <c r="AD1294"/>
      <c r="AE1294"/>
      <c r="AF1294"/>
      <c r="AG1294"/>
      <c r="AH1294"/>
      <c r="AI1294">
        <v>-711.60114845681494</v>
      </c>
      <c r="AJ1294"/>
      <c r="AK1294"/>
      <c r="AL1294">
        <v>-70.997569133333059</v>
      </c>
      <c r="AM1294">
        <v>-41.772472780862685</v>
      </c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</row>
    <row r="1295" spans="1:55" x14ac:dyDescent="0.2">
      <c r="A1295" s="3" t="str">
        <f t="shared" si="20"/>
        <v>United StatesAR5_UNFCCC2012</v>
      </c>
      <c r="B1295" t="s">
        <v>196</v>
      </c>
      <c r="C1295" t="s">
        <v>312</v>
      </c>
      <c r="D1295" t="s">
        <v>25</v>
      </c>
      <c r="E1295" t="s">
        <v>28</v>
      </c>
      <c r="F1295">
        <v>6469.681943732432</v>
      </c>
      <c r="G1295">
        <v>20.612113339025804</v>
      </c>
      <c r="H1295" t="s">
        <v>207</v>
      </c>
      <c r="I1295" t="s">
        <v>156</v>
      </c>
      <c r="J1295">
        <v>0.12118984582394277</v>
      </c>
      <c r="K1295">
        <v>0.85787109266298411</v>
      </c>
      <c r="L1295">
        <v>2.7108456369309659E-2</v>
      </c>
      <c r="M1295">
        <v>0</v>
      </c>
      <c r="N1295">
        <v>2.9903427161388565E-2</v>
      </c>
      <c r="O1295">
        <v>8.5117023806317624E-2</v>
      </c>
      <c r="P1295"/>
      <c r="Q1295">
        <v>76.420028556611356</v>
      </c>
      <c r="R1295">
        <v>185.91840178307709</v>
      </c>
      <c r="S1295">
        <v>260.50171902375627</v>
      </c>
      <c r="T1295"/>
      <c r="U1295"/>
      <c r="V1295"/>
      <c r="W1295"/>
      <c r="X1295"/>
      <c r="Y1295"/>
      <c r="Z1295">
        <v>27.839922660531997</v>
      </c>
      <c r="AA1295"/>
      <c r="AB1295"/>
      <c r="AC1295"/>
      <c r="AD1295"/>
      <c r="AE1295"/>
      <c r="AF1295"/>
      <c r="AG1295"/>
      <c r="AH1295"/>
      <c r="AI1295">
        <v>-697.15077941464654</v>
      </c>
      <c r="AJ1295"/>
      <c r="AK1295"/>
      <c r="AL1295">
        <v>-76.475005933333264</v>
      </c>
      <c r="AM1295">
        <v>-42.315385038723917</v>
      </c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</row>
    <row r="1296" spans="1:55" x14ac:dyDescent="0.2">
      <c r="A1296" s="3" t="str">
        <f t="shared" si="20"/>
        <v>United StatesAR5_UNFCCC2013</v>
      </c>
      <c r="B1296" t="s">
        <v>196</v>
      </c>
      <c r="C1296" t="s">
        <v>312</v>
      </c>
      <c r="D1296" t="s">
        <v>25</v>
      </c>
      <c r="E1296" t="s">
        <v>27</v>
      </c>
      <c r="F1296">
        <v>6680.7533648814633</v>
      </c>
      <c r="G1296">
        <v>21.137614646507117</v>
      </c>
      <c r="H1296" t="s">
        <v>207</v>
      </c>
      <c r="I1296" t="s">
        <v>156</v>
      </c>
      <c r="J1296">
        <v>0.12269158923779647</v>
      </c>
      <c r="K1296">
        <v>0.85186357845465688</v>
      </c>
      <c r="L1296">
        <v>2.5645914244855315E-2</v>
      </c>
      <c r="M1296">
        <v>0</v>
      </c>
      <c r="N1296">
        <v>2.8994139749956523E-2</v>
      </c>
      <c r="O1296">
        <v>9.3496367550531298E-2</v>
      </c>
      <c r="P1296"/>
      <c r="Q1296">
        <v>74.019913994357893</v>
      </c>
      <c r="R1296">
        <v>184.66865585387197</v>
      </c>
      <c r="S1296">
        <v>302.76210974460139</v>
      </c>
      <c r="T1296"/>
      <c r="U1296"/>
      <c r="V1296"/>
      <c r="W1296"/>
      <c r="X1296"/>
      <c r="Y1296"/>
      <c r="Z1296">
        <v>24.425475217584463</v>
      </c>
      <c r="AA1296"/>
      <c r="AB1296">
        <v>38.750017306990301</v>
      </c>
      <c r="AC1296"/>
      <c r="AD1296"/>
      <c r="AE1296"/>
      <c r="AF1296"/>
      <c r="AG1296"/>
      <c r="AH1296"/>
      <c r="AI1296">
        <v>-683.61469012749251</v>
      </c>
      <c r="AJ1296"/>
      <c r="AK1296"/>
      <c r="AL1296">
        <v>-82.68887660000027</v>
      </c>
      <c r="AM1296">
        <v>-44.288231118202447</v>
      </c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</row>
    <row r="1297" spans="1:55" x14ac:dyDescent="0.2">
      <c r="A1297" s="3" t="str">
        <f t="shared" si="20"/>
        <v>United StatesAR5_UNFCCC2014</v>
      </c>
      <c r="B1297" t="s">
        <v>196</v>
      </c>
      <c r="C1297" t="s">
        <v>312</v>
      </c>
      <c r="D1297" t="s">
        <v>25</v>
      </c>
      <c r="E1297" t="s">
        <v>24</v>
      </c>
      <c r="F1297">
        <v>6737.3797908790566</v>
      </c>
      <c r="G1297">
        <v>21.161020989940358</v>
      </c>
      <c r="H1297" t="s">
        <v>146</v>
      </c>
      <c r="I1297" t="s">
        <v>156</v>
      </c>
      <c r="J1297">
        <v>0.12201420502986507</v>
      </c>
      <c r="K1297">
        <v>0.85050431140323379</v>
      </c>
      <c r="L1297">
        <v>2.5375189254386771E-2</v>
      </c>
      <c r="M1297">
        <v>0</v>
      </c>
      <c r="N1297">
        <v>2.9649196543078328E-2</v>
      </c>
      <c r="O1297">
        <v>9.4471302799301077E-2</v>
      </c>
      <c r="P1297"/>
      <c r="Q1297">
        <v>73.526865393086879</v>
      </c>
      <c r="R1297">
        <v>182.53721967979189</v>
      </c>
      <c r="S1297">
        <v>311.40309751701074</v>
      </c>
      <c r="T1297"/>
      <c r="U1297"/>
      <c r="V1297"/>
      <c r="W1297"/>
      <c r="X1297"/>
      <c r="Y1297"/>
      <c r="Z1297">
        <v>26.041350576190105</v>
      </c>
      <c r="AA1297"/>
      <c r="AB1297">
        <v>42.980513131947568</v>
      </c>
      <c r="AC1297"/>
      <c r="AD1297"/>
      <c r="AE1297"/>
      <c r="AF1297"/>
      <c r="AG1297"/>
      <c r="AH1297"/>
      <c r="AI1297">
        <v>-706.33541016454706</v>
      </c>
      <c r="AJ1297"/>
      <c r="AK1297"/>
      <c r="AL1297">
        <v>-85.945932233333153</v>
      </c>
      <c r="AM1297">
        <v>-46.217709842502124</v>
      </c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</row>
    <row r="1298" spans="1:55" x14ac:dyDescent="0.2">
      <c r="A1298" s="3" t="str">
        <f t="shared" si="20"/>
        <v>United StatesAR5_UNFCCC2015</v>
      </c>
      <c r="B1298" t="s">
        <v>196</v>
      </c>
      <c r="C1298" t="s">
        <v>312</v>
      </c>
      <c r="D1298" t="s">
        <v>25</v>
      </c>
      <c r="E1298" t="s">
        <v>22</v>
      </c>
      <c r="F1298">
        <v>6581.061259299895</v>
      </c>
      <c r="G1298">
        <v>20.518432065980402</v>
      </c>
      <c r="H1298" t="s">
        <v>205</v>
      </c>
      <c r="I1298" t="s">
        <v>156</v>
      </c>
      <c r="J1298">
        <v>0.11981305092736422</v>
      </c>
      <c r="K1298">
        <v>0.84679412821631594</v>
      </c>
      <c r="L1298">
        <v>2.5784673255173623E-2</v>
      </c>
      <c r="M1298">
        <v>0</v>
      </c>
      <c r="N1298">
        <v>2.950600323995408E-2</v>
      </c>
      <c r="O1298">
        <v>9.7915195288556384E-2</v>
      </c>
      <c r="P1298"/>
      <c r="Q1298">
        <v>77.832333182895482</v>
      </c>
      <c r="R1298">
        <v>185.89233227027407</v>
      </c>
      <c r="S1298">
        <v>310.51499172574051</v>
      </c>
      <c r="T1298"/>
      <c r="U1298"/>
      <c r="V1298"/>
      <c r="W1298"/>
      <c r="X1298"/>
      <c r="Y1298"/>
      <c r="Z1298">
        <v>27.193439775050024</v>
      </c>
      <c r="AA1298"/>
      <c r="AB1298">
        <v>42.952801456341923</v>
      </c>
      <c r="AC1298"/>
      <c r="AD1298"/>
      <c r="AE1298"/>
      <c r="AF1298"/>
      <c r="AG1298"/>
      <c r="AH1298"/>
      <c r="AI1298">
        <v>-614.33378006332543</v>
      </c>
      <c r="AJ1298"/>
      <c r="AK1298"/>
      <c r="AL1298">
        <v>-91.481274499999856</v>
      </c>
      <c r="AM1298">
        <v>-46.650872130359005</v>
      </c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</row>
    <row r="1299" spans="1:55" x14ac:dyDescent="0.2">
      <c r="A1299" s="3" t="str">
        <f t="shared" si="20"/>
        <v>United StatesAR5_UNFCCC2016</v>
      </c>
      <c r="B1299" t="s">
        <v>196</v>
      </c>
      <c r="C1299" t="s">
        <v>312</v>
      </c>
      <c r="D1299" t="s">
        <v>25</v>
      </c>
      <c r="E1299" t="s">
        <v>21</v>
      </c>
      <c r="F1299">
        <v>6419.0935473739792</v>
      </c>
      <c r="G1299">
        <v>19.868940716819949</v>
      </c>
      <c r="H1299" t="s">
        <v>205</v>
      </c>
      <c r="I1299" t="s">
        <v>156</v>
      </c>
      <c r="J1299">
        <v>0.11997749146473376</v>
      </c>
      <c r="K1299">
        <v>0.84769610774015425</v>
      </c>
      <c r="L1299">
        <v>2.596002258200741E-2</v>
      </c>
      <c r="M1299">
        <v>0</v>
      </c>
      <c r="N1299">
        <v>2.9148395727002258E-2</v>
      </c>
      <c r="O1299">
        <v>9.719547395083615E-2</v>
      </c>
      <c r="P1299"/>
      <c r="Q1299">
        <v>80.354139410277796</v>
      </c>
      <c r="R1299">
        <v>191.8791471734055</v>
      </c>
      <c r="S1299">
        <v>294.21192407978219</v>
      </c>
      <c r="T1299"/>
      <c r="U1299"/>
      <c r="V1299"/>
      <c r="W1299"/>
      <c r="X1299"/>
      <c r="Y1299"/>
      <c r="Z1299">
        <v>26.085086591398603</v>
      </c>
      <c r="AA1299"/>
      <c r="AB1299">
        <v>31.376542416903938</v>
      </c>
      <c r="AC1299"/>
      <c r="AD1299"/>
      <c r="AE1299"/>
      <c r="AF1299"/>
      <c r="AG1299"/>
      <c r="AH1299"/>
      <c r="AI1299">
        <v>-721.71640727920828</v>
      </c>
      <c r="AJ1299"/>
      <c r="AK1299"/>
      <c r="AL1299">
        <v>-95.141370133333226</v>
      </c>
      <c r="AM1299">
        <v>-45.056433039237149</v>
      </c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</row>
    <row r="1300" spans="1:55" x14ac:dyDescent="0.2">
      <c r="A1300" s="3" t="str">
        <f t="shared" si="20"/>
        <v>United StatesAR5_UNFCCC2017</v>
      </c>
      <c r="B1300" t="s">
        <v>196</v>
      </c>
      <c r="C1300" t="s">
        <v>312</v>
      </c>
      <c r="D1300" t="s">
        <v>25</v>
      </c>
      <c r="E1300" t="s">
        <v>20</v>
      </c>
      <c r="F1300">
        <v>6381.6919095200301</v>
      </c>
      <c r="G1300">
        <v>19.62859910144298</v>
      </c>
      <c r="H1300" t="s">
        <v>205</v>
      </c>
      <c r="I1300" t="s">
        <v>156</v>
      </c>
      <c r="J1300">
        <v>0.11714650225470559</v>
      </c>
      <c r="K1300">
        <v>0.84641647756247484</v>
      </c>
      <c r="L1300">
        <v>2.6402826480965549E-2</v>
      </c>
      <c r="M1300">
        <v>0</v>
      </c>
      <c r="N1300">
        <v>2.9020009961884832E-2</v>
      </c>
      <c r="O1300">
        <v>9.8160685994674729E-2</v>
      </c>
      <c r="P1300"/>
      <c r="Q1300">
        <v>81.301784109604185</v>
      </c>
      <c r="R1300">
        <v>195.93484688370089</v>
      </c>
      <c r="S1300">
        <v>291.90871302042814</v>
      </c>
      <c r="T1300"/>
      <c r="U1300"/>
      <c r="V1300"/>
      <c r="W1300"/>
      <c r="X1300"/>
      <c r="Y1300"/>
      <c r="Z1300">
        <v>25.306354946675839</v>
      </c>
      <c r="AA1300"/>
      <c r="AB1300">
        <v>31.979556684742761</v>
      </c>
      <c r="AC1300"/>
      <c r="AD1300"/>
      <c r="AE1300"/>
      <c r="AF1300"/>
      <c r="AG1300"/>
      <c r="AH1300"/>
      <c r="AI1300">
        <v>-669.33029730635849</v>
      </c>
      <c r="AJ1300"/>
      <c r="AK1300"/>
      <c r="AL1300">
        <v>-100.19983526666627</v>
      </c>
      <c r="AM1300">
        <v>-48.721919985995058</v>
      </c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</row>
    <row r="1301" spans="1:55" x14ac:dyDescent="0.2">
      <c r="A1301" s="3" t="str">
        <f t="shared" si="20"/>
        <v>United StatesAR5_UNFCCC2018</v>
      </c>
      <c r="B1301" t="s">
        <v>196</v>
      </c>
      <c r="C1301" t="s">
        <v>312</v>
      </c>
      <c r="D1301" t="s">
        <v>25</v>
      </c>
      <c r="E1301" t="s">
        <v>19</v>
      </c>
      <c r="F1301">
        <v>6572.694358207521</v>
      </c>
      <c r="G1301">
        <v>20.109933227870712</v>
      </c>
      <c r="H1301" t="s">
        <v>245</v>
      </c>
      <c r="I1301" t="s">
        <v>156</v>
      </c>
      <c r="J1301">
        <v>0.11856770256197212</v>
      </c>
      <c r="K1301">
        <v>0.84723660136395318</v>
      </c>
      <c r="L1301">
        <v>2.6013750325708736E-2</v>
      </c>
      <c r="M1301">
        <v>0</v>
      </c>
      <c r="N1301">
        <v>2.8686191079718835E-2</v>
      </c>
      <c r="O1301">
        <v>9.806345723061935E-2</v>
      </c>
      <c r="P1301"/>
      <c r="Q1301">
        <v>83.65685307881698</v>
      </c>
      <c r="R1301">
        <v>196.78265090094331</v>
      </c>
      <c r="S1301">
        <v>301.36489709874115</v>
      </c>
      <c r="T1301"/>
      <c r="U1301"/>
      <c r="V1301"/>
      <c r="W1301"/>
      <c r="X1301"/>
      <c r="Y1301"/>
      <c r="Z1301">
        <v>25.35935843856603</v>
      </c>
      <c r="AA1301"/>
      <c r="AB1301">
        <v>37.377372568948836</v>
      </c>
      <c r="AC1301"/>
      <c r="AD1301"/>
      <c r="AE1301"/>
      <c r="AF1301"/>
      <c r="AG1301"/>
      <c r="AH1301"/>
      <c r="AI1301">
        <v>-670.07009846836593</v>
      </c>
      <c r="AJ1301"/>
      <c r="AK1301"/>
      <c r="AL1301">
        <v>-94.121666466666596</v>
      </c>
      <c r="AM1301">
        <v>-48.267733112363992</v>
      </c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</row>
    <row r="1302" spans="1:55" x14ac:dyDescent="0.2">
      <c r="A1302" s="3" t="str">
        <f t="shared" si="20"/>
        <v>United StatesAR5_UNFCCC2019</v>
      </c>
      <c r="B1302" t="s">
        <v>196</v>
      </c>
      <c r="C1302" t="s">
        <v>312</v>
      </c>
      <c r="D1302" t="s">
        <v>25</v>
      </c>
      <c r="E1302" t="s">
        <v>18</v>
      </c>
      <c r="F1302">
        <v>6453.8435127846878</v>
      </c>
      <c r="G1302">
        <v>19.656578554027597</v>
      </c>
      <c r="H1302" t="s">
        <v>197</v>
      </c>
      <c r="I1302" t="s">
        <v>156</v>
      </c>
      <c r="J1302">
        <v>0.11559863673143864</v>
      </c>
      <c r="K1302">
        <v>0.84272630181072661</v>
      </c>
      <c r="L1302">
        <v>2.6781580292917936E-2</v>
      </c>
      <c r="M1302">
        <v>0</v>
      </c>
      <c r="N1302">
        <v>2.9486398878438184E-2</v>
      </c>
      <c r="O1302">
        <v>0.1010057190179174</v>
      </c>
      <c r="P1302"/>
      <c r="Q1302">
        <v>83.101275114505555</v>
      </c>
      <c r="R1302">
        <v>197.27855278756746</v>
      </c>
      <c r="S1302">
        <v>307.03465520086741</v>
      </c>
      <c r="T1302"/>
      <c r="U1302"/>
      <c r="V1302"/>
      <c r="W1302"/>
      <c r="X1302"/>
      <c r="Y1302"/>
      <c r="Z1302">
        <v>25.069501977544704</v>
      </c>
      <c r="AA1302"/>
      <c r="AB1302">
        <v>39.391119357454073</v>
      </c>
      <c r="AC1302"/>
      <c r="AD1302"/>
      <c r="AE1302"/>
      <c r="AF1302"/>
      <c r="AG1302"/>
      <c r="AH1302"/>
      <c r="AI1302">
        <v>-642.70836017768772</v>
      </c>
      <c r="AJ1302"/>
      <c r="AK1302"/>
      <c r="AL1302">
        <v>-88.823185733333858</v>
      </c>
      <c r="AM1302">
        <v>-47.956616684180602</v>
      </c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</row>
    <row r="1303" spans="1:55" x14ac:dyDescent="0.2">
      <c r="A1303" s="3" t="str">
        <f t="shared" si="20"/>
        <v>United StatesAR5_UNFCCC2020</v>
      </c>
      <c r="B1303" t="s">
        <v>196</v>
      </c>
      <c r="C1303" t="s">
        <v>312</v>
      </c>
      <c r="D1303" t="s">
        <v>25</v>
      </c>
      <c r="E1303" t="s">
        <v>107</v>
      </c>
      <c r="F1303">
        <v>5854.0786669681402</v>
      </c>
      <c r="G1303">
        <v>17.658749259265964</v>
      </c>
      <c r="H1303" t="s">
        <v>197</v>
      </c>
      <c r="I1303" t="s">
        <v>156</v>
      </c>
      <c r="J1303">
        <v>0.11013578291787696</v>
      </c>
      <c r="K1303">
        <v>0.83402071713958492</v>
      </c>
      <c r="L1303">
        <v>2.8758700939057451E-2</v>
      </c>
      <c r="M1303">
        <v>0</v>
      </c>
      <c r="N1303">
        <v>3.1550142998061345E-2</v>
      </c>
      <c r="O1303">
        <v>0.10567043892329625</v>
      </c>
      <c r="P1303"/>
      <c r="Q1303">
        <v>84.215917296913858</v>
      </c>
      <c r="R1303">
        <v>196.19847672964264</v>
      </c>
      <c r="S1303">
        <v>281.21140040979805</v>
      </c>
      <c r="T1303"/>
      <c r="U1303"/>
      <c r="V1303"/>
      <c r="W1303"/>
      <c r="X1303"/>
      <c r="Y1303"/>
      <c r="Z1303">
        <v>25.932657753578788</v>
      </c>
      <c r="AA1303"/>
      <c r="AB1303">
        <v>31.044610040095058</v>
      </c>
      <c r="AC1303"/>
      <c r="AD1303"/>
      <c r="AE1303"/>
      <c r="AF1303"/>
      <c r="AG1303"/>
      <c r="AH1303"/>
      <c r="AI1303">
        <v>-657.90796417146896</v>
      </c>
      <c r="AJ1303"/>
      <c r="AK1303"/>
      <c r="AL1303">
        <v>-83.61503883333279</v>
      </c>
      <c r="AM1303">
        <v>-47.128545227518259</v>
      </c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</row>
    <row r="1304" spans="1:55" x14ac:dyDescent="0.2">
      <c r="A1304" s="3" t="str">
        <f t="shared" si="20"/>
        <v>United StatesAR6_UNFCCC1990</v>
      </c>
      <c r="B1304" t="s">
        <v>196</v>
      </c>
      <c r="C1304" t="s">
        <v>312</v>
      </c>
      <c r="D1304" t="s">
        <v>285</v>
      </c>
      <c r="E1304" t="s">
        <v>79</v>
      </c>
      <c r="F1304">
        <v>6384.7040056598198</v>
      </c>
      <c r="G1304">
        <v>25.577386721815778</v>
      </c>
      <c r="H1304" t="s">
        <v>103</v>
      </c>
      <c r="I1304" t="s">
        <v>248</v>
      </c>
      <c r="J1304">
        <v>0.16443058620844303</v>
      </c>
      <c r="K1304">
        <v>0.84070936994034895</v>
      </c>
      <c r="L1304">
        <v>3.6044147550390072E-2</v>
      </c>
      <c r="M1304">
        <v>0</v>
      </c>
      <c r="N1304">
        <v>3.8185935513855782E-2</v>
      </c>
      <c r="O1304">
        <v>8.5060546995405176E-2</v>
      </c>
      <c r="P1304"/>
      <c r="Q1304">
        <v>50.674362453107769</v>
      </c>
      <c r="R1304">
        <v>177.85276105874334</v>
      </c>
      <c r="S1304">
        <v>289.51427162278532</v>
      </c>
      <c r="T1304"/>
      <c r="U1304"/>
      <c r="V1304"/>
      <c r="W1304"/>
      <c r="X1304"/>
      <c r="Y1304"/>
      <c r="Z1304">
        <v>25.045019990542301</v>
      </c>
      <c r="AA1304"/>
      <c r="AB1304"/>
      <c r="AC1304"/>
      <c r="AD1304"/>
      <c r="AE1304"/>
      <c r="AF1304"/>
      <c r="AG1304"/>
      <c r="AH1304"/>
      <c r="AI1304">
        <v>-744.50441246847095</v>
      </c>
      <c r="AJ1304"/>
      <c r="AK1304"/>
      <c r="AL1304">
        <v>-123.75616502333301</v>
      </c>
      <c r="AM1304">
        <v>-47.806592151401958</v>
      </c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</row>
    <row r="1305" spans="1:55" x14ac:dyDescent="0.2">
      <c r="A1305" s="3" t="str">
        <f t="shared" si="20"/>
        <v>United StatesAR6_UNFCCC1991</v>
      </c>
      <c r="B1305" t="s">
        <v>196</v>
      </c>
      <c r="C1305" t="s">
        <v>312</v>
      </c>
      <c r="D1305" t="s">
        <v>285</v>
      </c>
      <c r="E1305" t="s">
        <v>78</v>
      </c>
      <c r="F1305">
        <v>6324.4423247872401</v>
      </c>
      <c r="G1305">
        <v>24.99967319596033</v>
      </c>
      <c r="H1305" t="s">
        <v>108</v>
      </c>
      <c r="I1305" t="s">
        <v>248</v>
      </c>
      <c r="J1305">
        <v>0.16243456831148148</v>
      </c>
      <c r="K1305">
        <v>0.84152709460247332</v>
      </c>
      <c r="L1305">
        <v>3.6907148813422309E-2</v>
      </c>
      <c r="M1305">
        <v>0</v>
      </c>
      <c r="N1305">
        <v>3.6897074354492826E-2</v>
      </c>
      <c r="O1305">
        <v>8.4668682229611575E-2</v>
      </c>
      <c r="P1305"/>
      <c r="Q1305">
        <v>52.755979636444636</v>
      </c>
      <c r="R1305">
        <v>178.11122330834104</v>
      </c>
      <c r="S1305">
        <v>279.22017626365107</v>
      </c>
      <c r="T1305"/>
      <c r="U1305"/>
      <c r="V1305"/>
      <c r="W1305"/>
      <c r="X1305"/>
      <c r="Y1305"/>
      <c r="Z1305">
        <v>25.394818268480012</v>
      </c>
      <c r="AA1305"/>
      <c r="AB1305"/>
      <c r="AC1305"/>
      <c r="AD1305"/>
      <c r="AE1305"/>
      <c r="AF1305"/>
      <c r="AG1305"/>
      <c r="AH1305"/>
      <c r="AI1305">
        <v>-749.16921478258246</v>
      </c>
      <c r="AJ1305"/>
      <c r="AK1305"/>
      <c r="AL1305">
        <v>-123.7888901333332</v>
      </c>
      <c r="AM1305">
        <v>-46.940988137726045</v>
      </c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</row>
    <row r="1306" spans="1:55" x14ac:dyDescent="0.2">
      <c r="A1306" s="3" t="str">
        <f t="shared" si="20"/>
        <v>United StatesAR6_UNFCCC1992</v>
      </c>
      <c r="B1306" t="s">
        <v>196</v>
      </c>
      <c r="C1306" t="s">
        <v>312</v>
      </c>
      <c r="D1306" t="s">
        <v>285</v>
      </c>
      <c r="E1306" t="s">
        <v>76</v>
      </c>
      <c r="F1306">
        <v>6434.1913003928294</v>
      </c>
      <c r="G1306">
        <v>25.083197409860006</v>
      </c>
      <c r="H1306" t="s">
        <v>102</v>
      </c>
      <c r="I1306" t="s">
        <v>248</v>
      </c>
      <c r="J1306">
        <v>0.16534858733155486</v>
      </c>
      <c r="K1306">
        <v>0.84370907586876032</v>
      </c>
      <c r="L1306">
        <v>3.6370990076443933E-2</v>
      </c>
      <c r="M1306">
        <v>0</v>
      </c>
      <c r="N1306">
        <v>3.6502956611485379E-2</v>
      </c>
      <c r="O1306">
        <v>8.3416977443310322E-2</v>
      </c>
      <c r="P1306"/>
      <c r="Q1306">
        <v>51.278581438292562</v>
      </c>
      <c r="R1306">
        <v>183.28700503707847</v>
      </c>
      <c r="S1306">
        <v>277.16332121143381</v>
      </c>
      <c r="T1306"/>
      <c r="U1306"/>
      <c r="V1306"/>
      <c r="W1306"/>
      <c r="X1306"/>
      <c r="Y1306"/>
      <c r="Z1306">
        <v>24.991882884007406</v>
      </c>
      <c r="AA1306"/>
      <c r="AB1306"/>
      <c r="AC1306"/>
      <c r="AD1306"/>
      <c r="AE1306"/>
      <c r="AF1306"/>
      <c r="AG1306"/>
      <c r="AH1306"/>
      <c r="AI1306">
        <v>-754.33744683256975</v>
      </c>
      <c r="AJ1306"/>
      <c r="AK1306"/>
      <c r="AL1306">
        <v>-120.70592856666711</v>
      </c>
      <c r="AM1306">
        <v>-43.33743385163735</v>
      </c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</row>
    <row r="1307" spans="1:55" x14ac:dyDescent="0.2">
      <c r="A1307" s="3" t="str">
        <f t="shared" si="20"/>
        <v>United StatesAR6_UNFCCC1993</v>
      </c>
      <c r="B1307" t="s">
        <v>196</v>
      </c>
      <c r="C1307" t="s">
        <v>312</v>
      </c>
      <c r="D1307" t="s">
        <v>285</v>
      </c>
      <c r="E1307" t="s">
        <v>73</v>
      </c>
      <c r="F1307">
        <v>6588.0856538197459</v>
      </c>
      <c r="G1307">
        <v>25.346687444241265</v>
      </c>
      <c r="H1307" t="s">
        <v>108</v>
      </c>
      <c r="I1307" t="s">
        <v>248</v>
      </c>
      <c r="J1307">
        <v>0.16791945619759838</v>
      </c>
      <c r="K1307">
        <v>0.83747168296953001</v>
      </c>
      <c r="L1307">
        <v>3.5262512226721436E-2</v>
      </c>
      <c r="M1307">
        <v>0</v>
      </c>
      <c r="N1307">
        <v>3.5575932658037823E-2</v>
      </c>
      <c r="O1307">
        <v>9.1689872145710699E-2</v>
      </c>
      <c r="P1307"/>
      <c r="Q1307">
        <v>52.933821552446716</v>
      </c>
      <c r="R1307">
        <v>185.90996883888164</v>
      </c>
      <c r="S1307">
        <v>298.76949922102733</v>
      </c>
      <c r="T1307"/>
      <c r="U1307"/>
      <c r="V1307"/>
      <c r="W1307"/>
      <c r="X1307"/>
      <c r="Y1307"/>
      <c r="Z1307">
        <v>25.600527068705169</v>
      </c>
      <c r="AA1307"/>
      <c r="AB1307">
        <v>40.846914602662515</v>
      </c>
      <c r="AC1307"/>
      <c r="AD1307"/>
      <c r="AE1307"/>
      <c r="AF1307"/>
      <c r="AG1307"/>
      <c r="AH1307"/>
      <c r="AI1307">
        <v>-749.68783676665078</v>
      </c>
      <c r="AJ1307"/>
      <c r="AK1307"/>
      <c r="AL1307">
        <v>-122.49682280000042</v>
      </c>
      <c r="AM1307">
        <v>-40.59775180352284</v>
      </c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</row>
    <row r="1308" spans="1:55" x14ac:dyDescent="0.2">
      <c r="A1308" s="3" t="str">
        <f t="shared" si="20"/>
        <v>United StatesAR6_UNFCCC1994</v>
      </c>
      <c r="B1308" t="s">
        <v>196</v>
      </c>
      <c r="C1308" t="s">
        <v>312</v>
      </c>
      <c r="D1308" t="s">
        <v>285</v>
      </c>
      <c r="E1308" t="s">
        <v>70</v>
      </c>
      <c r="F1308">
        <v>6665.9100503114068</v>
      </c>
      <c r="G1308">
        <v>25.333528614851467</v>
      </c>
      <c r="H1308" t="s">
        <v>103</v>
      </c>
      <c r="I1308" t="s">
        <v>248</v>
      </c>
      <c r="J1308">
        <v>0.16932950175625358</v>
      </c>
      <c r="K1308">
        <v>0.8408641554609011</v>
      </c>
      <c r="L1308">
        <v>3.4952771160664066E-2</v>
      </c>
      <c r="M1308">
        <v>0</v>
      </c>
      <c r="N1308">
        <v>3.6370825455167989E-2</v>
      </c>
      <c r="O1308">
        <v>8.7812247923266848E-2</v>
      </c>
      <c r="P1308"/>
      <c r="Q1308">
        <v>56.455220398910271</v>
      </c>
      <c r="R1308">
        <v>189.25240033514325</v>
      </c>
      <c r="S1308">
        <v>281.66320481834316</v>
      </c>
      <c r="T1308"/>
      <c r="U1308"/>
      <c r="V1308"/>
      <c r="W1308"/>
      <c r="X1308"/>
      <c r="Y1308"/>
      <c r="Z1308">
        <v>24.499199625750979</v>
      </c>
      <c r="AA1308"/>
      <c r="AB1308">
        <v>33.478520793993802</v>
      </c>
      <c r="AC1308"/>
      <c r="AD1308"/>
      <c r="AE1308"/>
      <c r="AF1308"/>
      <c r="AG1308"/>
      <c r="AH1308"/>
      <c r="AI1308">
        <v>-744.25619733570829</v>
      </c>
      <c r="AJ1308"/>
      <c r="AK1308"/>
      <c r="AL1308">
        <v>-118.40975373333281</v>
      </c>
      <c r="AM1308">
        <v>-37.205127645311187</v>
      </c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</row>
    <row r="1309" spans="1:55" x14ac:dyDescent="0.2">
      <c r="A1309" s="3" t="str">
        <f t="shared" si="20"/>
        <v>United StatesAR6_UNFCCC1995</v>
      </c>
      <c r="B1309" t="s">
        <v>196</v>
      </c>
      <c r="C1309" t="s">
        <v>312</v>
      </c>
      <c r="D1309" t="s">
        <v>285</v>
      </c>
      <c r="E1309" t="s">
        <v>68</v>
      </c>
      <c r="F1309">
        <v>6741.4147514205579</v>
      </c>
      <c r="G1309">
        <v>25.317205144324948</v>
      </c>
      <c r="H1309" t="s">
        <v>103</v>
      </c>
      <c r="I1309" t="s">
        <v>248</v>
      </c>
      <c r="J1309">
        <v>0.16698205395926277</v>
      </c>
      <c r="K1309">
        <v>0.83811587407428112</v>
      </c>
      <c r="L1309">
        <v>3.3818797451159885E-2</v>
      </c>
      <c r="M1309">
        <v>0</v>
      </c>
      <c r="N1309">
        <v>3.7700452378914409E-2</v>
      </c>
      <c r="O1309">
        <v>9.0364876095644489E-2</v>
      </c>
      <c r="P1309"/>
      <c r="Q1309">
        <v>58.165279604857254</v>
      </c>
      <c r="R1309">
        <v>193.49701008393393</v>
      </c>
      <c r="S1309">
        <v>287.04953202475281</v>
      </c>
      <c r="T1309"/>
      <c r="U1309"/>
      <c r="V1309"/>
      <c r="W1309"/>
      <c r="X1309"/>
      <c r="Y1309"/>
      <c r="Z1309">
        <v>25.472901665920855</v>
      </c>
      <c r="AA1309"/>
      <c r="AB1309">
        <v>45.002385342003869</v>
      </c>
      <c r="AC1309"/>
      <c r="AD1309"/>
      <c r="AE1309"/>
      <c r="AF1309"/>
      <c r="AG1309"/>
      <c r="AH1309"/>
      <c r="AI1309">
        <v>-743.6922757431056</v>
      </c>
      <c r="AJ1309"/>
      <c r="AK1309"/>
      <c r="AL1309">
        <v>-112.2178152333334</v>
      </c>
      <c r="AM1309">
        <v>-34.908197921979415</v>
      </c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</row>
    <row r="1310" spans="1:55" x14ac:dyDescent="0.2">
      <c r="A1310" s="3" t="str">
        <f t="shared" si="20"/>
        <v>United StatesAR6_UNFCCC1996</v>
      </c>
      <c r="B1310" t="s">
        <v>196</v>
      </c>
      <c r="C1310" t="s">
        <v>312</v>
      </c>
      <c r="D1310" t="s">
        <v>285</v>
      </c>
      <c r="E1310" t="s">
        <v>65</v>
      </c>
      <c r="F1310">
        <v>6889.2735331336817</v>
      </c>
      <c r="G1310">
        <v>25.573225584584964</v>
      </c>
      <c r="H1310" t="s">
        <v>108</v>
      </c>
      <c r="I1310" t="s">
        <v>248</v>
      </c>
      <c r="J1310">
        <v>0.16992231642267625</v>
      </c>
      <c r="K1310">
        <v>0.84743135560929439</v>
      </c>
      <c r="L1310">
        <v>3.2601678278565381E-2</v>
      </c>
      <c r="M1310">
        <v>0</v>
      </c>
      <c r="N1310">
        <v>3.7109363743148327E-2</v>
      </c>
      <c r="O1310">
        <v>8.2857602368991867E-2</v>
      </c>
      <c r="P1310"/>
      <c r="Q1310">
        <v>57.246183578228596</v>
      </c>
      <c r="R1310">
        <v>192.3305591393312</v>
      </c>
      <c r="S1310">
        <v>295.45239828344887</v>
      </c>
      <c r="T1310"/>
      <c r="U1310"/>
      <c r="V1310"/>
      <c r="W1310"/>
      <c r="X1310"/>
      <c r="Y1310"/>
      <c r="Z1310">
        <v>25.79954601860161</v>
      </c>
      <c r="AA1310"/>
      <c r="AB1310"/>
      <c r="AC1310"/>
      <c r="AD1310"/>
      <c r="AE1310"/>
      <c r="AF1310"/>
      <c r="AG1310"/>
      <c r="AH1310"/>
      <c r="AI1310">
        <v>-739.31210499614883</v>
      </c>
      <c r="AJ1310"/>
      <c r="AK1310"/>
      <c r="AL1310">
        <v>-117.34263053333288</v>
      </c>
      <c r="AM1310">
        <v>-33.946650656977248</v>
      </c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</row>
    <row r="1311" spans="1:55" x14ac:dyDescent="0.2">
      <c r="A1311" s="3" t="str">
        <f t="shared" si="20"/>
        <v>United StatesAR6_UNFCCC1997</v>
      </c>
      <c r="B1311" t="s">
        <v>196</v>
      </c>
      <c r="C1311" t="s">
        <v>312</v>
      </c>
      <c r="D1311" t="s">
        <v>285</v>
      </c>
      <c r="E1311" t="s">
        <v>64</v>
      </c>
      <c r="F1311">
        <v>6977.2118083966297</v>
      </c>
      <c r="G1311">
        <v>25.589703577742842</v>
      </c>
      <c r="H1311" t="s">
        <v>96</v>
      </c>
      <c r="I1311" t="s">
        <v>248</v>
      </c>
      <c r="J1311">
        <v>0.1705760254997927</v>
      </c>
      <c r="K1311">
        <v>0.84684844208420762</v>
      </c>
      <c r="L1311">
        <v>3.0781007521300644E-2</v>
      </c>
      <c r="M1311">
        <v>0</v>
      </c>
      <c r="N1311">
        <v>3.6449378824590456E-2</v>
      </c>
      <c r="O1311">
        <v>8.5921171569901214E-2</v>
      </c>
      <c r="P1311"/>
      <c r="Q1311">
        <v>59.417961648324741</v>
      </c>
      <c r="R1311">
        <v>188.59456108809559</v>
      </c>
      <c r="S1311">
        <v>287.06843302622497</v>
      </c>
      <c r="T1311"/>
      <c r="U1311"/>
      <c r="V1311"/>
      <c r="W1311"/>
      <c r="X1311"/>
      <c r="Y1311"/>
      <c r="Z1311">
        <v>24.305574500413627</v>
      </c>
      <c r="AA1311"/>
      <c r="AB1311">
        <v>40.103682605728608</v>
      </c>
      <c r="AC1311"/>
      <c r="AD1311"/>
      <c r="AE1311"/>
      <c r="AF1311"/>
      <c r="AG1311"/>
      <c r="AH1311"/>
      <c r="AI1311">
        <v>-738.36004524976374</v>
      </c>
      <c r="AJ1311"/>
      <c r="AK1311"/>
      <c r="AL1311">
        <v>-114.18733370000078</v>
      </c>
      <c r="AM1311">
        <v>-32.174527955785138</v>
      </c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</row>
    <row r="1312" spans="1:55" x14ac:dyDescent="0.2">
      <c r="A1312" s="3" t="str">
        <f t="shared" si="20"/>
        <v>United StatesAR6_UNFCCC1998</v>
      </c>
      <c r="B1312" t="s">
        <v>196</v>
      </c>
      <c r="C1312" t="s">
        <v>312</v>
      </c>
      <c r="D1312" t="s">
        <v>285</v>
      </c>
      <c r="E1312" t="s">
        <v>62</v>
      </c>
      <c r="F1312">
        <v>7014.0088397362388</v>
      </c>
      <c r="G1312">
        <v>25.426525769922634</v>
      </c>
      <c r="H1312" t="s">
        <v>96</v>
      </c>
      <c r="I1312" t="s">
        <v>248</v>
      </c>
      <c r="J1312">
        <v>0.17390796503457281</v>
      </c>
      <c r="K1312">
        <v>0.84818406203338392</v>
      </c>
      <c r="L1312">
        <v>2.9237722249353209E-2</v>
      </c>
      <c r="M1312">
        <v>0</v>
      </c>
      <c r="N1312">
        <v>3.5157888455155842E-2</v>
      </c>
      <c r="O1312">
        <v>8.7420327262107023E-2</v>
      </c>
      <c r="P1312"/>
      <c r="Q1312">
        <v>63.277322957734391</v>
      </c>
      <c r="R1312">
        <v>186.53699637832804</v>
      </c>
      <c r="S1312">
        <v>290.57387737729016</v>
      </c>
      <c r="T1312"/>
      <c r="U1312"/>
      <c r="V1312"/>
      <c r="W1312"/>
      <c r="X1312"/>
      <c r="Y1312"/>
      <c r="Z1312">
        <v>26.805758947830927</v>
      </c>
      <c r="AA1312"/>
      <c r="AB1312">
        <v>45.972992527870005</v>
      </c>
      <c r="AC1312"/>
      <c r="AD1312"/>
      <c r="AE1312"/>
      <c r="AF1312"/>
      <c r="AG1312"/>
      <c r="AH1312"/>
      <c r="AI1312">
        <v>-727.95096948484684</v>
      </c>
      <c r="AJ1312"/>
      <c r="AK1312"/>
      <c r="AL1312">
        <v>-119.04072326666638</v>
      </c>
      <c r="AM1312">
        <v>-32.376351556162554</v>
      </c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</row>
    <row r="1313" spans="1:55" x14ac:dyDescent="0.2">
      <c r="A1313" s="3" t="str">
        <f t="shared" si="20"/>
        <v>United StatesAR6_UNFCCC1999</v>
      </c>
      <c r="B1313" t="s">
        <v>196</v>
      </c>
      <c r="C1313" t="s">
        <v>312</v>
      </c>
      <c r="D1313" t="s">
        <v>285</v>
      </c>
      <c r="E1313" t="s">
        <v>60</v>
      </c>
      <c r="F1313">
        <v>7051.7840897114074</v>
      </c>
      <c r="G1313">
        <v>25.271588624252466</v>
      </c>
      <c r="H1313" t="s">
        <v>96</v>
      </c>
      <c r="I1313" t="s">
        <v>248</v>
      </c>
      <c r="J1313">
        <v>0.17402757204452016</v>
      </c>
      <c r="K1313">
        <v>0.85212486944681931</v>
      </c>
      <c r="L1313">
        <v>2.8198682139936936E-2</v>
      </c>
      <c r="M1313">
        <v>0</v>
      </c>
      <c r="N1313">
        <v>3.4712296070444126E-2</v>
      </c>
      <c r="O1313">
        <v>8.4964152342799693E-2</v>
      </c>
      <c r="P1313"/>
      <c r="Q1313">
        <v>63.839328065788244</v>
      </c>
      <c r="R1313">
        <v>186.70982853393986</v>
      </c>
      <c r="S1313">
        <v>283.21691283370689</v>
      </c>
      <c r="T1313"/>
      <c r="U1313"/>
      <c r="V1313"/>
      <c r="W1313"/>
      <c r="X1313"/>
      <c r="Y1313"/>
      <c r="Z1313">
        <v>27.289715048980359</v>
      </c>
      <c r="AA1313"/>
      <c r="AB1313">
        <v>38.093073204355711</v>
      </c>
      <c r="AC1313"/>
      <c r="AD1313"/>
      <c r="AE1313"/>
      <c r="AF1313"/>
      <c r="AG1313"/>
      <c r="AH1313"/>
      <c r="AI1313">
        <v>-718.97507542067842</v>
      </c>
      <c r="AJ1313"/>
      <c r="AK1313"/>
      <c r="AL1313">
        <v>-112.85986286666653</v>
      </c>
      <c r="AM1313">
        <v>-33.09898500355974</v>
      </c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</row>
    <row r="1314" spans="1:55" x14ac:dyDescent="0.2">
      <c r="A1314" s="3" t="str">
        <f t="shared" si="20"/>
        <v>United StatesAR6_UNFCCC2000</v>
      </c>
      <c r="B1314" t="s">
        <v>196</v>
      </c>
      <c r="C1314" t="s">
        <v>312</v>
      </c>
      <c r="D1314" t="s">
        <v>285</v>
      </c>
      <c r="E1314" t="s">
        <v>58</v>
      </c>
      <c r="F1314">
        <v>7234.4369315455697</v>
      </c>
      <c r="G1314">
        <v>25.639265364604395</v>
      </c>
      <c r="H1314" t="s">
        <v>102</v>
      </c>
      <c r="I1314" t="s">
        <v>248</v>
      </c>
      <c r="J1314">
        <v>0.17505521201717167</v>
      </c>
      <c r="K1314">
        <v>0.85932776648966747</v>
      </c>
      <c r="L1314">
        <v>2.7061806600556078E-2</v>
      </c>
      <c r="M1314">
        <v>0</v>
      </c>
      <c r="N1314">
        <v>3.3469980131726702E-2</v>
      </c>
      <c r="O1314">
        <v>8.0140446778049698E-2</v>
      </c>
      <c r="P1314"/>
      <c r="Q1314">
        <v>64.540455666830454</v>
      </c>
      <c r="R1314">
        <v>184.76750372640083</v>
      </c>
      <c r="S1314">
        <v>270.13211289803979</v>
      </c>
      <c r="T1314"/>
      <c r="U1314"/>
      <c r="V1314"/>
      <c r="W1314"/>
      <c r="X1314"/>
      <c r="Y1314"/>
      <c r="Z1314">
        <v>28.716664128022476</v>
      </c>
      <c r="AA1314"/>
      <c r="AB1314">
        <v>31.614271462391386</v>
      </c>
      <c r="AC1314"/>
      <c r="AD1314"/>
      <c r="AE1314"/>
      <c r="AF1314"/>
      <c r="AG1314"/>
      <c r="AH1314"/>
      <c r="AI1314">
        <v>-712.25930281223214</v>
      </c>
      <c r="AJ1314"/>
      <c r="AK1314">
        <v>-39.754423509725228</v>
      </c>
      <c r="AL1314">
        <v>-93.445768166667094</v>
      </c>
      <c r="AM1314">
        <v>-32.099513737346435</v>
      </c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</row>
    <row r="1315" spans="1:55" x14ac:dyDescent="0.2">
      <c r="A1315" s="3" t="str">
        <f t="shared" si="20"/>
        <v>United StatesAR6_UNFCCC2001</v>
      </c>
      <c r="B1315" t="s">
        <v>196</v>
      </c>
      <c r="C1315" t="s">
        <v>312</v>
      </c>
      <c r="D1315" t="s">
        <v>285</v>
      </c>
      <c r="E1315" t="s">
        <v>55</v>
      </c>
      <c r="F1315">
        <v>7105.5087621313896</v>
      </c>
      <c r="G1315">
        <v>24.934325783422231</v>
      </c>
      <c r="H1315" t="s">
        <v>106</v>
      </c>
      <c r="I1315" t="s">
        <v>248</v>
      </c>
      <c r="J1315">
        <v>0.17406137200715882</v>
      </c>
      <c r="K1315">
        <v>0.8629996798198748</v>
      </c>
      <c r="L1315">
        <v>2.6831515985261994E-2</v>
      </c>
      <c r="M1315">
        <v>0</v>
      </c>
      <c r="N1315">
        <v>3.061388343439252E-2</v>
      </c>
      <c r="O1315">
        <v>7.9554920760470715E-2</v>
      </c>
      <c r="P1315"/>
      <c r="Q1315">
        <v>66.018673583749148</v>
      </c>
      <c r="R1315">
        <v>183.64804661572984</v>
      </c>
      <c r="S1315">
        <v>290.44628502902572</v>
      </c>
      <c r="T1315"/>
      <c r="U1315"/>
      <c r="V1315"/>
      <c r="W1315"/>
      <c r="X1315"/>
      <c r="Y1315"/>
      <c r="Z1315">
        <v>25.165181305688314</v>
      </c>
      <c r="AA1315"/>
      <c r="AB1315"/>
      <c r="AC1315"/>
      <c r="AD1315"/>
      <c r="AE1315"/>
      <c r="AF1315"/>
      <c r="AG1315"/>
      <c r="AH1315"/>
      <c r="AI1315">
        <v>-715.84256734230451</v>
      </c>
      <c r="AJ1315"/>
      <c r="AK1315">
        <v>-32.317236882931212</v>
      </c>
      <c r="AL1315">
        <v>-98.183906699999298</v>
      </c>
      <c r="AM1315">
        <v>-31.82689272752674</v>
      </c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</row>
    <row r="1316" spans="1:55" x14ac:dyDescent="0.2">
      <c r="A1316" s="3" t="str">
        <f t="shared" si="20"/>
        <v>United StatesAR6_UNFCCC2002</v>
      </c>
      <c r="B1316" t="s">
        <v>196</v>
      </c>
      <c r="C1316" t="s">
        <v>312</v>
      </c>
      <c r="D1316" t="s">
        <v>285</v>
      </c>
      <c r="E1316" t="s">
        <v>52</v>
      </c>
      <c r="F1316">
        <v>7137.0512295183626</v>
      </c>
      <c r="G1316">
        <v>24.813720783903523</v>
      </c>
      <c r="H1316" t="s">
        <v>98</v>
      </c>
      <c r="I1316" t="s">
        <v>248</v>
      </c>
      <c r="J1316">
        <v>0.16534174394116202</v>
      </c>
      <c r="K1316">
        <v>0.8633319186466587</v>
      </c>
      <c r="L1316">
        <v>2.6556280730008007E-2</v>
      </c>
      <c r="M1316">
        <v>0</v>
      </c>
      <c r="N1316">
        <v>3.0542100644646391E-2</v>
      </c>
      <c r="O1316">
        <v>7.956969997868682E-2</v>
      </c>
      <c r="P1316"/>
      <c r="Q1316">
        <v>67.210535971738096</v>
      </c>
      <c r="R1316">
        <v>183.96743732146479</v>
      </c>
      <c r="S1316">
        <v>288.29883480729848</v>
      </c>
      <c r="T1316"/>
      <c r="U1316"/>
      <c r="V1316"/>
      <c r="W1316"/>
      <c r="X1316"/>
      <c r="Y1316"/>
      <c r="Z1316">
        <v>28.416216964792593</v>
      </c>
      <c r="AA1316"/>
      <c r="AB1316"/>
      <c r="AC1316"/>
      <c r="AD1316"/>
      <c r="AE1316"/>
      <c r="AF1316"/>
      <c r="AG1316"/>
      <c r="AH1316"/>
      <c r="AI1316">
        <v>-674.12526347230687</v>
      </c>
      <c r="AJ1316"/>
      <c r="AK1316">
        <v>-34.076574126883742</v>
      </c>
      <c r="AL1316">
        <v>-93.728624000000437</v>
      </c>
      <c r="AM1316">
        <v>-30.051001302891528</v>
      </c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</row>
    <row r="1317" spans="1:55" x14ac:dyDescent="0.2">
      <c r="A1317" s="3" t="str">
        <f t="shared" si="20"/>
        <v>United StatesAR6_UNFCCC2003</v>
      </c>
      <c r="B1317" t="s">
        <v>196</v>
      </c>
      <c r="C1317" t="s">
        <v>312</v>
      </c>
      <c r="D1317" t="s">
        <v>285</v>
      </c>
      <c r="E1317" t="s">
        <v>50</v>
      </c>
      <c r="F1317">
        <v>7229.5875018043444</v>
      </c>
      <c r="G1317">
        <v>24.920337155359157</v>
      </c>
      <c r="H1317" t="s">
        <v>98</v>
      </c>
      <c r="I1317" t="s">
        <v>248</v>
      </c>
      <c r="J1317">
        <v>0.16298230294851221</v>
      </c>
      <c r="K1317">
        <v>0.86159153635624497</v>
      </c>
      <c r="L1317">
        <v>2.6633663250303023E-2</v>
      </c>
      <c r="M1317">
        <v>0</v>
      </c>
      <c r="N1317">
        <v>2.9440646809361756E-2</v>
      </c>
      <c r="O1317">
        <v>8.2334153584090283E-2</v>
      </c>
      <c r="P1317"/>
      <c r="Q1317">
        <v>67.583040763778641</v>
      </c>
      <c r="R1317">
        <v>184.10165545235944</v>
      </c>
      <c r="S1317">
        <v>289.43435185388228</v>
      </c>
      <c r="T1317"/>
      <c r="U1317"/>
      <c r="V1317"/>
      <c r="W1317"/>
      <c r="X1317"/>
      <c r="Y1317"/>
      <c r="Z1317">
        <v>25.021255142635408</v>
      </c>
      <c r="AA1317"/>
      <c r="AB1317">
        <v>29.10166451052276</v>
      </c>
      <c r="AC1317"/>
      <c r="AD1317"/>
      <c r="AE1317"/>
      <c r="AF1317"/>
      <c r="AG1317"/>
      <c r="AH1317"/>
      <c r="AI1317">
        <v>-700.00135842168049</v>
      </c>
      <c r="AJ1317"/>
      <c r="AK1317">
        <v>-35.424559385932561</v>
      </c>
      <c r="AL1317">
        <v>-104.06750456666695</v>
      </c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</row>
    <row r="1318" spans="1:55" x14ac:dyDescent="0.2">
      <c r="A1318" s="3" t="str">
        <f t="shared" si="20"/>
        <v>United StatesAR6_UNFCCC2004</v>
      </c>
      <c r="B1318" t="s">
        <v>196</v>
      </c>
      <c r="C1318" t="s">
        <v>312</v>
      </c>
      <c r="D1318" t="s">
        <v>285</v>
      </c>
      <c r="E1318" t="s">
        <v>46</v>
      </c>
      <c r="F1318">
        <v>7306.2519179030933</v>
      </c>
      <c r="G1318">
        <v>24.952594668908937</v>
      </c>
      <c r="H1318" t="s">
        <v>98</v>
      </c>
      <c r="I1318" t="s">
        <v>248</v>
      </c>
      <c r="J1318">
        <v>0.15742776989179316</v>
      </c>
      <c r="K1318">
        <v>0.86564967815786875</v>
      </c>
      <c r="L1318">
        <v>2.6039257409440797E-2</v>
      </c>
      <c r="M1318">
        <v>0</v>
      </c>
      <c r="N1318">
        <v>2.9977965006062385E-2</v>
      </c>
      <c r="O1318">
        <v>7.8333099426628042E-2</v>
      </c>
      <c r="P1318"/>
      <c r="Q1318">
        <v>65.243516089261988</v>
      </c>
      <c r="R1318">
        <v>180.66533212674614</v>
      </c>
      <c r="S1318">
        <v>301.25946989187509</v>
      </c>
      <c r="T1318"/>
      <c r="U1318"/>
      <c r="V1318"/>
      <c r="W1318"/>
      <c r="X1318"/>
      <c r="Y1318"/>
      <c r="Z1318">
        <v>25.153039813211645</v>
      </c>
      <c r="AA1318"/>
      <c r="AB1318"/>
      <c r="AC1318"/>
      <c r="AD1318"/>
      <c r="AE1318"/>
      <c r="AF1318"/>
      <c r="AG1318"/>
      <c r="AH1318"/>
      <c r="AI1318">
        <v>-609.49965864721105</v>
      </c>
      <c r="AJ1318"/>
      <c r="AK1318">
        <v>-29.413821004447989</v>
      </c>
      <c r="AL1318">
        <v>-105.37113766666604</v>
      </c>
      <c r="AM1318">
        <v>-31.156468589034024</v>
      </c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</row>
    <row r="1319" spans="1:55" x14ac:dyDescent="0.2">
      <c r="A1319" s="3" t="str">
        <f t="shared" si="20"/>
        <v>United StatesAR6_UNFCCC2005</v>
      </c>
      <c r="B1319" t="s">
        <v>196</v>
      </c>
      <c r="C1319" t="s">
        <v>312</v>
      </c>
      <c r="D1319" t="s">
        <v>285</v>
      </c>
      <c r="E1319" t="s">
        <v>43</v>
      </c>
      <c r="F1319">
        <v>7311.7406552752445</v>
      </c>
      <c r="G1319">
        <v>24.742233363599464</v>
      </c>
      <c r="H1319" t="s">
        <v>98</v>
      </c>
      <c r="I1319" t="s">
        <v>156</v>
      </c>
      <c r="J1319">
        <v>0.15435501003093813</v>
      </c>
      <c r="K1319">
        <v>0.86716741114066387</v>
      </c>
      <c r="L1319">
        <v>2.5609207962192428E-2</v>
      </c>
      <c r="M1319">
        <v>0</v>
      </c>
      <c r="N1319">
        <v>2.9725716796006336E-2</v>
      </c>
      <c r="O1319">
        <v>7.7497664101137342E-2</v>
      </c>
      <c r="P1319"/>
      <c r="Q1319">
        <v>68.239099763019368</v>
      </c>
      <c r="R1319">
        <v>182.83098710219789</v>
      </c>
      <c r="S1319">
        <v>287.49455223803369</v>
      </c>
      <c r="T1319"/>
      <c r="U1319"/>
      <c r="V1319"/>
      <c r="W1319"/>
      <c r="X1319"/>
      <c r="Y1319"/>
      <c r="Z1319">
        <v>28.07818219389975</v>
      </c>
      <c r="AA1319"/>
      <c r="AB1319"/>
      <c r="AC1319"/>
      <c r="AD1319"/>
      <c r="AE1319"/>
      <c r="AF1319"/>
      <c r="AG1319"/>
      <c r="AH1319"/>
      <c r="AI1319">
        <v>-667.07456550796519</v>
      </c>
      <c r="AJ1319"/>
      <c r="AK1319"/>
      <c r="AL1319">
        <v>-106.04587106666706</v>
      </c>
      <c r="AM1319">
        <v>-32.207531090616371</v>
      </c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</row>
    <row r="1320" spans="1:55" x14ac:dyDescent="0.2">
      <c r="A1320" s="3" t="str">
        <f t="shared" si="20"/>
        <v>United StatesAR6_UNFCCC2006</v>
      </c>
      <c r="B1320" t="s">
        <v>196</v>
      </c>
      <c r="C1320" t="s">
        <v>312</v>
      </c>
      <c r="D1320" t="s">
        <v>285</v>
      </c>
      <c r="E1320" t="s">
        <v>39</v>
      </c>
      <c r="F1320">
        <v>7235.4775495892618</v>
      </c>
      <c r="G1320">
        <v>24.249211353039282</v>
      </c>
      <c r="H1320" t="s">
        <v>109</v>
      </c>
      <c r="I1320" t="s">
        <v>156</v>
      </c>
      <c r="J1320">
        <v>0.14682512597866507</v>
      </c>
      <c r="K1320">
        <v>0.86580840586989272</v>
      </c>
      <c r="L1320">
        <v>2.560470628241026E-2</v>
      </c>
      <c r="M1320">
        <v>0</v>
      </c>
      <c r="N1320">
        <v>3.0852755996409676E-2</v>
      </c>
      <c r="O1320">
        <v>7.7734131851287344E-2</v>
      </c>
      <c r="P1320"/>
      <c r="Q1320">
        <v>68.921297428434769</v>
      </c>
      <c r="R1320">
        <v>185.86208834567427</v>
      </c>
      <c r="S1320">
        <v>283.18971175396791</v>
      </c>
      <c r="T1320"/>
      <c r="U1320"/>
      <c r="V1320"/>
      <c r="W1320"/>
      <c r="X1320"/>
      <c r="Y1320"/>
      <c r="Z1320">
        <v>24.47046831872423</v>
      </c>
      <c r="AA1320"/>
      <c r="AB1320"/>
      <c r="AC1320"/>
      <c r="AD1320"/>
      <c r="AE1320"/>
      <c r="AF1320"/>
      <c r="AG1320"/>
      <c r="AH1320"/>
      <c r="AI1320">
        <v>-698.29320240568541</v>
      </c>
      <c r="AJ1320"/>
      <c r="AK1320">
        <v>-40.49287879992621</v>
      </c>
      <c r="AL1320">
        <v>-100.27968316666696</v>
      </c>
      <c r="AM1320">
        <v>-32.598927437821786</v>
      </c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</row>
    <row r="1321" spans="1:55" x14ac:dyDescent="0.2">
      <c r="A1321" s="3" t="str">
        <f t="shared" si="20"/>
        <v>United StatesAR6_UNFCCC2007</v>
      </c>
      <c r="B1321" t="s">
        <v>196</v>
      </c>
      <c r="C1321" t="s">
        <v>312</v>
      </c>
      <c r="D1321" t="s">
        <v>285</v>
      </c>
      <c r="E1321" t="s">
        <v>37</v>
      </c>
      <c r="F1321">
        <v>7326.219209860873</v>
      </c>
      <c r="G1321">
        <v>24.320917088317721</v>
      </c>
      <c r="H1321" t="s">
        <v>103</v>
      </c>
      <c r="I1321" t="s">
        <v>156</v>
      </c>
      <c r="J1321">
        <v>0.14654447133604612</v>
      </c>
      <c r="K1321">
        <v>0.86430438759256178</v>
      </c>
      <c r="L1321">
        <v>2.499142284146641E-2</v>
      </c>
      <c r="M1321">
        <v>0</v>
      </c>
      <c r="N1321">
        <v>3.1256558864809547E-2</v>
      </c>
      <c r="O1321">
        <v>7.9447630701162272E-2</v>
      </c>
      <c r="P1321"/>
      <c r="Q1321">
        <v>73.793871941583248</v>
      </c>
      <c r="R1321">
        <v>188.95813800313064</v>
      </c>
      <c r="S1321">
        <v>293.14201399469988</v>
      </c>
      <c r="T1321"/>
      <c r="U1321"/>
      <c r="V1321"/>
      <c r="W1321"/>
      <c r="X1321"/>
      <c r="Y1321"/>
      <c r="Z1321">
        <v>26.156734281373701</v>
      </c>
      <c r="AA1321"/>
      <c r="AB1321"/>
      <c r="AC1321"/>
      <c r="AD1321"/>
      <c r="AE1321"/>
      <c r="AF1321"/>
      <c r="AG1321"/>
      <c r="AH1321"/>
      <c r="AI1321">
        <v>-691.38825900121014</v>
      </c>
      <c r="AJ1321"/>
      <c r="AK1321"/>
      <c r="AL1321">
        <v>-76.112920766666562</v>
      </c>
      <c r="AM1321">
        <v>-33.892157018719729</v>
      </c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</row>
    <row r="1322" spans="1:55" x14ac:dyDescent="0.2">
      <c r="A1322" s="3" t="str">
        <f t="shared" si="20"/>
        <v>United StatesAR6_UNFCCC2008</v>
      </c>
      <c r="B1322" t="s">
        <v>196</v>
      </c>
      <c r="C1322" t="s">
        <v>312</v>
      </c>
      <c r="D1322" t="s">
        <v>285</v>
      </c>
      <c r="E1322" t="s">
        <v>33</v>
      </c>
      <c r="F1322">
        <v>7133.8683529986774</v>
      </c>
      <c r="G1322">
        <v>23.459420937667264</v>
      </c>
      <c r="H1322" t="s">
        <v>245</v>
      </c>
      <c r="I1322" t="s">
        <v>156</v>
      </c>
      <c r="J1322">
        <v>0.14150400790927645</v>
      </c>
      <c r="K1322">
        <v>0.86114053535966872</v>
      </c>
      <c r="L1322">
        <v>2.5323648347083637E-2</v>
      </c>
      <c r="M1322">
        <v>0</v>
      </c>
      <c r="N1322">
        <v>2.8754301495085552E-2</v>
      </c>
      <c r="O1322">
        <v>8.4781514798162108E-2</v>
      </c>
      <c r="P1322"/>
      <c r="Q1322">
        <v>71.683349009656467</v>
      </c>
      <c r="R1322">
        <v>188.24293218909099</v>
      </c>
      <c r="S1322">
        <v>289.98860009785363</v>
      </c>
      <c r="T1322"/>
      <c r="U1322"/>
      <c r="V1322"/>
      <c r="W1322"/>
      <c r="X1322"/>
      <c r="Y1322"/>
      <c r="Z1322">
        <v>24.580393983644353</v>
      </c>
      <c r="AA1322"/>
      <c r="AB1322">
        <v>30.324890057652325</v>
      </c>
      <c r="AC1322"/>
      <c r="AD1322"/>
      <c r="AE1322"/>
      <c r="AF1322"/>
      <c r="AG1322"/>
      <c r="AH1322"/>
      <c r="AI1322">
        <v>-703.64003410371663</v>
      </c>
      <c r="AJ1322"/>
      <c r="AK1322">
        <v>-30.481209755965263</v>
      </c>
      <c r="AL1322">
        <v>-54.467908000000122</v>
      </c>
      <c r="AM1322">
        <v>-37.138754261546211</v>
      </c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</row>
    <row r="1323" spans="1:55" x14ac:dyDescent="0.2">
      <c r="A1323" s="3" t="str">
        <f t="shared" si="20"/>
        <v>United StatesAR6_UNFCCC2009</v>
      </c>
      <c r="B1323" t="s">
        <v>196</v>
      </c>
      <c r="C1323" t="s">
        <v>312</v>
      </c>
      <c r="D1323" t="s">
        <v>285</v>
      </c>
      <c r="E1323" t="s">
        <v>31</v>
      </c>
      <c r="F1323">
        <v>6722.4873334077092</v>
      </c>
      <c r="G1323">
        <v>21.913661138376728</v>
      </c>
      <c r="H1323" t="s">
        <v>109</v>
      </c>
      <c r="I1323" t="s">
        <v>156</v>
      </c>
      <c r="J1323">
        <v>0.13210825514613284</v>
      </c>
      <c r="K1323">
        <v>0.85338178986641067</v>
      </c>
      <c r="L1323">
        <v>2.6419205672662937E-2</v>
      </c>
      <c r="M1323">
        <v>0</v>
      </c>
      <c r="N1323">
        <v>2.4044320163194657E-2</v>
      </c>
      <c r="O1323">
        <v>9.6154684297731746E-2</v>
      </c>
      <c r="P1323"/>
      <c r="Q1323">
        <v>70.446402242428078</v>
      </c>
      <c r="R1323">
        <v>187.25189567479018</v>
      </c>
      <c r="S1323">
        <v>294.28100868931671</v>
      </c>
      <c r="T1323"/>
      <c r="U1323"/>
      <c r="V1323"/>
      <c r="W1323"/>
      <c r="X1323"/>
      <c r="Y1323"/>
      <c r="Z1323">
        <v>25.453481837644148</v>
      </c>
      <c r="AA1323"/>
      <c r="AB1323">
        <v>39.587560892970814</v>
      </c>
      <c r="AC1323"/>
      <c r="AD1323"/>
      <c r="AE1323"/>
      <c r="AF1323"/>
      <c r="AG1323"/>
      <c r="AH1323">
        <v>29.37829790216891</v>
      </c>
      <c r="AI1323">
        <v>-673.9357634870305</v>
      </c>
      <c r="AJ1323"/>
      <c r="AK1323">
        <v>-28.90774227460313</v>
      </c>
      <c r="AL1323">
        <v>-60.842804000000378</v>
      </c>
      <c r="AM1323">
        <v>-39.272929839714763</v>
      </c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</row>
    <row r="1324" spans="1:55" x14ac:dyDescent="0.2">
      <c r="A1324" s="3" t="str">
        <f t="shared" si="20"/>
        <v>United StatesAR6_UNFCCC2010</v>
      </c>
      <c r="B1324" t="s">
        <v>196</v>
      </c>
      <c r="C1324" t="s">
        <v>312</v>
      </c>
      <c r="D1324" t="s">
        <v>285</v>
      </c>
      <c r="E1324" t="s">
        <v>30</v>
      </c>
      <c r="F1324">
        <v>6899.8143954298803</v>
      </c>
      <c r="G1324">
        <v>22.305880850003131</v>
      </c>
      <c r="H1324" t="s">
        <v>109</v>
      </c>
      <c r="I1324" t="s">
        <v>156</v>
      </c>
      <c r="J1324">
        <v>0.13278121328686665</v>
      </c>
      <c r="K1324">
        <v>0.8560416038315265</v>
      </c>
      <c r="L1324">
        <v>2.5897743207107922E-2</v>
      </c>
      <c r="M1324">
        <v>0</v>
      </c>
      <c r="N1324">
        <v>2.7960627115001791E-2</v>
      </c>
      <c r="O1324">
        <v>9.0100025846363702E-2</v>
      </c>
      <c r="P1324"/>
      <c r="Q1324">
        <v>72.381399377590228</v>
      </c>
      <c r="R1324">
        <v>185.38204607748918</v>
      </c>
      <c r="S1324">
        <v>297.76547875007122</v>
      </c>
      <c r="T1324"/>
      <c r="U1324"/>
      <c r="V1324"/>
      <c r="W1324"/>
      <c r="X1324"/>
      <c r="Y1324"/>
      <c r="Z1324">
        <v>29.831776603200119</v>
      </c>
      <c r="AA1324"/>
      <c r="AB1324">
        <v>36.312754554993774</v>
      </c>
      <c r="AC1324"/>
      <c r="AD1324"/>
      <c r="AE1324"/>
      <c r="AF1324"/>
      <c r="AG1324"/>
      <c r="AH1324"/>
      <c r="AI1324">
        <v>-702.39890803041271</v>
      </c>
      <c r="AJ1324"/>
      <c r="AK1324"/>
      <c r="AL1324">
        <v>-69.05163136666674</v>
      </c>
      <c r="AM1324">
        <v>-40.883776870919178</v>
      </c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</row>
    <row r="1325" spans="1:55" x14ac:dyDescent="0.2">
      <c r="A1325" s="3" t="str">
        <f t="shared" si="20"/>
        <v>United StatesAR6_UNFCCC2011</v>
      </c>
      <c r="B1325" t="s">
        <v>196</v>
      </c>
      <c r="C1325" t="s">
        <v>312</v>
      </c>
      <c r="D1325" t="s">
        <v>285</v>
      </c>
      <c r="E1325" t="s">
        <v>29</v>
      </c>
      <c r="F1325">
        <v>6692.4322671469472</v>
      </c>
      <c r="G1325">
        <v>21.478777519489064</v>
      </c>
      <c r="H1325" t="s">
        <v>146</v>
      </c>
      <c r="I1325" t="s">
        <v>156</v>
      </c>
      <c r="J1325">
        <v>0.12743414588032392</v>
      </c>
      <c r="K1325">
        <v>0.8597404614414742</v>
      </c>
      <c r="L1325">
        <v>2.5331293555688431E-2</v>
      </c>
      <c r="M1325">
        <v>0</v>
      </c>
      <c r="N1325">
        <v>3.0146120252690513E-2</v>
      </c>
      <c r="O1325">
        <v>8.4782124750146765E-2</v>
      </c>
      <c r="P1325"/>
      <c r="Q1325">
        <v>73.020201659536454</v>
      </c>
      <c r="R1325">
        <v>182.9675298521</v>
      </c>
      <c r="S1325">
        <v>286.25435411960217</v>
      </c>
      <c r="T1325"/>
      <c r="U1325"/>
      <c r="V1325"/>
      <c r="W1325"/>
      <c r="X1325"/>
      <c r="Y1325"/>
      <c r="Z1325">
        <v>25.15654172392129</v>
      </c>
      <c r="AA1325"/>
      <c r="AB1325"/>
      <c r="AC1325"/>
      <c r="AD1325"/>
      <c r="AE1325"/>
      <c r="AF1325"/>
      <c r="AG1325"/>
      <c r="AH1325"/>
      <c r="AI1325">
        <v>-711.58666324349701</v>
      </c>
      <c r="AJ1325"/>
      <c r="AK1325"/>
      <c r="AL1325">
        <v>-70.997569133333059</v>
      </c>
      <c r="AM1325">
        <v>-41.740643955782446</v>
      </c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</row>
    <row r="1326" spans="1:55" x14ac:dyDescent="0.2">
      <c r="A1326" s="3" t="str">
        <f t="shared" si="20"/>
        <v>United StatesAR6_UNFCCC2012</v>
      </c>
      <c r="B1326" t="s">
        <v>196</v>
      </c>
      <c r="C1326" t="s">
        <v>312</v>
      </c>
      <c r="D1326" t="s">
        <v>285</v>
      </c>
      <c r="E1326" t="s">
        <v>28</v>
      </c>
      <c r="F1326">
        <v>6459.2262060152416</v>
      </c>
      <c r="G1326">
        <v>20.578801832719275</v>
      </c>
      <c r="H1326" t="s">
        <v>207</v>
      </c>
      <c r="I1326" t="s">
        <v>156</v>
      </c>
      <c r="J1326">
        <v>0.12136046907890666</v>
      </c>
      <c r="K1326">
        <v>0.85801276784355307</v>
      </c>
      <c r="L1326">
        <v>2.6567017423833446E-2</v>
      </c>
      <c r="M1326">
        <v>0</v>
      </c>
      <c r="N1326">
        <v>3.0044816395084523E-2</v>
      </c>
      <c r="O1326">
        <v>8.5375398337528968E-2</v>
      </c>
      <c r="P1326"/>
      <c r="Q1326">
        <v>75.139912529899945</v>
      </c>
      <c r="R1326">
        <v>180.60644744641769</v>
      </c>
      <c r="S1326">
        <v>268.36592186220929</v>
      </c>
      <c r="T1326"/>
      <c r="U1326"/>
      <c r="V1326"/>
      <c r="W1326"/>
      <c r="X1326"/>
      <c r="Y1326"/>
      <c r="Z1326">
        <v>27.346728452230199</v>
      </c>
      <c r="AA1326"/>
      <c r="AB1326"/>
      <c r="AC1326"/>
      <c r="AD1326"/>
      <c r="AE1326"/>
      <c r="AF1326"/>
      <c r="AG1326"/>
      <c r="AH1326"/>
      <c r="AI1326">
        <v>-697.15199140507434</v>
      </c>
      <c r="AJ1326"/>
      <c r="AK1326"/>
      <c r="AL1326">
        <v>-76.475005933333264</v>
      </c>
      <c r="AM1326">
        <v>-42.288378782457357</v>
      </c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</row>
    <row r="1327" spans="1:55" x14ac:dyDescent="0.2">
      <c r="A1327" s="3" t="str">
        <f t="shared" si="20"/>
        <v>United StatesAR6_UNFCCC2013</v>
      </c>
      <c r="B1327" t="s">
        <v>196</v>
      </c>
      <c r="C1327" t="s">
        <v>312</v>
      </c>
      <c r="D1327" t="s">
        <v>285</v>
      </c>
      <c r="E1327" t="s">
        <v>27</v>
      </c>
      <c r="F1327">
        <v>6671.7061527864871</v>
      </c>
      <c r="G1327">
        <v>21.108989658808262</v>
      </c>
      <c r="H1327" t="s">
        <v>207</v>
      </c>
      <c r="I1327" t="s">
        <v>156</v>
      </c>
      <c r="J1327">
        <v>0.12286470625484792</v>
      </c>
      <c r="K1327">
        <v>0.85179570943445615</v>
      </c>
      <c r="L1327">
        <v>2.513316549275206E-2</v>
      </c>
      <c r="M1327">
        <v>0</v>
      </c>
      <c r="N1327">
        <v>2.9117923882822621E-2</v>
      </c>
      <c r="O1327">
        <v>9.3953201189969193E-2</v>
      </c>
      <c r="P1327"/>
      <c r="Q1327">
        <v>72.807754750231908</v>
      </c>
      <c r="R1327">
        <v>179.39240854376129</v>
      </c>
      <c r="S1327">
        <v>311.90209796330635</v>
      </c>
      <c r="T1327"/>
      <c r="U1327"/>
      <c r="V1327"/>
      <c r="W1327"/>
      <c r="X1327"/>
      <c r="Y1327"/>
      <c r="Z1327">
        <v>23.975871888814343</v>
      </c>
      <c r="AA1327"/>
      <c r="AB1327">
        <v>38.750017306990301</v>
      </c>
      <c r="AC1327"/>
      <c r="AD1327"/>
      <c r="AE1327"/>
      <c r="AF1327"/>
      <c r="AG1327"/>
      <c r="AH1327"/>
      <c r="AI1327">
        <v>-683.64096260996325</v>
      </c>
      <c r="AJ1327"/>
      <c r="AK1327"/>
      <c r="AL1327">
        <v>-82.68887660000027</v>
      </c>
      <c r="AM1327">
        <v>-44.259835695428649</v>
      </c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</row>
    <row r="1328" spans="1:55" x14ac:dyDescent="0.2">
      <c r="A1328" s="3" t="str">
        <f t="shared" si="20"/>
        <v>United StatesAR6_UNFCCC2014</v>
      </c>
      <c r="B1328" t="s">
        <v>196</v>
      </c>
      <c r="C1328" t="s">
        <v>312</v>
      </c>
      <c r="D1328" t="s">
        <v>285</v>
      </c>
      <c r="E1328" t="s">
        <v>24</v>
      </c>
      <c r="F1328">
        <v>6728.7304300747828</v>
      </c>
      <c r="G1328">
        <v>21.133854745612471</v>
      </c>
      <c r="H1328" t="s">
        <v>146</v>
      </c>
      <c r="I1328" t="s">
        <v>156</v>
      </c>
      <c r="J1328">
        <v>0.12217506019218628</v>
      </c>
      <c r="K1328">
        <v>0.85039204186246886</v>
      </c>
      <c r="L1328">
        <v>2.4868223988674901E-2</v>
      </c>
      <c r="M1328">
        <v>0</v>
      </c>
      <c r="N1328">
        <v>2.9777670148266978E-2</v>
      </c>
      <c r="O1328">
        <v>9.4962064000589194E-2</v>
      </c>
      <c r="P1328"/>
      <c r="Q1328">
        <v>72.328302935606331</v>
      </c>
      <c r="R1328">
        <v>177.32187054608355</v>
      </c>
      <c r="S1328">
        <v>320.80394574393938</v>
      </c>
      <c r="T1328"/>
      <c r="U1328"/>
      <c r="V1328"/>
      <c r="W1328"/>
      <c r="X1328"/>
      <c r="Y1328"/>
      <c r="Z1328">
        <v>25.539497385896794</v>
      </c>
      <c r="AA1328"/>
      <c r="AB1328">
        <v>42.980513131947568</v>
      </c>
      <c r="AC1328"/>
      <c r="AD1328"/>
      <c r="AE1328"/>
      <c r="AF1328"/>
      <c r="AG1328"/>
      <c r="AH1328"/>
      <c r="AI1328">
        <v>-706.32759453246695</v>
      </c>
      <c r="AJ1328"/>
      <c r="AK1328"/>
      <c r="AL1328">
        <v>-85.945932233333153</v>
      </c>
      <c r="AM1328">
        <v>-46.189381783263769</v>
      </c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</row>
    <row r="1329" spans="1:55" x14ac:dyDescent="0.2">
      <c r="A1329" s="3" t="str">
        <f t="shared" si="20"/>
        <v>United StatesAR6_UNFCCC2015</v>
      </c>
      <c r="B1329" t="s">
        <v>196</v>
      </c>
      <c r="C1329" t="s">
        <v>312</v>
      </c>
      <c r="D1329" t="s">
        <v>285</v>
      </c>
      <c r="E1329" t="s">
        <v>22</v>
      </c>
      <c r="F1329">
        <v>6572.2490185036486</v>
      </c>
      <c r="G1329">
        <v>20.490957262601029</v>
      </c>
      <c r="H1329" t="s">
        <v>205</v>
      </c>
      <c r="I1329" t="s">
        <v>156</v>
      </c>
      <c r="J1329">
        <v>0.11996535036937575</v>
      </c>
      <c r="K1329">
        <v>0.84670413948959111</v>
      </c>
      <c r="L1329">
        <v>2.5273506792383105E-2</v>
      </c>
      <c r="M1329">
        <v>0</v>
      </c>
      <c r="N1329">
        <v>2.9635027987201246E-2</v>
      </c>
      <c r="O1329">
        <v>9.8387325730824579E-2</v>
      </c>
      <c r="P1329"/>
      <c r="Q1329">
        <v>76.536807001559424</v>
      </c>
      <c r="R1329">
        <v>180.58112277683765</v>
      </c>
      <c r="S1329">
        <v>319.88902921180056</v>
      </c>
      <c r="T1329"/>
      <c r="U1329"/>
      <c r="V1329"/>
      <c r="W1329"/>
      <c r="X1329"/>
      <c r="Y1329"/>
      <c r="Z1329">
        <v>26.666244521071</v>
      </c>
      <c r="AA1329"/>
      <c r="AB1329">
        <v>42.952801456341923</v>
      </c>
      <c r="AC1329"/>
      <c r="AD1329"/>
      <c r="AE1329"/>
      <c r="AF1329"/>
      <c r="AG1329"/>
      <c r="AH1329"/>
      <c r="AI1329">
        <v>-614.43313643871329</v>
      </c>
      <c r="AJ1329"/>
      <c r="AK1329"/>
      <c r="AL1329">
        <v>-91.481274499999856</v>
      </c>
      <c r="AM1329">
        <v>-46.624146070111159</v>
      </c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</row>
    <row r="1330" spans="1:55" x14ac:dyDescent="0.2">
      <c r="A1330" s="3" t="str">
        <f t="shared" si="20"/>
        <v>United StatesAR6_UNFCCC2016</v>
      </c>
      <c r="B1330" t="s">
        <v>196</v>
      </c>
      <c r="C1330" t="s">
        <v>312</v>
      </c>
      <c r="D1330" t="s">
        <v>285</v>
      </c>
      <c r="E1330" t="s">
        <v>21</v>
      </c>
      <c r="F1330">
        <v>6410.1096498316683</v>
      </c>
      <c r="G1330">
        <v>19.84113297007864</v>
      </c>
      <c r="H1330" t="s">
        <v>205</v>
      </c>
      <c r="I1330" t="s">
        <v>156</v>
      </c>
      <c r="J1330">
        <v>0.12013327020754763</v>
      </c>
      <c r="K1330">
        <v>0.84768456082653698</v>
      </c>
      <c r="L1330">
        <v>2.5455773687395072E-2</v>
      </c>
      <c r="M1330">
        <v>0</v>
      </c>
      <c r="N1330">
        <v>2.9285930324590315E-2</v>
      </c>
      <c r="O1330">
        <v>9.7573735161477604E-2</v>
      </c>
      <c r="P1330"/>
      <c r="Q1330">
        <v>79.0196334591962</v>
      </c>
      <c r="R1330">
        <v>186.39688582559393</v>
      </c>
      <c r="S1330">
        <v>303.09379348596428</v>
      </c>
      <c r="T1330"/>
      <c r="U1330"/>
      <c r="V1330"/>
      <c r="W1330"/>
      <c r="X1330"/>
      <c r="Y1330"/>
      <c r="Z1330">
        <v>25.571486141048776</v>
      </c>
      <c r="AA1330"/>
      <c r="AB1330">
        <v>31.376542416903938</v>
      </c>
      <c r="AC1330"/>
      <c r="AD1330"/>
      <c r="AE1330"/>
      <c r="AF1330"/>
      <c r="AG1330"/>
      <c r="AH1330"/>
      <c r="AI1330">
        <v>-721.72495861912091</v>
      </c>
      <c r="AJ1330"/>
      <c r="AK1330"/>
      <c r="AL1330">
        <v>-95.141370133333226</v>
      </c>
      <c r="AM1330">
        <v>-45.0276549533828</v>
      </c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</row>
    <row r="1331" spans="1:55" x14ac:dyDescent="0.2">
      <c r="A1331" s="3" t="str">
        <f t="shared" si="20"/>
        <v>United StatesAR6_UNFCCC2017</v>
      </c>
      <c r="B1331" t="s">
        <v>196</v>
      </c>
      <c r="C1331" t="s">
        <v>312</v>
      </c>
      <c r="D1331" t="s">
        <v>285</v>
      </c>
      <c r="E1331" t="s">
        <v>20</v>
      </c>
      <c r="F1331">
        <v>6372.3865985026723</v>
      </c>
      <c r="G1331">
        <v>19.599978130380201</v>
      </c>
      <c r="H1331" t="s">
        <v>205</v>
      </c>
      <c r="I1331" t="s">
        <v>156</v>
      </c>
      <c r="J1331">
        <v>0.11727990405095193</v>
      </c>
      <c r="K1331">
        <v>0.84642563082359268</v>
      </c>
      <c r="L1331">
        <v>2.5894051137092082E-2</v>
      </c>
      <c r="M1331">
        <v>0</v>
      </c>
      <c r="N1331">
        <v>2.9156754957346598E-2</v>
      </c>
      <c r="O1331">
        <v>9.8523563081968704E-2</v>
      </c>
      <c r="P1331"/>
      <c r="Q1331">
        <v>79.971700159712171</v>
      </c>
      <c r="R1331">
        <v>190.33670840130944</v>
      </c>
      <c r="S1331">
        <v>300.7210515267052</v>
      </c>
      <c r="T1331"/>
      <c r="U1331"/>
      <c r="V1331"/>
      <c r="W1331"/>
      <c r="X1331"/>
      <c r="Y1331"/>
      <c r="Z1331">
        <v>24.82121624780045</v>
      </c>
      <c r="AA1331"/>
      <c r="AB1331">
        <v>31.979556684742761</v>
      </c>
      <c r="AC1331"/>
      <c r="AD1331"/>
      <c r="AE1331"/>
      <c r="AF1331"/>
      <c r="AG1331"/>
      <c r="AH1331"/>
      <c r="AI1331">
        <v>-669.40589236585186</v>
      </c>
      <c r="AJ1331"/>
      <c r="AK1331"/>
      <c r="AL1331">
        <v>-100.19983526666627</v>
      </c>
      <c r="AM1331">
        <v>-48.691147813644683</v>
      </c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</row>
    <row r="1332" spans="1:55" x14ac:dyDescent="0.2">
      <c r="A1332" s="3" t="str">
        <f t="shared" si="20"/>
        <v>United StatesAR6_UNFCCC2018</v>
      </c>
      <c r="B1332" t="s">
        <v>196</v>
      </c>
      <c r="C1332" t="s">
        <v>312</v>
      </c>
      <c r="D1332" t="s">
        <v>285</v>
      </c>
      <c r="E1332" t="s">
        <v>19</v>
      </c>
      <c r="F1332">
        <v>6563.506944588954</v>
      </c>
      <c r="G1332">
        <v>20.081823252822886</v>
      </c>
      <c r="H1332" t="s">
        <v>245</v>
      </c>
      <c r="I1332" t="s">
        <v>156</v>
      </c>
      <c r="J1332">
        <v>0.11868890603722609</v>
      </c>
      <c r="K1332">
        <v>0.84721760779229971</v>
      </c>
      <c r="L1332">
        <v>2.5509115338089906E-2</v>
      </c>
      <c r="M1332">
        <v>0</v>
      </c>
      <c r="N1332">
        <v>2.8830867532890683E-2</v>
      </c>
      <c r="O1332">
        <v>9.8442409336719577E-2</v>
      </c>
      <c r="P1332"/>
      <c r="Q1332">
        <v>82.274704896903941</v>
      </c>
      <c r="R1332">
        <v>191.16028944663066</v>
      </c>
      <c r="S1332">
        <v>310.46270531304282</v>
      </c>
      <c r="T1332"/>
      <c r="U1332"/>
      <c r="V1332"/>
      <c r="W1332"/>
      <c r="X1332"/>
      <c r="Y1332"/>
      <c r="Z1332">
        <v>24.852365098101192</v>
      </c>
      <c r="AA1332"/>
      <c r="AB1332">
        <v>37.377372568948836</v>
      </c>
      <c r="AC1332"/>
      <c r="AD1332"/>
      <c r="AE1332"/>
      <c r="AF1332"/>
      <c r="AG1332"/>
      <c r="AH1332"/>
      <c r="AI1332">
        <v>-670.10626548369692</v>
      </c>
      <c r="AJ1332"/>
      <c r="AK1332"/>
      <c r="AL1332">
        <v>-94.121666466666596</v>
      </c>
      <c r="AM1332">
        <v>-48.235693590729468</v>
      </c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</row>
    <row r="1333" spans="1:55" x14ac:dyDescent="0.2">
      <c r="A1333" s="3" t="str">
        <f t="shared" si="20"/>
        <v>United StatesAR6_UNFCCC2019</v>
      </c>
      <c r="B1333" t="s">
        <v>196</v>
      </c>
      <c r="C1333" t="s">
        <v>312</v>
      </c>
      <c r="D1333" t="s">
        <v>285</v>
      </c>
      <c r="E1333" t="s">
        <v>18</v>
      </c>
      <c r="F1333">
        <v>6444.7043839393073</v>
      </c>
      <c r="G1333">
        <v>19.628743357263257</v>
      </c>
      <c r="H1333" t="s">
        <v>197</v>
      </c>
      <c r="I1333" t="s">
        <v>156</v>
      </c>
      <c r="J1333">
        <v>0.11568734583357934</v>
      </c>
      <c r="K1333">
        <v>0.84269992143247063</v>
      </c>
      <c r="L1333">
        <v>2.625959280582095E-2</v>
      </c>
      <c r="M1333">
        <v>0</v>
      </c>
      <c r="N1333">
        <v>2.9614196192851338E-2</v>
      </c>
      <c r="O1333">
        <v>0.10142628956885708</v>
      </c>
      <c r="P1333"/>
      <c r="Q1333">
        <v>81.746678632918687</v>
      </c>
      <c r="R1333">
        <v>191.64202270792268</v>
      </c>
      <c r="S1333">
        <v>316.30362592391242</v>
      </c>
      <c r="T1333"/>
      <c r="U1333"/>
      <c r="V1333"/>
      <c r="W1333"/>
      <c r="X1333"/>
      <c r="Y1333"/>
      <c r="Z1333">
        <v>24.579006408902956</v>
      </c>
      <c r="AA1333"/>
      <c r="AB1333">
        <v>39.391119357454073</v>
      </c>
      <c r="AC1333"/>
      <c r="AD1333"/>
      <c r="AE1333"/>
      <c r="AF1333"/>
      <c r="AG1333"/>
      <c r="AH1333"/>
      <c r="AI1333">
        <v>-642.69770439877243</v>
      </c>
      <c r="AJ1333"/>
      <c r="AK1333"/>
      <c r="AL1333">
        <v>-88.823185733333858</v>
      </c>
      <c r="AM1333">
        <v>-47.923769945272788</v>
      </c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</row>
    <row r="1334" spans="1:55" x14ac:dyDescent="0.2">
      <c r="A1334" s="3" t="str">
        <f t="shared" si="20"/>
        <v>United StatesAR6_UNFCCC2020</v>
      </c>
      <c r="B1334" t="s">
        <v>196</v>
      </c>
      <c r="C1334" t="s">
        <v>312</v>
      </c>
      <c r="D1334" t="s">
        <v>285</v>
      </c>
      <c r="E1334" t="s">
        <v>107</v>
      </c>
      <c r="F1334">
        <v>5844.7029425214268</v>
      </c>
      <c r="G1334">
        <v>17.630467513060079</v>
      </c>
      <c r="H1334" t="s">
        <v>197</v>
      </c>
      <c r="I1334" t="s">
        <v>156</v>
      </c>
      <c r="J1334">
        <v>0.11020924667788602</v>
      </c>
      <c r="K1334">
        <v>0.8340736059722238</v>
      </c>
      <c r="L1334">
        <v>2.8210405410209225E-2</v>
      </c>
      <c r="M1334">
        <v>0</v>
      </c>
      <c r="N1334">
        <v>3.1706016375017979E-2</v>
      </c>
      <c r="O1334">
        <v>0.10600997224254896</v>
      </c>
      <c r="P1334"/>
      <c r="Q1334">
        <v>82.83814894944021</v>
      </c>
      <c r="R1334">
        <v>190.59280596593854</v>
      </c>
      <c r="S1334">
        <v>289.70080117688627</v>
      </c>
      <c r="T1334"/>
      <c r="U1334"/>
      <c r="V1334"/>
      <c r="W1334"/>
      <c r="X1334"/>
      <c r="Y1334"/>
      <c r="Z1334">
        <v>25.420430570280658</v>
      </c>
      <c r="AA1334"/>
      <c r="AB1334">
        <v>31.044610040095058</v>
      </c>
      <c r="AC1334"/>
      <c r="AD1334"/>
      <c r="AE1334"/>
      <c r="AF1334"/>
      <c r="AG1334"/>
      <c r="AH1334"/>
      <c r="AI1334">
        <v>-658.01932927244263</v>
      </c>
      <c r="AJ1334"/>
      <c r="AK1334"/>
      <c r="AL1334">
        <v>-83.61503883333279</v>
      </c>
      <c r="AM1334">
        <v>-47.095182499177639</v>
      </c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</row>
    <row r="1335" spans="1:55" x14ac:dyDescent="0.2">
      <c r="A1335" s="3" t="str">
        <f t="shared" si="20"/>
        <v>United StatesSAR_UNFCCC1990</v>
      </c>
      <c r="B1335" t="s">
        <v>196</v>
      </c>
      <c r="C1335" t="s">
        <v>312</v>
      </c>
      <c r="D1335" t="s">
        <v>23</v>
      </c>
      <c r="E1335" t="s">
        <v>79</v>
      </c>
      <c r="F1335">
        <v>6246.9933711994654</v>
      </c>
      <c r="G1335">
        <v>25.025712258884258</v>
      </c>
      <c r="H1335" t="s">
        <v>108</v>
      </c>
      <c r="I1335" t="s">
        <v>248</v>
      </c>
      <c r="J1335">
        <v>0.16753039235081824</v>
      </c>
      <c r="K1335">
        <v>0.84600284291805206</v>
      </c>
      <c r="L1335">
        <v>2.93445894884788E-2</v>
      </c>
      <c r="M1335">
        <v>0</v>
      </c>
      <c r="N1335">
        <v>3.9678087180508671E-2</v>
      </c>
      <c r="O1335">
        <v>8.4974480412960476E-2</v>
      </c>
      <c r="P1335"/>
      <c r="Q1335">
        <v>43.763913778047538</v>
      </c>
      <c r="R1335">
        <v>137.31279346447099</v>
      </c>
      <c r="S1335">
        <v>328.75246960829105</v>
      </c>
      <c r="T1335"/>
      <c r="U1335"/>
      <c r="V1335"/>
      <c r="W1335"/>
      <c r="X1335"/>
      <c r="Y1335"/>
      <c r="Z1335">
        <v>21.005839010073377</v>
      </c>
      <c r="AA1335"/>
      <c r="AB1335"/>
      <c r="AC1335"/>
      <c r="AD1335"/>
      <c r="AE1335"/>
      <c r="AF1335"/>
      <c r="AG1335"/>
      <c r="AH1335"/>
      <c r="AI1335">
        <v>-744.83686124313465</v>
      </c>
      <c r="AJ1335"/>
      <c r="AK1335"/>
      <c r="AL1335">
        <v>-123.75616502333301</v>
      </c>
      <c r="AM1335">
        <v>-47.675426435935904</v>
      </c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</row>
    <row r="1336" spans="1:55" x14ac:dyDescent="0.2">
      <c r="A1336" s="3" t="str">
        <f t="shared" si="20"/>
        <v>United StatesSAR_UNFCCC1991</v>
      </c>
      <c r="B1336" t="s">
        <v>196</v>
      </c>
      <c r="C1336" t="s">
        <v>312</v>
      </c>
      <c r="D1336" t="s">
        <v>23</v>
      </c>
      <c r="E1336" t="s">
        <v>78</v>
      </c>
      <c r="F1336">
        <v>6184.2223725402409</v>
      </c>
      <c r="G1336">
        <v>24.445402510624277</v>
      </c>
      <c r="H1336" t="s">
        <v>102</v>
      </c>
      <c r="I1336" t="s">
        <v>248</v>
      </c>
      <c r="J1336">
        <v>0.16546183694635863</v>
      </c>
      <c r="K1336">
        <v>0.84724333381946737</v>
      </c>
      <c r="L1336">
        <v>3.0074682567307626E-2</v>
      </c>
      <c r="M1336">
        <v>0</v>
      </c>
      <c r="N1336">
        <v>3.8379602523980635E-2</v>
      </c>
      <c r="O1336">
        <v>8.4302381089244385E-2</v>
      </c>
      <c r="P1336"/>
      <c r="Q1336">
        <v>45.441851108879767</v>
      </c>
      <c r="R1336">
        <v>137.51234152482212</v>
      </c>
      <c r="S1336">
        <v>317.06320381586755</v>
      </c>
      <c r="T1336"/>
      <c r="U1336"/>
      <c r="V1336"/>
      <c r="W1336"/>
      <c r="X1336"/>
      <c r="Y1336"/>
      <c r="Z1336">
        <v>21.327274740949054</v>
      </c>
      <c r="AA1336"/>
      <c r="AB1336"/>
      <c r="AC1336"/>
      <c r="AD1336"/>
      <c r="AE1336"/>
      <c r="AF1336"/>
      <c r="AG1336"/>
      <c r="AH1336"/>
      <c r="AI1336">
        <v>-749.36639938530186</v>
      </c>
      <c r="AJ1336"/>
      <c r="AK1336"/>
      <c r="AL1336">
        <v>-123.7888901333332</v>
      </c>
      <c r="AM1336">
        <v>-46.809672898293904</v>
      </c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</row>
    <row r="1337" spans="1:55" x14ac:dyDescent="0.2">
      <c r="A1337" s="3" t="str">
        <f t="shared" si="20"/>
        <v>United StatesSAR_UNFCCC1992</v>
      </c>
      <c r="B1337" t="s">
        <v>196</v>
      </c>
      <c r="C1337" t="s">
        <v>312</v>
      </c>
      <c r="D1337" t="s">
        <v>23</v>
      </c>
      <c r="E1337" t="s">
        <v>76</v>
      </c>
      <c r="F1337">
        <v>6294.011558094483</v>
      </c>
      <c r="G1337">
        <v>24.536717520659625</v>
      </c>
      <c r="H1337" t="s">
        <v>96</v>
      </c>
      <c r="I1337" t="s">
        <v>248</v>
      </c>
      <c r="J1337">
        <v>0.16846288882906243</v>
      </c>
      <c r="K1337">
        <v>0.84958337873036771</v>
      </c>
      <c r="L1337">
        <v>2.9648553982994458E-2</v>
      </c>
      <c r="M1337">
        <v>0</v>
      </c>
      <c r="N1337">
        <v>3.7917419066972102E-2</v>
      </c>
      <c r="O1337">
        <v>8.285064821966566E-2</v>
      </c>
      <c r="P1337"/>
      <c r="Q1337">
        <v>44.311846061625353</v>
      </c>
      <c r="R1337">
        <v>141.50834947715614</v>
      </c>
      <c r="S1337">
        <v>314.72758086280032</v>
      </c>
      <c r="T1337"/>
      <c r="U1337"/>
      <c r="V1337"/>
      <c r="W1337"/>
      <c r="X1337"/>
      <c r="Y1337"/>
      <c r="Z1337">
        <v>20.915161088613914</v>
      </c>
      <c r="AA1337"/>
      <c r="AB1337"/>
      <c r="AC1337"/>
      <c r="AD1337"/>
      <c r="AE1337"/>
      <c r="AF1337"/>
      <c r="AG1337"/>
      <c r="AH1337"/>
      <c r="AI1337">
        <v>-754.3795485888852</v>
      </c>
      <c r="AJ1337"/>
      <c r="AK1337"/>
      <c r="AL1337">
        <v>-120.70592856666711</v>
      </c>
      <c r="AM1337">
        <v>-43.17989673774661</v>
      </c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</row>
    <row r="1338" spans="1:55" x14ac:dyDescent="0.2">
      <c r="A1338" s="3" t="str">
        <f t="shared" si="20"/>
        <v>United StatesSAR_UNFCCC1993</v>
      </c>
      <c r="B1338" t="s">
        <v>196</v>
      </c>
      <c r="C1338" t="s">
        <v>312</v>
      </c>
      <c r="D1338" t="s">
        <v>23</v>
      </c>
      <c r="E1338" t="s">
        <v>73</v>
      </c>
      <c r="F1338">
        <v>6454.1316457047596</v>
      </c>
      <c r="G1338">
        <v>24.831319163680838</v>
      </c>
      <c r="H1338" t="s">
        <v>102</v>
      </c>
      <c r="I1338" t="s">
        <v>248</v>
      </c>
      <c r="J1338">
        <v>0.17124823079385848</v>
      </c>
      <c r="K1338">
        <v>0.84285861211679169</v>
      </c>
      <c r="L1338">
        <v>2.8725934115582084E-2</v>
      </c>
      <c r="M1338">
        <v>0</v>
      </c>
      <c r="N1338">
        <v>3.693139067681693E-2</v>
      </c>
      <c r="O1338">
        <v>9.1484063090809239E-2</v>
      </c>
      <c r="P1338"/>
      <c r="Q1338">
        <v>45.521487029473633</v>
      </c>
      <c r="R1338">
        <v>143.53343182413658</v>
      </c>
      <c r="S1338">
        <v>339.26206871252185</v>
      </c>
      <c r="T1338"/>
      <c r="U1338"/>
      <c r="V1338"/>
      <c r="W1338"/>
      <c r="X1338"/>
      <c r="Y1338"/>
      <c r="Z1338">
        <v>21.28628450324814</v>
      </c>
      <c r="AA1338"/>
      <c r="AB1338">
        <v>40.846914602662515</v>
      </c>
      <c r="AC1338"/>
      <c r="AD1338"/>
      <c r="AE1338"/>
      <c r="AF1338"/>
      <c r="AG1338"/>
      <c r="AH1338"/>
      <c r="AI1338">
        <v>-749.74759815823836</v>
      </c>
      <c r="AJ1338"/>
      <c r="AK1338"/>
      <c r="AL1338">
        <v>-122.49682280000042</v>
      </c>
      <c r="AM1338">
        <v>-40.425968579863508</v>
      </c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</row>
    <row r="1339" spans="1:55" x14ac:dyDescent="0.2">
      <c r="A1339" s="3" t="str">
        <f t="shared" si="20"/>
        <v>United StatesSAR_UNFCCC1994</v>
      </c>
      <c r="B1339" t="s">
        <v>196</v>
      </c>
      <c r="C1339" t="s">
        <v>312</v>
      </c>
      <c r="D1339" t="s">
        <v>23</v>
      </c>
      <c r="E1339" t="s">
        <v>70</v>
      </c>
      <c r="F1339">
        <v>6528.54563902465</v>
      </c>
      <c r="G1339">
        <v>24.811480579739932</v>
      </c>
      <c r="H1339" t="s">
        <v>96</v>
      </c>
      <c r="I1339" t="s">
        <v>248</v>
      </c>
      <c r="J1339">
        <v>0.1726136238361094</v>
      </c>
      <c r="K1339">
        <v>0.84666521091327418</v>
      </c>
      <c r="L1339">
        <v>2.8510932129125133E-2</v>
      </c>
      <c r="M1339">
        <v>0</v>
      </c>
      <c r="N1339">
        <v>3.7754900891023888E-2</v>
      </c>
      <c r="O1339">
        <v>8.7068956066576775E-2</v>
      </c>
      <c r="P1339"/>
      <c r="Q1339">
        <v>48.479001552780069</v>
      </c>
      <c r="R1339">
        <v>146.11398555286797</v>
      </c>
      <c r="S1339">
        <v>319.83733880471203</v>
      </c>
      <c r="T1339"/>
      <c r="U1339"/>
      <c r="V1339"/>
      <c r="W1339"/>
      <c r="X1339"/>
      <c r="Y1339"/>
      <c r="Z1339">
        <v>20.524806718524662</v>
      </c>
      <c r="AA1339"/>
      <c r="AB1339">
        <v>33.478520793993802</v>
      </c>
      <c r="AC1339"/>
      <c r="AD1339"/>
      <c r="AE1339"/>
      <c r="AF1339"/>
      <c r="AG1339"/>
      <c r="AH1339"/>
      <c r="AI1339">
        <v>-744.47233220726469</v>
      </c>
      <c r="AJ1339"/>
      <c r="AK1339"/>
      <c r="AL1339">
        <v>-118.40975373333281</v>
      </c>
      <c r="AM1339">
        <v>-37.038098513099008</v>
      </c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</row>
    <row r="1340" spans="1:55" x14ac:dyDescent="0.2">
      <c r="A1340" s="3" t="str">
        <f t="shared" si="20"/>
        <v>United StatesSAR_UNFCCC1995</v>
      </c>
      <c r="B1340" t="s">
        <v>196</v>
      </c>
      <c r="C1340" t="s">
        <v>312</v>
      </c>
      <c r="D1340" t="s">
        <v>23</v>
      </c>
      <c r="E1340" t="s">
        <v>68</v>
      </c>
      <c r="F1340">
        <v>6607.5918345054924</v>
      </c>
      <c r="G1340">
        <v>24.814636712403924</v>
      </c>
      <c r="H1340" t="s">
        <v>96</v>
      </c>
      <c r="I1340" t="s">
        <v>248</v>
      </c>
      <c r="J1340">
        <v>0.1701834367170606</v>
      </c>
      <c r="K1340">
        <v>0.84373200064907106</v>
      </c>
      <c r="L1340">
        <v>2.7593422666233075E-2</v>
      </c>
      <c r="M1340">
        <v>0</v>
      </c>
      <c r="N1340">
        <v>3.9142471991196602E-2</v>
      </c>
      <c r="O1340">
        <v>8.9532104693499232E-2</v>
      </c>
      <c r="P1340"/>
      <c r="Q1340">
        <v>49.925132764162136</v>
      </c>
      <c r="R1340">
        <v>149.39107396186077</v>
      </c>
      <c r="S1340">
        <v>325.9536810537486</v>
      </c>
      <c r="T1340"/>
      <c r="U1340"/>
      <c r="V1340"/>
      <c r="W1340"/>
      <c r="X1340"/>
      <c r="Y1340"/>
      <c r="Z1340">
        <v>21.319330777081074</v>
      </c>
      <c r="AA1340"/>
      <c r="AB1340">
        <v>45.002385342003869</v>
      </c>
      <c r="AC1340"/>
      <c r="AD1340"/>
      <c r="AE1340"/>
      <c r="AF1340"/>
      <c r="AG1340"/>
      <c r="AH1340"/>
      <c r="AI1340">
        <v>-743.69987964481015</v>
      </c>
      <c r="AJ1340"/>
      <c r="AK1340"/>
      <c r="AL1340">
        <v>-112.2178152333334</v>
      </c>
      <c r="AM1340">
        <v>-34.740481302264925</v>
      </c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</row>
    <row r="1341" spans="1:55" x14ac:dyDescent="0.2">
      <c r="A1341" s="3" t="str">
        <f t="shared" si="20"/>
        <v>United StatesSAR_UNFCCC1996</v>
      </c>
      <c r="B1341" t="s">
        <v>196</v>
      </c>
      <c r="C1341" t="s">
        <v>312</v>
      </c>
      <c r="D1341" t="s">
        <v>23</v>
      </c>
      <c r="E1341" t="s">
        <v>65</v>
      </c>
      <c r="F1341">
        <v>6758.4825965063192</v>
      </c>
      <c r="G1341">
        <v>25.087725029162932</v>
      </c>
      <c r="H1341" t="s">
        <v>102</v>
      </c>
      <c r="I1341" t="s">
        <v>248</v>
      </c>
      <c r="J1341">
        <v>0.17327343362535091</v>
      </c>
      <c r="K1341">
        <v>0.85280941155702461</v>
      </c>
      <c r="L1341">
        <v>2.6612086854046178E-2</v>
      </c>
      <c r="M1341">
        <v>0</v>
      </c>
      <c r="N1341">
        <v>3.8497005559550469E-2</v>
      </c>
      <c r="O1341">
        <v>8.2081496029378739E-2</v>
      </c>
      <c r="P1341"/>
      <c r="Q1341">
        <v>49.1953346717222</v>
      </c>
      <c r="R1341">
        <v>148.49050521786597</v>
      </c>
      <c r="S1341">
        <v>335.49539731820204</v>
      </c>
      <c r="T1341"/>
      <c r="U1341"/>
      <c r="V1341"/>
      <c r="W1341"/>
      <c r="X1341"/>
      <c r="Y1341"/>
      <c r="Z1341">
        <v>21.565125201968524</v>
      </c>
      <c r="AA1341"/>
      <c r="AB1341"/>
      <c r="AC1341"/>
      <c r="AD1341"/>
      <c r="AE1341"/>
      <c r="AF1341"/>
      <c r="AG1341"/>
      <c r="AH1341"/>
      <c r="AI1341">
        <v>-739.39412890774884</v>
      </c>
      <c r="AJ1341"/>
      <c r="AK1341"/>
      <c r="AL1341">
        <v>-117.34263053333288</v>
      </c>
      <c r="AM1341">
        <v>-33.772214536402998</v>
      </c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</row>
    <row r="1342" spans="1:55" x14ac:dyDescent="0.2">
      <c r="A1342" s="3" t="str">
        <f t="shared" si="20"/>
        <v>United StatesSAR_UNFCCC1997</v>
      </c>
      <c r="B1342" t="s">
        <v>196</v>
      </c>
      <c r="C1342" t="s">
        <v>312</v>
      </c>
      <c r="D1342" t="s">
        <v>23</v>
      </c>
      <c r="E1342" t="s">
        <v>64</v>
      </c>
      <c r="F1342">
        <v>6848.058914259007</v>
      </c>
      <c r="G1342">
        <v>25.116020913671782</v>
      </c>
      <c r="H1342" t="s">
        <v>98</v>
      </c>
      <c r="I1342" t="s">
        <v>248</v>
      </c>
      <c r="J1342">
        <v>0.17416609012832793</v>
      </c>
      <c r="K1342">
        <v>0.85202273586562383</v>
      </c>
      <c r="L1342">
        <v>2.5163507145881021E-2</v>
      </c>
      <c r="M1342">
        <v>0</v>
      </c>
      <c r="N1342">
        <v>3.7677233395089646E-2</v>
      </c>
      <c r="O1342">
        <v>8.5136523593405511E-2</v>
      </c>
      <c r="P1342"/>
      <c r="Q1342">
        <v>50.922566998508621</v>
      </c>
      <c r="R1342">
        <v>145.60609495772087</v>
      </c>
      <c r="S1342">
        <v>325.97514372941299</v>
      </c>
      <c r="T1342"/>
      <c r="U1342"/>
      <c r="V1342"/>
      <c r="W1342"/>
      <c r="X1342"/>
      <c r="Y1342"/>
      <c r="Z1342">
        <v>20.412441031471772</v>
      </c>
      <c r="AA1342"/>
      <c r="AB1342">
        <v>40.103682605728608</v>
      </c>
      <c r="AC1342"/>
      <c r="AD1342"/>
      <c r="AE1342"/>
      <c r="AF1342"/>
      <c r="AG1342"/>
      <c r="AH1342"/>
      <c r="AI1342">
        <v>-738.34056822384912</v>
      </c>
      <c r="AJ1342"/>
      <c r="AK1342"/>
      <c r="AL1342">
        <v>-114.18733370000078</v>
      </c>
      <c r="AM1342">
        <v>-32.009087096081139</v>
      </c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</row>
    <row r="1343" spans="1:55" x14ac:dyDescent="0.2">
      <c r="A1343" s="3" t="str">
        <f t="shared" si="20"/>
        <v>United StatesSAR_UNFCCC1998</v>
      </c>
      <c r="B1343" t="s">
        <v>196</v>
      </c>
      <c r="C1343" t="s">
        <v>312</v>
      </c>
      <c r="D1343" t="s">
        <v>23</v>
      </c>
      <c r="E1343" t="s">
        <v>62</v>
      </c>
      <c r="F1343">
        <v>6888.3887839207</v>
      </c>
      <c r="G1343">
        <v>24.971139747550154</v>
      </c>
      <c r="H1343" t="s">
        <v>106</v>
      </c>
      <c r="I1343" t="s">
        <v>248</v>
      </c>
      <c r="J1343">
        <v>0.1775938472780188</v>
      </c>
      <c r="K1343">
        <v>0.85320724493396038</v>
      </c>
      <c r="L1343">
        <v>2.3955482161389072E-2</v>
      </c>
      <c r="M1343">
        <v>0</v>
      </c>
      <c r="N1343">
        <v>3.6255254397861772E-2</v>
      </c>
      <c r="O1343">
        <v>8.6582018506788774E-2</v>
      </c>
      <c r="P1343"/>
      <c r="Q1343">
        <v>53.965487817351132</v>
      </c>
      <c r="R1343">
        <v>144.01753396856208</v>
      </c>
      <c r="S1343">
        <v>329.9556849339192</v>
      </c>
      <c r="T1343"/>
      <c r="U1343"/>
      <c r="V1343"/>
      <c r="W1343"/>
      <c r="X1343"/>
      <c r="Y1343"/>
      <c r="Z1343">
        <v>22.498905923675849</v>
      </c>
      <c r="AA1343"/>
      <c r="AB1343">
        <v>45.972992527870005</v>
      </c>
      <c r="AC1343"/>
      <c r="AD1343"/>
      <c r="AE1343"/>
      <c r="AF1343"/>
      <c r="AG1343"/>
      <c r="AH1343"/>
      <c r="AI1343">
        <v>-727.967645338431</v>
      </c>
      <c r="AJ1343"/>
      <c r="AK1343"/>
      <c r="AL1343">
        <v>-119.04072326666638</v>
      </c>
      <c r="AM1343">
        <v>-32.249072887294865</v>
      </c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</row>
    <row r="1344" spans="1:55" x14ac:dyDescent="0.2">
      <c r="A1344" s="3" t="str">
        <f t="shared" si="20"/>
        <v>United StatesSAR_UNFCCC1999</v>
      </c>
      <c r="B1344" t="s">
        <v>196</v>
      </c>
      <c r="C1344" t="s">
        <v>312</v>
      </c>
      <c r="D1344" t="s">
        <v>23</v>
      </c>
      <c r="E1344" t="s">
        <v>60</v>
      </c>
      <c r="F1344">
        <v>6929.0446420663548</v>
      </c>
      <c r="G1344">
        <v>24.831725351441925</v>
      </c>
      <c r="H1344" t="s">
        <v>106</v>
      </c>
      <c r="I1344" t="s">
        <v>248</v>
      </c>
      <c r="J1344">
        <v>0.17774122105773399</v>
      </c>
      <c r="K1344">
        <v>0.85719117647155507</v>
      </c>
      <c r="L1344">
        <v>2.3156473811545255E-2</v>
      </c>
      <c r="M1344">
        <v>0</v>
      </c>
      <c r="N1344">
        <v>3.5764212429648036E-2</v>
      </c>
      <c r="O1344">
        <v>8.3888137287251613E-2</v>
      </c>
      <c r="P1344"/>
      <c r="Q1344">
        <v>54.588166237493844</v>
      </c>
      <c r="R1344">
        <v>144.15097055929181</v>
      </c>
      <c r="S1344">
        <v>321.60162263168178</v>
      </c>
      <c r="T1344"/>
      <c r="U1344"/>
      <c r="V1344"/>
      <c r="W1344"/>
      <c r="X1344"/>
      <c r="Y1344"/>
      <c r="Z1344">
        <v>22.83081557033448</v>
      </c>
      <c r="AA1344"/>
      <c r="AB1344">
        <v>38.093073204355711</v>
      </c>
      <c r="AC1344"/>
      <c r="AD1344"/>
      <c r="AE1344"/>
      <c r="AF1344"/>
      <c r="AG1344"/>
      <c r="AH1344"/>
      <c r="AI1344">
        <v>-719.19860765907663</v>
      </c>
      <c r="AJ1344"/>
      <c r="AK1344"/>
      <c r="AL1344">
        <v>-112.85986286666653</v>
      </c>
      <c r="AM1344">
        <v>-32.969582107243347</v>
      </c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</row>
    <row r="1345" spans="1:55" x14ac:dyDescent="0.2">
      <c r="A1345" s="3" t="str">
        <f t="shared" si="20"/>
        <v>United StatesSAR_UNFCCC2000</v>
      </c>
      <c r="B1345" t="s">
        <v>196</v>
      </c>
      <c r="C1345" t="s">
        <v>312</v>
      </c>
      <c r="D1345" t="s">
        <v>23</v>
      </c>
      <c r="E1345" t="s">
        <v>58</v>
      </c>
      <c r="F1345">
        <v>7111.2734648894875</v>
      </c>
      <c r="G1345">
        <v>25.202766873470921</v>
      </c>
      <c r="H1345" t="s">
        <v>98</v>
      </c>
      <c r="I1345" t="s">
        <v>248</v>
      </c>
      <c r="J1345">
        <v>0.1787945560000927</v>
      </c>
      <c r="K1345">
        <v>0.8644925590499023</v>
      </c>
      <c r="L1345">
        <v>2.224782577604828E-2</v>
      </c>
      <c r="M1345">
        <v>0</v>
      </c>
      <c r="N1345">
        <v>3.4481480481403363E-2</v>
      </c>
      <c r="O1345">
        <v>7.8778134692645982E-2</v>
      </c>
      <c r="P1345"/>
      <c r="Q1345">
        <v>55.260271129485055</v>
      </c>
      <c r="R1345">
        <v>142.65138155347123</v>
      </c>
      <c r="S1345">
        <v>306.74342490253605</v>
      </c>
      <c r="T1345"/>
      <c r="U1345"/>
      <c r="V1345"/>
      <c r="W1345"/>
      <c r="X1345"/>
      <c r="Y1345"/>
      <c r="Z1345">
        <v>23.943509805419662</v>
      </c>
      <c r="AA1345"/>
      <c r="AB1345">
        <v>31.614271462391386</v>
      </c>
      <c r="AC1345"/>
      <c r="AD1345"/>
      <c r="AE1345"/>
      <c r="AF1345"/>
      <c r="AG1345"/>
      <c r="AH1345"/>
      <c r="AI1345">
        <v>-712.81279836691863</v>
      </c>
      <c r="AJ1345"/>
      <c r="AK1345">
        <v>-39.802692353525238</v>
      </c>
      <c r="AL1345">
        <v>-93.445768166667094</v>
      </c>
      <c r="AM1345">
        <v>-31.923644084233171</v>
      </c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</row>
    <row r="1346" spans="1:55" x14ac:dyDescent="0.2">
      <c r="A1346" s="3" t="str">
        <f t="shared" si="20"/>
        <v>United StatesSAR_UNFCCC2001</v>
      </c>
      <c r="B1346" t="s">
        <v>196</v>
      </c>
      <c r="C1346" t="s">
        <v>312</v>
      </c>
      <c r="D1346" t="s">
        <v>23</v>
      </c>
      <c r="E1346" t="s">
        <v>55</v>
      </c>
      <c r="F1346">
        <v>7014.531988331195</v>
      </c>
      <c r="G1346">
        <v>24.615074257233371</v>
      </c>
      <c r="H1346" t="s">
        <v>106</v>
      </c>
      <c r="I1346" t="s">
        <v>248</v>
      </c>
      <c r="J1346">
        <v>0.17770775333903138</v>
      </c>
      <c r="K1346">
        <v>0.86425614773747594</v>
      </c>
      <c r="L1346">
        <v>2.1980500680875113E-2</v>
      </c>
      <c r="M1346">
        <v>0</v>
      </c>
      <c r="N1346">
        <v>3.1389996037991884E-2</v>
      </c>
      <c r="O1346">
        <v>8.2373355543657073E-2</v>
      </c>
      <c r="P1346"/>
      <c r="Q1346">
        <v>56.357506913793316</v>
      </c>
      <c r="R1346">
        <v>141.78709481361497</v>
      </c>
      <c r="S1346">
        <v>329.81079984980937</v>
      </c>
      <c r="T1346"/>
      <c r="U1346"/>
      <c r="V1346"/>
      <c r="W1346"/>
      <c r="X1346"/>
      <c r="Y1346"/>
      <c r="Z1346">
        <v>21.269020750594166</v>
      </c>
      <c r="AA1346"/>
      <c r="AB1346">
        <v>28.586115119349483</v>
      </c>
      <c r="AC1346"/>
      <c r="AD1346"/>
      <c r="AE1346"/>
      <c r="AF1346"/>
      <c r="AG1346"/>
      <c r="AH1346"/>
      <c r="AI1346">
        <v>-716.00806945257978</v>
      </c>
      <c r="AJ1346"/>
      <c r="AK1346">
        <v>-32.342443980331211</v>
      </c>
      <c r="AL1346">
        <v>-98.183906699999298</v>
      </c>
      <c r="AM1346">
        <v>-31.654728388720404</v>
      </c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</row>
    <row r="1347" spans="1:55" x14ac:dyDescent="0.2">
      <c r="A1347" s="3" t="str">
        <f t="shared" ref="A1347:A1410" si="21">C1347&amp;D1347&amp;E1347</f>
        <v>United StatesSAR_UNFCCC2002</v>
      </c>
      <c r="B1347" t="s">
        <v>196</v>
      </c>
      <c r="C1347" t="s">
        <v>312</v>
      </c>
      <c r="D1347" t="s">
        <v>23</v>
      </c>
      <c r="E1347" t="s">
        <v>52</v>
      </c>
      <c r="F1347">
        <v>7019.0702429224302</v>
      </c>
      <c r="G1347">
        <v>24.403530753727928</v>
      </c>
      <c r="H1347" t="s">
        <v>98</v>
      </c>
      <c r="I1347" t="s">
        <v>248</v>
      </c>
      <c r="J1347">
        <v>0.168717104498291</v>
      </c>
      <c r="K1347">
        <v>0.86822681462262996</v>
      </c>
      <c r="L1347">
        <v>2.1856815788075242E-2</v>
      </c>
      <c r="M1347">
        <v>0</v>
      </c>
      <c r="N1347">
        <v>3.1452360479213848E-2</v>
      </c>
      <c r="O1347">
        <v>7.8464009110080904E-2</v>
      </c>
      <c r="P1347"/>
      <c r="Q1347">
        <v>57.389458936204043</v>
      </c>
      <c r="R1347">
        <v>142.0336832261309</v>
      </c>
      <c r="S1347">
        <v>327.37230326103492</v>
      </c>
      <c r="T1347"/>
      <c r="U1347"/>
      <c r="V1347"/>
      <c r="W1347"/>
      <c r="X1347"/>
      <c r="Y1347"/>
      <c r="Z1347">
        <v>23.948946061593549</v>
      </c>
      <c r="AA1347"/>
      <c r="AB1347"/>
      <c r="AC1347"/>
      <c r="AD1347"/>
      <c r="AE1347"/>
      <c r="AF1347"/>
      <c r="AG1347"/>
      <c r="AH1347"/>
      <c r="AI1347">
        <v>-675.01042109307798</v>
      </c>
      <c r="AJ1347"/>
      <c r="AK1347">
        <v>-34.098428764683746</v>
      </c>
      <c r="AL1347">
        <v>-93.728624000000437</v>
      </c>
      <c r="AM1347">
        <v>-29.90694554572741</v>
      </c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</row>
    <row r="1348" spans="1:55" x14ac:dyDescent="0.2">
      <c r="A1348" s="3" t="str">
        <f t="shared" si="21"/>
        <v>United StatesSAR_UNFCCC2003</v>
      </c>
      <c r="B1348" t="s">
        <v>196</v>
      </c>
      <c r="C1348" t="s">
        <v>312</v>
      </c>
      <c r="D1348" t="s">
        <v>23</v>
      </c>
      <c r="E1348" t="s">
        <v>50</v>
      </c>
      <c r="F1348">
        <v>7111.8193825333856</v>
      </c>
      <c r="G1348">
        <v>24.514391278412184</v>
      </c>
      <c r="H1348" t="s">
        <v>98</v>
      </c>
      <c r="I1348" t="s">
        <v>248</v>
      </c>
      <c r="J1348">
        <v>0.16625877092324265</v>
      </c>
      <c r="K1348">
        <v>0.86636586913865199</v>
      </c>
      <c r="L1348">
        <v>2.1919060514791856E-2</v>
      </c>
      <c r="M1348">
        <v>0</v>
      </c>
      <c r="N1348">
        <v>3.0316409861807239E-2</v>
      </c>
      <c r="O1348">
        <v>8.1398660484748878E-2</v>
      </c>
      <c r="P1348"/>
      <c r="Q1348">
        <v>57.717811603171398</v>
      </c>
      <c r="R1348">
        <v>142.13730751836576</v>
      </c>
      <c r="S1348">
        <v>328.66171822235714</v>
      </c>
      <c r="T1348"/>
      <c r="U1348"/>
      <c r="V1348"/>
      <c r="W1348"/>
      <c r="X1348"/>
      <c r="Y1348"/>
      <c r="Z1348">
        <v>21.274069493274407</v>
      </c>
      <c r="AA1348"/>
      <c r="AB1348">
        <v>29.10166451052276</v>
      </c>
      <c r="AC1348"/>
      <c r="AD1348"/>
      <c r="AE1348"/>
      <c r="AF1348"/>
      <c r="AG1348"/>
      <c r="AH1348"/>
      <c r="AI1348">
        <v>-700.56012867094887</v>
      </c>
      <c r="AJ1348"/>
      <c r="AK1348">
        <v>-35.445964780132556</v>
      </c>
      <c r="AL1348">
        <v>-104.06750456666695</v>
      </c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</row>
    <row r="1349" spans="1:55" x14ac:dyDescent="0.2">
      <c r="A1349" s="3" t="str">
        <f t="shared" si="21"/>
        <v>United StatesSAR_UNFCCC2004</v>
      </c>
      <c r="B1349" t="s">
        <v>196</v>
      </c>
      <c r="C1349" t="s">
        <v>312</v>
      </c>
      <c r="D1349" t="s">
        <v>23</v>
      </c>
      <c r="E1349" t="s">
        <v>46</v>
      </c>
      <c r="F1349">
        <v>7191.0078930134232</v>
      </c>
      <c r="G1349">
        <v>24.559008809374149</v>
      </c>
      <c r="H1349" t="s">
        <v>98</v>
      </c>
      <c r="I1349" t="s">
        <v>248</v>
      </c>
      <c r="J1349">
        <v>0.16055455769446669</v>
      </c>
      <c r="K1349">
        <v>0.87007382707952219</v>
      </c>
      <c r="L1349">
        <v>2.1447643454114745E-2</v>
      </c>
      <c r="M1349">
        <v>0</v>
      </c>
      <c r="N1349">
        <v>3.0814290505454565E-2</v>
      </c>
      <c r="O1349">
        <v>7.7664238960908599E-2</v>
      </c>
      <c r="P1349"/>
      <c r="Q1349">
        <v>55.705687061107831</v>
      </c>
      <c r="R1349">
        <v>139.48426377432608</v>
      </c>
      <c r="S1349">
        <v>342.08950793582886</v>
      </c>
      <c r="T1349"/>
      <c r="U1349"/>
      <c r="V1349"/>
      <c r="W1349"/>
      <c r="X1349"/>
      <c r="Y1349"/>
      <c r="Z1349">
        <v>21.204696601511547</v>
      </c>
      <c r="AA1349"/>
      <c r="AB1349"/>
      <c r="AC1349"/>
      <c r="AD1349"/>
      <c r="AE1349"/>
      <c r="AF1349"/>
      <c r="AG1349"/>
      <c r="AH1349"/>
      <c r="AI1349">
        <v>-610.54221258267467</v>
      </c>
      <c r="AJ1349"/>
      <c r="AK1349">
        <v>-29.42283320504799</v>
      </c>
      <c r="AL1349">
        <v>-105.37113766666604</v>
      </c>
      <c r="AM1349">
        <v>-30.929635195539422</v>
      </c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</row>
    <row r="1350" spans="1:55" x14ac:dyDescent="0.2">
      <c r="A1350" s="3" t="str">
        <f t="shared" si="21"/>
        <v>United StatesSAR_UNFCCC2005</v>
      </c>
      <c r="B1350" t="s">
        <v>196</v>
      </c>
      <c r="C1350" t="s">
        <v>312</v>
      </c>
      <c r="D1350" t="s">
        <v>23</v>
      </c>
      <c r="E1350" t="s">
        <v>43</v>
      </c>
      <c r="F1350">
        <v>7195.0570981226592</v>
      </c>
      <c r="G1350">
        <v>24.347387329409063</v>
      </c>
      <c r="H1350" t="s">
        <v>98</v>
      </c>
      <c r="I1350" t="s">
        <v>156</v>
      </c>
      <c r="J1350">
        <v>0.15734476520138863</v>
      </c>
      <c r="K1350">
        <v>0.87191792895972708</v>
      </c>
      <c r="L1350">
        <v>2.1109657394034524E-2</v>
      </c>
      <c r="M1350">
        <v>0</v>
      </c>
      <c r="N1350">
        <v>3.0634163683967573E-2</v>
      </c>
      <c r="O1350">
        <v>7.6338249962270857E-2</v>
      </c>
      <c r="P1350"/>
      <c r="Q1350">
        <v>58.111864426145459</v>
      </c>
      <c r="R1350">
        <v>141.15627680684395</v>
      </c>
      <c r="S1350">
        <v>326.45901536186977</v>
      </c>
      <c r="T1350"/>
      <c r="U1350"/>
      <c r="V1350"/>
      <c r="W1350"/>
      <c r="X1350"/>
      <c r="Y1350"/>
      <c r="Z1350">
        <v>23.530910654439584</v>
      </c>
      <c r="AA1350"/>
      <c r="AB1350"/>
      <c r="AC1350"/>
      <c r="AD1350"/>
      <c r="AE1350"/>
      <c r="AF1350"/>
      <c r="AG1350"/>
      <c r="AH1350"/>
      <c r="AI1350">
        <v>-667.85488940328366</v>
      </c>
      <c r="AJ1350"/>
      <c r="AK1350"/>
      <c r="AL1350">
        <v>-106.04587106666706</v>
      </c>
      <c r="AM1350">
        <v>-31.983770710053911</v>
      </c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</row>
    <row r="1351" spans="1:55" x14ac:dyDescent="0.2">
      <c r="A1351" s="3" t="str">
        <f t="shared" si="21"/>
        <v>United StatesSAR_UNFCCC2006</v>
      </c>
      <c r="B1351" t="s">
        <v>196</v>
      </c>
      <c r="C1351" t="s">
        <v>312</v>
      </c>
      <c r="D1351" t="s">
        <v>23</v>
      </c>
      <c r="E1351" t="s">
        <v>39</v>
      </c>
      <c r="F1351">
        <v>7117.0587278174362</v>
      </c>
      <c r="G1351">
        <v>23.85233871849066</v>
      </c>
      <c r="H1351" t="s">
        <v>102</v>
      </c>
      <c r="I1351" t="s">
        <v>156</v>
      </c>
      <c r="J1351">
        <v>0.14958926519009696</v>
      </c>
      <c r="K1351">
        <v>0.870501098658507</v>
      </c>
      <c r="L1351">
        <v>2.1146559141247141E-2</v>
      </c>
      <c r="M1351">
        <v>0</v>
      </c>
      <c r="N1351">
        <v>3.1818430508963894E-2</v>
      </c>
      <c r="O1351">
        <v>7.6533911691281875E-2</v>
      </c>
      <c r="P1351"/>
      <c r="Q1351">
        <v>58.886848824023254</v>
      </c>
      <c r="R1351">
        <v>143.49646526688088</v>
      </c>
      <c r="S1351">
        <v>321.57073495871816</v>
      </c>
      <c r="T1351"/>
      <c r="U1351"/>
      <c r="V1351"/>
      <c r="W1351"/>
      <c r="X1351"/>
      <c r="Y1351"/>
      <c r="Z1351">
        <v>20.742295126824303</v>
      </c>
      <c r="AA1351"/>
      <c r="AB1351"/>
      <c r="AC1351"/>
      <c r="AD1351"/>
      <c r="AE1351"/>
      <c r="AF1351"/>
      <c r="AG1351"/>
      <c r="AH1351"/>
      <c r="AI1351">
        <v>-698.77835406831559</v>
      </c>
      <c r="AJ1351"/>
      <c r="AK1351">
        <v>-40.584211153726208</v>
      </c>
      <c r="AL1351">
        <v>-100.27968316666696</v>
      </c>
      <c r="AM1351">
        <v>-32.37049814968821</v>
      </c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</row>
    <row r="1352" spans="1:55" x14ac:dyDescent="0.2">
      <c r="A1352" s="3" t="str">
        <f t="shared" si="21"/>
        <v>United StatesSAR_UNFCCC2007</v>
      </c>
      <c r="B1352" t="s">
        <v>196</v>
      </c>
      <c r="C1352" t="s">
        <v>312</v>
      </c>
      <c r="D1352" t="s">
        <v>23</v>
      </c>
      <c r="E1352" t="s">
        <v>37</v>
      </c>
      <c r="F1352">
        <v>7208.3203023251945</v>
      </c>
      <c r="G1352">
        <v>23.92952700390433</v>
      </c>
      <c r="H1352" t="s">
        <v>108</v>
      </c>
      <c r="I1352" t="s">
        <v>156</v>
      </c>
      <c r="J1352">
        <v>0.14917226907281322</v>
      </c>
      <c r="K1352">
        <v>0.86888081112852822</v>
      </c>
      <c r="L1352">
        <v>2.0653596976588792E-2</v>
      </c>
      <c r="M1352">
        <v>0</v>
      </c>
      <c r="N1352">
        <v>3.2283013615622781E-2</v>
      </c>
      <c r="O1352">
        <v>7.8182578279260215E-2</v>
      </c>
      <c r="P1352"/>
      <c r="Q1352">
        <v>62.678378005321122</v>
      </c>
      <c r="R1352">
        <v>145.88679772300526</v>
      </c>
      <c r="S1352">
        <v>332.87188402328553</v>
      </c>
      <c r="T1352"/>
      <c r="U1352"/>
      <c r="V1352"/>
      <c r="W1352"/>
      <c r="X1352"/>
      <c r="Y1352"/>
      <c r="Z1352">
        <v>22.128006546908331</v>
      </c>
      <c r="AA1352"/>
      <c r="AB1352"/>
      <c r="AC1352"/>
      <c r="AD1352"/>
      <c r="AE1352"/>
      <c r="AF1352"/>
      <c r="AG1352"/>
      <c r="AH1352"/>
      <c r="AI1352">
        <v>-692.29062695383482</v>
      </c>
      <c r="AJ1352"/>
      <c r="AK1352"/>
      <c r="AL1352">
        <v>-76.112920766666562</v>
      </c>
      <c r="AM1352">
        <v>-33.659043847186133</v>
      </c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</row>
    <row r="1353" spans="1:55" x14ac:dyDescent="0.2">
      <c r="A1353" s="3" t="str">
        <f t="shared" si="21"/>
        <v>United StatesSAR_UNFCCC2008</v>
      </c>
      <c r="B1353" t="s">
        <v>196</v>
      </c>
      <c r="C1353" t="s">
        <v>312</v>
      </c>
      <c r="D1353" t="s">
        <v>23</v>
      </c>
      <c r="E1353" t="s">
        <v>33</v>
      </c>
      <c r="F1353">
        <v>7011.9042078891125</v>
      </c>
      <c r="G1353">
        <v>23.058347063318948</v>
      </c>
      <c r="H1353" t="s">
        <v>108</v>
      </c>
      <c r="I1353" t="s">
        <v>156</v>
      </c>
      <c r="J1353">
        <v>0.1438735012183085</v>
      </c>
      <c r="K1353">
        <v>0.86572619640251547</v>
      </c>
      <c r="L1353">
        <v>2.0957252901673371E-2</v>
      </c>
      <c r="M1353">
        <v>0</v>
      </c>
      <c r="N1353">
        <v>2.9610844857807843E-2</v>
      </c>
      <c r="O1353">
        <v>8.3705705838003422E-2</v>
      </c>
      <c r="P1353"/>
      <c r="Q1353">
        <v>60.978298538323465</v>
      </c>
      <c r="R1353">
        <v>145.33461676363643</v>
      </c>
      <c r="S1353">
        <v>329.2910843602001</v>
      </c>
      <c r="T1353"/>
      <c r="U1353"/>
      <c r="V1353"/>
      <c r="W1353"/>
      <c r="X1353"/>
      <c r="Y1353"/>
      <c r="Z1353">
        <v>21.007501270012103</v>
      </c>
      <c r="AA1353"/>
      <c r="AB1353">
        <v>30.324890057652325</v>
      </c>
      <c r="AC1353"/>
      <c r="AD1353"/>
      <c r="AE1353"/>
      <c r="AF1353"/>
      <c r="AG1353"/>
      <c r="AH1353"/>
      <c r="AI1353">
        <v>-704.03955965550813</v>
      </c>
      <c r="AJ1353"/>
      <c r="AK1353">
        <v>-30.509931743765264</v>
      </c>
      <c r="AL1353">
        <v>-54.467908000000122</v>
      </c>
      <c r="AM1353">
        <v>-36.912989904678007</v>
      </c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</row>
    <row r="1354" spans="1:55" x14ac:dyDescent="0.2">
      <c r="A1354" s="3" t="str">
        <f t="shared" si="21"/>
        <v>United StatesSAR_UNFCCC2009</v>
      </c>
      <c r="B1354" t="s">
        <v>196</v>
      </c>
      <c r="C1354" t="s">
        <v>312</v>
      </c>
      <c r="D1354" t="s">
        <v>23</v>
      </c>
      <c r="E1354" t="s">
        <v>31</v>
      </c>
      <c r="F1354">
        <v>6573.9410623963713</v>
      </c>
      <c r="G1354">
        <v>21.429436701071342</v>
      </c>
      <c r="H1354" t="s">
        <v>108</v>
      </c>
      <c r="I1354" t="s">
        <v>156</v>
      </c>
      <c r="J1354">
        <v>0.13419097840445052</v>
      </c>
      <c r="K1354">
        <v>0.86185318182652615</v>
      </c>
      <c r="L1354">
        <v>2.1985738423325591E-2</v>
      </c>
      <c r="M1354">
        <v>0</v>
      </c>
      <c r="N1354">
        <v>2.4940352461790077E-2</v>
      </c>
      <c r="O1354">
        <v>9.12207272883582E-2</v>
      </c>
      <c r="P1354"/>
      <c r="Q1354">
        <v>60.001271279448176</v>
      </c>
      <c r="R1354">
        <v>144.56947827833065</v>
      </c>
      <c r="S1354">
        <v>334.16524796222774</v>
      </c>
      <c r="T1354"/>
      <c r="U1354"/>
      <c r="V1354"/>
      <c r="W1354"/>
      <c r="X1354"/>
      <c r="Y1354"/>
      <c r="Z1354">
        <v>21.356126449621851</v>
      </c>
      <c r="AA1354"/>
      <c r="AB1354">
        <v>39.587560892970814</v>
      </c>
      <c r="AC1354"/>
      <c r="AD1354"/>
      <c r="AE1354"/>
      <c r="AF1354"/>
      <c r="AG1354"/>
      <c r="AH1354"/>
      <c r="AI1354">
        <v>-674.46152978374232</v>
      </c>
      <c r="AJ1354"/>
      <c r="AK1354">
        <v>-28.94901715800313</v>
      </c>
      <c r="AL1354">
        <v>-60.842804000000378</v>
      </c>
      <c r="AM1354">
        <v>-39.06289596410452</v>
      </c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</row>
    <row r="1355" spans="1:55" x14ac:dyDescent="0.2">
      <c r="A1355" s="3" t="str">
        <f t="shared" si="21"/>
        <v>United StatesSAR_UNFCCC2010</v>
      </c>
      <c r="B1355" t="s">
        <v>196</v>
      </c>
      <c r="C1355" t="s">
        <v>312</v>
      </c>
      <c r="D1355" t="s">
        <v>23</v>
      </c>
      <c r="E1355" t="s">
        <v>30</v>
      </c>
      <c r="F1355">
        <v>6781.1059544515283</v>
      </c>
      <c r="G1355">
        <v>21.9221174342645</v>
      </c>
      <c r="H1355" t="s">
        <v>108</v>
      </c>
      <c r="I1355" t="s">
        <v>156</v>
      </c>
      <c r="J1355">
        <v>0.13476952476603468</v>
      </c>
      <c r="K1355">
        <v>0.86060270519408499</v>
      </c>
      <c r="L1355">
        <v>2.1450752453224701E-2</v>
      </c>
      <c r="M1355">
        <v>0</v>
      </c>
      <c r="N1355">
        <v>2.88567309328914E-2</v>
      </c>
      <c r="O1355">
        <v>8.9089811419798992E-2</v>
      </c>
      <c r="P1355"/>
      <c r="Q1355">
        <v>61.517565850715009</v>
      </c>
      <c r="R1355">
        <v>143.1258443980615</v>
      </c>
      <c r="S1355">
        <v>338.12197220704059</v>
      </c>
      <c r="T1355"/>
      <c r="U1355"/>
      <c r="V1355"/>
      <c r="W1355"/>
      <c r="X1355"/>
      <c r="Y1355"/>
      <c r="Z1355">
        <v>25.049313688951752</v>
      </c>
      <c r="AA1355"/>
      <c r="AB1355">
        <v>36.312754554993774</v>
      </c>
      <c r="AC1355"/>
      <c r="AD1355"/>
      <c r="AE1355"/>
      <c r="AF1355"/>
      <c r="AG1355"/>
      <c r="AH1355"/>
      <c r="AI1355">
        <v>-702.41227823756799</v>
      </c>
      <c r="AJ1355"/>
      <c r="AK1355"/>
      <c r="AL1355">
        <v>-69.05163136666674</v>
      </c>
      <c r="AM1355">
        <v>-40.756250071879066</v>
      </c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</row>
    <row r="1356" spans="1:55" x14ac:dyDescent="0.2">
      <c r="A1356" s="3" t="str">
        <f t="shared" si="21"/>
        <v>United StatesSAR_UNFCCC2011</v>
      </c>
      <c r="B1356" t="s">
        <v>196</v>
      </c>
      <c r="C1356" t="s">
        <v>312</v>
      </c>
      <c r="D1356" t="s">
        <v>23</v>
      </c>
      <c r="E1356" t="s">
        <v>29</v>
      </c>
      <c r="F1356">
        <v>6578.9033166165309</v>
      </c>
      <c r="G1356">
        <v>21.114416256927726</v>
      </c>
      <c r="H1356" t="s">
        <v>205</v>
      </c>
      <c r="I1356" t="s">
        <v>156</v>
      </c>
      <c r="J1356">
        <v>0.12929625444572754</v>
      </c>
      <c r="K1356">
        <v>0.86421035149802039</v>
      </c>
      <c r="L1356">
        <v>2.1046383612835427E-2</v>
      </c>
      <c r="M1356">
        <v>0</v>
      </c>
      <c r="N1356">
        <v>3.118833513789504E-2</v>
      </c>
      <c r="O1356">
        <v>8.3554929751249146E-2</v>
      </c>
      <c r="P1356"/>
      <c r="Q1356">
        <v>62.095786895655287</v>
      </c>
      <c r="R1356">
        <v>141.26169584169486</v>
      </c>
      <c r="S1356">
        <v>325.0507317841637</v>
      </c>
      <c r="T1356"/>
      <c r="U1356"/>
      <c r="V1356"/>
      <c r="W1356"/>
      <c r="X1356"/>
      <c r="Y1356"/>
      <c r="Z1356">
        <v>21.291589938640453</v>
      </c>
      <c r="AA1356"/>
      <c r="AB1356"/>
      <c r="AC1356"/>
      <c r="AD1356"/>
      <c r="AE1356"/>
      <c r="AF1356"/>
      <c r="AG1356"/>
      <c r="AH1356"/>
      <c r="AI1356">
        <v>-711.82783403795293</v>
      </c>
      <c r="AJ1356"/>
      <c r="AK1356"/>
      <c r="AL1356">
        <v>-70.997569133333059</v>
      </c>
      <c r="AM1356">
        <v>-41.593435639786321</v>
      </c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</row>
    <row r="1357" spans="1:55" x14ac:dyDescent="0.2">
      <c r="A1357" s="3" t="str">
        <f t="shared" si="21"/>
        <v>United StatesSAR_UNFCCC2012</v>
      </c>
      <c r="B1357" t="s">
        <v>196</v>
      </c>
      <c r="C1357" t="s">
        <v>312</v>
      </c>
      <c r="D1357" t="s">
        <v>23</v>
      </c>
      <c r="E1357" t="s">
        <v>28</v>
      </c>
      <c r="F1357">
        <v>6343.410896395394</v>
      </c>
      <c r="G1357">
        <v>20.209819507306623</v>
      </c>
      <c r="H1357" t="s">
        <v>146</v>
      </c>
      <c r="I1357" t="s">
        <v>156</v>
      </c>
      <c r="J1357">
        <v>0.12293137069823283</v>
      </c>
      <c r="K1357">
        <v>0.86306793153661343</v>
      </c>
      <c r="L1357">
        <v>2.2121645954247617E-2</v>
      </c>
      <c r="M1357">
        <v>0</v>
      </c>
      <c r="N1357">
        <v>3.1029749148712694E-2</v>
      </c>
      <c r="O1357">
        <v>8.3780673360426244E-2</v>
      </c>
      <c r="P1357"/>
      <c r="Q1357">
        <v>63.768739578771253</v>
      </c>
      <c r="R1357">
        <v>139.43880133730778</v>
      </c>
      <c r="S1357">
        <v>304.73785999005452</v>
      </c>
      <c r="T1357"/>
      <c r="U1357"/>
      <c r="V1357"/>
      <c r="W1357"/>
      <c r="X1357"/>
      <c r="Y1357"/>
      <c r="Z1357">
        <v>23.509835395737603</v>
      </c>
      <c r="AA1357"/>
      <c r="AB1357"/>
      <c r="AC1357"/>
      <c r="AD1357"/>
      <c r="AE1357"/>
      <c r="AF1357"/>
      <c r="AG1357"/>
      <c r="AH1357"/>
      <c r="AI1357">
        <v>-697.62403331885446</v>
      </c>
      <c r="AJ1357"/>
      <c r="AK1357"/>
      <c r="AL1357">
        <v>-76.475005933333264</v>
      </c>
      <c r="AM1357">
        <v>-42.163474847224528</v>
      </c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</row>
    <row r="1358" spans="1:55" x14ac:dyDescent="0.2">
      <c r="A1358" s="3" t="str">
        <f t="shared" si="21"/>
        <v>United StatesSAR_UNFCCC2013</v>
      </c>
      <c r="B1358" t="s">
        <v>196</v>
      </c>
      <c r="C1358" t="s">
        <v>312</v>
      </c>
      <c r="D1358" t="s">
        <v>23</v>
      </c>
      <c r="E1358" t="s">
        <v>27</v>
      </c>
      <c r="F1358">
        <v>6562.8551752423673</v>
      </c>
      <c r="G1358">
        <v>20.764589874598592</v>
      </c>
      <c r="H1358" t="s">
        <v>205</v>
      </c>
      <c r="I1358" t="s">
        <v>156</v>
      </c>
      <c r="J1358">
        <v>0.12445111969669398</v>
      </c>
      <c r="K1358">
        <v>0.85553478559214557</v>
      </c>
      <c r="L1358">
        <v>2.0932399369854176E-2</v>
      </c>
      <c r="M1358">
        <v>0</v>
      </c>
      <c r="N1358">
        <v>2.9996362626600413E-2</v>
      </c>
      <c r="O1358">
        <v>9.3536452411399906E-2</v>
      </c>
      <c r="P1358"/>
      <c r="Q1358">
        <v>61.964238936239596</v>
      </c>
      <c r="R1358">
        <v>138.50149189040397</v>
      </c>
      <c r="S1358">
        <v>354.17454347481674</v>
      </c>
      <c r="T1358"/>
      <c r="U1358"/>
      <c r="V1358"/>
      <c r="W1358"/>
      <c r="X1358"/>
      <c r="Y1358"/>
      <c r="Z1358">
        <v>20.475899173516673</v>
      </c>
      <c r="AA1358"/>
      <c r="AB1358">
        <v>38.750017306990301</v>
      </c>
      <c r="AC1358"/>
      <c r="AD1358"/>
      <c r="AE1358"/>
      <c r="AF1358"/>
      <c r="AG1358"/>
      <c r="AH1358"/>
      <c r="AI1358">
        <v>-684.27136878144154</v>
      </c>
      <c r="AJ1358"/>
      <c r="AK1358"/>
      <c r="AL1358">
        <v>-82.68887660000027</v>
      </c>
      <c r="AM1358">
        <v>-44.128506865099823</v>
      </c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</row>
    <row r="1359" spans="1:55" x14ac:dyDescent="0.2">
      <c r="A1359" s="3" t="str">
        <f t="shared" si="21"/>
        <v>United StatesSAR_UNFCCC2014</v>
      </c>
      <c r="B1359" t="s">
        <v>196</v>
      </c>
      <c r="C1359" t="s">
        <v>312</v>
      </c>
      <c r="D1359" t="s">
        <v>23</v>
      </c>
      <c r="E1359" t="s">
        <v>24</v>
      </c>
      <c r="F1359">
        <v>6622.1198850379551</v>
      </c>
      <c r="G1359">
        <v>20.799008254647624</v>
      </c>
      <c r="H1359" t="s">
        <v>197</v>
      </c>
      <c r="I1359" t="s">
        <v>156</v>
      </c>
      <c r="J1359">
        <v>0.12366549060255226</v>
      </c>
      <c r="K1359">
        <v>0.85386347541005836</v>
      </c>
      <c r="L1359">
        <v>2.0715477710584056E-2</v>
      </c>
      <c r="M1359">
        <v>0</v>
      </c>
      <c r="N1359">
        <v>3.0679315736875615E-2</v>
      </c>
      <c r="O1359">
        <v>9.474173114248198E-2</v>
      </c>
      <c r="P1359"/>
      <c r="Q1359">
        <v>61.590949423101527</v>
      </c>
      <c r="R1359">
        <v>136.9029147598439</v>
      </c>
      <c r="S1359">
        <v>364.28286879348428</v>
      </c>
      <c r="T1359"/>
      <c r="U1359"/>
      <c r="V1359"/>
      <c r="W1359"/>
      <c r="X1359"/>
      <c r="Y1359"/>
      <c r="Z1359">
        <v>21.63385563317231</v>
      </c>
      <c r="AA1359"/>
      <c r="AB1359">
        <v>42.980513131947568</v>
      </c>
      <c r="AC1359"/>
      <c r="AD1359"/>
      <c r="AE1359"/>
      <c r="AF1359"/>
      <c r="AG1359"/>
      <c r="AH1359"/>
      <c r="AI1359">
        <v>-706.53761201014822</v>
      </c>
      <c r="AJ1359"/>
      <c r="AK1359"/>
      <c r="AL1359">
        <v>-85.945932233333153</v>
      </c>
      <c r="AM1359">
        <v>-46.058364509286378</v>
      </c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</row>
    <row r="1360" spans="1:55" x14ac:dyDescent="0.2">
      <c r="A1360" s="3" t="str">
        <f t="shared" si="21"/>
        <v>United StatesSAR_UNFCCC2015</v>
      </c>
      <c r="B1360" t="s">
        <v>196</v>
      </c>
      <c r="C1360" t="s">
        <v>312</v>
      </c>
      <c r="D1360" t="s">
        <v>23</v>
      </c>
      <c r="E1360" t="s">
        <v>22</v>
      </c>
      <c r="F1360">
        <v>6464.8210286254707</v>
      </c>
      <c r="G1360">
        <v>20.156018287646905</v>
      </c>
      <c r="H1360" t="s">
        <v>197</v>
      </c>
      <c r="I1360" t="s">
        <v>156</v>
      </c>
      <c r="J1360">
        <v>0.12138181831686864</v>
      </c>
      <c r="K1360">
        <v>0.85043135645084067</v>
      </c>
      <c r="L1360">
        <v>2.1080419744206321E-2</v>
      </c>
      <c r="M1360">
        <v>0</v>
      </c>
      <c r="N1360">
        <v>3.0544820005470815E-2</v>
      </c>
      <c r="O1360">
        <v>9.7943403799482187E-2</v>
      </c>
      <c r="P1360"/>
      <c r="Q1360">
        <v>65.006161810143752</v>
      </c>
      <c r="R1360">
        <v>139.41924920270554</v>
      </c>
      <c r="S1360">
        <v>363.24395258482849</v>
      </c>
      <c r="T1360"/>
      <c r="U1360"/>
      <c r="V1360"/>
      <c r="W1360"/>
      <c r="X1360"/>
      <c r="Y1360"/>
      <c r="Z1360">
        <v>22.564411444028558</v>
      </c>
      <c r="AA1360"/>
      <c r="AB1360">
        <v>42.952801456341923</v>
      </c>
      <c r="AC1360"/>
      <c r="AD1360"/>
      <c r="AE1360"/>
      <c r="AF1360"/>
      <c r="AG1360"/>
      <c r="AH1360"/>
      <c r="AI1360">
        <v>-616.05036610193406</v>
      </c>
      <c r="AJ1360"/>
      <c r="AK1360"/>
      <c r="AL1360">
        <v>-91.481274499999856</v>
      </c>
      <c r="AM1360">
        <v>-46.500538041464843</v>
      </c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</row>
    <row r="1361" spans="1:55" x14ac:dyDescent="0.2">
      <c r="A1361" s="3" t="str">
        <f t="shared" si="21"/>
        <v>United StatesSAR_UNFCCC2016</v>
      </c>
      <c r="B1361" t="s">
        <v>196</v>
      </c>
      <c r="C1361" t="s">
        <v>312</v>
      </c>
      <c r="D1361" t="s">
        <v>23</v>
      </c>
      <c r="E1361" t="s">
        <v>21</v>
      </c>
      <c r="F1361">
        <v>6302.7999043516174</v>
      </c>
      <c r="G1361">
        <v>19.508978444592341</v>
      </c>
      <c r="H1361" t="s">
        <v>197</v>
      </c>
      <c r="I1361" t="s">
        <v>156</v>
      </c>
      <c r="J1361">
        <v>0.12157013534142048</v>
      </c>
      <c r="K1361">
        <v>0.85197560137026407</v>
      </c>
      <c r="L1361">
        <v>2.1297906709607073E-2</v>
      </c>
      <c r="M1361">
        <v>0</v>
      </c>
      <c r="N1361">
        <v>3.0234891119819859E-2</v>
      </c>
      <c r="O1361">
        <v>9.6491600800309024E-2</v>
      </c>
      <c r="P1361"/>
      <c r="Q1361">
        <v>67.13379806664301</v>
      </c>
      <c r="R1361">
        <v>143.90936038005412</v>
      </c>
      <c r="S1361">
        <v>344.17243948955655</v>
      </c>
      <c r="T1361"/>
      <c r="U1361"/>
      <c r="V1361"/>
      <c r="W1361"/>
      <c r="X1361"/>
      <c r="Y1361"/>
      <c r="Z1361">
        <v>21.575111941764526</v>
      </c>
      <c r="AA1361"/>
      <c r="AB1361">
        <v>31.376542416903938</v>
      </c>
      <c r="AC1361"/>
      <c r="AD1361"/>
      <c r="AE1361"/>
      <c r="AF1361"/>
      <c r="AG1361"/>
      <c r="AH1361"/>
      <c r="AI1361">
        <v>-722.15212576326815</v>
      </c>
      <c r="AJ1361"/>
      <c r="AK1361"/>
      <c r="AL1361">
        <v>-95.141370133333226</v>
      </c>
      <c r="AM1361">
        <v>-44.894556306306441</v>
      </c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</row>
    <row r="1362" spans="1:55" x14ac:dyDescent="0.2">
      <c r="A1362" s="3" t="str">
        <f t="shared" si="21"/>
        <v>United StatesSAR_UNFCCC2017</v>
      </c>
      <c r="B1362" t="s">
        <v>196</v>
      </c>
      <c r="C1362" t="s">
        <v>312</v>
      </c>
      <c r="D1362" t="s">
        <v>23</v>
      </c>
      <c r="E1362" t="s">
        <v>20</v>
      </c>
      <c r="F1362">
        <v>6262.9737003771306</v>
      </c>
      <c r="G1362">
        <v>19.263449519428377</v>
      </c>
      <c r="H1362" t="s">
        <v>197</v>
      </c>
      <c r="I1362" t="s">
        <v>156</v>
      </c>
      <c r="J1362">
        <v>0.11853241792418936</v>
      </c>
      <c r="K1362">
        <v>0.85088204531504741</v>
      </c>
      <c r="L1362">
        <v>2.1690498291963862E-2</v>
      </c>
      <c r="M1362">
        <v>0</v>
      </c>
      <c r="N1362">
        <v>3.0105678274426385E-2</v>
      </c>
      <c r="O1362">
        <v>9.7321778118562477E-2</v>
      </c>
      <c r="P1362"/>
      <c r="Q1362">
        <v>68.069565792847996</v>
      </c>
      <c r="R1362">
        <v>146.95113516277567</v>
      </c>
      <c r="S1362">
        <v>341.47811711823664</v>
      </c>
      <c r="T1362"/>
      <c r="U1362"/>
      <c r="V1362"/>
      <c r="W1362"/>
      <c r="X1362"/>
      <c r="Y1362"/>
      <c r="Z1362">
        <v>21.045362071892267</v>
      </c>
      <c r="AA1362"/>
      <c r="AB1362">
        <v>31.979556684742761</v>
      </c>
      <c r="AC1362"/>
      <c r="AD1362"/>
      <c r="AE1362"/>
      <c r="AF1362"/>
      <c r="AG1362"/>
      <c r="AH1362"/>
      <c r="AI1362">
        <v>-670.7095563210612</v>
      </c>
      <c r="AJ1362"/>
      <c r="AK1362"/>
      <c r="AL1362">
        <v>-100.19983526666627</v>
      </c>
      <c r="AM1362">
        <v>-48.548826516524187</v>
      </c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</row>
    <row r="1363" spans="1:55" x14ac:dyDescent="0.2">
      <c r="A1363" s="3" t="str">
        <f t="shared" si="21"/>
        <v>United StatesSAR_UNFCCC2018</v>
      </c>
      <c r="B1363" t="s">
        <v>196</v>
      </c>
      <c r="C1363" t="s">
        <v>312</v>
      </c>
      <c r="D1363" t="s">
        <v>23</v>
      </c>
      <c r="E1363" t="s">
        <v>19</v>
      </c>
      <c r="F1363">
        <v>6453.9053938191437</v>
      </c>
      <c r="G1363">
        <v>19.746484387582687</v>
      </c>
      <c r="H1363" t="s">
        <v>245</v>
      </c>
      <c r="I1363" t="s">
        <v>156</v>
      </c>
      <c r="J1363">
        <v>0.11983842141486159</v>
      </c>
      <c r="K1363">
        <v>0.85148635840450182</v>
      </c>
      <c r="L1363">
        <v>2.1346136005288986E-2</v>
      </c>
      <c r="M1363">
        <v>0</v>
      </c>
      <c r="N1363">
        <v>2.9806880636844207E-2</v>
      </c>
      <c r="O1363">
        <v>9.7360624953365074E-2</v>
      </c>
      <c r="P1363"/>
      <c r="Q1363">
        <v>69.944631408552254</v>
      </c>
      <c r="R1363">
        <v>147.58698817570749</v>
      </c>
      <c r="S1363">
        <v>352.5400683041878</v>
      </c>
      <c r="T1363"/>
      <c r="U1363"/>
      <c r="V1363"/>
      <c r="W1363"/>
      <c r="X1363"/>
      <c r="Y1363"/>
      <c r="Z1363">
        <v>20.907202074729163</v>
      </c>
      <c r="AA1363"/>
      <c r="AB1363">
        <v>37.377372568948836</v>
      </c>
      <c r="AC1363"/>
      <c r="AD1363"/>
      <c r="AE1363"/>
      <c r="AF1363"/>
      <c r="AG1363"/>
      <c r="AH1363"/>
      <c r="AI1363">
        <v>-670.89854199390425</v>
      </c>
      <c r="AJ1363"/>
      <c r="AK1363"/>
      <c r="AL1363">
        <v>-94.121666466666596</v>
      </c>
      <c r="AM1363">
        <v>-48.087510803169799</v>
      </c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</row>
    <row r="1364" spans="1:55" x14ac:dyDescent="0.2">
      <c r="A1364" s="3" t="str">
        <f t="shared" si="21"/>
        <v>United StatesSAR_UNFCCC2019</v>
      </c>
      <c r="B1364" t="s">
        <v>196</v>
      </c>
      <c r="C1364" t="s">
        <v>312</v>
      </c>
      <c r="D1364" t="s">
        <v>23</v>
      </c>
      <c r="E1364" t="s">
        <v>18</v>
      </c>
      <c r="F1364">
        <v>6335.553243277921</v>
      </c>
      <c r="G1364">
        <v>19.296299912295606</v>
      </c>
      <c r="H1364" t="s">
        <v>245</v>
      </c>
      <c r="I1364" t="s">
        <v>156</v>
      </c>
      <c r="J1364">
        <v>0.11657018949493228</v>
      </c>
      <c r="K1364">
        <v>0.84698900057537196</v>
      </c>
      <c r="L1364">
        <v>2.196056577479295E-2</v>
      </c>
      <c r="M1364">
        <v>0</v>
      </c>
      <c r="N1364">
        <v>3.0523194805050054E-2</v>
      </c>
      <c r="O1364">
        <v>0.10052723884478502</v>
      </c>
      <c r="P1364"/>
      <c r="Q1364">
        <v>69.611381668557939</v>
      </c>
      <c r="R1364">
        <v>147.95891459067559</v>
      </c>
      <c r="S1364">
        <v>359.17261551799578</v>
      </c>
      <c r="T1364"/>
      <c r="U1364"/>
      <c r="V1364"/>
      <c r="W1364"/>
      <c r="X1364"/>
      <c r="Y1364"/>
      <c r="Z1364">
        <v>20.761642966168594</v>
      </c>
      <c r="AA1364"/>
      <c r="AB1364">
        <v>39.391119357454073</v>
      </c>
      <c r="AC1364"/>
      <c r="AD1364"/>
      <c r="AE1364"/>
      <c r="AF1364"/>
      <c r="AG1364"/>
      <c r="AH1364"/>
      <c r="AI1364">
        <v>-642.76122590009084</v>
      </c>
      <c r="AJ1364"/>
      <c r="AK1364"/>
      <c r="AL1364">
        <v>-88.823185733333858</v>
      </c>
      <c r="AM1364">
        <v>-47.77185377782412</v>
      </c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</row>
    <row r="1365" spans="1:55" x14ac:dyDescent="0.2">
      <c r="A1365" s="3" t="str">
        <f t="shared" si="21"/>
        <v>United StatesSAR_UNFCCC2020</v>
      </c>
      <c r="B1365" t="s">
        <v>196</v>
      </c>
      <c r="C1365" t="s">
        <v>312</v>
      </c>
      <c r="D1365" t="s">
        <v>23</v>
      </c>
      <c r="E1365" t="s">
        <v>107</v>
      </c>
      <c r="F1365">
        <v>5736.2982986056159</v>
      </c>
      <c r="G1365">
        <v>17.303466368328156</v>
      </c>
      <c r="H1365" t="s">
        <v>235</v>
      </c>
      <c r="I1365" t="s">
        <v>156</v>
      </c>
      <c r="J1365">
        <v>0.11095836302498747</v>
      </c>
      <c r="K1365">
        <v>0.83908850142831082</v>
      </c>
      <c r="L1365">
        <v>2.367574536287503E-2</v>
      </c>
      <c r="M1365">
        <v>0</v>
      </c>
      <c r="N1365">
        <v>3.2795266248000728E-2</v>
      </c>
      <c r="O1365">
        <v>0.10444048696081334</v>
      </c>
      <c r="P1365"/>
      <c r="Q1365">
        <v>70.50934218609116</v>
      </c>
      <c r="R1365">
        <v>147.14885754723198</v>
      </c>
      <c r="S1365">
        <v>328.96427972466932</v>
      </c>
      <c r="T1365"/>
      <c r="U1365"/>
      <c r="V1365"/>
      <c r="W1365"/>
      <c r="X1365"/>
      <c r="Y1365"/>
      <c r="Z1365">
        <v>21.434698160768079</v>
      </c>
      <c r="AA1365"/>
      <c r="AB1365">
        <v>31.044610040095058</v>
      </c>
      <c r="AC1365"/>
      <c r="AD1365"/>
      <c r="AE1365"/>
      <c r="AF1365"/>
      <c r="AG1365"/>
      <c r="AH1365"/>
      <c r="AI1365">
        <v>-659.89877574424759</v>
      </c>
      <c r="AJ1365"/>
      <c r="AK1365"/>
      <c r="AL1365">
        <v>-83.61503883333279</v>
      </c>
      <c r="AM1365">
        <v>-46.940879880602239</v>
      </c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</row>
    <row r="1366" spans="1:55" x14ac:dyDescent="0.2">
      <c r="A1366" s="3" t="str">
        <f t="shared" si="21"/>
        <v>ArgentinaAR4_UNFCCC1990</v>
      </c>
      <c r="B1366" t="s">
        <v>140</v>
      </c>
      <c r="C1366" t="s">
        <v>141</v>
      </c>
      <c r="D1366" t="s">
        <v>26</v>
      </c>
      <c r="E1366" t="s">
        <v>79</v>
      </c>
      <c r="F1366">
        <v>251.40904030751247</v>
      </c>
      <c r="G1366">
        <v>7.7030358002571226</v>
      </c>
      <c r="H1366" t="s">
        <v>121</v>
      </c>
      <c r="I1366" t="s">
        <v>143</v>
      </c>
      <c r="J1366">
        <v>9.1155023821770775E-3</v>
      </c>
      <c r="K1366">
        <v>0.41878155178640614</v>
      </c>
      <c r="L1366">
        <v>4.3762665126103807E-2</v>
      </c>
      <c r="M1366"/>
      <c r="N1366">
        <v>2.7491204586064653E-2</v>
      </c>
      <c r="O1366">
        <v>0.5099645785014254</v>
      </c>
      <c r="P1366"/>
      <c r="Q1366"/>
      <c r="R1366">
        <v>68.304625000000001</v>
      </c>
      <c r="S1366">
        <v>48.263965222537244</v>
      </c>
      <c r="T1366"/>
      <c r="U1366"/>
      <c r="V1366"/>
      <c r="W1366"/>
      <c r="X1366"/>
      <c r="Y1366"/>
      <c r="Z1366">
        <v>2.3340875094115221</v>
      </c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>
        <v>9.3070275399197104</v>
      </c>
      <c r="AR1366"/>
      <c r="AS1366"/>
      <c r="AT1366"/>
      <c r="AU1366"/>
      <c r="AV1366"/>
      <c r="AW1366"/>
      <c r="AX1366"/>
      <c r="AY1366"/>
      <c r="AZ1366"/>
      <c r="BA1366">
        <v>-12.4624012787623</v>
      </c>
      <c r="BB1366">
        <v>-11.514250000000001</v>
      </c>
      <c r="BC1366"/>
    </row>
    <row r="1367" spans="1:55" x14ac:dyDescent="0.2">
      <c r="A1367" s="3" t="str">
        <f t="shared" si="21"/>
        <v>ArgentinaAR4_UNFCCC1994</v>
      </c>
      <c r="B1367" t="s">
        <v>140</v>
      </c>
      <c r="C1367" t="s">
        <v>141</v>
      </c>
      <c r="D1367" t="s">
        <v>26</v>
      </c>
      <c r="E1367" t="s">
        <v>70</v>
      </c>
      <c r="F1367">
        <v>281.32405811645623</v>
      </c>
      <c r="G1367">
        <v>8.1569931816632391</v>
      </c>
      <c r="H1367" t="s">
        <v>149</v>
      </c>
      <c r="I1367" t="s">
        <v>143</v>
      </c>
      <c r="J1367">
        <v>9.4222480857654844E-3</v>
      </c>
      <c r="K1367">
        <v>0.44089735764042054</v>
      </c>
      <c r="L1367">
        <v>4.2673298103717519E-2</v>
      </c>
      <c r="M1367"/>
      <c r="N1367">
        <v>2.654855142711704E-2</v>
      </c>
      <c r="O1367">
        <v>0.48988079282874486</v>
      </c>
      <c r="P1367"/>
      <c r="Q1367"/>
      <c r="R1367">
        <v>71.703299999999999</v>
      </c>
      <c r="S1367">
        <v>52.722343783906361</v>
      </c>
      <c r="T1367"/>
      <c r="U1367"/>
      <c r="V1367"/>
      <c r="W1367"/>
      <c r="X1367"/>
      <c r="Y1367"/>
      <c r="Z1367">
        <v>2.6389270677912009</v>
      </c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>
        <v>10.750681780191881</v>
      </c>
      <c r="AR1367"/>
      <c r="AS1367"/>
      <c r="AT1367"/>
      <c r="AU1367"/>
      <c r="AV1367"/>
      <c r="AW1367"/>
      <c r="AX1367"/>
      <c r="AY1367"/>
      <c r="AZ1367"/>
      <c r="BA1367">
        <v>-15.7539344875</v>
      </c>
      <c r="BB1367">
        <v>-29.0786752666667</v>
      </c>
      <c r="BC1367"/>
    </row>
    <row r="1368" spans="1:55" x14ac:dyDescent="0.2">
      <c r="A1368" s="3" t="str">
        <f t="shared" si="21"/>
        <v>ArgentinaAR4_UNFCCC1997</v>
      </c>
      <c r="B1368" t="s">
        <v>140</v>
      </c>
      <c r="C1368" t="s">
        <v>141</v>
      </c>
      <c r="D1368" t="s">
        <v>26</v>
      </c>
      <c r="E1368" t="s">
        <v>64</v>
      </c>
      <c r="F1368">
        <v>299.87771277698579</v>
      </c>
      <c r="G1368">
        <v>8.372737200870132</v>
      </c>
      <c r="H1368" t="s">
        <v>204</v>
      </c>
      <c r="I1368" t="s">
        <v>207</v>
      </c>
      <c r="J1368">
        <v>9.3074976623186874E-3</v>
      </c>
      <c r="K1368">
        <v>0.43990262985700374</v>
      </c>
      <c r="L1368">
        <v>4.5515238972309302E-2</v>
      </c>
      <c r="M1368"/>
      <c r="N1368">
        <v>3.1321194458039207E-2</v>
      </c>
      <c r="O1368">
        <v>0.4832609367126478</v>
      </c>
      <c r="P1368"/>
      <c r="Q1368"/>
      <c r="R1368">
        <v>67.324325000000002</v>
      </c>
      <c r="S1368">
        <v>57.556983202054568</v>
      </c>
      <c r="T1368"/>
      <c r="U1368"/>
      <c r="V1368"/>
      <c r="W1368"/>
      <c r="X1368"/>
      <c r="Y1368"/>
      <c r="Z1368">
        <v>3.1474689789364279</v>
      </c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>
        <v>16.890407194861513</v>
      </c>
      <c r="AR1368"/>
      <c r="AS1368"/>
      <c r="AT1368"/>
      <c r="AU1368"/>
      <c r="AV1368"/>
      <c r="AW1368"/>
      <c r="AX1368"/>
      <c r="AY1368"/>
      <c r="AZ1368"/>
      <c r="BA1368">
        <v>-15.208768809666701</v>
      </c>
      <c r="BB1368">
        <v>-30.413633616666697</v>
      </c>
      <c r="BC1368"/>
    </row>
    <row r="1369" spans="1:55" x14ac:dyDescent="0.2">
      <c r="A1369" s="3" t="str">
        <f t="shared" si="21"/>
        <v>ArgentinaAR4_UNFCCC2000</v>
      </c>
      <c r="B1369" t="s">
        <v>140</v>
      </c>
      <c r="C1369" t="s">
        <v>141</v>
      </c>
      <c r="D1369" t="s">
        <v>26</v>
      </c>
      <c r="E1369" t="s">
        <v>58</v>
      </c>
      <c r="F1369">
        <v>315.53471922257285</v>
      </c>
      <c r="G1369">
        <v>8.5116841429470256</v>
      </c>
      <c r="H1369" t="s">
        <v>217</v>
      </c>
      <c r="I1369" t="s">
        <v>146</v>
      </c>
      <c r="J1369">
        <v>9.5553420370837316E-3</v>
      </c>
      <c r="K1369">
        <v>0.42547906264848878</v>
      </c>
      <c r="L1369">
        <v>5.2168364665201791E-2</v>
      </c>
      <c r="M1369"/>
      <c r="N1369">
        <v>3.1006794413782814E-2</v>
      </c>
      <c r="O1369">
        <v>0.49134577827252651</v>
      </c>
      <c r="P1369"/>
      <c r="Q1369"/>
      <c r="R1369">
        <v>68.482799999999997</v>
      </c>
      <c r="S1369">
        <v>62.661754555947844</v>
      </c>
      <c r="T1369"/>
      <c r="U1369"/>
      <c r="V1369"/>
      <c r="W1369"/>
      <c r="X1369"/>
      <c r="Y1369"/>
      <c r="Z1369">
        <v>2.5834170116176476</v>
      </c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>
        <v>10.000918910890606</v>
      </c>
      <c r="AR1369"/>
      <c r="AS1369"/>
      <c r="AT1369"/>
      <c r="AU1369">
        <v>11.307761709962101</v>
      </c>
      <c r="AV1369"/>
      <c r="AW1369"/>
      <c r="AX1369"/>
      <c r="AY1369"/>
      <c r="AZ1369"/>
      <c r="BA1369">
        <v>-15.7501425918446</v>
      </c>
      <c r="BB1369">
        <v>-48.747489080578198</v>
      </c>
      <c r="BC1369"/>
    </row>
    <row r="1370" spans="1:55" x14ac:dyDescent="0.2">
      <c r="A1370" s="3" t="str">
        <f t="shared" si="21"/>
        <v>ArgentinaAR4_UNFCCC2010</v>
      </c>
      <c r="B1370" t="s">
        <v>140</v>
      </c>
      <c r="C1370" t="s">
        <v>141</v>
      </c>
      <c r="D1370" t="s">
        <v>26</v>
      </c>
      <c r="E1370" t="s">
        <v>30</v>
      </c>
      <c r="F1370">
        <v>459.89677689093679</v>
      </c>
      <c r="G1370">
        <v>11.275170864924364</v>
      </c>
      <c r="H1370" t="s">
        <v>206</v>
      </c>
      <c r="I1370" t="s">
        <v>205</v>
      </c>
      <c r="J1370">
        <v>9.5909567034224603E-3</v>
      </c>
      <c r="K1370">
        <v>0.38834240413954779</v>
      </c>
      <c r="L1370">
        <v>5.0893376896943544E-2</v>
      </c>
      <c r="M1370"/>
      <c r="N1370">
        <v>3.1739309770528142E-2</v>
      </c>
      <c r="O1370">
        <v>0.52902490919298051</v>
      </c>
      <c r="P1370"/>
      <c r="Q1370"/>
      <c r="R1370">
        <v>54.755511904761747</v>
      </c>
      <c r="S1370">
        <v>68.178939354838647</v>
      </c>
      <c r="T1370"/>
      <c r="U1370"/>
      <c r="V1370"/>
      <c r="W1370"/>
      <c r="X1370"/>
      <c r="Y1370"/>
      <c r="Z1370">
        <v>4.0486893732718849</v>
      </c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>
        <v>7.4126400000000006</v>
      </c>
      <c r="AP1370"/>
      <c r="AQ1370">
        <v>84.92761999999999</v>
      </c>
      <c r="AR1370"/>
      <c r="AS1370"/>
      <c r="AT1370"/>
      <c r="AU1370">
        <v>23.97345</v>
      </c>
      <c r="AV1370"/>
      <c r="AW1370"/>
      <c r="AX1370"/>
      <c r="AY1370"/>
      <c r="AZ1370"/>
      <c r="BA1370"/>
      <c r="BB1370"/>
      <c r="BC1370"/>
    </row>
    <row r="1371" spans="1:55" x14ac:dyDescent="0.2">
      <c r="A1371" s="3" t="str">
        <f t="shared" si="21"/>
        <v>ArgentinaAR4_UNFCCC2012</v>
      </c>
      <c r="B1371" t="s">
        <v>140</v>
      </c>
      <c r="C1371" t="s">
        <v>141</v>
      </c>
      <c r="D1371" t="s">
        <v>26</v>
      </c>
      <c r="E1371" t="s">
        <v>28</v>
      </c>
      <c r="F1371">
        <v>441.82308495852493</v>
      </c>
      <c r="G1371">
        <v>10.586830947387874</v>
      </c>
      <c r="H1371" t="s">
        <v>206</v>
      </c>
      <c r="I1371" t="s">
        <v>197</v>
      </c>
      <c r="J1371">
        <v>9.1123398873842344E-3</v>
      </c>
      <c r="K1371">
        <v>0.41836212797626993</v>
      </c>
      <c r="L1371">
        <v>5.540928220692249E-2</v>
      </c>
      <c r="M1371"/>
      <c r="N1371">
        <v>3.3743819431221178E-2</v>
      </c>
      <c r="O1371">
        <v>0.49248477038558641</v>
      </c>
      <c r="P1371"/>
      <c r="Q1371"/>
      <c r="R1371">
        <v>56.139761904761748</v>
      </c>
      <c r="S1371">
        <v>65.990850322580371</v>
      </c>
      <c r="T1371"/>
      <c r="U1371"/>
      <c r="V1371"/>
      <c r="W1371"/>
      <c r="X1371"/>
      <c r="Y1371"/>
      <c r="Z1371">
        <v>4.058148319508442</v>
      </c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>
        <v>2.056</v>
      </c>
      <c r="AP1371"/>
      <c r="AQ1371">
        <v>61.828379999999996</v>
      </c>
      <c r="AR1371"/>
      <c r="AS1371"/>
      <c r="AT1371"/>
      <c r="AU1371">
        <v>27.518000000000001</v>
      </c>
      <c r="AV1371"/>
      <c r="AW1371"/>
      <c r="AX1371"/>
      <c r="AY1371"/>
      <c r="AZ1371"/>
      <c r="BA1371"/>
      <c r="BB1371"/>
      <c r="BC1371"/>
    </row>
    <row r="1372" spans="1:55" x14ac:dyDescent="0.2">
      <c r="A1372" s="3" t="str">
        <f t="shared" si="21"/>
        <v>ArgentinaAR5_UNFCCC1990</v>
      </c>
      <c r="B1372" t="s">
        <v>140</v>
      </c>
      <c r="C1372" t="s">
        <v>141</v>
      </c>
      <c r="D1372" t="s">
        <v>25</v>
      </c>
      <c r="E1372" t="s">
        <v>79</v>
      </c>
      <c r="F1372">
        <v>256.93049697492489</v>
      </c>
      <c r="G1372">
        <v>7.8722102194690295</v>
      </c>
      <c r="H1372" t="s">
        <v>241</v>
      </c>
      <c r="I1372" t="s">
        <v>146</v>
      </c>
      <c r="J1372">
        <v>9.2486991369707949E-3</v>
      </c>
      <c r="K1372">
        <v>0.414494532182687</v>
      </c>
      <c r="L1372">
        <v>4.7298091119165629E-2</v>
      </c>
      <c r="M1372"/>
      <c r="N1372">
        <v>2.6858984063622048E-2</v>
      </c>
      <c r="O1372">
        <v>0.51134839263452525</v>
      </c>
      <c r="P1372"/>
      <c r="Q1372"/>
      <c r="R1372">
        <v>76.501179999999991</v>
      </c>
      <c r="S1372">
        <v>42.919297932793185</v>
      </c>
      <c r="T1372"/>
      <c r="U1372"/>
      <c r="V1372"/>
      <c r="W1372"/>
      <c r="X1372"/>
      <c r="Y1372"/>
      <c r="Z1372">
        <v>2.5853488764559538</v>
      </c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>
        <v>9.37516983766848</v>
      </c>
      <c r="AR1372"/>
      <c r="AS1372"/>
      <c r="AT1372"/>
      <c r="AU1372"/>
      <c r="AV1372"/>
      <c r="AW1372"/>
      <c r="AX1372"/>
      <c r="AY1372"/>
      <c r="AZ1372"/>
      <c r="BA1372">
        <v>-12.4624012787623</v>
      </c>
      <c r="BB1372">
        <v>-11.514250000000001</v>
      </c>
      <c r="BC1372"/>
    </row>
    <row r="1373" spans="1:55" x14ac:dyDescent="0.2">
      <c r="A1373" s="3" t="str">
        <f t="shared" si="21"/>
        <v>ArgentinaAR5_UNFCCC1994</v>
      </c>
      <c r="B1373" t="s">
        <v>140</v>
      </c>
      <c r="C1373" t="s">
        <v>141</v>
      </c>
      <c r="D1373" t="s">
        <v>25</v>
      </c>
      <c r="E1373" t="s">
        <v>70</v>
      </c>
      <c r="F1373">
        <v>287.18153161766452</v>
      </c>
      <c r="G1373">
        <v>8.3268306699002039</v>
      </c>
      <c r="H1373" t="s">
        <v>217</v>
      </c>
      <c r="I1373" t="s">
        <v>207</v>
      </c>
      <c r="J1373">
        <v>9.5514216506931912E-3</v>
      </c>
      <c r="K1373">
        <v>0.437093066139502</v>
      </c>
      <c r="L1373">
        <v>4.6154675318228006E-2</v>
      </c>
      <c r="M1373"/>
      <c r="N1373">
        <v>2.5967986240091803E-2</v>
      </c>
      <c r="O1373">
        <v>0.49078427230217819</v>
      </c>
      <c r="P1373"/>
      <c r="Q1373"/>
      <c r="R1373">
        <v>80.307695999999993</v>
      </c>
      <c r="S1373">
        <v>46.883963431997266</v>
      </c>
      <c r="T1373"/>
      <c r="U1373"/>
      <c r="V1373"/>
      <c r="W1373"/>
      <c r="X1373"/>
      <c r="Y1373"/>
      <c r="Z1373">
        <v>2.9275312361343038</v>
      </c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>
        <v>10.824988345468901</v>
      </c>
      <c r="AR1373"/>
      <c r="AS1373"/>
      <c r="AT1373"/>
      <c r="AU1373"/>
      <c r="AV1373"/>
      <c r="AW1373"/>
      <c r="AX1373"/>
      <c r="AY1373"/>
      <c r="AZ1373"/>
      <c r="BA1373">
        <v>-15.7539344875</v>
      </c>
      <c r="BB1373">
        <v>-29.0786752666667</v>
      </c>
      <c r="BC1373"/>
    </row>
    <row r="1374" spans="1:55" x14ac:dyDescent="0.2">
      <c r="A1374" s="3" t="str">
        <f t="shared" si="21"/>
        <v>ArgentinaAR5_UNFCCC1997</v>
      </c>
      <c r="B1374" t="s">
        <v>140</v>
      </c>
      <c r="C1374" t="s">
        <v>141</v>
      </c>
      <c r="D1374" t="s">
        <v>25</v>
      </c>
      <c r="E1374" t="s">
        <v>64</v>
      </c>
      <c r="F1374">
        <v>305.1538595372316</v>
      </c>
      <c r="G1374">
        <v>8.5200498832554779</v>
      </c>
      <c r="H1374" t="s">
        <v>241</v>
      </c>
      <c r="I1374" t="s">
        <v>207</v>
      </c>
      <c r="J1374">
        <v>9.4282131764140183E-3</v>
      </c>
      <c r="K1374">
        <v>0.43776894008220796</v>
      </c>
      <c r="L1374">
        <v>4.9394363707703531E-2</v>
      </c>
      <c r="M1374"/>
      <c r="N1374">
        <v>3.0740848060653379E-2</v>
      </c>
      <c r="O1374">
        <v>0.48209584814943507</v>
      </c>
      <c r="P1374"/>
      <c r="Q1374"/>
      <c r="R1374">
        <v>75.403244000000001</v>
      </c>
      <c r="S1374">
        <v>51.183223317263284</v>
      </c>
      <c r="T1374"/>
      <c r="U1374"/>
      <c r="V1374"/>
      <c r="W1374"/>
      <c r="X1374"/>
      <c r="Y1374"/>
      <c r="Z1374">
        <v>3.4793143948793679</v>
      </c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>
        <v>17.047627017532584</v>
      </c>
      <c r="AR1374"/>
      <c r="AS1374"/>
      <c r="AT1374"/>
      <c r="AU1374"/>
      <c r="AV1374"/>
      <c r="AW1374"/>
      <c r="AX1374"/>
      <c r="AY1374"/>
      <c r="AZ1374"/>
      <c r="BA1374">
        <v>-15.208768809666701</v>
      </c>
      <c r="BB1374">
        <v>-30.413633616666697</v>
      </c>
      <c r="BC1374"/>
    </row>
    <row r="1375" spans="1:55" x14ac:dyDescent="0.2">
      <c r="A1375" s="3" t="str">
        <f t="shared" si="21"/>
        <v>ArgentinaAR5_UNFCCC2000</v>
      </c>
      <c r="B1375" t="s">
        <v>140</v>
      </c>
      <c r="C1375" t="s">
        <v>141</v>
      </c>
      <c r="D1375" t="s">
        <v>25</v>
      </c>
      <c r="E1375" t="s">
        <v>58</v>
      </c>
      <c r="F1375">
        <v>320.54730793091994</v>
      </c>
      <c r="G1375">
        <v>8.6469008694266787</v>
      </c>
      <c r="H1375" t="s">
        <v>169</v>
      </c>
      <c r="I1375" t="s">
        <v>146</v>
      </c>
      <c r="J1375">
        <v>9.6824189919614834E-3</v>
      </c>
      <c r="K1375">
        <v>0.42394585258514084</v>
      </c>
      <c r="L1375">
        <v>5.6848014776712343E-2</v>
      </c>
      <c r="M1375"/>
      <c r="N1375">
        <v>3.0485680304056562E-2</v>
      </c>
      <c r="O1375">
        <v>0.48872045233409017</v>
      </c>
      <c r="P1375"/>
      <c r="Q1375"/>
      <c r="R1375">
        <v>76.700736000000006</v>
      </c>
      <c r="S1375">
        <v>55.722701199081136</v>
      </c>
      <c r="T1375"/>
      <c r="U1375"/>
      <c r="V1375"/>
      <c r="W1375"/>
      <c r="X1375"/>
      <c r="Y1375"/>
      <c r="Z1375">
        <v>2.8488169304408797</v>
      </c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>
        <v>10.078009486989954</v>
      </c>
      <c r="AR1375"/>
      <c r="AS1375"/>
      <c r="AT1375"/>
      <c r="AU1375">
        <v>11.307761709962101</v>
      </c>
      <c r="AV1375"/>
      <c r="AW1375"/>
      <c r="AX1375"/>
      <c r="AY1375"/>
      <c r="AZ1375"/>
      <c r="BA1375">
        <v>-15.7501425918446</v>
      </c>
      <c r="BB1375">
        <v>-48.747489080578198</v>
      </c>
      <c r="BC1375"/>
    </row>
    <row r="1376" spans="1:55" x14ac:dyDescent="0.2">
      <c r="A1376" s="3" t="str">
        <f t="shared" si="21"/>
        <v>ArgentinaAR5_UNFCCC2010</v>
      </c>
      <c r="B1376" t="s">
        <v>140</v>
      </c>
      <c r="C1376" t="s">
        <v>141</v>
      </c>
      <c r="D1376" t="s">
        <v>25</v>
      </c>
      <c r="E1376" t="s">
        <v>30</v>
      </c>
      <c r="F1376">
        <v>463.44673881720405</v>
      </c>
      <c r="G1376">
        <v>11.362204367427323</v>
      </c>
      <c r="H1376" t="s">
        <v>206</v>
      </c>
      <c r="I1376" t="s">
        <v>205</v>
      </c>
      <c r="J1376">
        <v>9.6713078351084655E-3</v>
      </c>
      <c r="K1376">
        <v>0.38743445616492989</v>
      </c>
      <c r="L1376">
        <v>5.6059516280785517E-2</v>
      </c>
      <c r="M1376"/>
      <c r="N1376">
        <v>3.1482583715931732E-2</v>
      </c>
      <c r="O1376">
        <v>0.52502344383835287</v>
      </c>
      <c r="P1376"/>
      <c r="Q1376"/>
      <c r="R1376">
        <v>61.326173333333159</v>
      </c>
      <c r="S1376">
        <v>60.62892258064511</v>
      </c>
      <c r="T1376"/>
      <c r="U1376"/>
      <c r="V1376"/>
      <c r="W1376"/>
      <c r="X1376"/>
      <c r="Y1376"/>
      <c r="Z1376">
        <v>4.2237169354838651</v>
      </c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>
        <v>7.4126400000000006</v>
      </c>
      <c r="AP1376"/>
      <c r="AQ1376">
        <v>85.755499999999998</v>
      </c>
      <c r="AR1376"/>
      <c r="AS1376"/>
      <c r="AT1376"/>
      <c r="AU1376">
        <v>23.97345</v>
      </c>
      <c r="AV1376"/>
      <c r="AW1376"/>
      <c r="AX1376"/>
      <c r="AY1376"/>
      <c r="AZ1376"/>
      <c r="BA1376"/>
      <c r="BB1376"/>
      <c r="BC1376"/>
    </row>
    <row r="1377" spans="1:55" x14ac:dyDescent="0.2">
      <c r="A1377" s="3" t="str">
        <f t="shared" si="21"/>
        <v>ArgentinaAR5_UNFCCC2012</v>
      </c>
      <c r="B1377" t="s">
        <v>140</v>
      </c>
      <c r="C1377" t="s">
        <v>141</v>
      </c>
      <c r="D1377" t="s">
        <v>25</v>
      </c>
      <c r="E1377" t="s">
        <v>28</v>
      </c>
      <c r="F1377">
        <v>445.68365145161249</v>
      </c>
      <c r="G1377">
        <v>10.679336672450441</v>
      </c>
      <c r="H1377" t="s">
        <v>208</v>
      </c>
      <c r="I1377" t="s">
        <v>197</v>
      </c>
      <c r="J1377">
        <v>9.1993665969007585E-3</v>
      </c>
      <c r="K1377">
        <v>0.41688467585637806</v>
      </c>
      <c r="L1377">
        <v>6.0978678287800306E-2</v>
      </c>
      <c r="M1377"/>
      <c r="N1377">
        <v>3.3431843355652142E-2</v>
      </c>
      <c r="O1377">
        <v>0.48870480250016946</v>
      </c>
      <c r="P1377"/>
      <c r="Q1377"/>
      <c r="R1377">
        <v>62.876533333333157</v>
      </c>
      <c r="S1377">
        <v>58.683138709677181</v>
      </c>
      <c r="T1377"/>
      <c r="U1377"/>
      <c r="V1377"/>
      <c r="W1377"/>
      <c r="X1377"/>
      <c r="Y1377"/>
      <c r="Z1377">
        <v>4.2176688172042951</v>
      </c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>
        <v>2.056</v>
      </c>
      <c r="AP1377"/>
      <c r="AQ1377">
        <v>62.456400000000002</v>
      </c>
      <c r="AR1377"/>
      <c r="AS1377"/>
      <c r="AT1377"/>
      <c r="AU1377">
        <v>27.518000000000001</v>
      </c>
      <c r="AV1377"/>
      <c r="AW1377"/>
      <c r="AX1377"/>
      <c r="AY1377"/>
      <c r="AZ1377"/>
      <c r="BA1377"/>
      <c r="BB1377"/>
      <c r="BC1377"/>
    </row>
    <row r="1378" spans="1:55" x14ac:dyDescent="0.2">
      <c r="A1378" s="3" t="str">
        <f t="shared" si="21"/>
        <v>ArgentinaAR6_UNFCCC1990</v>
      </c>
      <c r="B1378" t="s">
        <v>140</v>
      </c>
      <c r="C1378" t="s">
        <v>141</v>
      </c>
      <c r="D1378" t="s">
        <v>285</v>
      </c>
      <c r="E1378" t="s">
        <v>79</v>
      </c>
      <c r="F1378">
        <v>255.32423484732843</v>
      </c>
      <c r="G1378">
        <v>7.8229952244221579</v>
      </c>
      <c r="H1378" t="s">
        <v>241</v>
      </c>
      <c r="I1378" t="s">
        <v>146</v>
      </c>
      <c r="J1378">
        <v>9.2125130185057094E-3</v>
      </c>
      <c r="K1378">
        <v>0.41583155750815531</v>
      </c>
      <c r="L1378">
        <v>4.6386807679932189E-2</v>
      </c>
      <c r="M1378"/>
      <c r="N1378">
        <v>2.7037792703129428E-2</v>
      </c>
      <c r="O1378">
        <v>0.51074384210878299</v>
      </c>
      <c r="P1378"/>
      <c r="Q1378"/>
      <c r="R1378">
        <v>74.315432000000001</v>
      </c>
      <c r="S1378">
        <v>44.214974851519017</v>
      </c>
      <c r="T1378"/>
      <c r="U1378"/>
      <c r="V1378"/>
      <c r="W1378"/>
      <c r="X1378"/>
      <c r="Y1378"/>
      <c r="Z1378">
        <v>2.5180104277445716</v>
      </c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>
        <v>9.3568634101461594</v>
      </c>
      <c r="AR1378"/>
      <c r="AS1378"/>
      <c r="AT1378"/>
      <c r="AU1378"/>
      <c r="AV1378"/>
      <c r="AW1378"/>
      <c r="AX1378"/>
      <c r="AY1378"/>
      <c r="AZ1378"/>
      <c r="BA1378">
        <v>-12.4624012787623</v>
      </c>
      <c r="BB1378">
        <v>-11.514250000000001</v>
      </c>
      <c r="BC1378"/>
    </row>
    <row r="1379" spans="1:55" x14ac:dyDescent="0.2">
      <c r="A1379" s="3" t="str">
        <f t="shared" si="21"/>
        <v>ArgentinaAR6_UNFCCC1994</v>
      </c>
      <c r="B1379" t="s">
        <v>140</v>
      </c>
      <c r="C1379" t="s">
        <v>141</v>
      </c>
      <c r="D1379" t="s">
        <v>285</v>
      </c>
      <c r="E1379" t="s">
        <v>70</v>
      </c>
      <c r="F1379">
        <v>285.47309553926533</v>
      </c>
      <c r="G1379">
        <v>8.2772945529533892</v>
      </c>
      <c r="H1379" t="s">
        <v>149</v>
      </c>
      <c r="I1379" t="s">
        <v>207</v>
      </c>
      <c r="J1379">
        <v>9.5163168872990818E-3</v>
      </c>
      <c r="K1379">
        <v>0.43831049334363598</v>
      </c>
      <c r="L1379">
        <v>4.5255698904605894E-2</v>
      </c>
      <c r="M1379"/>
      <c r="N1379">
        <v>2.6132653584275488E-2</v>
      </c>
      <c r="O1379">
        <v>0.49030115416748271</v>
      </c>
      <c r="P1379"/>
      <c r="Q1379"/>
      <c r="R1379">
        <v>78.013190400000013</v>
      </c>
      <c r="S1379">
        <v>48.299328365793414</v>
      </c>
      <c r="T1379"/>
      <c r="U1379"/>
      <c r="V1379"/>
      <c r="W1379"/>
      <c r="X1379"/>
      <c r="Y1379"/>
      <c r="Z1379">
        <v>2.8502435733278375</v>
      </c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>
        <v>10.805025887544581</v>
      </c>
      <c r="AR1379"/>
      <c r="AS1379"/>
      <c r="AT1379"/>
      <c r="AU1379"/>
      <c r="AV1379"/>
      <c r="AW1379"/>
      <c r="AX1379"/>
      <c r="AY1379"/>
      <c r="AZ1379"/>
      <c r="BA1379">
        <v>-15.7539344875</v>
      </c>
      <c r="BB1379">
        <v>-29.0786752666667</v>
      </c>
      <c r="BC1379"/>
    </row>
    <row r="1380" spans="1:55" x14ac:dyDescent="0.2">
      <c r="A1380" s="3" t="str">
        <f t="shared" si="21"/>
        <v>ArgentinaAR6_UNFCCC1997</v>
      </c>
      <c r="B1380" t="s">
        <v>140</v>
      </c>
      <c r="C1380" t="s">
        <v>141</v>
      </c>
      <c r="D1380" t="s">
        <v>285</v>
      </c>
      <c r="E1380" t="s">
        <v>64</v>
      </c>
      <c r="F1380">
        <v>303.58634397299727</v>
      </c>
      <c r="G1380">
        <v>8.4762840569922648</v>
      </c>
      <c r="H1380" t="s">
        <v>121</v>
      </c>
      <c r="I1380" t="s">
        <v>207</v>
      </c>
      <c r="J1380">
        <v>9.3953149150473973E-3</v>
      </c>
      <c r="K1380">
        <v>0.43855486191155624</v>
      </c>
      <c r="L1380">
        <v>4.8390486395120502E-2</v>
      </c>
      <c r="M1380"/>
      <c r="N1380">
        <v>3.0908717026550507E-2</v>
      </c>
      <c r="O1380">
        <v>0.48214593466677264</v>
      </c>
      <c r="P1380"/>
      <c r="Q1380"/>
      <c r="R1380">
        <v>73.248865599999988</v>
      </c>
      <c r="S1380">
        <v>52.728377228727844</v>
      </c>
      <c r="T1380"/>
      <c r="U1380"/>
      <c r="V1380"/>
      <c r="W1380"/>
      <c r="X1380"/>
      <c r="Y1380"/>
      <c r="Z1380">
        <v>3.3902888242575924</v>
      </c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>
        <v>17.005389913943691</v>
      </c>
      <c r="AR1380"/>
      <c r="AS1380"/>
      <c r="AT1380"/>
      <c r="AU1380"/>
      <c r="AV1380"/>
      <c r="AW1380"/>
      <c r="AX1380"/>
      <c r="AY1380"/>
      <c r="AZ1380"/>
      <c r="BA1380">
        <v>-15.208768809666701</v>
      </c>
      <c r="BB1380">
        <v>-30.413633616666697</v>
      </c>
      <c r="BC1380"/>
    </row>
    <row r="1381" spans="1:55" x14ac:dyDescent="0.2">
      <c r="A1381" s="3" t="str">
        <f t="shared" si="21"/>
        <v>ArgentinaAR6_UNFCCC2000</v>
      </c>
      <c r="B1381" t="s">
        <v>140</v>
      </c>
      <c r="C1381" t="s">
        <v>141</v>
      </c>
      <c r="D1381" t="s">
        <v>285</v>
      </c>
      <c r="E1381" t="s">
        <v>58</v>
      </c>
      <c r="F1381">
        <v>319.03626154819602</v>
      </c>
      <c r="G1381">
        <v>8.6061397463186502</v>
      </c>
      <c r="H1381" t="s">
        <v>147</v>
      </c>
      <c r="I1381" t="s">
        <v>146</v>
      </c>
      <c r="J1381">
        <v>9.6477748261876023E-3</v>
      </c>
      <c r="K1381">
        <v>0.42457375401356373</v>
      </c>
      <c r="L1381">
        <v>5.5637076674429783E-2</v>
      </c>
      <c r="M1381"/>
      <c r="N1381">
        <v>3.0638603780199263E-2</v>
      </c>
      <c r="O1381">
        <v>0.48915056553180719</v>
      </c>
      <c r="P1381"/>
      <c r="Q1381"/>
      <c r="R1381">
        <v>74.509286399999993</v>
      </c>
      <c r="S1381">
        <v>57.404895952260951</v>
      </c>
      <c r="T1381"/>
      <c r="U1381"/>
      <c r="V1381"/>
      <c r="W1381"/>
      <c r="X1381"/>
      <c r="Y1381"/>
      <c r="Z1381">
        <v>2.7775245946410037</v>
      </c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>
        <v>10.057299104589587</v>
      </c>
      <c r="AR1381"/>
      <c r="AS1381"/>
      <c r="AT1381"/>
      <c r="AU1381">
        <v>11.307761709962101</v>
      </c>
      <c r="AV1381"/>
      <c r="AW1381"/>
      <c r="AX1381"/>
      <c r="AY1381"/>
      <c r="AZ1381"/>
      <c r="BA1381">
        <v>-15.7501425918446</v>
      </c>
      <c r="BB1381">
        <v>-48.747489080578198</v>
      </c>
      <c r="BC1381"/>
    </row>
    <row r="1382" spans="1:55" x14ac:dyDescent="0.2">
      <c r="A1382" s="3" t="str">
        <f t="shared" si="21"/>
        <v>ArgentinaAR6_UNFCCC2010</v>
      </c>
      <c r="B1382" t="s">
        <v>140</v>
      </c>
      <c r="C1382" t="s">
        <v>141</v>
      </c>
      <c r="D1382" t="s">
        <v>285</v>
      </c>
      <c r="E1382" t="s">
        <v>30</v>
      </c>
      <c r="F1382">
        <v>462.30443244546825</v>
      </c>
      <c r="G1382">
        <v>11.334198736232244</v>
      </c>
      <c r="H1382" t="s">
        <v>206</v>
      </c>
      <c r="I1382" t="s">
        <v>205</v>
      </c>
      <c r="J1382">
        <v>9.6492846853560073E-3</v>
      </c>
      <c r="K1382">
        <v>0.38782992420925322</v>
      </c>
      <c r="L1382">
        <v>5.470689490519489E-2</v>
      </c>
      <c r="M1382"/>
      <c r="N1382">
        <v>3.1563323014052347E-2</v>
      </c>
      <c r="O1382">
        <v>0.52589985787149951</v>
      </c>
      <c r="P1382"/>
      <c r="Q1382"/>
      <c r="R1382">
        <v>59.573996952380782</v>
      </c>
      <c r="S1382">
        <v>62.459229677419302</v>
      </c>
      <c r="T1382"/>
      <c r="U1382"/>
      <c r="V1382"/>
      <c r="W1382"/>
      <c r="X1382"/>
      <c r="Y1382"/>
      <c r="Z1382">
        <v>4.1734266866359393</v>
      </c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>
        <v>7.4126400000000006</v>
      </c>
      <c r="AP1382"/>
      <c r="AQ1382">
        <v>85.533092000000011</v>
      </c>
      <c r="AR1382"/>
      <c r="AS1382"/>
      <c r="AT1382"/>
      <c r="AU1382">
        <v>23.97345</v>
      </c>
      <c r="AV1382"/>
      <c r="AW1382"/>
      <c r="AX1382"/>
      <c r="AY1382"/>
      <c r="AZ1382"/>
      <c r="BA1382"/>
      <c r="BB1382"/>
      <c r="BC1382"/>
    </row>
    <row r="1383" spans="1:55" x14ac:dyDescent="0.2">
      <c r="A1383" s="3" t="str">
        <f t="shared" si="21"/>
        <v>ArgentinaAR6_UNFCCC2012</v>
      </c>
      <c r="B1383" t="s">
        <v>140</v>
      </c>
      <c r="C1383" t="s">
        <v>141</v>
      </c>
      <c r="D1383" t="s">
        <v>285</v>
      </c>
      <c r="E1383" t="s">
        <v>28</v>
      </c>
      <c r="F1383">
        <v>444.46413347926222</v>
      </c>
      <c r="G1383">
        <v>10.650114952150821</v>
      </c>
      <c r="H1383" t="s">
        <v>232</v>
      </c>
      <c r="I1383" t="s">
        <v>197</v>
      </c>
      <c r="J1383">
        <v>9.1755292739672013E-3</v>
      </c>
      <c r="K1383">
        <v>0.41744393536042479</v>
      </c>
      <c r="L1383">
        <v>5.9522283143313197E-2</v>
      </c>
      <c r="M1383"/>
      <c r="N1383">
        <v>3.3527992648225854E-2</v>
      </c>
      <c r="O1383">
        <v>0.48950578884803608</v>
      </c>
      <c r="P1383"/>
      <c r="Q1383"/>
      <c r="R1383">
        <v>61.080060952380776</v>
      </c>
      <c r="S1383">
        <v>60.454705161290072</v>
      </c>
      <c r="T1383"/>
      <c r="U1383"/>
      <c r="V1383"/>
      <c r="W1383"/>
      <c r="X1383"/>
      <c r="Y1383"/>
      <c r="Z1383">
        <v>4.1713201597542175</v>
      </c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>
        <v>2.056</v>
      </c>
      <c r="AP1383"/>
      <c r="AQ1383">
        <v>62.287680000000002</v>
      </c>
      <c r="AR1383"/>
      <c r="AS1383"/>
      <c r="AT1383"/>
      <c r="AU1383">
        <v>27.518000000000001</v>
      </c>
      <c r="AV1383"/>
      <c r="AW1383"/>
      <c r="AX1383"/>
      <c r="AY1383"/>
      <c r="AZ1383"/>
      <c r="BA1383"/>
      <c r="BB1383"/>
      <c r="BC1383"/>
    </row>
    <row r="1384" spans="1:55" x14ac:dyDescent="0.2">
      <c r="A1384" s="3" t="str">
        <f t="shared" si="21"/>
        <v>ArgentinaSAR_UNFCCC1990</v>
      </c>
      <c r="B1384" t="s">
        <v>140</v>
      </c>
      <c r="C1384" t="s">
        <v>141</v>
      </c>
      <c r="D1384" t="s">
        <v>23</v>
      </c>
      <c r="E1384" t="s">
        <v>79</v>
      </c>
      <c r="F1384">
        <v>238.69215076616911</v>
      </c>
      <c r="G1384">
        <v>7.3133972443600683</v>
      </c>
      <c r="H1384" t="s">
        <v>32</v>
      </c>
      <c r="I1384" t="s">
        <v>143</v>
      </c>
      <c r="J1384">
        <v>8.8812911485591402E-3</v>
      </c>
      <c r="K1384">
        <v>0.43407359951528618</v>
      </c>
      <c r="L1384">
        <v>3.9338356925958884E-2</v>
      </c>
      <c r="M1384"/>
      <c r="N1384">
        <v>2.896050913524954E-2</v>
      </c>
      <c r="O1384">
        <v>0.49762753442350538</v>
      </c>
      <c r="P1384"/>
      <c r="Q1384"/>
      <c r="R1384">
        <v>57.375885000000004</v>
      </c>
      <c r="S1384">
        <v>50.207480600625992</v>
      </c>
      <c r="T1384"/>
      <c r="U1384"/>
      <c r="V1384"/>
      <c r="W1384"/>
      <c r="X1384"/>
      <c r="Y1384"/>
      <c r="Z1384">
        <v>1.9856556533709191</v>
      </c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>
        <v>9.2107652180154282</v>
      </c>
      <c r="AR1384"/>
      <c r="AS1384"/>
      <c r="AT1384"/>
      <c r="AU1384"/>
      <c r="AV1384"/>
      <c r="AW1384"/>
      <c r="AX1384"/>
      <c r="AY1384"/>
      <c r="AZ1384"/>
      <c r="BA1384">
        <v>-12.4624012787623</v>
      </c>
      <c r="BB1384">
        <v>-11.514250000000001</v>
      </c>
      <c r="BC1384"/>
    </row>
    <row r="1385" spans="1:55" x14ac:dyDescent="0.2">
      <c r="A1385" s="3" t="str">
        <f t="shared" si="21"/>
        <v>ArgentinaSAR_UNFCCC1994</v>
      </c>
      <c r="B1385" t="s">
        <v>140</v>
      </c>
      <c r="C1385" t="s">
        <v>141</v>
      </c>
      <c r="D1385" t="s">
        <v>23</v>
      </c>
      <c r="E1385" t="s">
        <v>70</v>
      </c>
      <c r="F1385">
        <v>267.65636765843271</v>
      </c>
      <c r="G1385">
        <v>7.7606983940022758</v>
      </c>
      <c r="H1385" t="s">
        <v>241</v>
      </c>
      <c r="I1385" t="s">
        <v>143</v>
      </c>
      <c r="J1385">
        <v>9.1949692830789412E-3</v>
      </c>
      <c r="K1385">
        <v>0.45571041688081931</v>
      </c>
      <c r="L1385">
        <v>3.8294907881688746E-2</v>
      </c>
      <c r="M1385"/>
      <c r="N1385">
        <v>2.7908033137603032E-2</v>
      </c>
      <c r="O1385">
        <v>0.47808664209988883</v>
      </c>
      <c r="P1385"/>
      <c r="Q1385"/>
      <c r="R1385">
        <v>60.230772000000002</v>
      </c>
      <c r="S1385">
        <v>54.845391184600579</v>
      </c>
      <c r="T1385"/>
      <c r="U1385"/>
      <c r="V1385"/>
      <c r="W1385"/>
      <c r="X1385"/>
      <c r="Y1385"/>
      <c r="Z1385">
        <v>2.2410594600681852</v>
      </c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>
        <v>10.645711405804601</v>
      </c>
      <c r="AR1385"/>
      <c r="AS1385"/>
      <c r="AT1385"/>
      <c r="AU1385"/>
      <c r="AV1385"/>
      <c r="AW1385"/>
      <c r="AX1385"/>
      <c r="AY1385"/>
      <c r="AZ1385"/>
      <c r="BA1385">
        <v>-15.7539344875</v>
      </c>
      <c r="BB1385">
        <v>-29.0786752666667</v>
      </c>
      <c r="BC1385"/>
    </row>
    <row r="1386" spans="1:55" x14ac:dyDescent="0.2">
      <c r="A1386" s="3" t="str">
        <f t="shared" si="21"/>
        <v>ArgentinaSAR_UNFCCC1997</v>
      </c>
      <c r="B1386" t="s">
        <v>140</v>
      </c>
      <c r="C1386" t="s">
        <v>141</v>
      </c>
      <c r="D1386" t="s">
        <v>23</v>
      </c>
      <c r="E1386" t="s">
        <v>64</v>
      </c>
      <c r="F1386">
        <v>286.42112663657355</v>
      </c>
      <c r="G1386">
        <v>7.9970225192714599</v>
      </c>
      <c r="H1386" t="s">
        <v>204</v>
      </c>
      <c r="I1386" t="s">
        <v>143</v>
      </c>
      <c r="J1386">
        <v>9.0917055139176205E-3</v>
      </c>
      <c r="K1386">
        <v>0.45247370492828209</v>
      </c>
      <c r="L1386">
        <v>4.0677552285967887E-2</v>
      </c>
      <c r="M1386"/>
      <c r="N1386">
        <v>3.2794587763040332E-2</v>
      </c>
      <c r="O1386">
        <v>0.47405415502270964</v>
      </c>
      <c r="P1386"/>
      <c r="Q1386"/>
      <c r="R1386">
        <v>56.552433000000001</v>
      </c>
      <c r="S1386">
        <v>59.874714069251397</v>
      </c>
      <c r="T1386"/>
      <c r="U1386"/>
      <c r="V1386"/>
      <c r="W1386"/>
      <c r="X1386"/>
      <c r="Y1386"/>
      <c r="Z1386">
        <v>2.6836700361995089</v>
      </c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>
        <v>16.668308062902465</v>
      </c>
      <c r="AR1386"/>
      <c r="AS1386"/>
      <c r="AT1386"/>
      <c r="AU1386"/>
      <c r="AV1386"/>
      <c r="AW1386"/>
      <c r="AX1386"/>
      <c r="AY1386"/>
      <c r="AZ1386"/>
      <c r="BA1386">
        <v>-15.208768809666701</v>
      </c>
      <c r="BB1386">
        <v>-30.413633616666697</v>
      </c>
      <c r="BC1386"/>
    </row>
    <row r="1387" spans="1:55" x14ac:dyDescent="0.2">
      <c r="A1387" s="3" t="str">
        <f t="shared" si="21"/>
        <v>ArgentinaSAR_UNFCCC2000</v>
      </c>
      <c r="B1387" t="s">
        <v>140</v>
      </c>
      <c r="C1387" t="s">
        <v>141</v>
      </c>
      <c r="D1387" t="s">
        <v>23</v>
      </c>
      <c r="E1387" t="s">
        <v>58</v>
      </c>
      <c r="F1387">
        <v>301.87702519152288</v>
      </c>
      <c r="G1387">
        <v>8.1432619991026574</v>
      </c>
      <c r="H1387" t="s">
        <v>230</v>
      </c>
      <c r="I1387" t="s">
        <v>143</v>
      </c>
      <c r="J1387">
        <v>9.3286874865490151E-3</v>
      </c>
      <c r="K1387">
        <v>0.43713474823186343</v>
      </c>
      <c r="L1387">
        <v>4.6418626950833437E-2</v>
      </c>
      <c r="M1387"/>
      <c r="N1387">
        <v>3.2411228449907729E-2</v>
      </c>
      <c r="O1387">
        <v>0.48403539636739534</v>
      </c>
      <c r="P1387"/>
      <c r="Q1387"/>
      <c r="R1387">
        <v>57.525551999999998</v>
      </c>
      <c r="S1387">
        <v>65.185046685717566</v>
      </c>
      <c r="T1387"/>
      <c r="U1387"/>
      <c r="V1387"/>
      <c r="W1387"/>
      <c r="X1387"/>
      <c r="Y1387"/>
      <c r="Z1387">
        <v>2.2087894886394297</v>
      </c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>
        <v>9.8920156584698944</v>
      </c>
      <c r="AR1387"/>
      <c r="AS1387"/>
      <c r="AT1387"/>
      <c r="AU1387">
        <v>11.307761709962101</v>
      </c>
      <c r="AV1387"/>
      <c r="AW1387"/>
      <c r="AX1387"/>
      <c r="AY1387"/>
      <c r="AZ1387"/>
      <c r="BA1387">
        <v>-15.7501425918446</v>
      </c>
      <c r="BB1387">
        <v>-48.747489080578198</v>
      </c>
      <c r="BC1387"/>
    </row>
    <row r="1388" spans="1:55" x14ac:dyDescent="0.2">
      <c r="A1388" s="3" t="str">
        <f t="shared" si="21"/>
        <v>ArgentinaSAR_UNFCCC2010</v>
      </c>
      <c r="B1388" t="s">
        <v>140</v>
      </c>
      <c r="C1388" t="s">
        <v>141</v>
      </c>
      <c r="D1388" t="s">
        <v>23</v>
      </c>
      <c r="E1388" t="s">
        <v>30</v>
      </c>
      <c r="F1388">
        <v>447.33749999999975</v>
      </c>
      <c r="G1388">
        <v>10.967258307148834</v>
      </c>
      <c r="H1388" t="s">
        <v>218</v>
      </c>
      <c r="I1388" t="s">
        <v>205</v>
      </c>
      <c r="J1388">
        <v>9.4448192207619644E-3</v>
      </c>
      <c r="K1388">
        <v>0.39600377790817914</v>
      </c>
      <c r="L1388">
        <v>4.4404280884119955E-2</v>
      </c>
      <c r="M1388"/>
      <c r="N1388">
        <v>3.2620761729119534E-2</v>
      </c>
      <c r="O1388">
        <v>0.52697117947858141</v>
      </c>
      <c r="P1388"/>
      <c r="Q1388"/>
      <c r="R1388">
        <v>45.994629999999866</v>
      </c>
      <c r="S1388">
        <v>70.924399999999935</v>
      </c>
      <c r="T1388"/>
      <c r="U1388"/>
      <c r="V1388"/>
      <c r="W1388"/>
      <c r="X1388"/>
      <c r="Y1388"/>
      <c r="Z1388">
        <v>3.6706699999999954</v>
      </c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>
        <v>7.4126400000000006</v>
      </c>
      <c r="AP1388"/>
      <c r="AQ1388">
        <v>83.75818000000001</v>
      </c>
      <c r="AR1388"/>
      <c r="AS1388"/>
      <c r="AT1388"/>
      <c r="AU1388">
        <v>23.97345</v>
      </c>
      <c r="AV1388"/>
      <c r="AW1388"/>
      <c r="AX1388"/>
      <c r="AY1388"/>
      <c r="AZ1388"/>
      <c r="BA1388"/>
      <c r="BB1388"/>
      <c r="BC1388"/>
    </row>
    <row r="1389" spans="1:55" x14ac:dyDescent="0.2">
      <c r="A1389" s="3" t="str">
        <f t="shared" si="21"/>
        <v>ArgentinaSAR_UNFCCC2012</v>
      </c>
      <c r="B1389" t="s">
        <v>140</v>
      </c>
      <c r="C1389" t="s">
        <v>141</v>
      </c>
      <c r="D1389" t="s">
        <v>23</v>
      </c>
      <c r="E1389" t="s">
        <v>28</v>
      </c>
      <c r="F1389">
        <v>429.07431999999955</v>
      </c>
      <c r="G1389">
        <v>10.281348902653702</v>
      </c>
      <c r="H1389" t="s">
        <v>202</v>
      </c>
      <c r="I1389" t="s">
        <v>205</v>
      </c>
      <c r="J1389">
        <v>8.9544328599719131E-3</v>
      </c>
      <c r="K1389">
        <v>0.4273795038584462</v>
      </c>
      <c r="L1389">
        <v>4.8424011952055361E-2</v>
      </c>
      <c r="M1389"/>
      <c r="N1389">
        <v>3.4738713796714782E-2</v>
      </c>
      <c r="O1389">
        <v>0.48945777039278371</v>
      </c>
      <c r="P1389"/>
      <c r="Q1389"/>
      <c r="R1389">
        <v>47.157399999999868</v>
      </c>
      <c r="S1389">
        <v>68.648199999999719</v>
      </c>
      <c r="T1389"/>
      <c r="U1389"/>
      <c r="V1389"/>
      <c r="W1389"/>
      <c r="X1389"/>
      <c r="Y1389"/>
      <c r="Z1389">
        <v>3.6930599999999942</v>
      </c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>
        <v>2.056</v>
      </c>
      <c r="AP1389"/>
      <c r="AQ1389">
        <v>60.941099999999999</v>
      </c>
      <c r="AR1389"/>
      <c r="AS1389"/>
      <c r="AT1389"/>
      <c r="AU1389">
        <v>27.518000000000001</v>
      </c>
      <c r="AV1389"/>
      <c r="AW1389"/>
      <c r="AX1389"/>
      <c r="AY1389"/>
      <c r="AZ1389"/>
      <c r="BA1389"/>
      <c r="BB1389"/>
      <c r="BC1389"/>
    </row>
    <row r="1390" spans="1:55" x14ac:dyDescent="0.2">
      <c r="A1390" s="3" t="str">
        <f t="shared" si="21"/>
        <v>BrazilAR4_UNFCCC1990</v>
      </c>
      <c r="B1390" t="s">
        <v>150</v>
      </c>
      <c r="C1390" t="s">
        <v>151</v>
      </c>
      <c r="D1390" t="s">
        <v>26</v>
      </c>
      <c r="E1390" t="s">
        <v>79</v>
      </c>
      <c r="F1390">
        <v>1386.94092</v>
      </c>
      <c r="G1390">
        <v>9.2029303112887408</v>
      </c>
      <c r="H1390" t="s">
        <v>213</v>
      </c>
      <c r="I1390" t="s">
        <v>100</v>
      </c>
      <c r="J1390">
        <v>5.0657632598366698E-2</v>
      </c>
      <c r="K1390">
        <v>0.13544685090119052</v>
      </c>
      <c r="L1390">
        <v>2.3461576142695392E-2</v>
      </c>
      <c r="M1390"/>
      <c r="N1390">
        <v>3.4791561272847875E-2</v>
      </c>
      <c r="O1390">
        <v>0.80630001168326626</v>
      </c>
      <c r="P1390"/>
      <c r="Q1390">
        <v>13.528939999999999</v>
      </c>
      <c r="R1390">
        <v>205.5975</v>
      </c>
      <c r="S1390">
        <v>86.643500000000003</v>
      </c>
      <c r="T1390"/>
      <c r="U1390"/>
      <c r="V1390"/>
      <c r="W1390"/>
      <c r="X1390"/>
      <c r="Y1390"/>
      <c r="Z1390">
        <v>14.48748</v>
      </c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>
        <v>798.03305999999998</v>
      </c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</row>
    <row r="1391" spans="1:55" x14ac:dyDescent="0.2">
      <c r="A1391" s="3" t="str">
        <f t="shared" si="21"/>
        <v>BrazilAR4_UNFCCC1991</v>
      </c>
      <c r="B1391" t="s">
        <v>150</v>
      </c>
      <c r="C1391" t="s">
        <v>151</v>
      </c>
      <c r="D1391" t="s">
        <v>26</v>
      </c>
      <c r="E1391" t="s">
        <v>78</v>
      </c>
      <c r="F1391">
        <v>1272.7825799999998</v>
      </c>
      <c r="G1391">
        <v>8.300587508729576</v>
      </c>
      <c r="H1391" t="s">
        <v>206</v>
      </c>
      <c r="I1391" t="s">
        <v>100</v>
      </c>
      <c r="J1391">
        <v>5.1012615312321645E-2</v>
      </c>
      <c r="K1391">
        <v>0.15207800848437131</v>
      </c>
      <c r="L1391">
        <v>2.6545099320891091E-2</v>
      </c>
      <c r="M1391"/>
      <c r="N1391">
        <v>4.2763297404651783E-2</v>
      </c>
      <c r="O1391">
        <v>0.77861359479008585</v>
      </c>
      <c r="P1391">
        <v>11.8325</v>
      </c>
      <c r="Q1391">
        <v>14.037360000000001</v>
      </c>
      <c r="R1391">
        <v>211.75749999999996</v>
      </c>
      <c r="S1391">
        <v>88.798040000000015</v>
      </c>
      <c r="T1391"/>
      <c r="U1391"/>
      <c r="V1391"/>
      <c r="W1391"/>
      <c r="X1391"/>
      <c r="Y1391"/>
      <c r="Z1391">
        <v>3.4485399999999999</v>
      </c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>
        <v>661.13188000000002</v>
      </c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</row>
    <row r="1392" spans="1:55" x14ac:dyDescent="0.2">
      <c r="A1392" s="3" t="str">
        <f t="shared" si="21"/>
        <v>BrazilAR4_UNFCCC1992</v>
      </c>
      <c r="B1392" t="s">
        <v>150</v>
      </c>
      <c r="C1392" t="s">
        <v>151</v>
      </c>
      <c r="D1392" t="s">
        <v>26</v>
      </c>
      <c r="E1392" t="s">
        <v>76</v>
      </c>
      <c r="F1392">
        <v>1425.59782</v>
      </c>
      <c r="G1392">
        <v>9.144262963645021</v>
      </c>
      <c r="H1392" t="s">
        <v>167</v>
      </c>
      <c r="I1392" t="s">
        <v>100</v>
      </c>
      <c r="J1392">
        <v>5.145513440917409E-2</v>
      </c>
      <c r="K1392">
        <v>0.13808595751079361</v>
      </c>
      <c r="L1392">
        <v>2.4652071928673403E-2</v>
      </c>
      <c r="M1392"/>
      <c r="N1392">
        <v>3.6814590527362058E-2</v>
      </c>
      <c r="O1392">
        <v>0.80044738003317095</v>
      </c>
      <c r="P1392">
        <v>12.574999999999999</v>
      </c>
      <c r="Q1392">
        <v>14.332139999999999</v>
      </c>
      <c r="R1392">
        <v>214.91999999999996</v>
      </c>
      <c r="S1392">
        <v>91.265479999999997</v>
      </c>
      <c r="T1392"/>
      <c r="U1392"/>
      <c r="V1392"/>
      <c r="W1392"/>
      <c r="X1392"/>
      <c r="Y1392"/>
      <c r="Z1392">
        <v>3.54738</v>
      </c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>
        <v>804.47604000000001</v>
      </c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</row>
    <row r="1393" spans="1:55" x14ac:dyDescent="0.2">
      <c r="A1393" s="3" t="str">
        <f t="shared" si="21"/>
        <v>BrazilAR4_UNFCCC1993</v>
      </c>
      <c r="B1393" t="s">
        <v>150</v>
      </c>
      <c r="C1393" t="s">
        <v>151</v>
      </c>
      <c r="D1393" t="s">
        <v>26</v>
      </c>
      <c r="E1393" t="s">
        <v>73</v>
      </c>
      <c r="F1393">
        <v>1499.7939199999998</v>
      </c>
      <c r="G1393">
        <v>9.4659532775238713</v>
      </c>
      <c r="H1393" t="s">
        <v>167</v>
      </c>
      <c r="I1393" t="s">
        <v>100</v>
      </c>
      <c r="J1393">
        <v>5.1562857629635521E-2</v>
      </c>
      <c r="K1393">
        <v>0.1344166137171699</v>
      </c>
      <c r="L1393">
        <v>2.4220487572052564E-2</v>
      </c>
      <c r="M1393"/>
      <c r="N1393">
        <v>3.7877497196414825E-2</v>
      </c>
      <c r="O1393">
        <v>0.80348540151436276</v>
      </c>
      <c r="P1393">
        <v>13.130000000000003</v>
      </c>
      <c r="Q1393">
        <v>14.431659999999999</v>
      </c>
      <c r="R1393">
        <v>215.64499999999998</v>
      </c>
      <c r="S1393">
        <v>92.394900000000007</v>
      </c>
      <c r="T1393"/>
      <c r="U1393"/>
      <c r="V1393"/>
      <c r="W1393"/>
      <c r="X1393"/>
      <c r="Y1393"/>
      <c r="Z1393">
        <v>3.1575000000000002</v>
      </c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>
        <v>866.30345999999997</v>
      </c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</row>
    <row r="1394" spans="1:55" x14ac:dyDescent="0.2">
      <c r="A1394" s="3" t="str">
        <f t="shared" si="21"/>
        <v>BrazilAR4_UNFCCC1994</v>
      </c>
      <c r="B1394" t="s">
        <v>150</v>
      </c>
      <c r="C1394" t="s">
        <v>151</v>
      </c>
      <c r="D1394" t="s">
        <v>26</v>
      </c>
      <c r="E1394" t="s">
        <v>70</v>
      </c>
      <c r="F1394">
        <v>1518.5763199999999</v>
      </c>
      <c r="G1394">
        <v>9.4332952384435789</v>
      </c>
      <c r="H1394" t="s">
        <v>213</v>
      </c>
      <c r="I1394" t="s">
        <v>100</v>
      </c>
      <c r="J1394">
        <v>5.1657016175008147E-2</v>
      </c>
      <c r="K1394">
        <v>0.13850198849406531</v>
      </c>
      <c r="L1394">
        <v>2.4778497797199948E-2</v>
      </c>
      <c r="M1394"/>
      <c r="N1394">
        <v>3.7921742385657646E-2</v>
      </c>
      <c r="O1394">
        <v>0.79879777132307717</v>
      </c>
      <c r="P1394">
        <v>13.019999999999998</v>
      </c>
      <c r="Q1394">
        <v>14.788080000000001</v>
      </c>
      <c r="R1394">
        <v>219.66750000000002</v>
      </c>
      <c r="S1394">
        <v>95.503040000000013</v>
      </c>
      <c r="T1394"/>
      <c r="U1394"/>
      <c r="V1394"/>
      <c r="W1394"/>
      <c r="X1394"/>
      <c r="Y1394"/>
      <c r="Z1394">
        <v>3.7525599999999999</v>
      </c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>
        <v>866.30419999999992</v>
      </c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</row>
    <row r="1395" spans="1:55" x14ac:dyDescent="0.2">
      <c r="A1395" s="3" t="str">
        <f t="shared" si="21"/>
        <v>BrazilAR4_UNFCCC1995</v>
      </c>
      <c r="B1395" t="s">
        <v>150</v>
      </c>
      <c r="C1395" t="s">
        <v>151</v>
      </c>
      <c r="D1395" t="s">
        <v>26</v>
      </c>
      <c r="E1395" t="s">
        <v>68</v>
      </c>
      <c r="F1395">
        <v>2538.7833999999998</v>
      </c>
      <c r="G1395">
        <v>15.526271641029274</v>
      </c>
      <c r="H1395" t="s">
        <v>206</v>
      </c>
      <c r="I1395" t="s">
        <v>100</v>
      </c>
      <c r="J1395">
        <v>5.1278655052894952E-2</v>
      </c>
      <c r="K1395">
        <v>8.8643481755867795E-2</v>
      </c>
      <c r="L1395">
        <v>1.5397075622914503E-2</v>
      </c>
      <c r="M1395"/>
      <c r="N1395">
        <v>2.4001401616222953E-2</v>
      </c>
      <c r="O1395">
        <v>0.87195804100499485</v>
      </c>
      <c r="P1395">
        <v>13.065</v>
      </c>
      <c r="Q1395">
        <v>15.211040000000001</v>
      </c>
      <c r="R1395">
        <v>223.92750000000001</v>
      </c>
      <c r="S1395">
        <v>97.025819999999996</v>
      </c>
      <c r="T1395"/>
      <c r="U1395"/>
      <c r="V1395"/>
      <c r="W1395"/>
      <c r="X1395"/>
      <c r="Y1395"/>
      <c r="Z1395">
        <v>3.8853400000000002</v>
      </c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>
        <v>1860.5979</v>
      </c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</row>
    <row r="1396" spans="1:55" x14ac:dyDescent="0.2">
      <c r="A1396" s="3" t="str">
        <f t="shared" si="21"/>
        <v>BrazilAR4_UNFCCC1996</v>
      </c>
      <c r="B1396" t="s">
        <v>150</v>
      </c>
      <c r="C1396" t="s">
        <v>151</v>
      </c>
      <c r="D1396" t="s">
        <v>26</v>
      </c>
      <c r="E1396" t="s">
        <v>65</v>
      </c>
      <c r="F1396">
        <v>1867.9312600000001</v>
      </c>
      <c r="G1396">
        <v>11.25008213524684</v>
      </c>
      <c r="H1396" t="s">
        <v>206</v>
      </c>
      <c r="I1396" t="s">
        <v>100</v>
      </c>
      <c r="J1396">
        <v>5.0854712651516053E-2</v>
      </c>
      <c r="K1396">
        <v>0.12889425063746726</v>
      </c>
      <c r="L1396">
        <v>2.1724375446235639E-2</v>
      </c>
      <c r="M1396"/>
      <c r="N1396">
        <v>3.3773277074446523E-2</v>
      </c>
      <c r="O1396">
        <v>0.81560809684185065</v>
      </c>
      <c r="P1396"/>
      <c r="Q1396">
        <v>13.936779999999999</v>
      </c>
      <c r="R1396">
        <v>218.46750000000003</v>
      </c>
      <c r="S1396">
        <v>90.991319999999988</v>
      </c>
      <c r="T1396"/>
      <c r="U1396"/>
      <c r="V1396"/>
      <c r="W1396"/>
      <c r="X1396"/>
      <c r="Y1396"/>
      <c r="Z1396">
        <v>15.212459999999998</v>
      </c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>
        <v>1184.8918000000001</v>
      </c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</row>
    <row r="1397" spans="1:55" x14ac:dyDescent="0.2">
      <c r="A1397" s="3" t="str">
        <f t="shared" si="21"/>
        <v>BrazilAR4_UNFCCC1997</v>
      </c>
      <c r="B1397" t="s">
        <v>150</v>
      </c>
      <c r="C1397" t="s">
        <v>151</v>
      </c>
      <c r="D1397" t="s">
        <v>26</v>
      </c>
      <c r="E1397" t="s">
        <v>64</v>
      </c>
      <c r="F1397">
        <v>1588.90428</v>
      </c>
      <c r="G1397">
        <v>9.4270858700312665</v>
      </c>
      <c r="H1397" t="s">
        <v>213</v>
      </c>
      <c r="I1397" t="s">
        <v>100</v>
      </c>
      <c r="J1397">
        <v>4.9844659980261406E-2</v>
      </c>
      <c r="K1397">
        <v>0.16104404980267281</v>
      </c>
      <c r="L1397">
        <v>2.650176006826541E-2</v>
      </c>
      <c r="M1397"/>
      <c r="N1397">
        <v>4.1001626605222566E-2</v>
      </c>
      <c r="O1397">
        <v>0.77145256352383917</v>
      </c>
      <c r="P1397"/>
      <c r="Q1397">
        <v>14.302720000000001</v>
      </c>
      <c r="R1397">
        <v>222.48000000000002</v>
      </c>
      <c r="S1397">
        <v>94.039860000000004</v>
      </c>
      <c r="T1397"/>
      <c r="U1397"/>
      <c r="V1397"/>
      <c r="W1397"/>
      <c r="X1397"/>
      <c r="Y1397"/>
      <c r="Z1397">
        <v>14.556979999999999</v>
      </c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>
        <v>880.38472000000002</v>
      </c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</row>
    <row r="1398" spans="1:55" x14ac:dyDescent="0.2">
      <c r="A1398" s="3" t="str">
        <f t="shared" si="21"/>
        <v>BrazilAR4_UNFCCC1998</v>
      </c>
      <c r="B1398" t="s">
        <v>150</v>
      </c>
      <c r="C1398" t="s">
        <v>151</v>
      </c>
      <c r="D1398" t="s">
        <v>26</v>
      </c>
      <c r="E1398" t="s">
        <v>62</v>
      </c>
      <c r="F1398">
        <v>1865.4129599999999</v>
      </c>
      <c r="G1398">
        <v>10.906309036696511</v>
      </c>
      <c r="H1398" t="s">
        <v>213</v>
      </c>
      <c r="I1398" t="s">
        <v>231</v>
      </c>
      <c r="J1398">
        <v>5.1584605696450986E-2</v>
      </c>
      <c r="K1398">
        <v>0.14255834268461393</v>
      </c>
      <c r="L1398">
        <v>2.3328528820771136E-2</v>
      </c>
      <c r="M1398"/>
      <c r="N1398">
        <v>3.6651862866868903E-2</v>
      </c>
      <c r="O1398">
        <v>0.79746126562774611</v>
      </c>
      <c r="P1398"/>
      <c r="Q1398">
        <v>14.45926</v>
      </c>
      <c r="R1398">
        <v>224.48750000000001</v>
      </c>
      <c r="S1398">
        <v>96.334459999999993</v>
      </c>
      <c r="T1398"/>
      <c r="U1398"/>
      <c r="V1398"/>
      <c r="W1398"/>
      <c r="X1398"/>
      <c r="Y1398"/>
      <c r="Z1398">
        <v>14.31082</v>
      </c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>
        <v>1138.00254</v>
      </c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</row>
    <row r="1399" spans="1:55" x14ac:dyDescent="0.2">
      <c r="A1399" s="3" t="str">
        <f t="shared" si="21"/>
        <v>BrazilAR4_UNFCCC1999</v>
      </c>
      <c r="B1399" t="s">
        <v>150</v>
      </c>
      <c r="C1399" t="s">
        <v>151</v>
      </c>
      <c r="D1399" t="s">
        <v>26</v>
      </c>
      <c r="E1399" t="s">
        <v>60</v>
      </c>
      <c r="F1399">
        <v>1874.45452</v>
      </c>
      <c r="G1399">
        <v>10.804626793515736</v>
      </c>
      <c r="H1399" t="s">
        <v>213</v>
      </c>
      <c r="I1399" t="s">
        <v>231</v>
      </c>
      <c r="J1399">
        <v>5.1874708252322536E-2</v>
      </c>
      <c r="K1399">
        <v>0.14826772110747183</v>
      </c>
      <c r="L1399">
        <v>2.4166454569407209E-2</v>
      </c>
      <c r="M1399"/>
      <c r="N1399">
        <v>3.5839738592323915E-2</v>
      </c>
      <c r="O1399">
        <v>0.79172608573079706</v>
      </c>
      <c r="P1399"/>
      <c r="Q1399">
        <v>14.85318</v>
      </c>
      <c r="R1399">
        <v>226.44</v>
      </c>
      <c r="S1399">
        <v>97.031779999999998</v>
      </c>
      <c r="T1399"/>
      <c r="U1399"/>
      <c r="V1399"/>
      <c r="W1399"/>
      <c r="X1399"/>
      <c r="Y1399"/>
      <c r="Z1399">
        <v>15.706119999999999</v>
      </c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>
        <v>1130.0234599999999</v>
      </c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</row>
    <row r="1400" spans="1:55" x14ac:dyDescent="0.2">
      <c r="A1400" s="3" t="str">
        <f t="shared" si="21"/>
        <v>BrazilAR4_UNFCCC2000</v>
      </c>
      <c r="B1400" t="s">
        <v>150</v>
      </c>
      <c r="C1400" t="s">
        <v>151</v>
      </c>
      <c r="D1400" t="s">
        <v>26</v>
      </c>
      <c r="E1400" t="s">
        <v>58</v>
      </c>
      <c r="F1400">
        <v>1960.8463200000001</v>
      </c>
      <c r="G1400">
        <v>11.149171803496282</v>
      </c>
      <c r="H1400" t="s">
        <v>202</v>
      </c>
      <c r="I1400" t="s">
        <v>231</v>
      </c>
      <c r="J1400">
        <v>5.0937816545775963E-2</v>
      </c>
      <c r="K1400">
        <v>0.14537836907075921</v>
      </c>
      <c r="L1400">
        <v>2.3845642324483642E-2</v>
      </c>
      <c r="M1400"/>
      <c r="N1400">
        <v>3.6561417010997584E-2</v>
      </c>
      <c r="O1400">
        <v>0.79421457159375952</v>
      </c>
      <c r="P1400"/>
      <c r="Q1400">
        <v>15.41652</v>
      </c>
      <c r="R1400">
        <v>233.73750000000001</v>
      </c>
      <c r="S1400">
        <v>101.83256000000002</v>
      </c>
      <c r="T1400"/>
      <c r="U1400"/>
      <c r="V1400"/>
      <c r="W1400"/>
      <c r="X1400"/>
      <c r="Y1400"/>
      <c r="Z1400">
        <v>14.638059999999999</v>
      </c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>
        <v>1191.7080800000001</v>
      </c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</row>
    <row r="1401" spans="1:55" x14ac:dyDescent="0.2">
      <c r="A1401" s="3" t="str">
        <f t="shared" si="21"/>
        <v>BrazilAR4_UNFCCC2001</v>
      </c>
      <c r="B1401" t="s">
        <v>150</v>
      </c>
      <c r="C1401" t="s">
        <v>151</v>
      </c>
      <c r="D1401" t="s">
        <v>26</v>
      </c>
      <c r="E1401" t="s">
        <v>55</v>
      </c>
      <c r="F1401">
        <v>1977.0739799999999</v>
      </c>
      <c r="G1401">
        <v>11.093951586763174</v>
      </c>
      <c r="H1401" t="s">
        <v>232</v>
      </c>
      <c r="I1401" t="s">
        <v>231</v>
      </c>
      <c r="J1401">
        <v>5.3357282384825754E-2</v>
      </c>
      <c r="K1401">
        <v>0.14936710663705161</v>
      </c>
      <c r="L1401">
        <v>2.4354384553682711E-2</v>
      </c>
      <c r="M1401"/>
      <c r="N1401">
        <v>3.4394433737881674E-2</v>
      </c>
      <c r="O1401">
        <v>0.79188407507138403</v>
      </c>
      <c r="P1401"/>
      <c r="Q1401">
        <v>16.05274</v>
      </c>
      <c r="R1401">
        <v>242.83249999999998</v>
      </c>
      <c r="S1401">
        <v>104.88407999999998</v>
      </c>
      <c r="T1401"/>
      <c r="U1401"/>
      <c r="V1401"/>
      <c r="W1401"/>
      <c r="X1401"/>
      <c r="Y1401"/>
      <c r="Z1401">
        <v>14.46218</v>
      </c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>
        <v>1187.3818999999999</v>
      </c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</row>
    <row r="1402" spans="1:55" x14ac:dyDescent="0.2">
      <c r="A1402" s="3" t="str">
        <f t="shared" si="21"/>
        <v>BrazilAR4_UNFCCC2002</v>
      </c>
      <c r="B1402" t="s">
        <v>150</v>
      </c>
      <c r="C1402" t="s">
        <v>151</v>
      </c>
      <c r="D1402" t="s">
        <v>26</v>
      </c>
      <c r="E1402" t="s">
        <v>52</v>
      </c>
      <c r="F1402">
        <v>2213.2100399999999</v>
      </c>
      <c r="G1402">
        <v>12.263135484785748</v>
      </c>
      <c r="H1402" t="s">
        <v>232</v>
      </c>
      <c r="I1402" t="s">
        <v>231</v>
      </c>
      <c r="J1402">
        <v>5.3026437616141536E-2</v>
      </c>
      <c r="K1402">
        <v>0.13275703376079029</v>
      </c>
      <c r="L1402">
        <v>2.271173503261353E-2</v>
      </c>
      <c r="M1402"/>
      <c r="N1402">
        <v>3.2399148162187079E-2</v>
      </c>
      <c r="O1402">
        <v>0.81213208304440909</v>
      </c>
      <c r="P1402"/>
      <c r="Q1402">
        <v>16.028420000000001</v>
      </c>
      <c r="R1402">
        <v>251.2525</v>
      </c>
      <c r="S1402">
        <v>109.47626</v>
      </c>
      <c r="T1402"/>
      <c r="U1402"/>
      <c r="V1402"/>
      <c r="W1402"/>
      <c r="X1402"/>
      <c r="Y1402"/>
      <c r="Z1402">
        <v>15.18582</v>
      </c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>
        <v>1405.47588</v>
      </c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</row>
    <row r="1403" spans="1:55" x14ac:dyDescent="0.2">
      <c r="A1403" s="3" t="str">
        <f t="shared" si="21"/>
        <v>BrazilAR4_UNFCCC2003</v>
      </c>
      <c r="B1403" t="s">
        <v>150</v>
      </c>
      <c r="C1403" t="s">
        <v>151</v>
      </c>
      <c r="D1403" t="s">
        <v>26</v>
      </c>
      <c r="E1403" t="s">
        <v>50</v>
      </c>
      <c r="F1403">
        <v>3149.5749000000005</v>
      </c>
      <c r="G1403">
        <v>17.245728256123318</v>
      </c>
      <c r="H1403" t="s">
        <v>208</v>
      </c>
      <c r="I1403" t="s">
        <v>231</v>
      </c>
      <c r="J1403">
        <v>5.1990924558948173E-2</v>
      </c>
      <c r="K1403">
        <v>9.1563632920747484E-2</v>
      </c>
      <c r="L1403">
        <v>1.6630256991189508E-2</v>
      </c>
      <c r="M1403"/>
      <c r="N1403">
        <v>2.2886009156346778E-2</v>
      </c>
      <c r="O1403">
        <v>0.86892010093171623</v>
      </c>
      <c r="P1403"/>
      <c r="Q1403">
        <v>16.613679999999999</v>
      </c>
      <c r="R1403">
        <v>264.3725</v>
      </c>
      <c r="S1403">
        <v>118.24938</v>
      </c>
      <c r="T1403"/>
      <c r="U1403"/>
      <c r="V1403"/>
      <c r="W1403"/>
      <c r="X1403"/>
      <c r="Y1403"/>
      <c r="Z1403">
        <v>15.32368</v>
      </c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>
        <v>2322.1697000000004</v>
      </c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</row>
    <row r="1404" spans="1:55" x14ac:dyDescent="0.2">
      <c r="A1404" s="3" t="str">
        <f t="shared" si="21"/>
        <v>BrazilAR4_UNFCCC2004</v>
      </c>
      <c r="B1404" t="s">
        <v>150</v>
      </c>
      <c r="C1404" t="s">
        <v>151</v>
      </c>
      <c r="D1404" t="s">
        <v>26</v>
      </c>
      <c r="E1404" t="s">
        <v>46</v>
      </c>
      <c r="F1404">
        <v>3386.24332</v>
      </c>
      <c r="G1404">
        <v>18.331560570711098</v>
      </c>
      <c r="H1404" t="s">
        <v>232</v>
      </c>
      <c r="I1404" t="s">
        <v>231</v>
      </c>
      <c r="J1404">
        <v>5.0788822360334197E-2</v>
      </c>
      <c r="K1404">
        <v>8.9900692664932308E-2</v>
      </c>
      <c r="L1404">
        <v>1.5795238246494349E-2</v>
      </c>
      <c r="M1404"/>
      <c r="N1404">
        <v>2.2643576599214968E-2</v>
      </c>
      <c r="O1404">
        <v>0.8716604924893584</v>
      </c>
      <c r="P1404"/>
      <c r="Q1404">
        <v>17.032119999999999</v>
      </c>
      <c r="R1404">
        <v>276.23250000000002</v>
      </c>
      <c r="S1404">
        <v>121.9118</v>
      </c>
      <c r="T1404"/>
      <c r="U1404"/>
      <c r="V1404"/>
      <c r="W1404"/>
      <c r="X1404"/>
      <c r="Y1404"/>
      <c r="Z1404">
        <v>16.386940000000003</v>
      </c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>
        <v>2520.0911599999999</v>
      </c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</row>
    <row r="1405" spans="1:55" x14ac:dyDescent="0.2">
      <c r="A1405" s="3" t="str">
        <f t="shared" si="21"/>
        <v>BrazilAR4_UNFCCC2005</v>
      </c>
      <c r="B1405" t="s">
        <v>150</v>
      </c>
      <c r="C1405" t="s">
        <v>151</v>
      </c>
      <c r="D1405" t="s">
        <v>26</v>
      </c>
      <c r="E1405" t="s">
        <v>43</v>
      </c>
      <c r="F1405">
        <v>2411.1067200000002</v>
      </c>
      <c r="G1405">
        <v>12.907607771318622</v>
      </c>
      <c r="H1405" t="s">
        <v>232</v>
      </c>
      <c r="I1405" t="s">
        <v>231</v>
      </c>
      <c r="J1405">
        <v>4.999851464085836E-2</v>
      </c>
      <c r="K1405">
        <v>0.13066101030982152</v>
      </c>
      <c r="L1405">
        <v>2.2908683195905985E-2</v>
      </c>
      <c r="M1405"/>
      <c r="N1405">
        <v>3.083233910110789E-2</v>
      </c>
      <c r="O1405">
        <v>0.81559796739316448</v>
      </c>
      <c r="P1405"/>
      <c r="Q1405">
        <v>17.417860000000001</v>
      </c>
      <c r="R1405">
        <v>280.34500000000003</v>
      </c>
      <c r="S1405">
        <v>122.96075999999999</v>
      </c>
      <c r="T1405"/>
      <c r="U1405"/>
      <c r="V1405"/>
      <c r="W1405"/>
      <c r="X1405"/>
      <c r="Y1405"/>
      <c r="Z1405">
        <v>16.051940000000002</v>
      </c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>
        <v>1529.7181799999998</v>
      </c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</row>
    <row r="1406" spans="1:55" x14ac:dyDescent="0.2">
      <c r="A1406" s="3" t="str">
        <f t="shared" si="21"/>
        <v>BrazilAR4_UNFCCC2006</v>
      </c>
      <c r="B1406" t="s">
        <v>150</v>
      </c>
      <c r="C1406" t="s">
        <v>151</v>
      </c>
      <c r="D1406" t="s">
        <v>26</v>
      </c>
      <c r="E1406" t="s">
        <v>39</v>
      </c>
      <c r="F1406">
        <v>2003.8365799999999</v>
      </c>
      <c r="G1406">
        <v>10.612378680000742</v>
      </c>
      <c r="H1406" t="s">
        <v>206</v>
      </c>
      <c r="I1406" t="s">
        <v>100</v>
      </c>
      <c r="J1406">
        <v>4.8005017457707196E-2</v>
      </c>
      <c r="K1406">
        <v>0.15942846996035975</v>
      </c>
      <c r="L1406">
        <v>2.8401048552572087E-2</v>
      </c>
      <c r="M1406"/>
      <c r="N1406">
        <v>3.7144625835705623E-2</v>
      </c>
      <c r="O1406">
        <v>0.77502585565136262</v>
      </c>
      <c r="P1406"/>
      <c r="Q1406">
        <v>17.49314</v>
      </c>
      <c r="R1406">
        <v>279.05</v>
      </c>
      <c r="S1406">
        <v>124.05740000000002</v>
      </c>
      <c r="T1406"/>
      <c r="U1406"/>
      <c r="V1406"/>
      <c r="W1406"/>
      <c r="X1406"/>
      <c r="Y1406"/>
      <c r="Z1406">
        <v>15.7674</v>
      </c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>
        <v>1116.6572200000001</v>
      </c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</row>
    <row r="1407" spans="1:55" x14ac:dyDescent="0.2">
      <c r="A1407" s="3" t="str">
        <f t="shared" si="21"/>
        <v>BrazilAR4_UNFCCC2007</v>
      </c>
      <c r="B1407" t="s">
        <v>150</v>
      </c>
      <c r="C1407" t="s">
        <v>151</v>
      </c>
      <c r="D1407" t="s">
        <v>26</v>
      </c>
      <c r="E1407" t="s">
        <v>37</v>
      </c>
      <c r="F1407">
        <v>1713.6498999999999</v>
      </c>
      <c r="G1407">
        <v>8.9823609044523263</v>
      </c>
      <c r="H1407" t="s">
        <v>213</v>
      </c>
      <c r="I1407" t="s">
        <v>100</v>
      </c>
      <c r="J1407">
        <v>4.8046215346855062E-2</v>
      </c>
      <c r="K1407">
        <v>0.19430947943334284</v>
      </c>
      <c r="L1407">
        <v>3.4076587055500658E-2</v>
      </c>
      <c r="M1407"/>
      <c r="N1407">
        <v>4.3137621050834248E-2</v>
      </c>
      <c r="O1407">
        <v>0.72847631246032218</v>
      </c>
      <c r="P1407"/>
      <c r="Q1407">
        <v>18.032599999999999</v>
      </c>
      <c r="R1407">
        <v>264.32499999999999</v>
      </c>
      <c r="S1407">
        <v>127.47546</v>
      </c>
      <c r="T1407"/>
      <c r="U1407"/>
      <c r="V1407"/>
      <c r="W1407"/>
      <c r="X1407"/>
      <c r="Y1407"/>
      <c r="Z1407">
        <v>15.58258</v>
      </c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>
        <v>822.93772000000001</v>
      </c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</row>
    <row r="1408" spans="1:55" x14ac:dyDescent="0.2">
      <c r="A1408" s="3" t="str">
        <f t="shared" si="21"/>
        <v>BrazilAR4_UNFCCC2008</v>
      </c>
      <c r="B1408" t="s">
        <v>150</v>
      </c>
      <c r="C1408" t="s">
        <v>151</v>
      </c>
      <c r="D1408" t="s">
        <v>26</v>
      </c>
      <c r="E1408" t="s">
        <v>33</v>
      </c>
      <c r="F1408">
        <v>1847.3996999999999</v>
      </c>
      <c r="G1408">
        <v>9.5882985618530761</v>
      </c>
      <c r="H1408" t="s">
        <v>219</v>
      </c>
      <c r="I1408" t="s">
        <v>100</v>
      </c>
      <c r="J1408">
        <v>4.780447598482955E-2</v>
      </c>
      <c r="K1408">
        <v>0.19078653092776837</v>
      </c>
      <c r="L1408">
        <v>3.207918676180363E-2</v>
      </c>
      <c r="M1408"/>
      <c r="N1408">
        <v>4.1140311974717764E-2</v>
      </c>
      <c r="O1408">
        <v>0.73599397033571023</v>
      </c>
      <c r="P1408"/>
      <c r="Q1408">
        <v>18.649380000000001</v>
      </c>
      <c r="R1408">
        <v>268.25749999999999</v>
      </c>
      <c r="S1408">
        <v>127.90159999999999</v>
      </c>
      <c r="T1408"/>
      <c r="U1408"/>
      <c r="V1408"/>
      <c r="W1408"/>
      <c r="X1408"/>
      <c r="Y1408"/>
      <c r="Z1408">
        <v>17.598400000000002</v>
      </c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>
        <v>927.26816000000008</v>
      </c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</row>
    <row r="1409" spans="1:55" x14ac:dyDescent="0.2">
      <c r="A1409" s="3" t="str">
        <f t="shared" si="21"/>
        <v>BrazilAR4_UNFCCC2009</v>
      </c>
      <c r="B1409" t="s">
        <v>150</v>
      </c>
      <c r="C1409" t="s">
        <v>151</v>
      </c>
      <c r="D1409" t="s">
        <v>26</v>
      </c>
      <c r="E1409" t="s">
        <v>31</v>
      </c>
      <c r="F1409">
        <v>1226.74568</v>
      </c>
      <c r="G1409">
        <v>6.3066067113564133</v>
      </c>
      <c r="H1409" t="s">
        <v>182</v>
      </c>
      <c r="I1409" t="s">
        <v>100</v>
      </c>
      <c r="J1409">
        <v>4.7234004990393534E-2</v>
      </c>
      <c r="K1409">
        <v>0.27823833869135778</v>
      </c>
      <c r="L1409">
        <v>4.8838843271899683E-2</v>
      </c>
      <c r="M1409"/>
      <c r="N1409">
        <v>5.4133534833397584E-2</v>
      </c>
      <c r="O1409">
        <v>0.61878928320334492</v>
      </c>
      <c r="P1409"/>
      <c r="Q1409">
        <v>19.198199999999996</v>
      </c>
      <c r="R1409">
        <v>272.7</v>
      </c>
      <c r="S1409">
        <v>129.50484</v>
      </c>
      <c r="T1409"/>
      <c r="U1409"/>
      <c r="V1409"/>
      <c r="W1409"/>
      <c r="X1409"/>
      <c r="Y1409"/>
      <c r="Z1409">
        <v>18.005220000000001</v>
      </c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>
        <v>319.68882000000002</v>
      </c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</row>
    <row r="1410" spans="1:55" x14ac:dyDescent="0.2">
      <c r="A1410" s="3" t="str">
        <f t="shared" si="21"/>
        <v>BrazilAR4_UNFCCC2010</v>
      </c>
      <c r="B1410" t="s">
        <v>150</v>
      </c>
      <c r="C1410" t="s">
        <v>151</v>
      </c>
      <c r="D1410" t="s">
        <v>26</v>
      </c>
      <c r="E1410" t="s">
        <v>30</v>
      </c>
      <c r="F1410">
        <v>1252.56096</v>
      </c>
      <c r="G1410">
        <v>6.3791122186917866</v>
      </c>
      <c r="H1410" t="s">
        <v>182</v>
      </c>
      <c r="I1410" t="s">
        <v>100</v>
      </c>
      <c r="J1410">
        <v>4.7720187123547329E-2</v>
      </c>
      <c r="K1410">
        <v>0.29788131030365184</v>
      </c>
      <c r="L1410">
        <v>4.9988449264776705E-2</v>
      </c>
      <c r="M1410"/>
      <c r="N1410">
        <v>6.5913119310376717E-2</v>
      </c>
      <c r="O1410">
        <v>0.58621712112119484</v>
      </c>
      <c r="P1410"/>
      <c r="Q1410">
        <v>19.621839999999999</v>
      </c>
      <c r="R1410">
        <v>278.95</v>
      </c>
      <c r="S1410">
        <v>134.83010000000002</v>
      </c>
      <c r="T1410"/>
      <c r="U1410"/>
      <c r="V1410"/>
      <c r="W1410"/>
      <c r="X1410"/>
      <c r="Y1410"/>
      <c r="Z1410">
        <v>17.667900000000003</v>
      </c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>
        <v>283.20284000000004</v>
      </c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</row>
    <row r="1411" spans="1:55" x14ac:dyDescent="0.2">
      <c r="A1411" s="3" t="str">
        <f t="shared" ref="A1411:A1474" si="22">C1411&amp;D1411&amp;E1411</f>
        <v>BrazilAR4_UNFCCC2011</v>
      </c>
      <c r="B1411" t="s">
        <v>150</v>
      </c>
      <c r="C1411" t="s">
        <v>151</v>
      </c>
      <c r="D1411" t="s">
        <v>26</v>
      </c>
      <c r="E1411" t="s">
        <v>29</v>
      </c>
      <c r="F1411">
        <v>1200.2474199999999</v>
      </c>
      <c r="G1411">
        <v>6.0561878599857017</v>
      </c>
      <c r="H1411" t="s">
        <v>128</v>
      </c>
      <c r="I1411" t="s">
        <v>97</v>
      </c>
      <c r="J1411">
        <v>2.8760956899452326E-2</v>
      </c>
      <c r="K1411">
        <v>0.32203545165712583</v>
      </c>
      <c r="L1411">
        <v>5.4690773673981327E-2</v>
      </c>
      <c r="M1411"/>
      <c r="N1411">
        <v>7.3267910044747281E-2</v>
      </c>
      <c r="O1411">
        <v>0.55000586462414558</v>
      </c>
      <c r="P1411"/>
      <c r="Q1411">
        <v>19.982680000000002</v>
      </c>
      <c r="R1411">
        <v>284.065</v>
      </c>
      <c r="S1411">
        <v>141.45166</v>
      </c>
      <c r="T1411"/>
      <c r="U1411"/>
      <c r="V1411"/>
      <c r="W1411"/>
      <c r="X1411"/>
      <c r="Y1411"/>
      <c r="Z1411">
        <v>18.313400000000001</v>
      </c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>
        <v>196.33037999999999</v>
      </c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</row>
    <row r="1412" spans="1:55" x14ac:dyDescent="0.2">
      <c r="A1412" s="3" t="str">
        <f t="shared" si="22"/>
        <v>BrazilAR4_UNFCCC2012</v>
      </c>
      <c r="B1412" t="s">
        <v>150</v>
      </c>
      <c r="C1412" t="s">
        <v>151</v>
      </c>
      <c r="D1412" t="s">
        <v>26</v>
      </c>
      <c r="E1412" t="s">
        <v>28</v>
      </c>
      <c r="F1412">
        <v>1097.99476</v>
      </c>
      <c r="G1412">
        <v>5.490585808147106</v>
      </c>
      <c r="H1412" t="s">
        <v>34</v>
      </c>
      <c r="I1412" t="s">
        <v>97</v>
      </c>
      <c r="J1412">
        <v>2.9423922764135541E-2</v>
      </c>
      <c r="K1412">
        <v>0.38289598030504263</v>
      </c>
      <c r="L1412">
        <v>6.0830745676782642E-2</v>
      </c>
      <c r="M1412"/>
      <c r="N1412">
        <v>8.0381330781578594E-2</v>
      </c>
      <c r="O1412">
        <v>0.47589194323659612</v>
      </c>
      <c r="P1412"/>
      <c r="Q1412">
        <v>19.727599999999999</v>
      </c>
      <c r="R1412">
        <v>282.1925</v>
      </c>
      <c r="S1412">
        <v>140.62024</v>
      </c>
      <c r="T1412"/>
      <c r="U1412"/>
      <c r="V1412"/>
      <c r="W1412"/>
      <c r="X1412"/>
      <c r="Y1412"/>
      <c r="Z1412">
        <v>16.599959999999999</v>
      </c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>
        <v>63.386559999999996</v>
      </c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</row>
    <row r="1413" spans="1:55" x14ac:dyDescent="0.2">
      <c r="A1413" s="3" t="str">
        <f t="shared" si="22"/>
        <v>BrazilAR4_UNFCCC2013</v>
      </c>
      <c r="B1413" t="s">
        <v>150</v>
      </c>
      <c r="C1413" t="s">
        <v>151</v>
      </c>
      <c r="D1413" t="s">
        <v>26</v>
      </c>
      <c r="E1413" t="s">
        <v>27</v>
      </c>
      <c r="F1413">
        <v>1332.856</v>
      </c>
      <c r="G1413">
        <v>6.6073980008315116</v>
      </c>
      <c r="H1413" t="s">
        <v>171</v>
      </c>
      <c r="I1413" t="s">
        <v>97</v>
      </c>
      <c r="J1413">
        <v>2.9560175258541876E-2</v>
      </c>
      <c r="K1413">
        <v>0.34090793003895392</v>
      </c>
      <c r="L1413">
        <v>5.393590905544185E-2</v>
      </c>
      <c r="M1413"/>
      <c r="N1413">
        <v>6.6335283031325215E-2</v>
      </c>
      <c r="O1413">
        <v>0.53882087787427901</v>
      </c>
      <c r="P1413"/>
      <c r="Q1413">
        <v>19.532599999999999</v>
      </c>
      <c r="R1413">
        <v>284.59750000000003</v>
      </c>
      <c r="S1413">
        <v>144.22901999999999</v>
      </c>
      <c r="T1413"/>
      <c r="U1413"/>
      <c r="V1413"/>
      <c r="W1413"/>
      <c r="X1413"/>
      <c r="Y1413"/>
      <c r="Z1413">
        <v>17.022919999999999</v>
      </c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>
        <v>252.7886</v>
      </c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</row>
    <row r="1414" spans="1:55" x14ac:dyDescent="0.2">
      <c r="A1414" s="3" t="str">
        <f t="shared" si="22"/>
        <v>BrazilAR4_UNFCCC2014</v>
      </c>
      <c r="B1414" t="s">
        <v>150</v>
      </c>
      <c r="C1414" t="s">
        <v>151</v>
      </c>
      <c r="D1414" t="s">
        <v>26</v>
      </c>
      <c r="E1414" t="s">
        <v>24</v>
      </c>
      <c r="F1414">
        <v>1232.6296599999998</v>
      </c>
      <c r="G1414">
        <v>6.0583494565138585</v>
      </c>
      <c r="H1414" t="s">
        <v>32</v>
      </c>
      <c r="I1414" t="s">
        <v>97</v>
      </c>
      <c r="J1414">
        <v>3.0075011980882648E-2</v>
      </c>
      <c r="K1414">
        <v>0.38961695924143186</v>
      </c>
      <c r="L1414">
        <v>5.9118064707286047E-2</v>
      </c>
      <c r="M1414"/>
      <c r="N1414">
        <v>7.1641112384071642E-2</v>
      </c>
      <c r="O1414">
        <v>0.47962386366721049</v>
      </c>
      <c r="P1414"/>
      <c r="Q1414">
        <v>20.029960000000003</v>
      </c>
      <c r="R1414">
        <v>286.02</v>
      </c>
      <c r="S1414">
        <v>147.06299999999999</v>
      </c>
      <c r="T1414"/>
      <c r="U1414"/>
      <c r="V1414"/>
      <c r="W1414"/>
      <c r="X1414"/>
      <c r="Y1414"/>
      <c r="Z1414">
        <v>17.194080000000003</v>
      </c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>
        <v>120.89156</v>
      </c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</row>
    <row r="1415" spans="1:55" x14ac:dyDescent="0.2">
      <c r="A1415" s="3" t="str">
        <f t="shared" si="22"/>
        <v>BrazilAR4_UNFCCC2015</v>
      </c>
      <c r="B1415" t="s">
        <v>150</v>
      </c>
      <c r="C1415" t="s">
        <v>151</v>
      </c>
      <c r="D1415" t="s">
        <v>26</v>
      </c>
      <c r="E1415" t="s">
        <v>22</v>
      </c>
      <c r="F1415">
        <v>1325.8836199999998</v>
      </c>
      <c r="G1415">
        <v>6.4617925772097857</v>
      </c>
      <c r="H1415" t="s">
        <v>195</v>
      </c>
      <c r="I1415" t="s">
        <v>97</v>
      </c>
      <c r="J1415">
        <v>2.9780410502788162E-2</v>
      </c>
      <c r="K1415">
        <v>0.34404460023421968</v>
      </c>
      <c r="L1415">
        <v>5.5167390935865097E-2</v>
      </c>
      <c r="M1415"/>
      <c r="N1415">
        <v>6.5182779767654117E-2</v>
      </c>
      <c r="O1415">
        <v>0.53560522906226116</v>
      </c>
      <c r="P1415"/>
      <c r="Q1415">
        <v>20.485519999999998</v>
      </c>
      <c r="R1415">
        <v>290.5025</v>
      </c>
      <c r="S1415">
        <v>146.16900000000001</v>
      </c>
      <c r="T1415"/>
      <c r="U1415"/>
      <c r="V1415"/>
      <c r="W1415"/>
      <c r="X1415"/>
      <c r="Y1415"/>
      <c r="Z1415">
        <v>17.882639999999999</v>
      </c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>
        <v>235.11054000000001</v>
      </c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</row>
    <row r="1416" spans="1:55" x14ac:dyDescent="0.2">
      <c r="A1416" s="3" t="str">
        <f t="shared" si="22"/>
        <v>BrazilAR4_UNFCCC2016</v>
      </c>
      <c r="B1416" t="s">
        <v>150</v>
      </c>
      <c r="C1416" t="s">
        <v>151</v>
      </c>
      <c r="D1416" t="s">
        <v>26</v>
      </c>
      <c r="E1416" t="s">
        <v>21</v>
      </c>
      <c r="F1416">
        <v>1356.76118</v>
      </c>
      <c r="G1416">
        <v>6.5588511449056517</v>
      </c>
      <c r="H1416" t="s">
        <v>118</v>
      </c>
      <c r="I1416" t="s">
        <v>101</v>
      </c>
      <c r="J1416">
        <v>3.1211098990020402E-2</v>
      </c>
      <c r="K1416">
        <v>0.31290031455646455</v>
      </c>
      <c r="L1416">
        <v>5.4736913979216296E-2</v>
      </c>
      <c r="M1416"/>
      <c r="N1416">
        <v>5.860543563016743E-2</v>
      </c>
      <c r="O1416">
        <v>0.57375733583415167</v>
      </c>
      <c r="P1416"/>
      <c r="Q1416">
        <v>20.48686</v>
      </c>
      <c r="R1416">
        <v>295.57249999999999</v>
      </c>
      <c r="S1416">
        <v>151.96510000000001</v>
      </c>
      <c r="T1416"/>
      <c r="U1416"/>
      <c r="V1416"/>
      <c r="W1416"/>
      <c r="X1416"/>
      <c r="Y1416"/>
      <c r="Z1416">
        <v>17.173500000000001</v>
      </c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>
        <v>293.25371999999999</v>
      </c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</row>
    <row r="1417" spans="1:55" x14ac:dyDescent="0.2">
      <c r="A1417" s="3" t="str">
        <f t="shared" si="22"/>
        <v>BrazilAR5_UNFCCC1990</v>
      </c>
      <c r="B1417" t="s">
        <v>150</v>
      </c>
      <c r="C1417" t="s">
        <v>151</v>
      </c>
      <c r="D1417" t="s">
        <v>25</v>
      </c>
      <c r="E1417" t="s">
        <v>79</v>
      </c>
      <c r="F1417">
        <v>1410.7583999999999</v>
      </c>
      <c r="G1417">
        <v>9.3609692049933937</v>
      </c>
      <c r="H1417" t="s">
        <v>213</v>
      </c>
      <c r="I1417" t="s">
        <v>100</v>
      </c>
      <c r="J1417">
        <v>5.046553018618255E-2</v>
      </c>
      <c r="K1417">
        <v>0.13398041790855189</v>
      </c>
      <c r="L1417">
        <v>2.5620191238981811E-2</v>
      </c>
      <c r="M1417"/>
      <c r="N1417">
        <v>3.4027619470491904E-2</v>
      </c>
      <c r="O1417">
        <v>0.80637177138197447</v>
      </c>
      <c r="P1417">
        <v>12.322800000000001</v>
      </c>
      <c r="Q1417">
        <v>14.46275</v>
      </c>
      <c r="R1417">
        <v>230.26919999999998</v>
      </c>
      <c r="S1417">
        <v>77.048749999999998</v>
      </c>
      <c r="T1417"/>
      <c r="U1417"/>
      <c r="V1417"/>
      <c r="W1417"/>
      <c r="X1417"/>
      <c r="Y1417"/>
      <c r="Z1417">
        <v>3.7134</v>
      </c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>
        <v>799.77884999999992</v>
      </c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</row>
    <row r="1418" spans="1:55" x14ac:dyDescent="0.2">
      <c r="A1418" s="3" t="str">
        <f t="shared" si="22"/>
        <v>BrazilAR5_UNFCCC1991</v>
      </c>
      <c r="B1418" t="s">
        <v>150</v>
      </c>
      <c r="C1418" t="s">
        <v>151</v>
      </c>
      <c r="D1418" t="s">
        <v>25</v>
      </c>
      <c r="E1418" t="s">
        <v>78</v>
      </c>
      <c r="F1418">
        <v>1296.9678000000001</v>
      </c>
      <c r="G1418">
        <v>8.4583140035625597</v>
      </c>
      <c r="H1418" t="s">
        <v>206</v>
      </c>
      <c r="I1418" t="s">
        <v>100</v>
      </c>
      <c r="J1418">
        <v>5.0826373072200122E-2</v>
      </c>
      <c r="K1418">
        <v>0.15014104436517237</v>
      </c>
      <c r="L1418">
        <v>2.8938382279035762E-2</v>
      </c>
      <c r="M1418"/>
      <c r="N1418">
        <v>4.1692785279634541E-2</v>
      </c>
      <c r="O1418">
        <v>0.77922778807615733</v>
      </c>
      <c r="P1418">
        <v>13.2524</v>
      </c>
      <c r="Q1418">
        <v>14.995049999999999</v>
      </c>
      <c r="R1418">
        <v>237.16839999999996</v>
      </c>
      <c r="S1418">
        <v>78.964700000000008</v>
      </c>
      <c r="T1418"/>
      <c r="U1418"/>
      <c r="V1418"/>
      <c r="W1418"/>
      <c r="X1418"/>
      <c r="Y1418"/>
      <c r="Z1418">
        <v>3.6746500000000006</v>
      </c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>
        <v>662.57815000000005</v>
      </c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</row>
    <row r="1419" spans="1:55" x14ac:dyDescent="0.2">
      <c r="A1419" s="3" t="str">
        <f t="shared" si="22"/>
        <v>BrazilAR5_UNFCCC1992</v>
      </c>
      <c r="B1419" t="s">
        <v>150</v>
      </c>
      <c r="C1419" t="s">
        <v>151</v>
      </c>
      <c r="D1419" t="s">
        <v>25</v>
      </c>
      <c r="E1419" t="s">
        <v>76</v>
      </c>
      <c r="F1419">
        <v>1450.5162999999998</v>
      </c>
      <c r="G1419">
        <v>9.3040984590264095</v>
      </c>
      <c r="H1419" t="s">
        <v>202</v>
      </c>
      <c r="I1419" t="s">
        <v>100</v>
      </c>
      <c r="J1419">
        <v>5.1280982898239937E-2</v>
      </c>
      <c r="K1419">
        <v>0.13648929694895537</v>
      </c>
      <c r="L1419">
        <v>2.6916795074967442E-2</v>
      </c>
      <c r="M1419"/>
      <c r="N1419">
        <v>3.5954645942275869E-2</v>
      </c>
      <c r="O1419">
        <v>0.80063926203380131</v>
      </c>
      <c r="P1419">
        <v>14.084</v>
      </c>
      <c r="Q1419">
        <v>15.300450000000001</v>
      </c>
      <c r="R1419">
        <v>240.71039999999996</v>
      </c>
      <c r="S1419">
        <v>81.158899999999988</v>
      </c>
      <c r="T1419"/>
      <c r="U1419"/>
      <c r="V1419"/>
      <c r="W1419"/>
      <c r="X1419"/>
      <c r="Y1419"/>
      <c r="Z1419">
        <v>3.7798500000000002</v>
      </c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>
        <v>806.30669999999998</v>
      </c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</row>
    <row r="1420" spans="1:55" x14ac:dyDescent="0.2">
      <c r="A1420" s="3" t="str">
        <f t="shared" si="22"/>
        <v>BrazilAR5_UNFCCC1993</v>
      </c>
      <c r="B1420" t="s">
        <v>150</v>
      </c>
      <c r="C1420" t="s">
        <v>151</v>
      </c>
      <c r="D1420" t="s">
        <v>25</v>
      </c>
      <c r="E1420" t="s">
        <v>73</v>
      </c>
      <c r="F1420">
        <v>1524.7840999999999</v>
      </c>
      <c r="G1420">
        <v>9.6236788644344458</v>
      </c>
      <c r="H1420" t="s">
        <v>167</v>
      </c>
      <c r="I1420" t="s">
        <v>100</v>
      </c>
      <c r="J1420">
        <v>5.137492091787331E-2</v>
      </c>
      <c r="K1420">
        <v>0.13288130431055781</v>
      </c>
      <c r="L1420">
        <v>2.6468763676116509E-2</v>
      </c>
      <c r="M1420"/>
      <c r="N1420">
        <v>3.6967331965227078E-2</v>
      </c>
      <c r="O1420">
        <v>0.80368260004809866</v>
      </c>
      <c r="P1420">
        <v>14.705600000000002</v>
      </c>
      <c r="Q1420">
        <v>15.412600000000003</v>
      </c>
      <c r="R1420">
        <v>241.52239999999998</v>
      </c>
      <c r="S1420">
        <v>82.163250000000005</v>
      </c>
      <c r="T1420"/>
      <c r="U1420"/>
      <c r="V1420"/>
      <c r="W1420"/>
      <c r="X1420"/>
      <c r="Y1420"/>
      <c r="Z1420">
        <v>3.3645</v>
      </c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>
        <v>868.27409999999998</v>
      </c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</row>
    <row r="1421" spans="1:55" x14ac:dyDescent="0.2">
      <c r="A1421" s="3" t="str">
        <f t="shared" si="22"/>
        <v>BrazilAR5_UNFCCC1994</v>
      </c>
      <c r="B1421" t="s">
        <v>150</v>
      </c>
      <c r="C1421" t="s">
        <v>151</v>
      </c>
      <c r="D1421" t="s">
        <v>25</v>
      </c>
      <c r="E1421" t="s">
        <v>70</v>
      </c>
      <c r="F1421">
        <v>1543.8454999999999</v>
      </c>
      <c r="G1421">
        <v>9.5902657062652921</v>
      </c>
      <c r="H1421" t="s">
        <v>218</v>
      </c>
      <c r="I1421" t="s">
        <v>100</v>
      </c>
      <c r="J1421">
        <v>5.1488672760595003E-2</v>
      </c>
      <c r="K1421">
        <v>0.13686923335268977</v>
      </c>
      <c r="L1421">
        <v>2.7081887403888533E-2</v>
      </c>
      <c r="M1421"/>
      <c r="N1421">
        <v>3.7013515925006749E-2</v>
      </c>
      <c r="O1421">
        <v>0.79903536331841485</v>
      </c>
      <c r="P1421">
        <v>14.582399999999998</v>
      </c>
      <c r="Q1421">
        <v>15.791849999999998</v>
      </c>
      <c r="R1421">
        <v>246.02760000000004</v>
      </c>
      <c r="S1421">
        <v>84.927200000000013</v>
      </c>
      <c r="T1421"/>
      <c r="U1421"/>
      <c r="V1421"/>
      <c r="W1421"/>
      <c r="X1421"/>
      <c r="Y1421"/>
      <c r="Z1421">
        <v>3.99865</v>
      </c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>
        <v>868.2594499999999</v>
      </c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</row>
    <row r="1422" spans="1:55" x14ac:dyDescent="0.2">
      <c r="A1422" s="3" t="str">
        <f t="shared" si="22"/>
        <v>BrazilAR5_UNFCCC1995</v>
      </c>
      <c r="B1422" t="s">
        <v>150</v>
      </c>
      <c r="C1422" t="s">
        <v>151</v>
      </c>
      <c r="D1422" t="s">
        <v>25</v>
      </c>
      <c r="E1422" t="s">
        <v>68</v>
      </c>
      <c r="F1422">
        <v>2567.0824000000002</v>
      </c>
      <c r="G1422">
        <v>15.699337984999181</v>
      </c>
      <c r="H1422" t="s">
        <v>206</v>
      </c>
      <c r="I1422" t="s">
        <v>100</v>
      </c>
      <c r="J1422">
        <v>5.1129406186926046E-2</v>
      </c>
      <c r="K1422">
        <v>8.8017120136073532E-2</v>
      </c>
      <c r="L1422">
        <v>1.6921603295632425E-2</v>
      </c>
      <c r="M1422"/>
      <c r="N1422">
        <v>2.3546127697342316E-2</v>
      </c>
      <c r="O1422">
        <v>0.87151514887095161</v>
      </c>
      <c r="P1422">
        <v>14.632800000000001</v>
      </c>
      <c r="Q1422">
        <v>16.247000000000003</v>
      </c>
      <c r="R1422">
        <v>250.79880000000003</v>
      </c>
      <c r="S1422">
        <v>86.281349999999989</v>
      </c>
      <c r="T1422"/>
      <c r="U1422"/>
      <c r="V1422"/>
      <c r="W1422"/>
      <c r="X1422"/>
      <c r="Y1422"/>
      <c r="Z1422">
        <v>4.1398000000000001</v>
      </c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>
        <v>1865.1514499999998</v>
      </c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</row>
    <row r="1423" spans="1:55" x14ac:dyDescent="0.2">
      <c r="A1423" s="3" t="str">
        <f t="shared" si="22"/>
        <v>BrazilAR5_UNFCCC1996</v>
      </c>
      <c r="B1423" t="s">
        <v>150</v>
      </c>
      <c r="C1423" t="s">
        <v>151</v>
      </c>
      <c r="D1423" t="s">
        <v>25</v>
      </c>
      <c r="E1423" t="s">
        <v>65</v>
      </c>
      <c r="F1423">
        <v>1894.4216500000002</v>
      </c>
      <c r="G1423">
        <v>11.40962711941008</v>
      </c>
      <c r="H1423" t="s">
        <v>206</v>
      </c>
      <c r="I1423" t="s">
        <v>100</v>
      </c>
      <c r="J1423">
        <v>5.0715191770561732E-2</v>
      </c>
      <c r="K1423">
        <v>0.12753726183397449</v>
      </c>
      <c r="L1423">
        <v>2.3807186747469865E-2</v>
      </c>
      <c r="M1423"/>
      <c r="N1423">
        <v>3.3105486310294224E-2</v>
      </c>
      <c r="O1423">
        <v>0.81555006510826145</v>
      </c>
      <c r="P1423">
        <v>12.768000000000001</v>
      </c>
      <c r="Q1423">
        <v>14.87965</v>
      </c>
      <c r="R1423">
        <v>244.68360000000004</v>
      </c>
      <c r="S1423">
        <v>80.915099999999995</v>
      </c>
      <c r="T1423"/>
      <c r="U1423"/>
      <c r="V1423"/>
      <c r="W1423"/>
      <c r="X1423"/>
      <c r="Y1423"/>
      <c r="Z1423">
        <v>4.0623000000000005</v>
      </c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>
        <v>1187.68705</v>
      </c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</row>
    <row r="1424" spans="1:55" x14ac:dyDescent="0.2">
      <c r="A1424" s="3" t="str">
        <f t="shared" si="22"/>
        <v>BrazilAR5_UNFCCC1997</v>
      </c>
      <c r="B1424" t="s">
        <v>150</v>
      </c>
      <c r="C1424" t="s">
        <v>151</v>
      </c>
      <c r="D1424" t="s">
        <v>25</v>
      </c>
      <c r="E1424" t="s">
        <v>64</v>
      </c>
      <c r="F1424">
        <v>1614.9919500000001</v>
      </c>
      <c r="G1424">
        <v>9.5818659334590279</v>
      </c>
      <c r="H1424" t="s">
        <v>202</v>
      </c>
      <c r="I1424" t="s">
        <v>100</v>
      </c>
      <c r="J1424">
        <v>4.9704192268517515E-2</v>
      </c>
      <c r="K1424">
        <v>0.15896785120198276</v>
      </c>
      <c r="L1424">
        <v>2.8978720296407665E-2</v>
      </c>
      <c r="M1424"/>
      <c r="N1424">
        <v>4.0141159836740978E-2</v>
      </c>
      <c r="O1424">
        <v>0.77191226866486851</v>
      </c>
      <c r="P1424"/>
      <c r="Q1424">
        <v>15.270250000000001</v>
      </c>
      <c r="R1424">
        <v>249.17760000000004</v>
      </c>
      <c r="S1424">
        <v>83.626050000000006</v>
      </c>
      <c r="T1424"/>
      <c r="U1424"/>
      <c r="V1424"/>
      <c r="W1424"/>
      <c r="X1424"/>
      <c r="Y1424"/>
      <c r="Z1424">
        <v>16.09685</v>
      </c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>
        <v>882.46134999999992</v>
      </c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</row>
    <row r="1425" spans="1:55" x14ac:dyDescent="0.2">
      <c r="A1425" s="3" t="str">
        <f t="shared" si="22"/>
        <v>BrazilAR5_UNFCCC1998</v>
      </c>
      <c r="B1425" t="s">
        <v>150</v>
      </c>
      <c r="C1425" t="s">
        <v>151</v>
      </c>
      <c r="D1425" t="s">
        <v>25</v>
      </c>
      <c r="E1425" t="s">
        <v>62</v>
      </c>
      <c r="F1425">
        <v>1892.0532000000001</v>
      </c>
      <c r="G1425">
        <v>11.062063658585577</v>
      </c>
      <c r="H1425" t="s">
        <v>213</v>
      </c>
      <c r="I1425" t="s">
        <v>231</v>
      </c>
      <c r="J1425">
        <v>5.1463802580999064E-2</v>
      </c>
      <c r="K1425">
        <v>0.1410030648186848</v>
      </c>
      <c r="L1425">
        <v>2.5561041306872343E-2</v>
      </c>
      <c r="M1425"/>
      <c r="N1425">
        <v>3.5842834651795205E-2</v>
      </c>
      <c r="O1425">
        <v>0.79759305922264767</v>
      </c>
      <c r="P1425"/>
      <c r="Q1425">
        <v>15.446949999999999</v>
      </c>
      <c r="R1425">
        <v>251.42599999999999</v>
      </c>
      <c r="S1425">
        <v>85.666549999999987</v>
      </c>
      <c r="T1425"/>
      <c r="U1425"/>
      <c r="V1425"/>
      <c r="W1425"/>
      <c r="X1425"/>
      <c r="Y1425"/>
      <c r="Z1425">
        <v>15.815650000000002</v>
      </c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>
        <v>1140.7333500000002</v>
      </c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</row>
    <row r="1426" spans="1:55" x14ac:dyDescent="0.2">
      <c r="A1426" s="3" t="str">
        <f t="shared" si="22"/>
        <v>BrazilAR5_UNFCCC1999</v>
      </c>
      <c r="B1426" t="s">
        <v>150</v>
      </c>
      <c r="C1426" t="s">
        <v>151</v>
      </c>
      <c r="D1426" t="s">
        <v>25</v>
      </c>
      <c r="E1426" t="s">
        <v>60</v>
      </c>
      <c r="F1426">
        <v>1901.6720500000001</v>
      </c>
      <c r="G1426">
        <v>10.961512570553058</v>
      </c>
      <c r="H1426" t="s">
        <v>213</v>
      </c>
      <c r="I1426" t="s">
        <v>231</v>
      </c>
      <c r="J1426">
        <v>5.1763600312460065E-2</v>
      </c>
      <c r="K1426">
        <v>0.14660456307384861</v>
      </c>
      <c r="L1426">
        <v>2.6473176592146895E-2</v>
      </c>
      <c r="M1426"/>
      <c r="N1426">
        <v>3.5042477487114566E-2</v>
      </c>
      <c r="O1426">
        <v>0.79187978284688998</v>
      </c>
      <c r="P1426">
        <v>13.437199999999999</v>
      </c>
      <c r="Q1426">
        <v>15.8682</v>
      </c>
      <c r="R1426">
        <v>253.61280000000002</v>
      </c>
      <c r="S1426">
        <v>86.286650000000009</v>
      </c>
      <c r="T1426"/>
      <c r="U1426"/>
      <c r="V1426"/>
      <c r="W1426"/>
      <c r="X1426"/>
      <c r="Y1426"/>
      <c r="Z1426">
        <v>3.9514999999999998</v>
      </c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>
        <v>1132.7393</v>
      </c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</row>
    <row r="1427" spans="1:55" x14ac:dyDescent="0.2">
      <c r="A1427" s="3" t="str">
        <f t="shared" si="22"/>
        <v>BrazilAR5_UNFCCC2000</v>
      </c>
      <c r="B1427" t="s">
        <v>150</v>
      </c>
      <c r="C1427" t="s">
        <v>151</v>
      </c>
      <c r="D1427" t="s">
        <v>25</v>
      </c>
      <c r="E1427" t="s">
        <v>58</v>
      </c>
      <c r="F1427">
        <v>1988.6544000000001</v>
      </c>
      <c r="G1427">
        <v>11.307285704765897</v>
      </c>
      <c r="H1427" t="s">
        <v>206</v>
      </c>
      <c r="I1427" t="s">
        <v>231</v>
      </c>
      <c r="J1427">
        <v>5.0837825096424032E-2</v>
      </c>
      <c r="K1427">
        <v>0.14380351860031587</v>
      </c>
      <c r="L1427">
        <v>2.6131538994407472E-2</v>
      </c>
      <c r="M1427"/>
      <c r="N1427">
        <v>3.5766119040090624E-2</v>
      </c>
      <c r="O1427">
        <v>0.79429882336518598</v>
      </c>
      <c r="P1427"/>
      <c r="Q1427">
        <v>16.47645</v>
      </c>
      <c r="R1427">
        <v>261.786</v>
      </c>
      <c r="S1427">
        <v>90.555800000000005</v>
      </c>
      <c r="T1427"/>
      <c r="U1427"/>
      <c r="V1427"/>
      <c r="W1427"/>
      <c r="X1427"/>
      <c r="Y1427"/>
      <c r="Z1427">
        <v>16.207600000000003</v>
      </c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>
        <v>1194.56</v>
      </c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</row>
    <row r="1428" spans="1:55" x14ac:dyDescent="0.2">
      <c r="A1428" s="3" t="str">
        <f t="shared" si="22"/>
        <v>BrazilAR5_UNFCCC2001</v>
      </c>
      <c r="B1428" t="s">
        <v>150</v>
      </c>
      <c r="C1428" t="s">
        <v>151</v>
      </c>
      <c r="D1428" t="s">
        <v>25</v>
      </c>
      <c r="E1428" t="s">
        <v>55</v>
      </c>
      <c r="F1428">
        <v>2005.9846500000001</v>
      </c>
      <c r="G1428">
        <v>11.256177976147393</v>
      </c>
      <c r="H1428" t="s">
        <v>232</v>
      </c>
      <c r="I1428" t="s">
        <v>231</v>
      </c>
      <c r="J1428">
        <v>5.3251493020615485E-2</v>
      </c>
      <c r="K1428">
        <v>0.14769836349445645</v>
      </c>
      <c r="L1428">
        <v>2.6679640843712334E-2</v>
      </c>
      <c r="M1428"/>
      <c r="N1428">
        <v>3.3673463054664947E-2</v>
      </c>
      <c r="O1428">
        <v>0.79194853260716624</v>
      </c>
      <c r="P1428"/>
      <c r="Q1428">
        <v>17.162200000000002</v>
      </c>
      <c r="R1428">
        <v>271.97239999999999</v>
      </c>
      <c r="S1428">
        <v>93.26939999999999</v>
      </c>
      <c r="T1428"/>
      <c r="U1428"/>
      <c r="V1428"/>
      <c r="W1428"/>
      <c r="X1428"/>
      <c r="Y1428"/>
      <c r="Z1428">
        <v>15.997549999999999</v>
      </c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>
        <v>1190.23505</v>
      </c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</row>
    <row r="1429" spans="1:55" x14ac:dyDescent="0.2">
      <c r="A1429" s="3" t="str">
        <f t="shared" si="22"/>
        <v>BrazilAR5_UNFCCC2002</v>
      </c>
      <c r="B1429" t="s">
        <v>150</v>
      </c>
      <c r="C1429" t="s">
        <v>151</v>
      </c>
      <c r="D1429" t="s">
        <v>25</v>
      </c>
      <c r="E1429" t="s">
        <v>52</v>
      </c>
      <c r="F1429">
        <v>2243.3837999999996</v>
      </c>
      <c r="G1429">
        <v>12.430324725878025</v>
      </c>
      <c r="H1429" t="s">
        <v>208</v>
      </c>
      <c r="I1429" t="s">
        <v>231</v>
      </c>
      <c r="J1429">
        <v>5.2946683187753099E-2</v>
      </c>
      <c r="K1429">
        <v>0.13142122627434505</v>
      </c>
      <c r="L1429">
        <v>2.4903362500879253E-2</v>
      </c>
      <c r="M1429"/>
      <c r="N1429">
        <v>3.1703358114648063E-2</v>
      </c>
      <c r="O1429">
        <v>0.81197205311012766</v>
      </c>
      <c r="P1429"/>
      <c r="Q1429">
        <v>17.141150000000003</v>
      </c>
      <c r="R1429">
        <v>281.40280000000001</v>
      </c>
      <c r="S1429">
        <v>97.353049999999996</v>
      </c>
      <c r="T1429"/>
      <c r="U1429"/>
      <c r="V1429"/>
      <c r="W1429"/>
      <c r="X1429"/>
      <c r="Y1429"/>
      <c r="Z1429">
        <v>16.795649999999998</v>
      </c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>
        <v>1408.8723</v>
      </c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</row>
    <row r="1430" spans="1:55" x14ac:dyDescent="0.2">
      <c r="A1430" s="3" t="str">
        <f t="shared" si="22"/>
        <v>BrazilAR5_UNFCCC2003</v>
      </c>
      <c r="B1430" t="s">
        <v>150</v>
      </c>
      <c r="C1430" t="s">
        <v>151</v>
      </c>
      <c r="D1430" t="s">
        <v>25</v>
      </c>
      <c r="E1430" t="s">
        <v>50</v>
      </c>
      <c r="F1430">
        <v>3182.3323500000001</v>
      </c>
      <c r="G1430">
        <v>17.425094075003681</v>
      </c>
      <c r="H1430" t="s">
        <v>219</v>
      </c>
      <c r="I1430" t="s">
        <v>231</v>
      </c>
      <c r="J1430">
        <v>5.1958894766988339E-2</v>
      </c>
      <c r="K1430">
        <v>9.0922841544190072E-2</v>
      </c>
      <c r="L1430">
        <v>1.8291898393327774E-2</v>
      </c>
      <c r="M1430"/>
      <c r="N1430">
        <v>2.2489134423687707E-2</v>
      </c>
      <c r="O1430">
        <v>0.86829612563879444</v>
      </c>
      <c r="P1430"/>
      <c r="Q1430">
        <v>17.7712</v>
      </c>
      <c r="R1430">
        <v>296.09719999999999</v>
      </c>
      <c r="S1430">
        <v>105.15464999999999</v>
      </c>
      <c r="T1430"/>
      <c r="U1430"/>
      <c r="V1430"/>
      <c r="W1430"/>
      <c r="X1430"/>
      <c r="Y1430"/>
      <c r="Z1430">
        <v>16.928050000000002</v>
      </c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>
        <v>2327.2557499999998</v>
      </c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</row>
    <row r="1431" spans="1:55" x14ac:dyDescent="0.2">
      <c r="A1431" s="3" t="str">
        <f t="shared" si="22"/>
        <v>BrazilAR5_UNFCCC2004</v>
      </c>
      <c r="B1431" t="s">
        <v>150</v>
      </c>
      <c r="C1431" t="s">
        <v>151</v>
      </c>
      <c r="D1431" t="s">
        <v>25</v>
      </c>
      <c r="E1431" t="s">
        <v>46</v>
      </c>
      <c r="F1431">
        <v>3420.6209499999995</v>
      </c>
      <c r="G1431">
        <v>18.517665214432473</v>
      </c>
      <c r="H1431" t="s">
        <v>232</v>
      </c>
      <c r="I1431" t="s">
        <v>231</v>
      </c>
      <c r="J1431">
        <v>5.0769539909955919E-2</v>
      </c>
      <c r="K1431">
        <v>8.9296170041874998E-2</v>
      </c>
      <c r="L1431">
        <v>1.7378204387130357E-2</v>
      </c>
      <c r="M1431"/>
      <c r="N1431">
        <v>2.2200150531148446E-2</v>
      </c>
      <c r="O1431">
        <v>0.87112547503984616</v>
      </c>
      <c r="P1431"/>
      <c r="Q1431">
        <v>18.220599999999997</v>
      </c>
      <c r="R1431">
        <v>309.38039999999995</v>
      </c>
      <c r="S1431">
        <v>108.4115</v>
      </c>
      <c r="T1431"/>
      <c r="U1431"/>
      <c r="V1431"/>
      <c r="W1431"/>
      <c r="X1431"/>
      <c r="Y1431"/>
      <c r="Z1431">
        <v>18.11065</v>
      </c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>
        <v>2525.6668999999997</v>
      </c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</row>
    <row r="1432" spans="1:55" x14ac:dyDescent="0.2">
      <c r="A1432" s="3" t="str">
        <f t="shared" si="22"/>
        <v>BrazilAR5_UNFCCC2005</v>
      </c>
      <c r="B1432" t="s">
        <v>150</v>
      </c>
      <c r="C1432" t="s">
        <v>151</v>
      </c>
      <c r="D1432" t="s">
        <v>25</v>
      </c>
      <c r="E1432" t="s">
        <v>43</v>
      </c>
      <c r="F1432">
        <v>2444.4981000000002</v>
      </c>
      <c r="G1432">
        <v>13.08636503345385</v>
      </c>
      <c r="H1432" t="s">
        <v>232</v>
      </c>
      <c r="I1432" t="s">
        <v>231</v>
      </c>
      <c r="J1432">
        <v>5.0012010666895867E-2</v>
      </c>
      <c r="K1432">
        <v>0.12938216233426403</v>
      </c>
      <c r="L1432">
        <v>2.5115032815938781E-2</v>
      </c>
      <c r="M1432"/>
      <c r="N1432">
        <v>3.0151588172639611E-2</v>
      </c>
      <c r="O1432">
        <v>0.81535121667715749</v>
      </c>
      <c r="P1432"/>
      <c r="Q1432">
        <v>18.6265</v>
      </c>
      <c r="R1432">
        <v>313.98639999999995</v>
      </c>
      <c r="S1432">
        <v>109.3443</v>
      </c>
      <c r="T1432"/>
      <c r="U1432"/>
      <c r="V1432"/>
      <c r="W1432"/>
      <c r="X1432"/>
      <c r="Y1432"/>
      <c r="Z1432">
        <v>17.73545</v>
      </c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>
        <v>1533.4318500000002</v>
      </c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</row>
    <row r="1433" spans="1:55" x14ac:dyDescent="0.2">
      <c r="A1433" s="3" t="str">
        <f t="shared" si="22"/>
        <v>BrazilAR5_UNFCCC2006</v>
      </c>
      <c r="B1433" t="s">
        <v>150</v>
      </c>
      <c r="C1433" t="s">
        <v>151</v>
      </c>
      <c r="D1433" t="s">
        <v>25</v>
      </c>
      <c r="E1433" t="s">
        <v>39</v>
      </c>
      <c r="F1433">
        <v>2035.6026499999998</v>
      </c>
      <c r="G1433">
        <v>10.780612740292929</v>
      </c>
      <c r="H1433" t="s">
        <v>218</v>
      </c>
      <c r="I1433" t="s">
        <v>100</v>
      </c>
      <c r="J1433">
        <v>4.8024438966168231E-2</v>
      </c>
      <c r="K1433">
        <v>0.15748481168463796</v>
      </c>
      <c r="L1433">
        <v>3.1077774436970795E-2</v>
      </c>
      <c r="M1433"/>
      <c r="N1433">
        <v>3.6224653175805213E-2</v>
      </c>
      <c r="O1433">
        <v>0.77521276070258605</v>
      </c>
      <c r="P1433"/>
      <c r="Q1433">
        <v>18.703250000000001</v>
      </c>
      <c r="R1433">
        <v>312.536</v>
      </c>
      <c r="S1433">
        <v>110.31950000000001</v>
      </c>
      <c r="T1433"/>
      <c r="U1433"/>
      <c r="V1433"/>
      <c r="W1433"/>
      <c r="X1433"/>
      <c r="Y1433"/>
      <c r="Z1433">
        <v>17.398199999999999</v>
      </c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>
        <v>1119.0681999999999</v>
      </c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</row>
    <row r="1434" spans="1:55" x14ac:dyDescent="0.2">
      <c r="A1434" s="3" t="str">
        <f t="shared" si="22"/>
        <v>BrazilAR5_UNFCCC2007</v>
      </c>
      <c r="B1434" t="s">
        <v>150</v>
      </c>
      <c r="C1434" t="s">
        <v>151</v>
      </c>
      <c r="D1434" t="s">
        <v>25</v>
      </c>
      <c r="E1434" t="s">
        <v>37</v>
      </c>
      <c r="F1434">
        <v>1743.5678500000001</v>
      </c>
      <c r="G1434">
        <v>9.1391804650996686</v>
      </c>
      <c r="H1434" t="s">
        <v>218</v>
      </c>
      <c r="I1434" t="s">
        <v>100</v>
      </c>
      <c r="J1434">
        <v>4.8064205440096895E-2</v>
      </c>
      <c r="K1434">
        <v>0.19156421128090886</v>
      </c>
      <c r="L1434">
        <v>3.7230871170284535E-2</v>
      </c>
      <c r="M1434"/>
      <c r="N1434">
        <v>4.2415212003364247E-2</v>
      </c>
      <c r="O1434">
        <v>0.72878970554544231</v>
      </c>
      <c r="P1434"/>
      <c r="Q1434">
        <v>19.2545</v>
      </c>
      <c r="R1434">
        <v>296.04399999999998</v>
      </c>
      <c r="S1434">
        <v>113.35904999999998</v>
      </c>
      <c r="T1434"/>
      <c r="U1434"/>
      <c r="V1434"/>
      <c r="W1434"/>
      <c r="X1434"/>
      <c r="Y1434"/>
      <c r="Z1434">
        <v>17.180199999999999</v>
      </c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>
        <v>824.85655000000008</v>
      </c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</row>
    <row r="1435" spans="1:55" x14ac:dyDescent="0.2">
      <c r="A1435" s="3" t="str">
        <f t="shared" si="22"/>
        <v>BrazilAR5_UNFCCC2008</v>
      </c>
      <c r="B1435" t="s">
        <v>150</v>
      </c>
      <c r="C1435" t="s">
        <v>151</v>
      </c>
      <c r="D1435" t="s">
        <v>25</v>
      </c>
      <c r="E1435" t="s">
        <v>33</v>
      </c>
      <c r="F1435">
        <v>1878.2761499999999</v>
      </c>
      <c r="G1435">
        <v>9.7485522530981967</v>
      </c>
      <c r="H1435" t="s">
        <v>219</v>
      </c>
      <c r="I1435" t="s">
        <v>100</v>
      </c>
      <c r="J1435">
        <v>4.7831791049500583E-2</v>
      </c>
      <c r="K1435">
        <v>0.18817762766140644</v>
      </c>
      <c r="L1435">
        <v>3.507311744335357E-2</v>
      </c>
      <c r="M1435"/>
      <c r="N1435">
        <v>4.0489094215459216E-2</v>
      </c>
      <c r="O1435">
        <v>0.73626016067978073</v>
      </c>
      <c r="P1435"/>
      <c r="Q1435">
        <v>19.90335</v>
      </c>
      <c r="R1435">
        <v>300.44839999999999</v>
      </c>
      <c r="S1435">
        <v>113.738</v>
      </c>
      <c r="T1435"/>
      <c r="U1435"/>
      <c r="V1435"/>
      <c r="W1435"/>
      <c r="X1435"/>
      <c r="Y1435"/>
      <c r="Z1435">
        <v>19.397349999999999</v>
      </c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>
        <v>929.41280000000006</v>
      </c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</row>
    <row r="1436" spans="1:55" x14ac:dyDescent="0.2">
      <c r="A1436" s="3" t="str">
        <f t="shared" si="22"/>
        <v>BrazilAR5_UNFCCC2009</v>
      </c>
      <c r="B1436" t="s">
        <v>150</v>
      </c>
      <c r="C1436" t="s">
        <v>151</v>
      </c>
      <c r="D1436" t="s">
        <v>25</v>
      </c>
      <c r="E1436" t="s">
        <v>31</v>
      </c>
      <c r="F1436">
        <v>1257.2636</v>
      </c>
      <c r="G1436">
        <v>6.4634970287436637</v>
      </c>
      <c r="H1436" t="s">
        <v>153</v>
      </c>
      <c r="I1436" t="s">
        <v>100</v>
      </c>
      <c r="J1436">
        <v>4.7286849744534482E-2</v>
      </c>
      <c r="K1436">
        <v>0.27240882500694363</v>
      </c>
      <c r="L1436">
        <v>5.2968526250183334E-2</v>
      </c>
      <c r="M1436"/>
      <c r="N1436">
        <v>5.2861627426420359E-2</v>
      </c>
      <c r="O1436">
        <v>0.62176102131645261</v>
      </c>
      <c r="P1436"/>
      <c r="Q1436">
        <v>20.494649999999996</v>
      </c>
      <c r="R1436">
        <v>305.42399999999998</v>
      </c>
      <c r="S1436">
        <v>115.16369999999999</v>
      </c>
      <c r="T1436"/>
      <c r="U1436"/>
      <c r="V1436"/>
      <c r="W1436"/>
      <c r="X1436"/>
      <c r="Y1436"/>
      <c r="Z1436">
        <v>19.846799999999998</v>
      </c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>
        <v>320.78834999999998</v>
      </c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</row>
    <row r="1437" spans="1:55" x14ac:dyDescent="0.2">
      <c r="A1437" s="3" t="str">
        <f t="shared" si="22"/>
        <v>BrazilAR5_UNFCCC2010</v>
      </c>
      <c r="B1437" t="s">
        <v>150</v>
      </c>
      <c r="C1437" t="s">
        <v>151</v>
      </c>
      <c r="D1437" t="s">
        <v>25</v>
      </c>
      <c r="E1437" t="s">
        <v>30</v>
      </c>
      <c r="F1437">
        <v>1283.1888000000001</v>
      </c>
      <c r="G1437">
        <v>6.5350953880667433</v>
      </c>
      <c r="H1437" t="s">
        <v>219</v>
      </c>
      <c r="I1437" t="s">
        <v>100</v>
      </c>
      <c r="J1437">
        <v>4.7771152662071006E-2</v>
      </c>
      <c r="K1437">
        <v>0.2914700081546846</v>
      </c>
      <c r="L1437">
        <v>5.4248018685948626E-2</v>
      </c>
      <c r="M1437"/>
      <c r="N1437">
        <v>6.4390485640148973E-2</v>
      </c>
      <c r="O1437">
        <v>0.58989148751921772</v>
      </c>
      <c r="P1437"/>
      <c r="Q1437">
        <v>20.95675</v>
      </c>
      <c r="R1437">
        <v>312.42399999999998</v>
      </c>
      <c r="S1437">
        <v>119.89924999999999</v>
      </c>
      <c r="T1437"/>
      <c r="U1437"/>
      <c r="V1437"/>
      <c r="W1437"/>
      <c r="X1437"/>
      <c r="Y1437"/>
      <c r="Z1437">
        <v>19.457999999999998</v>
      </c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>
        <v>284.20415000000003</v>
      </c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</row>
    <row r="1438" spans="1:55" x14ac:dyDescent="0.2">
      <c r="A1438" s="3" t="str">
        <f t="shared" si="22"/>
        <v>BrazilAR5_UNFCCC2011</v>
      </c>
      <c r="B1438" t="s">
        <v>150</v>
      </c>
      <c r="C1438" t="s">
        <v>151</v>
      </c>
      <c r="D1438" t="s">
        <v>25</v>
      </c>
      <c r="E1438" t="s">
        <v>29</v>
      </c>
      <c r="F1438">
        <v>1230.9563500000002</v>
      </c>
      <c r="G1438">
        <v>6.2111384526386333</v>
      </c>
      <c r="H1438" t="s">
        <v>38</v>
      </c>
      <c r="I1438" t="s">
        <v>97</v>
      </c>
      <c r="J1438">
        <v>2.9074912044451871E-2</v>
      </c>
      <c r="K1438">
        <v>0.31460270707405669</v>
      </c>
      <c r="L1438">
        <v>5.9301331034199545E-2</v>
      </c>
      <c r="M1438"/>
      <c r="N1438">
        <v>7.1496401964212614E-2</v>
      </c>
      <c r="O1438">
        <v>0.55459955992753107</v>
      </c>
      <c r="P1438"/>
      <c r="Q1438">
        <v>21.338200000000001</v>
      </c>
      <c r="R1438">
        <v>318.15280000000001</v>
      </c>
      <c r="S1438">
        <v>125.78755</v>
      </c>
      <c r="T1438"/>
      <c r="U1438"/>
      <c r="V1438"/>
      <c r="W1438"/>
      <c r="X1438"/>
      <c r="Y1438"/>
      <c r="Z1438">
        <v>20.198150000000002</v>
      </c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>
        <v>197.21115</v>
      </c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</row>
    <row r="1439" spans="1:55" x14ac:dyDescent="0.2">
      <c r="A1439" s="3" t="str">
        <f t="shared" si="22"/>
        <v>BrazilAR5_UNFCCC2012</v>
      </c>
      <c r="B1439" t="s">
        <v>150</v>
      </c>
      <c r="C1439" t="s">
        <v>151</v>
      </c>
      <c r="D1439" t="s">
        <v>25</v>
      </c>
      <c r="E1439" t="s">
        <v>28</v>
      </c>
      <c r="F1439">
        <v>1128.21235</v>
      </c>
      <c r="G1439">
        <v>5.6416906010428454</v>
      </c>
      <c r="H1439" t="s">
        <v>132</v>
      </c>
      <c r="I1439" t="s">
        <v>97</v>
      </c>
      <c r="J1439">
        <v>2.9723161154199377E-2</v>
      </c>
      <c r="K1439">
        <v>0.37328358442451015</v>
      </c>
      <c r="L1439">
        <v>6.5838181969910176E-2</v>
      </c>
      <c r="M1439"/>
      <c r="N1439">
        <v>7.8291023848480287E-2</v>
      </c>
      <c r="O1439">
        <v>0.48258720975709929</v>
      </c>
      <c r="P1439"/>
      <c r="Q1439">
        <v>21.066950000000002</v>
      </c>
      <c r="R1439">
        <v>316.05560000000003</v>
      </c>
      <c r="S1439">
        <v>125.04819999999999</v>
      </c>
      <c r="T1439"/>
      <c r="U1439"/>
      <c r="V1439"/>
      <c r="W1439"/>
      <c r="X1439"/>
      <c r="Y1439"/>
      <c r="Z1439">
        <v>18.298349999999999</v>
      </c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>
        <v>63.991750000000003</v>
      </c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</row>
    <row r="1440" spans="1:55" x14ac:dyDescent="0.2">
      <c r="A1440" s="3" t="str">
        <f t="shared" si="22"/>
        <v>BrazilAR5_UNFCCC2013</v>
      </c>
      <c r="B1440" t="s">
        <v>150</v>
      </c>
      <c r="C1440" t="s">
        <v>151</v>
      </c>
      <c r="D1440" t="s">
        <v>25</v>
      </c>
      <c r="E1440" t="s">
        <v>27</v>
      </c>
      <c r="F1440">
        <v>1363.8362500000001</v>
      </c>
      <c r="G1440">
        <v>6.7609771135903252</v>
      </c>
      <c r="H1440" t="s">
        <v>120</v>
      </c>
      <c r="I1440" t="s">
        <v>97</v>
      </c>
      <c r="J1440">
        <v>2.9845415313097035E-2</v>
      </c>
      <c r="K1440">
        <v>0.33370501773948302</v>
      </c>
      <c r="L1440">
        <v>5.8634898434471151E-2</v>
      </c>
      <c r="M1440"/>
      <c r="N1440">
        <v>6.487615357048912E-2</v>
      </c>
      <c r="O1440">
        <v>0.54278393025555671</v>
      </c>
      <c r="P1440"/>
      <c r="Q1440">
        <v>20.848549999999999</v>
      </c>
      <c r="R1440">
        <v>318.74920000000003</v>
      </c>
      <c r="S1440">
        <v>128.25735</v>
      </c>
      <c r="T1440"/>
      <c r="U1440"/>
      <c r="V1440"/>
      <c r="W1440"/>
      <c r="X1440"/>
      <c r="Y1440"/>
      <c r="Z1440">
        <v>18.753499999999999</v>
      </c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>
        <v>253.65979999999999</v>
      </c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</row>
    <row r="1441" spans="1:55" x14ac:dyDescent="0.2">
      <c r="A1441" s="3" t="str">
        <f t="shared" si="22"/>
        <v>BrazilAR5_UNFCCC2014</v>
      </c>
      <c r="B1441" t="s">
        <v>150</v>
      </c>
      <c r="C1441" t="s">
        <v>151</v>
      </c>
      <c r="D1441" t="s">
        <v>25</v>
      </c>
      <c r="E1441" t="s">
        <v>24</v>
      </c>
      <c r="F1441">
        <v>1263.4655500000001</v>
      </c>
      <c r="G1441">
        <v>6.2099072223902878</v>
      </c>
      <c r="H1441" t="s">
        <v>32</v>
      </c>
      <c r="I1441" t="s">
        <v>97</v>
      </c>
      <c r="J1441">
        <v>3.034179167164221E-2</v>
      </c>
      <c r="K1441">
        <v>0.3807154457040795</v>
      </c>
      <c r="L1441">
        <v>6.415916919935015E-2</v>
      </c>
      <c r="M1441"/>
      <c r="N1441">
        <v>6.9937245222079863E-2</v>
      </c>
      <c r="O1441">
        <v>0.48518813987449044</v>
      </c>
      <c r="P1441"/>
      <c r="Q1441">
        <v>21.366400000000002</v>
      </c>
      <c r="R1441">
        <v>320.34239999999994</v>
      </c>
      <c r="S1441">
        <v>130.7775</v>
      </c>
      <c r="T1441"/>
      <c r="U1441"/>
      <c r="V1441"/>
      <c r="W1441"/>
      <c r="X1441"/>
      <c r="Y1441"/>
      <c r="Z1441">
        <v>18.950700000000001</v>
      </c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>
        <v>121.58150000000001</v>
      </c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</row>
    <row r="1442" spans="1:55" x14ac:dyDescent="0.2">
      <c r="A1442" s="3" t="str">
        <f t="shared" si="22"/>
        <v>BrazilAR5_UNFCCC2015</v>
      </c>
      <c r="B1442" t="s">
        <v>150</v>
      </c>
      <c r="C1442" t="s">
        <v>151</v>
      </c>
      <c r="D1442" t="s">
        <v>25</v>
      </c>
      <c r="E1442" t="s">
        <v>22</v>
      </c>
      <c r="F1442">
        <v>1357.7456</v>
      </c>
      <c r="G1442">
        <v>6.6170743099000253</v>
      </c>
      <c r="H1442" t="s">
        <v>195</v>
      </c>
      <c r="I1442" t="s">
        <v>97</v>
      </c>
      <c r="J1442">
        <v>3.0074312766174005E-2</v>
      </c>
      <c r="K1442">
        <v>0.33655693673395082</v>
      </c>
      <c r="L1442">
        <v>5.9926432462752977E-2</v>
      </c>
      <c r="M1442"/>
      <c r="N1442">
        <v>6.3697867995300458E-2</v>
      </c>
      <c r="O1442">
        <v>0.5398187628079959</v>
      </c>
      <c r="P1442"/>
      <c r="Q1442">
        <v>21.861499999999999</v>
      </c>
      <c r="R1442">
        <v>325.36279999999999</v>
      </c>
      <c r="S1442">
        <v>129.98249999999999</v>
      </c>
      <c r="T1442"/>
      <c r="U1442"/>
      <c r="V1442"/>
      <c r="W1442"/>
      <c r="X1442"/>
      <c r="Y1442"/>
      <c r="Z1442">
        <v>19.723950000000002</v>
      </c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>
        <v>236.00579999999999</v>
      </c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</row>
    <row r="1443" spans="1:55" x14ac:dyDescent="0.2">
      <c r="A1443" s="3" t="str">
        <f t="shared" si="22"/>
        <v>BrazilAR5_UNFCCC2016</v>
      </c>
      <c r="B1443" t="s">
        <v>150</v>
      </c>
      <c r="C1443" t="s">
        <v>151</v>
      </c>
      <c r="D1443" t="s">
        <v>25</v>
      </c>
      <c r="E1443" t="s">
        <v>21</v>
      </c>
      <c r="F1443">
        <v>1388.8616000000002</v>
      </c>
      <c r="G1443">
        <v>6.7140309065118569</v>
      </c>
      <c r="H1443" t="s">
        <v>118</v>
      </c>
      <c r="I1443" t="s">
        <v>101</v>
      </c>
      <c r="J1443">
        <v>3.1499101926338771E-2</v>
      </c>
      <c r="K1443">
        <v>0.30620866038775929</v>
      </c>
      <c r="L1443">
        <v>5.9482780717675543E-2</v>
      </c>
      <c r="M1443"/>
      <c r="N1443">
        <v>5.7288897612260289E-2</v>
      </c>
      <c r="O1443">
        <v>0.57701966128230475</v>
      </c>
      <c r="P1443"/>
      <c r="Q1443">
        <v>21.857500000000002</v>
      </c>
      <c r="R1443">
        <v>331.0412</v>
      </c>
      <c r="S1443">
        <v>135.13675000000001</v>
      </c>
      <c r="T1443"/>
      <c r="U1443"/>
      <c r="V1443"/>
      <c r="W1443"/>
      <c r="X1443"/>
      <c r="Y1443"/>
      <c r="Z1443">
        <v>18.924899999999997</v>
      </c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>
        <v>294.44009999999997</v>
      </c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</row>
    <row r="1444" spans="1:55" x14ac:dyDescent="0.2">
      <c r="A1444" s="3" t="str">
        <f t="shared" si="22"/>
        <v>BrazilAR6_UNFCCC1990</v>
      </c>
      <c r="B1444" t="s">
        <v>150</v>
      </c>
      <c r="C1444" t="s">
        <v>151</v>
      </c>
      <c r="D1444" t="s">
        <v>285</v>
      </c>
      <c r="E1444" t="s">
        <v>79</v>
      </c>
      <c r="F1444">
        <v>1404.10544</v>
      </c>
      <c r="G1444">
        <v>9.3168240461327052</v>
      </c>
      <c r="H1444" t="s">
        <v>213</v>
      </c>
      <c r="I1444" t="s">
        <v>100</v>
      </c>
      <c r="J1444">
        <v>5.0516754344830793E-2</v>
      </c>
      <c r="K1444">
        <v>0.13438728647045198</v>
      </c>
      <c r="L1444">
        <v>2.5054628376057E-2</v>
      </c>
      <c r="M1444"/>
      <c r="N1444">
        <v>3.4229416560055494E-2</v>
      </c>
      <c r="O1444">
        <v>0.80632866859343555</v>
      </c>
      <c r="P1444">
        <v>11.970720000000002</v>
      </c>
      <c r="Q1444">
        <v>14.20571</v>
      </c>
      <c r="R1444">
        <v>223.69007999999999</v>
      </c>
      <c r="S1444">
        <v>79.374750000000006</v>
      </c>
      <c r="T1444"/>
      <c r="U1444"/>
      <c r="V1444"/>
      <c r="W1444"/>
      <c r="X1444"/>
      <c r="Y1444"/>
      <c r="Z1444">
        <v>3.6502799999999995</v>
      </c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>
        <v>799.27893000000006</v>
      </c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</row>
    <row r="1445" spans="1:55" x14ac:dyDescent="0.2">
      <c r="A1445" s="3" t="str">
        <f t="shared" si="22"/>
        <v>BrazilAR6_UNFCCC1991</v>
      </c>
      <c r="B1445" t="s">
        <v>150</v>
      </c>
      <c r="C1445" t="s">
        <v>151</v>
      </c>
      <c r="D1445" t="s">
        <v>285</v>
      </c>
      <c r="E1445" t="s">
        <v>78</v>
      </c>
      <c r="F1445">
        <v>1290.2112400000001</v>
      </c>
      <c r="G1445">
        <v>8.4142503760276952</v>
      </c>
      <c r="H1445" t="s">
        <v>206</v>
      </c>
      <c r="I1445" t="s">
        <v>100</v>
      </c>
      <c r="J1445">
        <v>5.0875741116629965E-2</v>
      </c>
      <c r="K1445">
        <v>0.15067741930383433</v>
      </c>
      <c r="L1445">
        <v>2.8312937345050564E-2</v>
      </c>
      <c r="M1445"/>
      <c r="N1445">
        <v>4.1975297006403386E-2</v>
      </c>
      <c r="O1445">
        <v>0.77903434634471169</v>
      </c>
      <c r="P1445">
        <v>12.873760000000001</v>
      </c>
      <c r="Q1445">
        <v>14.731210000000001</v>
      </c>
      <c r="R1445">
        <v>230.39215999999996</v>
      </c>
      <c r="S1445">
        <v>81.348540000000014</v>
      </c>
      <c r="T1445"/>
      <c r="U1445"/>
      <c r="V1445"/>
      <c r="W1445"/>
      <c r="X1445"/>
      <c r="Y1445"/>
      <c r="Z1445">
        <v>3.6121699999999999</v>
      </c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>
        <v>662.16102999999998</v>
      </c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</row>
    <row r="1446" spans="1:55" x14ac:dyDescent="0.2">
      <c r="A1446" s="3" t="str">
        <f t="shared" si="22"/>
        <v>BrazilAR6_UNFCCC1992</v>
      </c>
      <c r="B1446" t="s">
        <v>150</v>
      </c>
      <c r="C1446" t="s">
        <v>151</v>
      </c>
      <c r="D1446" t="s">
        <v>285</v>
      </c>
      <c r="E1446" t="s">
        <v>76</v>
      </c>
      <c r="F1446">
        <v>1443.5535</v>
      </c>
      <c r="G1446">
        <v>9.2594367225464342</v>
      </c>
      <c r="H1446" t="s">
        <v>202</v>
      </c>
      <c r="I1446" t="s">
        <v>100</v>
      </c>
      <c r="J1446">
        <v>5.1327096722322677E-2</v>
      </c>
      <c r="K1446">
        <v>0.13693194606226924</v>
      </c>
      <c r="L1446">
        <v>2.6323797490013359E-2</v>
      </c>
      <c r="M1446"/>
      <c r="N1446">
        <v>3.6181492407451471E-2</v>
      </c>
      <c r="O1446">
        <v>0.80056276404026583</v>
      </c>
      <c r="P1446">
        <v>13.6816</v>
      </c>
      <c r="Q1446">
        <v>15.03349</v>
      </c>
      <c r="R1446">
        <v>233.83295999999996</v>
      </c>
      <c r="S1446">
        <v>83.608980000000003</v>
      </c>
      <c r="T1446"/>
      <c r="U1446"/>
      <c r="V1446"/>
      <c r="W1446"/>
      <c r="X1446"/>
      <c r="Y1446"/>
      <c r="Z1446">
        <v>3.7156100000000003</v>
      </c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>
        <v>805.78254000000004</v>
      </c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</row>
    <row r="1447" spans="1:55" x14ac:dyDescent="0.2">
      <c r="A1447" s="3" t="str">
        <f t="shared" si="22"/>
        <v>BrazilAR6_UNFCCC1993</v>
      </c>
      <c r="B1447" t="s">
        <v>150</v>
      </c>
      <c r="C1447" t="s">
        <v>151</v>
      </c>
      <c r="D1447" t="s">
        <v>285</v>
      </c>
      <c r="E1447" t="s">
        <v>73</v>
      </c>
      <c r="F1447">
        <v>1517.7948199999998</v>
      </c>
      <c r="G1447">
        <v>9.579566005300082</v>
      </c>
      <c r="H1447" t="s">
        <v>167</v>
      </c>
      <c r="I1447" t="s">
        <v>100</v>
      </c>
      <c r="J1447">
        <v>5.1424385660891241E-2</v>
      </c>
      <c r="K1447">
        <v>0.13330688531405058</v>
      </c>
      <c r="L1447">
        <v>2.5879565197092981E-2</v>
      </c>
      <c r="M1447"/>
      <c r="N1447">
        <v>3.7205977551036842E-2</v>
      </c>
      <c r="O1447">
        <v>0.80360757193781962</v>
      </c>
      <c r="P1447">
        <v>14.285440000000001</v>
      </c>
      <c r="Q1447">
        <v>15.142280000000001</v>
      </c>
      <c r="R1447">
        <v>234.62175999999997</v>
      </c>
      <c r="S1447">
        <v>84.643650000000008</v>
      </c>
      <c r="T1447"/>
      <c r="U1447"/>
      <c r="V1447"/>
      <c r="W1447"/>
      <c r="X1447"/>
      <c r="Y1447"/>
      <c r="Z1447">
        <v>3.3072999999999997</v>
      </c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>
        <v>867.71097999999995</v>
      </c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</row>
    <row r="1448" spans="1:55" x14ac:dyDescent="0.2">
      <c r="A1448" s="3" t="str">
        <f t="shared" si="22"/>
        <v>BrazilAR6_UNFCCC1994</v>
      </c>
      <c r="B1448" t="s">
        <v>150</v>
      </c>
      <c r="C1448" t="s">
        <v>151</v>
      </c>
      <c r="D1448" t="s">
        <v>285</v>
      </c>
      <c r="E1448" t="s">
        <v>70</v>
      </c>
      <c r="F1448">
        <v>1536.7723800000001</v>
      </c>
      <c r="G1448">
        <v>9.5463279546105451</v>
      </c>
      <c r="H1448" t="s">
        <v>218</v>
      </c>
      <c r="I1448" t="s">
        <v>100</v>
      </c>
      <c r="J1448">
        <v>5.1533100904356158E-2</v>
      </c>
      <c r="K1448">
        <v>0.13732156612549218</v>
      </c>
      <c r="L1448">
        <v>2.6478358493142617E-2</v>
      </c>
      <c r="M1448"/>
      <c r="N1448">
        <v>3.7251808234606609E-2</v>
      </c>
      <c r="O1448">
        <v>0.7989482671467586</v>
      </c>
      <c r="P1448">
        <v>14.165759999999999</v>
      </c>
      <c r="Q1448">
        <v>15.51521</v>
      </c>
      <c r="R1448">
        <v>238.99824000000001</v>
      </c>
      <c r="S1448">
        <v>87.491040000000012</v>
      </c>
      <c r="T1448"/>
      <c r="U1448"/>
      <c r="V1448"/>
      <c r="W1448"/>
      <c r="X1448"/>
      <c r="Y1448"/>
      <c r="Z1448">
        <v>3.93065</v>
      </c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>
        <v>867.70073000000002</v>
      </c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</row>
    <row r="1449" spans="1:55" x14ac:dyDescent="0.2">
      <c r="A1449" s="3" t="str">
        <f t="shared" si="22"/>
        <v>BrazilAR6_UNFCCC1995</v>
      </c>
      <c r="B1449" t="s">
        <v>150</v>
      </c>
      <c r="C1449" t="s">
        <v>151</v>
      </c>
      <c r="D1449" t="s">
        <v>285</v>
      </c>
      <c r="E1449" t="s">
        <v>68</v>
      </c>
      <c r="F1449">
        <v>2559.1657599999999</v>
      </c>
      <c r="G1449">
        <v>15.65092270738068</v>
      </c>
      <c r="H1449" t="s">
        <v>206</v>
      </c>
      <c r="I1449" t="s">
        <v>100</v>
      </c>
      <c r="J1449">
        <v>5.1168807009644976E-2</v>
      </c>
      <c r="K1449">
        <v>8.8190801677496669E-2</v>
      </c>
      <c r="L1449">
        <v>1.6519238675653431E-2</v>
      </c>
      <c r="M1449"/>
      <c r="N1449">
        <v>2.366416859218998E-2</v>
      </c>
      <c r="O1449">
        <v>0.87162579105465998</v>
      </c>
      <c r="P1449">
        <v>14.21472</v>
      </c>
      <c r="Q1449">
        <v>15.961560000000002</v>
      </c>
      <c r="R1449">
        <v>243.63311999999999</v>
      </c>
      <c r="S1449">
        <v>88.886069999999989</v>
      </c>
      <c r="T1449"/>
      <c r="U1449"/>
      <c r="V1449"/>
      <c r="W1449"/>
      <c r="X1449"/>
      <c r="Y1449"/>
      <c r="Z1449">
        <v>4.0694800000000004</v>
      </c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>
        <v>1863.8699299999998</v>
      </c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</row>
    <row r="1450" spans="1:55" x14ac:dyDescent="0.2">
      <c r="A1450" s="3" t="str">
        <f t="shared" si="22"/>
        <v>BrazilAR6_UNFCCC1996</v>
      </c>
      <c r="B1450" t="s">
        <v>150</v>
      </c>
      <c r="C1450" t="s">
        <v>151</v>
      </c>
      <c r="D1450" t="s">
        <v>285</v>
      </c>
      <c r="E1450" t="s">
        <v>65</v>
      </c>
      <c r="F1450">
        <v>1887.02765</v>
      </c>
      <c r="G1450">
        <v>11.36509490931793</v>
      </c>
      <c r="H1450" t="s">
        <v>206</v>
      </c>
      <c r="I1450" t="s">
        <v>100</v>
      </c>
      <c r="J1450">
        <v>5.0752699897711064E-2</v>
      </c>
      <c r="K1450">
        <v>0.12791099801849751</v>
      </c>
      <c r="L1450">
        <v>2.3259463103256595E-2</v>
      </c>
      <c r="M1450"/>
      <c r="N1450">
        <v>3.3281330032445475E-2</v>
      </c>
      <c r="O1450">
        <v>0.81554820884580048</v>
      </c>
      <c r="P1450">
        <v>12.403199999999998</v>
      </c>
      <c r="Q1450">
        <v>14.619729999999999</v>
      </c>
      <c r="R1450">
        <v>237.69264000000001</v>
      </c>
      <c r="S1450">
        <v>83.35781999999999</v>
      </c>
      <c r="T1450"/>
      <c r="U1450"/>
      <c r="V1450"/>
      <c r="W1450"/>
      <c r="X1450"/>
      <c r="Y1450"/>
      <c r="Z1450">
        <v>3.9932599999999998</v>
      </c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>
        <v>1186.8953700000002</v>
      </c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</row>
    <row r="1451" spans="1:55" x14ac:dyDescent="0.2">
      <c r="A1451" s="3" t="str">
        <f t="shared" si="22"/>
        <v>BrazilAR6_UNFCCC1997</v>
      </c>
      <c r="B1451" t="s">
        <v>150</v>
      </c>
      <c r="C1451" t="s">
        <v>151</v>
      </c>
      <c r="D1451" t="s">
        <v>285</v>
      </c>
      <c r="E1451" t="s">
        <v>64</v>
      </c>
      <c r="F1451">
        <v>1607.7055500000001</v>
      </c>
      <c r="G1451">
        <v>9.5386351867438144</v>
      </c>
      <c r="H1451" t="s">
        <v>202</v>
      </c>
      <c r="I1451" t="s">
        <v>100</v>
      </c>
      <c r="J1451">
        <v>4.9741377983721191E-2</v>
      </c>
      <c r="K1451">
        <v>0.15953918925017085</v>
      </c>
      <c r="L1451">
        <v>2.8329316895124235E-2</v>
      </c>
      <c r="M1451"/>
      <c r="N1451">
        <v>4.0369612457952883E-2</v>
      </c>
      <c r="O1451">
        <v>0.77176188139675206</v>
      </c>
      <c r="P1451"/>
      <c r="Q1451">
        <v>15.00353</v>
      </c>
      <c r="R1451">
        <v>242.05824000000001</v>
      </c>
      <c r="S1451">
        <v>86.15061</v>
      </c>
      <c r="T1451"/>
      <c r="U1451"/>
      <c r="V1451"/>
      <c r="W1451"/>
      <c r="X1451"/>
      <c r="Y1451"/>
      <c r="Z1451">
        <v>15.683809999999999</v>
      </c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>
        <v>881.86967000000004</v>
      </c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</row>
    <row r="1452" spans="1:55" x14ac:dyDescent="0.2">
      <c r="A1452" s="3" t="str">
        <f t="shared" si="22"/>
        <v>BrazilAR6_UNFCCC1998</v>
      </c>
      <c r="B1452" t="s">
        <v>150</v>
      </c>
      <c r="C1452" t="s">
        <v>151</v>
      </c>
      <c r="D1452" t="s">
        <v>285</v>
      </c>
      <c r="E1452" t="s">
        <v>62</v>
      </c>
      <c r="F1452">
        <v>1884.5991199999999</v>
      </c>
      <c r="G1452">
        <v>11.018482691900184</v>
      </c>
      <c r="H1452" t="s">
        <v>213</v>
      </c>
      <c r="I1452" t="s">
        <v>231</v>
      </c>
      <c r="J1452">
        <v>5.1495485419641995E-2</v>
      </c>
      <c r="K1452">
        <v>0.14143227446694343</v>
      </c>
      <c r="L1452">
        <v>2.4974250226753793E-2</v>
      </c>
      <c r="M1452"/>
      <c r="N1452">
        <v>3.6054516463957596E-2</v>
      </c>
      <c r="O1452">
        <v>0.79753895884234527</v>
      </c>
      <c r="P1452"/>
      <c r="Q1452">
        <v>15.17487</v>
      </c>
      <c r="R1452">
        <v>244.2424</v>
      </c>
      <c r="S1452">
        <v>88.252709999999993</v>
      </c>
      <c r="T1452"/>
      <c r="U1452"/>
      <c r="V1452"/>
      <c r="W1452"/>
      <c r="X1452"/>
      <c r="Y1452"/>
      <c r="Z1452">
        <v>15.41189</v>
      </c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>
        <v>1139.9593500000001</v>
      </c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</row>
    <row r="1453" spans="1:55" x14ac:dyDescent="0.2">
      <c r="A1453" s="3" t="str">
        <f t="shared" si="22"/>
        <v>BrazilAR6_UNFCCC1999</v>
      </c>
      <c r="B1453" t="s">
        <v>150</v>
      </c>
      <c r="C1453" t="s">
        <v>151</v>
      </c>
      <c r="D1453" t="s">
        <v>285</v>
      </c>
      <c r="E1453" t="s">
        <v>60</v>
      </c>
      <c r="F1453">
        <v>1894.0616499999999</v>
      </c>
      <c r="G1453">
        <v>10.917645124919128</v>
      </c>
      <c r="H1453" t="s">
        <v>213</v>
      </c>
      <c r="I1453" t="s">
        <v>231</v>
      </c>
      <c r="J1453">
        <v>5.1792829157163142E-2</v>
      </c>
      <c r="K1453">
        <v>0.14706306946239053</v>
      </c>
      <c r="L1453">
        <v>2.5867003853860829E-2</v>
      </c>
      <c r="M1453"/>
      <c r="N1453">
        <v>3.5250943389303097E-2</v>
      </c>
      <c r="O1453">
        <v>0.79181898329444556</v>
      </c>
      <c r="P1453">
        <v>13.053279999999999</v>
      </c>
      <c r="Q1453">
        <v>15.5886</v>
      </c>
      <c r="R1453">
        <v>246.36672000000002</v>
      </c>
      <c r="S1453">
        <v>88.891530000000003</v>
      </c>
      <c r="T1453"/>
      <c r="U1453"/>
      <c r="V1453"/>
      <c r="W1453"/>
      <c r="X1453"/>
      <c r="Y1453"/>
      <c r="Z1453">
        <v>3.8843799999999997</v>
      </c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>
        <v>1131.96946</v>
      </c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</row>
    <row r="1454" spans="1:55" x14ac:dyDescent="0.2">
      <c r="A1454" s="3" t="str">
        <f t="shared" si="22"/>
        <v>BrazilAR6_UNFCCC2000</v>
      </c>
      <c r="B1454" t="s">
        <v>150</v>
      </c>
      <c r="C1454" t="s">
        <v>151</v>
      </c>
      <c r="D1454" t="s">
        <v>285</v>
      </c>
      <c r="E1454" t="s">
        <v>58</v>
      </c>
      <c r="F1454">
        <v>1980.87104</v>
      </c>
      <c r="G1454">
        <v>11.263030315160218</v>
      </c>
      <c r="H1454" t="s">
        <v>206</v>
      </c>
      <c r="I1454" t="s">
        <v>231</v>
      </c>
      <c r="J1454">
        <v>5.0864266845181923E-2</v>
      </c>
      <c r="K1454">
        <v>0.14423859717793641</v>
      </c>
      <c r="L1454">
        <v>2.5530687752394018E-2</v>
      </c>
      <c r="M1454"/>
      <c r="N1454">
        <v>3.5974179318609252E-2</v>
      </c>
      <c r="O1454">
        <v>0.79425653575106026</v>
      </c>
      <c r="P1454"/>
      <c r="Q1454">
        <v>16.184609999999999</v>
      </c>
      <c r="R1454">
        <v>254.3064</v>
      </c>
      <c r="S1454">
        <v>93.289560000000009</v>
      </c>
      <c r="T1454"/>
      <c r="U1454"/>
      <c r="V1454"/>
      <c r="W1454"/>
      <c r="X1454"/>
      <c r="Y1454"/>
      <c r="Z1454">
        <v>15.78688</v>
      </c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>
        <v>1193.7523200000001</v>
      </c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</row>
    <row r="1455" spans="1:55" x14ac:dyDescent="0.2">
      <c r="A1455" s="3" t="str">
        <f t="shared" si="22"/>
        <v>BrazilAR6_UNFCCC2001</v>
      </c>
      <c r="B1455" t="s">
        <v>150</v>
      </c>
      <c r="C1455" t="s">
        <v>151</v>
      </c>
      <c r="D1455" t="s">
        <v>285</v>
      </c>
      <c r="E1455" t="s">
        <v>55</v>
      </c>
      <c r="F1455">
        <v>1997.9007300000001</v>
      </c>
      <c r="G1455">
        <v>11.21081669072333</v>
      </c>
      <c r="H1455" t="s">
        <v>232</v>
      </c>
      <c r="I1455" t="s">
        <v>231</v>
      </c>
      <c r="J1455">
        <v>5.3279434229460659E-2</v>
      </c>
      <c r="K1455">
        <v>0.1481587576175519</v>
      </c>
      <c r="L1455">
        <v>2.6068717638438422E-2</v>
      </c>
      <c r="M1455"/>
      <c r="N1455">
        <v>3.3863088883300023E-2</v>
      </c>
      <c r="O1455">
        <v>0.79190943586070961</v>
      </c>
      <c r="P1455"/>
      <c r="Q1455">
        <v>16.856840000000002</v>
      </c>
      <c r="R1455">
        <v>264.20175999999998</v>
      </c>
      <c r="S1455">
        <v>96.085079999999991</v>
      </c>
      <c r="T1455"/>
      <c r="U1455"/>
      <c r="V1455"/>
      <c r="W1455"/>
      <c r="X1455"/>
      <c r="Y1455"/>
      <c r="Z1455">
        <v>15.585790000000001</v>
      </c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>
        <v>1189.42697</v>
      </c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</row>
    <row r="1456" spans="1:55" x14ac:dyDescent="0.2">
      <c r="A1456" s="3" t="str">
        <f t="shared" si="22"/>
        <v>BrazilAR6_UNFCCC2002</v>
      </c>
      <c r="B1456" t="s">
        <v>150</v>
      </c>
      <c r="C1456" t="s">
        <v>151</v>
      </c>
      <c r="D1456" t="s">
        <v>285</v>
      </c>
      <c r="E1456" t="s">
        <v>52</v>
      </c>
      <c r="F1456">
        <v>2234.93948</v>
      </c>
      <c r="G1456">
        <v>12.38353574590535</v>
      </c>
      <c r="H1456" t="s">
        <v>232</v>
      </c>
      <c r="I1456" t="s">
        <v>231</v>
      </c>
      <c r="J1456">
        <v>5.296686548291802E-2</v>
      </c>
      <c r="K1456">
        <v>0.1317899892304914</v>
      </c>
      <c r="L1456">
        <v>2.4326869021079708E-2</v>
      </c>
      <c r="M1456"/>
      <c r="N1456">
        <v>3.1885069210017263E-2</v>
      </c>
      <c r="O1456">
        <v>0.81199807253841172</v>
      </c>
      <c r="P1456"/>
      <c r="Q1456">
        <v>16.834989999999998</v>
      </c>
      <c r="R1456">
        <v>273.36272000000002</v>
      </c>
      <c r="S1456">
        <v>100.29200999999999</v>
      </c>
      <c r="T1456"/>
      <c r="U1456"/>
      <c r="V1456"/>
      <c r="W1456"/>
      <c r="X1456"/>
      <c r="Y1456"/>
      <c r="Z1456">
        <v>16.363889999999998</v>
      </c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>
        <v>1407.9129399999999</v>
      </c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</row>
    <row r="1457" spans="1:55" x14ac:dyDescent="0.2">
      <c r="A1457" s="3" t="str">
        <f t="shared" si="22"/>
        <v>BrazilAR6_UNFCCC2003</v>
      </c>
      <c r="B1457" t="s">
        <v>150</v>
      </c>
      <c r="C1457" t="s">
        <v>151</v>
      </c>
      <c r="D1457" t="s">
        <v>285</v>
      </c>
      <c r="E1457" t="s">
        <v>50</v>
      </c>
      <c r="F1457">
        <v>3173.1421900000005</v>
      </c>
      <c r="G1457">
        <v>17.374772680205197</v>
      </c>
      <c r="H1457" t="s">
        <v>219</v>
      </c>
      <c r="I1457" t="s">
        <v>231</v>
      </c>
      <c r="J1457">
        <v>5.1966156304569452E-2</v>
      </c>
      <c r="K1457">
        <v>9.1100002045606407E-2</v>
      </c>
      <c r="L1457">
        <v>1.785309847712812E-2</v>
      </c>
      <c r="M1457"/>
      <c r="N1457">
        <v>2.2592388146337683E-2</v>
      </c>
      <c r="O1457">
        <v>0.86845451133092777</v>
      </c>
      <c r="P1457"/>
      <c r="Q1457">
        <v>17.4528</v>
      </c>
      <c r="R1457">
        <v>287.63727999999998</v>
      </c>
      <c r="S1457">
        <v>108.32913000000001</v>
      </c>
      <c r="T1457"/>
      <c r="U1457"/>
      <c r="V1457"/>
      <c r="W1457"/>
      <c r="X1457"/>
      <c r="Y1457"/>
      <c r="Z1457">
        <v>16.497489999999999</v>
      </c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>
        <v>2325.81295</v>
      </c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</row>
    <row r="1458" spans="1:55" x14ac:dyDescent="0.2">
      <c r="A1458" s="3" t="str">
        <f t="shared" si="22"/>
        <v>BrazilAR6_UNFCCC2004</v>
      </c>
      <c r="B1458" t="s">
        <v>150</v>
      </c>
      <c r="C1458" t="s">
        <v>151</v>
      </c>
      <c r="D1458" t="s">
        <v>285</v>
      </c>
      <c r="E1458" t="s">
        <v>46</v>
      </c>
      <c r="F1458">
        <v>3410.9755100000002</v>
      </c>
      <c r="G1458">
        <v>18.465449247981738</v>
      </c>
      <c r="H1458" t="s">
        <v>232</v>
      </c>
      <c r="I1458" t="s">
        <v>231</v>
      </c>
      <c r="J1458">
        <v>5.0772794483736325E-2</v>
      </c>
      <c r="K1458">
        <v>8.9463283774793206E-2</v>
      </c>
      <c r="L1458">
        <v>1.6960054339410956E-2</v>
      </c>
      <c r="M1458"/>
      <c r="N1458">
        <v>2.231422060253959E-2</v>
      </c>
      <c r="O1458">
        <v>0.87126244128325625</v>
      </c>
      <c r="P1458"/>
      <c r="Q1458">
        <v>17.893720000000002</v>
      </c>
      <c r="R1458">
        <v>300.54095999999998</v>
      </c>
      <c r="S1458">
        <v>111.68430000000001</v>
      </c>
      <c r="T1458"/>
      <c r="U1458"/>
      <c r="V1458"/>
      <c r="W1458"/>
      <c r="X1458"/>
      <c r="Y1458"/>
      <c r="Z1458">
        <v>17.648169999999997</v>
      </c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>
        <v>2524.0877</v>
      </c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</row>
    <row r="1459" spans="1:55" x14ac:dyDescent="0.2">
      <c r="A1459" s="3" t="str">
        <f t="shared" si="22"/>
        <v>BrazilAR6_UNFCCC2005</v>
      </c>
      <c r="B1459" t="s">
        <v>150</v>
      </c>
      <c r="C1459" t="s">
        <v>151</v>
      </c>
      <c r="D1459" t="s">
        <v>285</v>
      </c>
      <c r="E1459" t="s">
        <v>43</v>
      </c>
      <c r="F1459">
        <v>2435.14642</v>
      </c>
      <c r="G1459">
        <v>13.036301792187249</v>
      </c>
      <c r="H1459" t="s">
        <v>218</v>
      </c>
      <c r="I1459" t="s">
        <v>231</v>
      </c>
      <c r="J1459">
        <v>5.0006510830601619E-2</v>
      </c>
      <c r="K1459">
        <v>0.12973572652768864</v>
      </c>
      <c r="L1459">
        <v>2.453492303760527E-2</v>
      </c>
      <c r="M1459"/>
      <c r="N1459">
        <v>3.0328911392523163E-2</v>
      </c>
      <c r="O1459">
        <v>0.81540043904218296</v>
      </c>
      <c r="P1459"/>
      <c r="Q1459">
        <v>18.293939999999999</v>
      </c>
      <c r="R1459">
        <v>305.01535999999999</v>
      </c>
      <c r="S1459">
        <v>112.64525999999999</v>
      </c>
      <c r="T1459"/>
      <c r="U1459"/>
      <c r="V1459"/>
      <c r="W1459"/>
      <c r="X1459"/>
      <c r="Y1459"/>
      <c r="Z1459">
        <v>17.28369</v>
      </c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>
        <v>1532.38121</v>
      </c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</row>
    <row r="1460" spans="1:55" x14ac:dyDescent="0.2">
      <c r="A1460" s="3" t="str">
        <f t="shared" si="22"/>
        <v>BrazilAR6_UNFCCC2006</v>
      </c>
      <c r="B1460" t="s">
        <v>150</v>
      </c>
      <c r="C1460" t="s">
        <v>151</v>
      </c>
      <c r="D1460" t="s">
        <v>285</v>
      </c>
      <c r="E1460" t="s">
        <v>39</v>
      </c>
      <c r="F1460">
        <v>2026.6947299999999</v>
      </c>
      <c r="G1460">
        <v>10.733436128569856</v>
      </c>
      <c r="H1460" t="s">
        <v>218</v>
      </c>
      <c r="I1460" t="s">
        <v>100</v>
      </c>
      <c r="J1460">
        <v>4.8017666529528623E-2</v>
      </c>
      <c r="K1460">
        <v>0.15802147963349172</v>
      </c>
      <c r="L1460">
        <v>3.0376079381229753E-2</v>
      </c>
      <c r="M1460"/>
      <c r="N1460">
        <v>3.6464712176954246E-2</v>
      </c>
      <c r="O1460">
        <v>0.77513772880832432</v>
      </c>
      <c r="P1460"/>
      <c r="Q1460">
        <v>18.37021</v>
      </c>
      <c r="R1460">
        <v>303.60639999999995</v>
      </c>
      <c r="S1460">
        <v>113.6499</v>
      </c>
      <c r="T1460"/>
      <c r="U1460"/>
      <c r="V1460"/>
      <c r="W1460"/>
      <c r="X1460"/>
      <c r="Y1460"/>
      <c r="Z1460">
        <v>16.960279999999997</v>
      </c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>
        <v>1118.38076</v>
      </c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</row>
    <row r="1461" spans="1:55" x14ac:dyDescent="0.2">
      <c r="A1461" s="3" t="str">
        <f t="shared" si="22"/>
        <v>BrazilAR6_UNFCCC2007</v>
      </c>
      <c r="B1461" t="s">
        <v>150</v>
      </c>
      <c r="C1461" t="s">
        <v>151</v>
      </c>
      <c r="D1461" t="s">
        <v>285</v>
      </c>
      <c r="E1461" t="s">
        <v>37</v>
      </c>
      <c r="F1461">
        <v>1735.1680899999999</v>
      </c>
      <c r="G1461">
        <v>9.095151824342425</v>
      </c>
      <c r="H1461" t="s">
        <v>218</v>
      </c>
      <c r="I1461" t="s">
        <v>100</v>
      </c>
      <c r="J1461">
        <v>4.8057263274937811E-2</v>
      </c>
      <c r="K1461">
        <v>0.19232174791780549</v>
      </c>
      <c r="L1461">
        <v>3.6406057928370497E-2</v>
      </c>
      <c r="M1461"/>
      <c r="N1461">
        <v>4.2613761990055961E-2</v>
      </c>
      <c r="O1461">
        <v>0.72865843216376802</v>
      </c>
      <c r="P1461"/>
      <c r="Q1461">
        <v>18.9177</v>
      </c>
      <c r="R1461">
        <v>287.5856</v>
      </c>
      <c r="S1461">
        <v>116.78120999999999</v>
      </c>
      <c r="T1461"/>
      <c r="U1461"/>
      <c r="V1461"/>
      <c r="W1461"/>
      <c r="X1461"/>
      <c r="Y1461"/>
      <c r="Z1461">
        <v>16.751000000000001</v>
      </c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>
        <v>824.30934999999999</v>
      </c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</row>
    <row r="1462" spans="1:55" x14ac:dyDescent="0.2">
      <c r="A1462" s="3" t="str">
        <f t="shared" si="22"/>
        <v>BrazilAR6_UNFCCC2008</v>
      </c>
      <c r="B1462" t="s">
        <v>150</v>
      </c>
      <c r="C1462" t="s">
        <v>151</v>
      </c>
      <c r="D1462" t="s">
        <v>285</v>
      </c>
      <c r="E1462" t="s">
        <v>33</v>
      </c>
      <c r="F1462">
        <v>1869.6151100000002</v>
      </c>
      <c r="G1462">
        <v>9.703600076600523</v>
      </c>
      <c r="H1462" t="s">
        <v>219</v>
      </c>
      <c r="I1462" t="s">
        <v>100</v>
      </c>
      <c r="J1462">
        <v>4.7823129255716926E-2</v>
      </c>
      <c r="K1462">
        <v>0.18889630711210928</v>
      </c>
      <c r="L1462">
        <v>3.4289260745223649E-2</v>
      </c>
      <c r="M1462"/>
      <c r="N1462">
        <v>4.0668359810164346E-2</v>
      </c>
      <c r="O1462">
        <v>0.73614607233250273</v>
      </c>
      <c r="P1462"/>
      <c r="Q1462">
        <v>19.557509999999997</v>
      </c>
      <c r="R1462">
        <v>291.86415999999997</v>
      </c>
      <c r="S1462">
        <v>117.1716</v>
      </c>
      <c r="T1462"/>
      <c r="U1462"/>
      <c r="V1462"/>
      <c r="W1462"/>
      <c r="X1462"/>
      <c r="Y1462"/>
      <c r="Z1462">
        <v>18.913989999999998</v>
      </c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>
        <v>928.80256000000008</v>
      </c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</row>
    <row r="1463" spans="1:55" x14ac:dyDescent="0.2">
      <c r="A1463" s="3" t="str">
        <f t="shared" si="22"/>
        <v>BrazilAR6_UNFCCC2009</v>
      </c>
      <c r="B1463" t="s">
        <v>150</v>
      </c>
      <c r="C1463" t="s">
        <v>151</v>
      </c>
      <c r="D1463" t="s">
        <v>285</v>
      </c>
      <c r="E1463" t="s">
        <v>31</v>
      </c>
      <c r="F1463">
        <v>1248.7125600000002</v>
      </c>
      <c r="G1463">
        <v>6.4195367791725575</v>
      </c>
      <c r="H1463" t="s">
        <v>153</v>
      </c>
      <c r="I1463" t="s">
        <v>100</v>
      </c>
      <c r="J1463">
        <v>4.7271719570943678E-2</v>
      </c>
      <c r="K1463">
        <v>0.27400901613418543</v>
      </c>
      <c r="L1463">
        <v>5.1899630127849435E-2</v>
      </c>
      <c r="M1463"/>
      <c r="N1463">
        <v>5.3211060838532769E-2</v>
      </c>
      <c r="O1463">
        <v>0.62088029289943236</v>
      </c>
      <c r="P1463"/>
      <c r="Q1463">
        <v>20.13721</v>
      </c>
      <c r="R1463">
        <v>296.69759999999997</v>
      </c>
      <c r="S1463">
        <v>118.64033999999999</v>
      </c>
      <c r="T1463"/>
      <c r="U1463"/>
      <c r="V1463"/>
      <c r="W1463"/>
      <c r="X1463"/>
      <c r="Y1463"/>
      <c r="Z1463">
        <v>19.352</v>
      </c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>
        <v>320.47386999999998</v>
      </c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</row>
    <row r="1464" spans="1:55" x14ac:dyDescent="0.2">
      <c r="A1464" s="3" t="str">
        <f t="shared" si="22"/>
        <v>BrazilAR6_UNFCCC2010</v>
      </c>
      <c r="B1464" t="s">
        <v>150</v>
      </c>
      <c r="C1464" t="s">
        <v>151</v>
      </c>
      <c r="D1464" t="s">
        <v>285</v>
      </c>
      <c r="E1464" t="s">
        <v>30</v>
      </c>
      <c r="F1464">
        <v>1274.5929599999999</v>
      </c>
      <c r="G1464">
        <v>6.4913180153679164</v>
      </c>
      <c r="H1464" t="s">
        <v>219</v>
      </c>
      <c r="I1464" t="s">
        <v>100</v>
      </c>
      <c r="J1464">
        <v>4.7755239715433009E-2</v>
      </c>
      <c r="K1464">
        <v>0.29322974606732494</v>
      </c>
      <c r="L1464">
        <v>5.3145476340933182E-2</v>
      </c>
      <c r="M1464"/>
      <c r="N1464">
        <v>6.4809796219178872E-2</v>
      </c>
      <c r="O1464">
        <v>0.58881498137256305</v>
      </c>
      <c r="P1464"/>
      <c r="Q1464">
        <v>20.588909999999998</v>
      </c>
      <c r="R1464">
        <v>303.49759999999998</v>
      </c>
      <c r="S1464">
        <v>123.51884999999999</v>
      </c>
      <c r="T1464"/>
      <c r="U1464"/>
      <c r="V1464"/>
      <c r="W1464"/>
      <c r="X1464"/>
      <c r="Y1464"/>
      <c r="Z1464">
        <v>18.976800000000001</v>
      </c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>
        <v>283.91727000000003</v>
      </c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</row>
    <row r="1465" spans="1:55" x14ac:dyDescent="0.2">
      <c r="A1465" s="3" t="str">
        <f t="shared" si="22"/>
        <v>BrazilAR6_UNFCCC2011</v>
      </c>
      <c r="B1465" t="s">
        <v>150</v>
      </c>
      <c r="C1465" t="s">
        <v>151</v>
      </c>
      <c r="D1465" t="s">
        <v>285</v>
      </c>
      <c r="E1465" t="s">
        <v>29</v>
      </c>
      <c r="F1465">
        <v>1222.32267</v>
      </c>
      <c r="G1465">
        <v>6.1675747780730985</v>
      </c>
      <c r="H1465" t="s">
        <v>128</v>
      </c>
      <c r="I1465" t="s">
        <v>97</v>
      </c>
      <c r="J1465">
        <v>2.8987096061859511E-2</v>
      </c>
      <c r="K1465">
        <v>0.31664401675541204</v>
      </c>
      <c r="L1465">
        <v>5.8110866912089588E-2</v>
      </c>
      <c r="M1465"/>
      <c r="N1465">
        <v>7.1984846685368281E-2</v>
      </c>
      <c r="O1465">
        <v>0.55326026964713015</v>
      </c>
      <c r="P1465"/>
      <c r="Q1465">
        <v>20.964600000000001</v>
      </c>
      <c r="R1465">
        <v>309.06272000000001</v>
      </c>
      <c r="S1465">
        <v>129.58491000000001</v>
      </c>
      <c r="T1465"/>
      <c r="U1465"/>
      <c r="V1465"/>
      <c r="W1465"/>
      <c r="X1465"/>
      <c r="Y1465"/>
      <c r="Z1465">
        <v>19.691909999999996</v>
      </c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>
        <v>196.95842999999999</v>
      </c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</row>
    <row r="1466" spans="1:55" x14ac:dyDescent="0.2">
      <c r="A1466" s="3" t="str">
        <f t="shared" si="22"/>
        <v>BrazilAR6_UNFCCC2012</v>
      </c>
      <c r="B1466" t="s">
        <v>150</v>
      </c>
      <c r="C1466" t="s">
        <v>151</v>
      </c>
      <c r="D1466" t="s">
        <v>285</v>
      </c>
      <c r="E1466" t="s">
        <v>28</v>
      </c>
      <c r="F1466">
        <v>1119.71523</v>
      </c>
      <c r="G1466">
        <v>5.5992002648575223</v>
      </c>
      <c r="H1466" t="s">
        <v>214</v>
      </c>
      <c r="I1466" t="s">
        <v>97</v>
      </c>
      <c r="J1466">
        <v>2.963922159873511E-2</v>
      </c>
      <c r="K1466">
        <v>0.37592132242409532</v>
      </c>
      <c r="L1466">
        <v>6.454934974850704E-2</v>
      </c>
      <c r="M1466"/>
      <c r="N1466">
        <v>7.8866999067253918E-2</v>
      </c>
      <c r="O1466">
        <v>0.48066232876014381</v>
      </c>
      <c r="P1466"/>
      <c r="Q1466">
        <v>20.69783</v>
      </c>
      <c r="R1466">
        <v>307.02544</v>
      </c>
      <c r="S1466">
        <v>128.82324</v>
      </c>
      <c r="T1466"/>
      <c r="U1466"/>
      <c r="V1466"/>
      <c r="W1466"/>
      <c r="X1466"/>
      <c r="Y1466"/>
      <c r="Z1466">
        <v>17.842029999999998</v>
      </c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>
        <v>63.816389999999998</v>
      </c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</row>
    <row r="1467" spans="1:55" x14ac:dyDescent="0.2">
      <c r="A1467" s="3" t="str">
        <f t="shared" si="22"/>
        <v>BrazilAR6_UNFCCC2013</v>
      </c>
      <c r="B1467" t="s">
        <v>150</v>
      </c>
      <c r="C1467" t="s">
        <v>151</v>
      </c>
      <c r="D1467" t="s">
        <v>285</v>
      </c>
      <c r="E1467" t="s">
        <v>27</v>
      </c>
      <c r="F1467">
        <v>1355.1186499999999</v>
      </c>
      <c r="G1467">
        <v>6.7177611526672774</v>
      </c>
      <c r="H1467" t="s">
        <v>171</v>
      </c>
      <c r="I1467" t="s">
        <v>97</v>
      </c>
      <c r="J1467">
        <v>2.9765376061731578E-2</v>
      </c>
      <c r="K1467">
        <v>0.3356875945881197</v>
      </c>
      <c r="L1467">
        <v>5.7417673352809374E-2</v>
      </c>
      <c r="M1467"/>
      <c r="N1467">
        <v>6.5279634370023612E-2</v>
      </c>
      <c r="O1467">
        <v>0.54161509768904736</v>
      </c>
      <c r="P1467"/>
      <c r="Q1467">
        <v>20.485669999999999</v>
      </c>
      <c r="R1467">
        <v>309.64207999999996</v>
      </c>
      <c r="S1467">
        <v>132.12926999999999</v>
      </c>
      <c r="T1467"/>
      <c r="U1467"/>
      <c r="V1467"/>
      <c r="W1467"/>
      <c r="X1467"/>
      <c r="Y1467"/>
      <c r="Z1467">
        <v>18.288379999999997</v>
      </c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>
        <v>253.40732</v>
      </c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</row>
    <row r="1468" spans="1:55" x14ac:dyDescent="0.2">
      <c r="A1468" s="3" t="str">
        <f t="shared" si="22"/>
        <v>BrazilAR6_UNFCCC2014</v>
      </c>
      <c r="B1468" t="s">
        <v>150</v>
      </c>
      <c r="C1468" t="s">
        <v>151</v>
      </c>
      <c r="D1468" t="s">
        <v>285</v>
      </c>
      <c r="E1468" t="s">
        <v>24</v>
      </c>
      <c r="F1468">
        <v>1254.7813099999998</v>
      </c>
      <c r="G1468">
        <v>6.1672243611939752</v>
      </c>
      <c r="H1468" t="s">
        <v>32</v>
      </c>
      <c r="I1468" t="s">
        <v>97</v>
      </c>
      <c r="J1468">
        <v>3.0266364216866935E-2</v>
      </c>
      <c r="K1468">
        <v>0.3831660275526419</v>
      </c>
      <c r="L1468">
        <v>6.2857311765346591E-2</v>
      </c>
      <c r="M1468"/>
      <c r="N1468">
        <v>7.0408013966991603E-2</v>
      </c>
      <c r="O1468">
        <v>0.48356864671501998</v>
      </c>
      <c r="P1468"/>
      <c r="Q1468">
        <v>20.997599999999998</v>
      </c>
      <c r="R1468">
        <v>311.18975999999998</v>
      </c>
      <c r="S1468">
        <v>134.72550000000001</v>
      </c>
      <c r="T1468"/>
      <c r="U1468"/>
      <c r="V1468"/>
      <c r="W1468"/>
      <c r="X1468"/>
      <c r="Y1468"/>
      <c r="Z1468">
        <v>18.4787</v>
      </c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>
        <v>121.38133999999999</v>
      </c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</row>
    <row r="1469" spans="1:55" x14ac:dyDescent="0.2">
      <c r="A1469" s="3" t="str">
        <f t="shared" si="22"/>
        <v>BrazilAR6_UNFCCC2015</v>
      </c>
      <c r="B1469" t="s">
        <v>150</v>
      </c>
      <c r="C1469" t="s">
        <v>151</v>
      </c>
      <c r="D1469" t="s">
        <v>285</v>
      </c>
      <c r="E1469" t="s">
        <v>22</v>
      </c>
      <c r="F1469">
        <v>1348.7871200000002</v>
      </c>
      <c r="G1469">
        <v>6.5734144903699523</v>
      </c>
      <c r="H1469" t="s">
        <v>195</v>
      </c>
      <c r="I1469" t="s">
        <v>97</v>
      </c>
      <c r="J1469">
        <v>2.999170886154533E-2</v>
      </c>
      <c r="K1469">
        <v>0.33861561489406866</v>
      </c>
      <c r="L1469">
        <v>5.8694844298335221E-2</v>
      </c>
      <c r="M1469"/>
      <c r="N1469">
        <v>6.4107833414067589E-2</v>
      </c>
      <c r="O1469">
        <v>0.53858170739352851</v>
      </c>
      <c r="P1469"/>
      <c r="Q1469">
        <v>21.48198</v>
      </c>
      <c r="R1469">
        <v>316.06672000000003</v>
      </c>
      <c r="S1469">
        <v>133.90649999999999</v>
      </c>
      <c r="T1469"/>
      <c r="U1469"/>
      <c r="V1469"/>
      <c r="W1469"/>
      <c r="X1469"/>
      <c r="Y1469"/>
      <c r="Z1469">
        <v>19.229389999999999</v>
      </c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>
        <v>235.74748000000002</v>
      </c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</row>
    <row r="1470" spans="1:55" x14ac:dyDescent="0.2">
      <c r="A1470" s="3" t="str">
        <f t="shared" si="22"/>
        <v>BrazilAR6_UNFCCC2016</v>
      </c>
      <c r="B1470" t="s">
        <v>150</v>
      </c>
      <c r="C1470" t="s">
        <v>151</v>
      </c>
      <c r="D1470" t="s">
        <v>285</v>
      </c>
      <c r="E1470" t="s">
        <v>21</v>
      </c>
      <c r="F1470">
        <v>1379.82376</v>
      </c>
      <c r="G1470">
        <v>6.6703402053735212</v>
      </c>
      <c r="H1470" t="s">
        <v>118</v>
      </c>
      <c r="I1470" t="s">
        <v>101</v>
      </c>
      <c r="J1470">
        <v>3.1418458036343896E-2</v>
      </c>
      <c r="K1470">
        <v>0.30805059480929653</v>
      </c>
      <c r="L1470">
        <v>5.8254446930236944E-2</v>
      </c>
      <c r="M1470"/>
      <c r="N1470">
        <v>5.7652949823099146E-2</v>
      </c>
      <c r="O1470">
        <v>0.5760420084373673</v>
      </c>
      <c r="P1470"/>
      <c r="Q1470">
        <v>21.479340000000001</v>
      </c>
      <c r="R1470">
        <v>321.58287999999999</v>
      </c>
      <c r="S1470">
        <v>139.21635000000001</v>
      </c>
      <c r="T1470"/>
      <c r="U1470"/>
      <c r="V1470"/>
      <c r="W1470"/>
      <c r="X1470"/>
      <c r="Y1470"/>
      <c r="Z1470">
        <v>18.454259999999998</v>
      </c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>
        <v>294.10361999999998</v>
      </c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</row>
    <row r="1471" spans="1:55" x14ac:dyDescent="0.2">
      <c r="A1471" s="3" t="str">
        <f t="shared" si="22"/>
        <v>BrazilSAR_UNFCCC1990</v>
      </c>
      <c r="B1471" t="s">
        <v>150</v>
      </c>
      <c r="C1471" t="s">
        <v>151</v>
      </c>
      <c r="D1471" t="s">
        <v>23</v>
      </c>
      <c r="E1471" t="s">
        <v>79</v>
      </c>
      <c r="F1471">
        <v>1343.1189999999999</v>
      </c>
      <c r="G1471">
        <v>8.9121536314379011</v>
      </c>
      <c r="H1471" t="s">
        <v>206</v>
      </c>
      <c r="I1471" t="s">
        <v>100</v>
      </c>
      <c r="J1471">
        <v>5.0955061887919671E-2</v>
      </c>
      <c r="K1471">
        <v>0.13837515514261953</v>
      </c>
      <c r="L1471">
        <v>2.0545833987904275E-2</v>
      </c>
      <c r="M1471"/>
      <c r="N1471">
        <v>3.5892128694479046E-2</v>
      </c>
      <c r="O1471">
        <v>0.80518688217499723</v>
      </c>
      <c r="P1471"/>
      <c r="Q1471">
        <v>11.962899999999999</v>
      </c>
      <c r="R1471">
        <v>172.70189999999999</v>
      </c>
      <c r="S1471">
        <v>90.132499999999993</v>
      </c>
      <c r="T1471"/>
      <c r="U1471"/>
      <c r="V1471"/>
      <c r="W1471"/>
      <c r="X1471"/>
      <c r="Y1471"/>
      <c r="Z1471">
        <v>12.334200000000001</v>
      </c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>
        <v>794.33030000000008</v>
      </c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</row>
    <row r="1472" spans="1:55" x14ac:dyDescent="0.2">
      <c r="A1472" s="3" t="str">
        <f t="shared" si="22"/>
        <v>BrazilSAR_UNFCCC1991</v>
      </c>
      <c r="B1472" t="s">
        <v>150</v>
      </c>
      <c r="C1472" t="s">
        <v>151</v>
      </c>
      <c r="D1472" t="s">
        <v>23</v>
      </c>
      <c r="E1472" t="s">
        <v>78</v>
      </c>
      <c r="F1472">
        <v>1228.2489</v>
      </c>
      <c r="G1472">
        <v>8.0101563591095388</v>
      </c>
      <c r="H1472" t="s">
        <v>213</v>
      </c>
      <c r="I1472" t="s">
        <v>100</v>
      </c>
      <c r="J1472">
        <v>5.1288834433273901E-2</v>
      </c>
      <c r="K1472">
        <v>0.15595177817785955</v>
      </c>
      <c r="L1472">
        <v>2.3325646780550748E-2</v>
      </c>
      <c r="M1472"/>
      <c r="N1472">
        <v>4.4318948708197491E-2</v>
      </c>
      <c r="O1472">
        <v>0.77640362633339211</v>
      </c>
      <c r="P1472"/>
      <c r="Q1472">
        <v>12.4222</v>
      </c>
      <c r="R1472">
        <v>177.87629999999999</v>
      </c>
      <c r="S1472">
        <v>92.373800000000003</v>
      </c>
      <c r="T1472"/>
      <c r="U1472"/>
      <c r="V1472"/>
      <c r="W1472"/>
      <c r="X1472"/>
      <c r="Y1472"/>
      <c r="Z1472">
        <v>12.999000000000001</v>
      </c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>
        <v>657.94560000000001</v>
      </c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</row>
    <row r="1473" spans="1:55" x14ac:dyDescent="0.2">
      <c r="A1473" s="3" t="str">
        <f t="shared" si="22"/>
        <v>BrazilSAR_UNFCCC1992</v>
      </c>
      <c r="B1473" t="s">
        <v>150</v>
      </c>
      <c r="C1473" t="s">
        <v>151</v>
      </c>
      <c r="D1473" t="s">
        <v>23</v>
      </c>
      <c r="E1473" t="s">
        <v>76</v>
      </c>
      <c r="F1473">
        <v>1379.6583000000001</v>
      </c>
      <c r="G1473">
        <v>8.8495914613389708</v>
      </c>
      <c r="H1473" t="s">
        <v>147</v>
      </c>
      <c r="I1473" t="s">
        <v>100</v>
      </c>
      <c r="J1473">
        <v>5.1711214168344864E-2</v>
      </c>
      <c r="K1473">
        <v>0.14126671799821738</v>
      </c>
      <c r="L1473">
        <v>2.1599478653518772E-2</v>
      </c>
      <c r="M1473"/>
      <c r="N1473">
        <v>3.8043912757238514E-2</v>
      </c>
      <c r="O1473">
        <v>0.79908989059102531</v>
      </c>
      <c r="P1473"/>
      <c r="Q1473">
        <v>12.6913</v>
      </c>
      <c r="R1473">
        <v>180.53279999999998</v>
      </c>
      <c r="S1473">
        <v>94.940599999999989</v>
      </c>
      <c r="T1473"/>
      <c r="U1473"/>
      <c r="V1473"/>
      <c r="W1473"/>
      <c r="X1473"/>
      <c r="Y1473"/>
      <c r="Z1473">
        <v>13.7105</v>
      </c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>
        <v>800.59580000000005</v>
      </c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</row>
    <row r="1474" spans="1:55" x14ac:dyDescent="0.2">
      <c r="A1474" s="3" t="str">
        <f t="shared" si="22"/>
        <v>BrazilSAR_UNFCCC1993</v>
      </c>
      <c r="B1474" t="s">
        <v>150</v>
      </c>
      <c r="C1474" t="s">
        <v>151</v>
      </c>
      <c r="D1474" t="s">
        <v>23</v>
      </c>
      <c r="E1474" t="s">
        <v>73</v>
      </c>
      <c r="F1474">
        <v>1453.4644000000001</v>
      </c>
      <c r="G1474">
        <v>9.1735443899814371</v>
      </c>
      <c r="H1474" t="s">
        <v>167</v>
      </c>
      <c r="I1474" t="s">
        <v>100</v>
      </c>
      <c r="J1474">
        <v>5.1826799151719484E-2</v>
      </c>
      <c r="K1474">
        <v>0.13745592943315293</v>
      </c>
      <c r="L1474">
        <v>2.1190543091389097E-2</v>
      </c>
      <c r="M1474"/>
      <c r="N1474">
        <v>3.9109179419874338E-2</v>
      </c>
      <c r="O1474">
        <v>0.80224434805558364</v>
      </c>
      <c r="P1474">
        <v>11.029200000000001</v>
      </c>
      <c r="Q1474">
        <v>12.774299999999998</v>
      </c>
      <c r="R1474">
        <v>181.14179999999999</v>
      </c>
      <c r="S1474">
        <v>96.115499999999997</v>
      </c>
      <c r="T1474"/>
      <c r="U1474"/>
      <c r="V1474"/>
      <c r="W1474"/>
      <c r="X1474"/>
      <c r="Y1474"/>
      <c r="Z1474">
        <v>2.8014999999999999</v>
      </c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>
        <v>862.17130000000009</v>
      </c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</row>
    <row r="1475" spans="1:55" x14ac:dyDescent="0.2">
      <c r="A1475" s="3" t="str">
        <f t="shared" ref="A1475:A1538" si="23">C1475&amp;D1475&amp;E1475</f>
        <v>BrazilSAR_UNFCCC1994</v>
      </c>
      <c r="B1475" t="s">
        <v>150</v>
      </c>
      <c r="C1475" t="s">
        <v>151</v>
      </c>
      <c r="D1475" t="s">
        <v>23</v>
      </c>
      <c r="E1475" t="s">
        <v>70</v>
      </c>
      <c r="F1475">
        <v>1471.4972000000002</v>
      </c>
      <c r="G1475">
        <v>9.1408428719230006</v>
      </c>
      <c r="H1475" t="s">
        <v>202</v>
      </c>
      <c r="I1475" t="s">
        <v>100</v>
      </c>
      <c r="J1475">
        <v>5.1897968987497926E-2</v>
      </c>
      <c r="K1475">
        <v>0.14172354524357911</v>
      </c>
      <c r="L1475">
        <v>2.1678872375700067E-2</v>
      </c>
      <c r="M1475"/>
      <c r="N1475">
        <v>3.9157329011567266E-2</v>
      </c>
      <c r="O1475">
        <v>0.79744025336915347</v>
      </c>
      <c r="P1475">
        <v>10.9368</v>
      </c>
      <c r="Q1475">
        <v>13.090999999999999</v>
      </c>
      <c r="R1475">
        <v>184.52070000000001</v>
      </c>
      <c r="S1475">
        <v>99.348799999999997</v>
      </c>
      <c r="T1475"/>
      <c r="U1475"/>
      <c r="V1475"/>
      <c r="W1475"/>
      <c r="X1475"/>
      <c r="Y1475"/>
      <c r="Z1475">
        <v>3.3294000000000006</v>
      </c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>
        <v>862.20440000000008</v>
      </c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</row>
    <row r="1476" spans="1:55" x14ac:dyDescent="0.2">
      <c r="A1476" s="3" t="str">
        <f t="shared" si="23"/>
        <v>BrazilSAR_UNFCCC1995</v>
      </c>
      <c r="B1476" t="s">
        <v>150</v>
      </c>
      <c r="C1476" t="s">
        <v>151</v>
      </c>
      <c r="D1476" t="s">
        <v>23</v>
      </c>
      <c r="E1476" t="s">
        <v>68</v>
      </c>
      <c r="F1476">
        <v>2486.2417999999998</v>
      </c>
      <c r="G1476">
        <v>15.20494641334175</v>
      </c>
      <c r="H1476" t="s">
        <v>213</v>
      </c>
      <c r="I1476" t="s">
        <v>100</v>
      </c>
      <c r="J1476">
        <v>5.1492314854635825E-2</v>
      </c>
      <c r="K1476">
        <v>8.9838164574338672E-2</v>
      </c>
      <c r="L1476">
        <v>1.3327826762465344E-2</v>
      </c>
      <c r="M1476"/>
      <c r="N1476">
        <v>2.4532127164783413E-2</v>
      </c>
      <c r="O1476">
        <v>0.87230188149841259</v>
      </c>
      <c r="P1476"/>
      <c r="Q1476">
        <v>13.462400000000001</v>
      </c>
      <c r="R1476">
        <v>188.09909999999999</v>
      </c>
      <c r="S1476">
        <v>100.93289999999999</v>
      </c>
      <c r="T1476"/>
      <c r="U1476"/>
      <c r="V1476"/>
      <c r="W1476"/>
      <c r="X1476"/>
      <c r="Y1476"/>
      <c r="Z1476">
        <v>14.4221</v>
      </c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>
        <v>1851.8369</v>
      </c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</row>
    <row r="1477" spans="1:55" x14ac:dyDescent="0.2">
      <c r="A1477" s="3" t="str">
        <f t="shared" si="23"/>
        <v>BrazilSAR_UNFCCC1996</v>
      </c>
      <c r="B1477" t="s">
        <v>150</v>
      </c>
      <c r="C1477" t="s">
        <v>151</v>
      </c>
      <c r="D1477" t="s">
        <v>23</v>
      </c>
      <c r="E1477" t="s">
        <v>65</v>
      </c>
      <c r="F1477">
        <v>1819.4149</v>
      </c>
      <c r="G1477">
        <v>10.957880250417734</v>
      </c>
      <c r="H1477" t="s">
        <v>213</v>
      </c>
      <c r="I1477" t="s">
        <v>100</v>
      </c>
      <c r="J1477">
        <v>5.1082419317742322E-2</v>
      </c>
      <c r="K1477">
        <v>0.13143247315386941</v>
      </c>
      <c r="L1477">
        <v>1.8903659632555501E-2</v>
      </c>
      <c r="M1477"/>
      <c r="N1477">
        <v>3.4687305243020709E-2</v>
      </c>
      <c r="O1477">
        <v>0.81497656197055446</v>
      </c>
      <c r="P1477"/>
      <c r="Q1477">
        <v>12.3401</v>
      </c>
      <c r="R1477">
        <v>183.51270000000002</v>
      </c>
      <c r="S1477">
        <v>94.6554</v>
      </c>
      <c r="T1477"/>
      <c r="U1477"/>
      <c r="V1477"/>
      <c r="W1477"/>
      <c r="X1477"/>
      <c r="Y1477"/>
      <c r="Z1477">
        <v>12.9587</v>
      </c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>
        <v>1179.3136000000002</v>
      </c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</row>
    <row r="1478" spans="1:55" x14ac:dyDescent="0.2">
      <c r="A1478" s="3" t="str">
        <f t="shared" si="23"/>
        <v>BrazilSAR_UNFCCC1997</v>
      </c>
      <c r="B1478" t="s">
        <v>150</v>
      </c>
      <c r="C1478" t="s">
        <v>151</v>
      </c>
      <c r="D1478" t="s">
        <v>23</v>
      </c>
      <c r="E1478" t="s">
        <v>64</v>
      </c>
      <c r="F1478">
        <v>1540.9331999999999</v>
      </c>
      <c r="G1478">
        <v>9.1424699267485536</v>
      </c>
      <c r="H1478" t="s">
        <v>202</v>
      </c>
      <c r="I1478" t="s">
        <v>100</v>
      </c>
      <c r="J1478">
        <v>5.0050005536184432E-2</v>
      </c>
      <c r="K1478">
        <v>0.16497139525580992</v>
      </c>
      <c r="L1478">
        <v>2.3160900161019311E-2</v>
      </c>
      <c r="M1478"/>
      <c r="N1478">
        <v>4.2281456457684219E-2</v>
      </c>
      <c r="O1478">
        <v>0.76958624812548659</v>
      </c>
      <c r="P1478"/>
      <c r="Q1478">
        <v>12.664200000000001</v>
      </c>
      <c r="R1478">
        <v>186.88320000000002</v>
      </c>
      <c r="S1478">
        <v>97.826700000000002</v>
      </c>
      <c r="T1478"/>
      <c r="U1478"/>
      <c r="V1478"/>
      <c r="W1478"/>
      <c r="X1478"/>
      <c r="Y1478"/>
      <c r="Z1478">
        <v>12.407500000000001</v>
      </c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>
        <v>876.09940000000006</v>
      </c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</row>
    <row r="1479" spans="1:55" x14ac:dyDescent="0.2">
      <c r="A1479" s="3" t="str">
        <f t="shared" si="23"/>
        <v>BrazilSAR_UNFCCC1998</v>
      </c>
      <c r="B1479" t="s">
        <v>150</v>
      </c>
      <c r="C1479" t="s">
        <v>151</v>
      </c>
      <c r="D1479" t="s">
        <v>23</v>
      </c>
      <c r="E1479" t="s">
        <v>62</v>
      </c>
      <c r="F1479">
        <v>1815.8920000000001</v>
      </c>
      <c r="G1479">
        <v>10.616780173578777</v>
      </c>
      <c r="H1479" t="s">
        <v>206</v>
      </c>
      <c r="I1479" t="s">
        <v>231</v>
      </c>
      <c r="J1479">
        <v>5.1748464181280152E-2</v>
      </c>
      <c r="K1479">
        <v>0.14550694644835707</v>
      </c>
      <c r="L1479">
        <v>2.0312937113000112E-2</v>
      </c>
      <c r="M1479"/>
      <c r="N1479">
        <v>3.7704720324777022E-2</v>
      </c>
      <c r="O1479">
        <v>0.79647539611386586</v>
      </c>
      <c r="P1479"/>
      <c r="Q1479">
        <v>12.794499999999999</v>
      </c>
      <c r="R1479">
        <v>188.56950000000001</v>
      </c>
      <c r="S1479">
        <v>100.2137</v>
      </c>
      <c r="T1479"/>
      <c r="U1479"/>
      <c r="V1479"/>
      <c r="W1479"/>
      <c r="X1479"/>
      <c r="Y1479"/>
      <c r="Z1479">
        <v>12.205500000000001</v>
      </c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>
        <v>1132.5301000000002</v>
      </c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</row>
    <row r="1480" spans="1:55" x14ac:dyDescent="0.2">
      <c r="A1480" s="3" t="str">
        <f t="shared" si="23"/>
        <v>BrazilSAR_UNFCCC1999</v>
      </c>
      <c r="B1480" t="s">
        <v>150</v>
      </c>
      <c r="C1480" t="s">
        <v>151</v>
      </c>
      <c r="D1480" t="s">
        <v>23</v>
      </c>
      <c r="E1480" t="s">
        <v>60</v>
      </c>
      <c r="F1480">
        <v>1824.0687999999998</v>
      </c>
      <c r="G1480">
        <v>10.514196220506911</v>
      </c>
      <c r="H1480" t="s">
        <v>213</v>
      </c>
      <c r="I1480" t="s">
        <v>231</v>
      </c>
      <c r="J1480">
        <v>5.2028930553080659E-2</v>
      </c>
      <c r="K1480">
        <v>0.15140607634975173</v>
      </c>
      <c r="L1480">
        <v>2.1049534973680822E-2</v>
      </c>
      <c r="M1480"/>
      <c r="N1480">
        <v>3.687371879832603E-2</v>
      </c>
      <c r="O1480">
        <v>0.79067066987824153</v>
      </c>
      <c r="P1480"/>
      <c r="Q1480">
        <v>13.142700000000001</v>
      </c>
      <c r="R1480">
        <v>190.20959999999999</v>
      </c>
      <c r="S1480">
        <v>100.93910000000001</v>
      </c>
      <c r="T1480"/>
      <c r="U1480"/>
      <c r="V1480"/>
      <c r="W1480"/>
      <c r="X1480"/>
      <c r="Y1480"/>
      <c r="Z1480">
        <v>13.368599999999999</v>
      </c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>
        <v>1124.5777</v>
      </c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</row>
    <row r="1481" spans="1:55" x14ac:dyDescent="0.2">
      <c r="A1481" s="3" t="str">
        <f t="shared" si="23"/>
        <v>BrazilSAR_UNFCCC2000</v>
      </c>
      <c r="B1481" t="s">
        <v>150</v>
      </c>
      <c r="C1481" t="s">
        <v>151</v>
      </c>
      <c r="D1481" t="s">
        <v>23</v>
      </c>
      <c r="E1481" t="s">
        <v>58</v>
      </c>
      <c r="F1481">
        <v>1909.0540000000003</v>
      </c>
      <c r="G1481">
        <v>10.854685964452225</v>
      </c>
      <c r="H1481" t="s">
        <v>202</v>
      </c>
      <c r="I1481" t="s">
        <v>231</v>
      </c>
      <c r="J1481">
        <v>5.1082034433009522E-2</v>
      </c>
      <c r="K1481">
        <v>0.14838155442433792</v>
      </c>
      <c r="L1481">
        <v>2.0759287060502216E-2</v>
      </c>
      <c r="M1481"/>
      <c r="N1481">
        <v>3.7594326823651922E-2</v>
      </c>
      <c r="O1481">
        <v>0.79326483169150797</v>
      </c>
      <c r="P1481"/>
      <c r="Q1481">
        <v>13.635599999999998</v>
      </c>
      <c r="R1481">
        <v>196.33949999999999</v>
      </c>
      <c r="S1481">
        <v>105.93320000000001</v>
      </c>
      <c r="T1481"/>
      <c r="U1481"/>
      <c r="V1481"/>
      <c r="W1481"/>
      <c r="X1481"/>
      <c r="Y1481"/>
      <c r="Z1481">
        <v>12.458299999999999</v>
      </c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>
        <v>1186.0188000000001</v>
      </c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</row>
    <row r="1482" spans="1:55" x14ac:dyDescent="0.2">
      <c r="A1482" s="3" t="str">
        <f t="shared" si="23"/>
        <v>BrazilSAR_UNFCCC2001</v>
      </c>
      <c r="B1482" t="s">
        <v>150</v>
      </c>
      <c r="C1482" t="s">
        <v>151</v>
      </c>
      <c r="D1482" t="s">
        <v>23</v>
      </c>
      <c r="E1482" t="s">
        <v>55</v>
      </c>
      <c r="F1482">
        <v>1923.5501000000002</v>
      </c>
      <c r="G1482">
        <v>10.793613137386728</v>
      </c>
      <c r="H1482" t="s">
        <v>232</v>
      </c>
      <c r="I1482" t="s">
        <v>231</v>
      </c>
      <c r="J1482">
        <v>5.3508141384763418E-2</v>
      </c>
      <c r="K1482">
        <v>0.15253280899728058</v>
      </c>
      <c r="L1482">
        <v>2.1214472136701822E-2</v>
      </c>
      <c r="M1482"/>
      <c r="N1482">
        <v>3.5376411563182053E-2</v>
      </c>
      <c r="O1482">
        <v>0.79087630730283554</v>
      </c>
      <c r="P1482"/>
      <c r="Q1482">
        <v>14.193299999999999</v>
      </c>
      <c r="R1482">
        <v>203.97929999999999</v>
      </c>
      <c r="S1482">
        <v>109.10759999999999</v>
      </c>
      <c r="T1482"/>
      <c r="U1482"/>
      <c r="V1482"/>
      <c r="W1482"/>
      <c r="X1482"/>
      <c r="Y1482"/>
      <c r="Z1482">
        <v>12.321899999999998</v>
      </c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>
        <v>1181.6881000000001</v>
      </c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</row>
    <row r="1483" spans="1:55" x14ac:dyDescent="0.2">
      <c r="A1483" s="3" t="str">
        <f t="shared" si="23"/>
        <v>BrazilSAR_UNFCCC2002</v>
      </c>
      <c r="B1483" t="s">
        <v>150</v>
      </c>
      <c r="C1483" t="s">
        <v>151</v>
      </c>
      <c r="D1483" t="s">
        <v>23</v>
      </c>
      <c r="E1483" t="s">
        <v>52</v>
      </c>
      <c r="F1483">
        <v>2157.0590000000002</v>
      </c>
      <c r="G1483">
        <v>11.952009202739957</v>
      </c>
      <c r="H1483" t="s">
        <v>232</v>
      </c>
      <c r="I1483" t="s">
        <v>231</v>
      </c>
      <c r="J1483">
        <v>5.3103271612346854E-2</v>
      </c>
      <c r="K1483">
        <v>0.13528280867607237</v>
      </c>
      <c r="L1483">
        <v>1.9750039289606825E-2</v>
      </c>
      <c r="M1483"/>
      <c r="N1483">
        <v>3.3285042272835373E-2</v>
      </c>
      <c r="O1483">
        <v>0.81168210976148536</v>
      </c>
      <c r="P1483"/>
      <c r="Q1483">
        <v>14.1675</v>
      </c>
      <c r="R1483">
        <v>211.0521</v>
      </c>
      <c r="S1483">
        <v>113.8847</v>
      </c>
      <c r="T1483"/>
      <c r="U1483"/>
      <c r="V1483"/>
      <c r="W1483"/>
      <c r="X1483"/>
      <c r="Y1483"/>
      <c r="Z1483">
        <v>12.9405</v>
      </c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>
        <v>1398.8013999999998</v>
      </c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</row>
    <row r="1484" spans="1:55" x14ac:dyDescent="0.2">
      <c r="A1484" s="3" t="str">
        <f t="shared" si="23"/>
        <v>BrazilSAR_UNFCCC2003</v>
      </c>
      <c r="B1484" t="s">
        <v>150</v>
      </c>
      <c r="C1484" t="s">
        <v>151</v>
      </c>
      <c r="D1484" t="s">
        <v>23</v>
      </c>
      <c r="E1484" t="s">
        <v>50</v>
      </c>
      <c r="F1484">
        <v>3087.7047000000002</v>
      </c>
      <c r="G1484">
        <v>16.906953440400724</v>
      </c>
      <c r="H1484" t="s">
        <v>218</v>
      </c>
      <c r="I1484" t="s">
        <v>231</v>
      </c>
      <c r="J1484">
        <v>5.1986537761284174E-2</v>
      </c>
      <c r="K1484">
        <v>9.2758416956129242E-2</v>
      </c>
      <c r="L1484">
        <v>1.4378706616600999E-2</v>
      </c>
      <c r="M1484"/>
      <c r="N1484">
        <v>2.3360005896936969E-2</v>
      </c>
      <c r="O1484">
        <v>0.86950287053033271</v>
      </c>
      <c r="P1484"/>
      <c r="Q1484">
        <v>14.6812</v>
      </c>
      <c r="R1484">
        <v>222.0729</v>
      </c>
      <c r="S1484">
        <v>123.0111</v>
      </c>
      <c r="T1484"/>
      <c r="U1484"/>
      <c r="V1484"/>
      <c r="W1484"/>
      <c r="X1484"/>
      <c r="Y1484"/>
      <c r="Z1484">
        <v>13.075400000000002</v>
      </c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>
        <v>2311.9274999999998</v>
      </c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</row>
    <row r="1485" spans="1:55" x14ac:dyDescent="0.2">
      <c r="A1485" s="3" t="str">
        <f t="shared" si="23"/>
        <v>BrazilSAR_UNFCCC2004</v>
      </c>
      <c r="B1485" t="s">
        <v>150</v>
      </c>
      <c r="C1485" t="s">
        <v>151</v>
      </c>
      <c r="D1485" t="s">
        <v>23</v>
      </c>
      <c r="E1485" t="s">
        <v>46</v>
      </c>
      <c r="F1485">
        <v>3321.2835999999998</v>
      </c>
      <c r="G1485">
        <v>17.979898587414386</v>
      </c>
      <c r="H1485" t="s">
        <v>232</v>
      </c>
      <c r="I1485" t="s">
        <v>231</v>
      </c>
      <c r="J1485">
        <v>5.0739660638447912E-2</v>
      </c>
      <c r="K1485">
        <v>9.1025018158642057E-2</v>
      </c>
      <c r="L1485">
        <v>1.364990330846785E-2</v>
      </c>
      <c r="M1485"/>
      <c r="N1485">
        <v>2.3118682186610021E-2</v>
      </c>
      <c r="O1485">
        <v>0.87220639634628017</v>
      </c>
      <c r="P1485"/>
      <c r="Q1485">
        <v>15.0494</v>
      </c>
      <c r="R1485">
        <v>232.03529999999998</v>
      </c>
      <c r="S1485">
        <v>126.821</v>
      </c>
      <c r="T1485"/>
      <c r="U1485"/>
      <c r="V1485"/>
      <c r="W1485"/>
      <c r="X1485"/>
      <c r="Y1485"/>
      <c r="Z1485">
        <v>13.975700000000002</v>
      </c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>
        <v>2508.9634000000001</v>
      </c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</row>
    <row r="1486" spans="1:55" x14ac:dyDescent="0.2">
      <c r="A1486" s="3" t="str">
        <f t="shared" si="23"/>
        <v>BrazilSAR_UNFCCC2005</v>
      </c>
      <c r="B1486" t="s">
        <v>150</v>
      </c>
      <c r="C1486" t="s">
        <v>151</v>
      </c>
      <c r="D1486" t="s">
        <v>23</v>
      </c>
      <c r="E1486" t="s">
        <v>43</v>
      </c>
      <c r="F1486">
        <v>2348.6923999999999</v>
      </c>
      <c r="G1486">
        <v>12.573479233916689</v>
      </c>
      <c r="H1486" t="s">
        <v>218</v>
      </c>
      <c r="I1486" t="s">
        <v>231</v>
      </c>
      <c r="J1486">
        <v>4.9898903957602055E-2</v>
      </c>
      <c r="K1486">
        <v>0.13310504176707005</v>
      </c>
      <c r="L1486">
        <v>1.993134562874219E-2</v>
      </c>
      <c r="M1486"/>
      <c r="N1486">
        <v>3.1681926505148145E-2</v>
      </c>
      <c r="O1486">
        <v>0.81528168609903962</v>
      </c>
      <c r="P1486"/>
      <c r="Q1486">
        <v>15.396100000000001</v>
      </c>
      <c r="R1486">
        <v>235.4898</v>
      </c>
      <c r="S1486">
        <v>127.9122</v>
      </c>
      <c r="T1486"/>
      <c r="U1486"/>
      <c r="V1486"/>
      <c r="W1486"/>
      <c r="X1486"/>
      <c r="Y1486"/>
      <c r="Z1486">
        <v>13.6943</v>
      </c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>
        <v>1522.3534999999999</v>
      </c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</row>
    <row r="1487" spans="1:55" x14ac:dyDescent="0.2">
      <c r="A1487" s="3" t="str">
        <f t="shared" si="23"/>
        <v>BrazilSAR_UNFCCC2006</v>
      </c>
      <c r="B1487" t="s">
        <v>150</v>
      </c>
      <c r="C1487" t="s">
        <v>151</v>
      </c>
      <c r="D1487" t="s">
        <v>23</v>
      </c>
      <c r="E1487" t="s">
        <v>39</v>
      </c>
      <c r="F1487">
        <v>1944.0031000000001</v>
      </c>
      <c r="G1487">
        <v>10.295498773804875</v>
      </c>
      <c r="H1487" t="s">
        <v>213</v>
      </c>
      <c r="I1487" t="s">
        <v>100</v>
      </c>
      <c r="J1487">
        <v>4.7909232455794551E-2</v>
      </c>
      <c r="K1487">
        <v>0.16316897848568246</v>
      </c>
      <c r="L1487">
        <v>2.4808653854512884E-2</v>
      </c>
      <c r="M1487"/>
      <c r="N1487">
        <v>3.8333066444184168E-2</v>
      </c>
      <c r="O1487">
        <v>0.77368930121562052</v>
      </c>
      <c r="P1487"/>
      <c r="Q1487">
        <v>15.4659</v>
      </c>
      <c r="R1487">
        <v>234.40199999999999</v>
      </c>
      <c r="S1487">
        <v>129.053</v>
      </c>
      <c r="T1487"/>
      <c r="U1487"/>
      <c r="V1487"/>
      <c r="W1487"/>
      <c r="X1487"/>
      <c r="Y1487"/>
      <c r="Z1487">
        <v>13.471400000000001</v>
      </c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>
        <v>1111.6621</v>
      </c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</row>
    <row r="1488" spans="1:55" x14ac:dyDescent="0.2">
      <c r="A1488" s="3" t="str">
        <f t="shared" si="23"/>
        <v>BrazilSAR_UNFCCC2007</v>
      </c>
      <c r="B1488" t="s">
        <v>150</v>
      </c>
      <c r="C1488" t="s">
        <v>151</v>
      </c>
      <c r="D1488" t="s">
        <v>23</v>
      </c>
      <c r="E1488" t="s">
        <v>37</v>
      </c>
      <c r="F1488">
        <v>1656.8936999999999</v>
      </c>
      <c r="G1488">
        <v>8.6848645068711878</v>
      </c>
      <c r="H1488" t="s">
        <v>206</v>
      </c>
      <c r="I1488" t="s">
        <v>100</v>
      </c>
      <c r="J1488">
        <v>4.7929869293681822E-2</v>
      </c>
      <c r="K1488">
        <v>0.19963628324496616</v>
      </c>
      <c r="L1488">
        <v>2.9865826636917021E-2</v>
      </c>
      <c r="M1488"/>
      <c r="N1488">
        <v>4.4506114061511608E-2</v>
      </c>
      <c r="O1488">
        <v>0.72599177605660514</v>
      </c>
      <c r="P1488"/>
      <c r="Q1488">
        <v>15.965</v>
      </c>
      <c r="R1488">
        <v>222.03299999999999</v>
      </c>
      <c r="S1488">
        <v>132.60869999999997</v>
      </c>
      <c r="T1488"/>
      <c r="U1488"/>
      <c r="V1488"/>
      <c r="W1488"/>
      <c r="X1488"/>
      <c r="Y1488"/>
      <c r="Z1488">
        <v>13.325700000000001</v>
      </c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>
        <v>818.9588</v>
      </c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</row>
    <row r="1489" spans="1:55" x14ac:dyDescent="0.2">
      <c r="A1489" s="3" t="str">
        <f t="shared" si="23"/>
        <v>BrazilSAR_UNFCCC2008</v>
      </c>
      <c r="B1489" t="s">
        <v>150</v>
      </c>
      <c r="C1489" t="s">
        <v>151</v>
      </c>
      <c r="D1489" t="s">
        <v>23</v>
      </c>
      <c r="E1489" t="s">
        <v>33</v>
      </c>
      <c r="F1489">
        <v>1789.1383000000001</v>
      </c>
      <c r="G1489">
        <v>9.2859126202338658</v>
      </c>
      <c r="H1489" t="s">
        <v>219</v>
      </c>
      <c r="I1489" t="s">
        <v>100</v>
      </c>
      <c r="J1489">
        <v>4.7705825120518346E-2</v>
      </c>
      <c r="K1489">
        <v>0.19576904703230602</v>
      </c>
      <c r="L1489">
        <v>2.8070384497386254E-2</v>
      </c>
      <c r="M1489"/>
      <c r="N1489">
        <v>4.2378724998509053E-2</v>
      </c>
      <c r="O1489">
        <v>0.73378184347179864</v>
      </c>
      <c r="P1489"/>
      <c r="Q1489">
        <v>16.519500000000001</v>
      </c>
      <c r="R1489">
        <v>225.33629999999999</v>
      </c>
      <c r="S1489">
        <v>133.05199999999999</v>
      </c>
      <c r="T1489"/>
      <c r="U1489"/>
      <c r="V1489"/>
      <c r="W1489"/>
      <c r="X1489"/>
      <c r="Y1489"/>
      <c r="Z1489">
        <v>15.054199999999998</v>
      </c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>
        <v>922.87519999999995</v>
      </c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</row>
    <row r="1490" spans="1:55" x14ac:dyDescent="0.2">
      <c r="A1490" s="3" t="str">
        <f t="shared" si="23"/>
        <v>BrazilSAR_UNFCCC2009</v>
      </c>
      <c r="B1490" t="s">
        <v>150</v>
      </c>
      <c r="C1490" t="s">
        <v>151</v>
      </c>
      <c r="D1490" t="s">
        <v>23</v>
      </c>
      <c r="E1490" t="s">
        <v>31</v>
      </c>
      <c r="F1490">
        <v>1169.538</v>
      </c>
      <c r="G1490">
        <v>6.0125063574598094</v>
      </c>
      <c r="H1490" t="s">
        <v>182</v>
      </c>
      <c r="I1490" t="s">
        <v>100</v>
      </c>
      <c r="J1490">
        <v>4.7110695800852601E-2</v>
      </c>
      <c r="K1490">
        <v>0.28979408963197434</v>
      </c>
      <c r="L1490">
        <v>4.3415605136387189E-2</v>
      </c>
      <c r="M1490"/>
      <c r="N1490">
        <v>5.6667504604382246E-2</v>
      </c>
      <c r="O1490">
        <v>0.61012280062725632</v>
      </c>
      <c r="P1490"/>
      <c r="Q1490">
        <v>17.000799999999998</v>
      </c>
      <c r="R1490">
        <v>229.06800000000001</v>
      </c>
      <c r="S1490">
        <v>134.71979999999999</v>
      </c>
      <c r="T1490"/>
      <c r="U1490"/>
      <c r="V1490"/>
      <c r="W1490"/>
      <c r="X1490"/>
      <c r="Y1490"/>
      <c r="Z1490">
        <v>15.401299999999999</v>
      </c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>
        <v>317.37190000000004</v>
      </c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</row>
    <row r="1491" spans="1:55" x14ac:dyDescent="0.2">
      <c r="A1491" s="3" t="str">
        <f t="shared" si="23"/>
        <v>BrazilSAR_UNFCCC2010</v>
      </c>
      <c r="B1491" t="s">
        <v>150</v>
      </c>
      <c r="C1491" t="s">
        <v>151</v>
      </c>
      <c r="D1491" t="s">
        <v>23</v>
      </c>
      <c r="E1491" t="s">
        <v>30</v>
      </c>
      <c r="F1491">
        <v>1194.5871999999999</v>
      </c>
      <c r="G1491">
        <v>6.0838602249049885</v>
      </c>
      <c r="H1491" t="s">
        <v>219</v>
      </c>
      <c r="I1491" t="s">
        <v>100</v>
      </c>
      <c r="J1491">
        <v>4.7546804215647075E-2</v>
      </c>
      <c r="K1491">
        <v>0.31055338614041739</v>
      </c>
      <c r="L1491">
        <v>4.4411743236492073E-2</v>
      </c>
      <c r="M1491"/>
      <c r="N1491">
        <v>6.8981820665749649E-2</v>
      </c>
      <c r="O1491">
        <v>0.57605304995734097</v>
      </c>
      <c r="P1491"/>
      <c r="Q1491">
        <v>17.3674</v>
      </c>
      <c r="R1491">
        <v>234.31800000000001</v>
      </c>
      <c r="S1491">
        <v>140.2595</v>
      </c>
      <c r="T1491"/>
      <c r="U1491"/>
      <c r="V1491"/>
      <c r="W1491"/>
      <c r="X1491"/>
      <c r="Y1491"/>
      <c r="Z1491">
        <v>15.1275</v>
      </c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>
        <v>281.07319999999999</v>
      </c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</row>
    <row r="1492" spans="1:55" x14ac:dyDescent="0.2">
      <c r="A1492" s="3" t="str">
        <f t="shared" si="23"/>
        <v>BrazilSAR_UNFCCC2011</v>
      </c>
      <c r="B1492" t="s">
        <v>150</v>
      </c>
      <c r="C1492" t="s">
        <v>151</v>
      </c>
      <c r="D1492" t="s">
        <v>23</v>
      </c>
      <c r="E1492" t="s">
        <v>29</v>
      </c>
      <c r="F1492">
        <v>1141.5168999999999</v>
      </c>
      <c r="G1492">
        <v>5.7598464087917067</v>
      </c>
      <c r="H1492" t="s">
        <v>42</v>
      </c>
      <c r="I1492" t="s">
        <v>97</v>
      </c>
      <c r="J1492">
        <v>2.8115688695689565E-2</v>
      </c>
      <c r="K1492">
        <v>0.33690880967246301</v>
      </c>
      <c r="L1492">
        <v>4.8710010337998502E-2</v>
      </c>
      <c r="M1492"/>
      <c r="N1492">
        <v>7.6895138389979176E-2</v>
      </c>
      <c r="O1492">
        <v>0.53748604159955937</v>
      </c>
      <c r="P1492"/>
      <c r="Q1492">
        <v>17.690200000000001</v>
      </c>
      <c r="R1492">
        <v>238.6146</v>
      </c>
      <c r="S1492">
        <v>147.14770000000001</v>
      </c>
      <c r="T1492"/>
      <c r="U1492"/>
      <c r="V1492"/>
      <c r="W1492"/>
      <c r="X1492"/>
      <c r="Y1492"/>
      <c r="Z1492">
        <v>15.6548</v>
      </c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>
        <v>194.44210000000001</v>
      </c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</row>
    <row r="1493" spans="1:55" x14ac:dyDescent="0.2">
      <c r="A1493" s="3" t="str">
        <f t="shared" si="23"/>
        <v>BrazilSAR_UNFCCC2012</v>
      </c>
      <c r="B1493" t="s">
        <v>150</v>
      </c>
      <c r="C1493" t="s">
        <v>151</v>
      </c>
      <c r="D1493" t="s">
        <v>23</v>
      </c>
      <c r="E1493" t="s">
        <v>28</v>
      </c>
      <c r="F1493">
        <v>1040.1407999999999</v>
      </c>
      <c r="G1493">
        <v>5.2012837610944302</v>
      </c>
      <c r="H1493" t="s">
        <v>35</v>
      </c>
      <c r="I1493" t="s">
        <v>97</v>
      </c>
      <c r="J1493">
        <v>2.8798908224749401E-2</v>
      </c>
      <c r="K1493">
        <v>0.40230620700582076</v>
      </c>
      <c r="L1493">
        <v>5.4390520975621769E-2</v>
      </c>
      <c r="M1493"/>
      <c r="N1493">
        <v>8.4704493853139898E-2</v>
      </c>
      <c r="O1493">
        <v>0.45859877816541761</v>
      </c>
      <c r="P1493"/>
      <c r="Q1493">
        <v>17.4634</v>
      </c>
      <c r="R1493">
        <v>237.04170000000002</v>
      </c>
      <c r="S1493">
        <v>146.28279999999998</v>
      </c>
      <c r="T1493"/>
      <c r="U1493"/>
      <c r="V1493"/>
      <c r="W1493"/>
      <c r="X1493"/>
      <c r="Y1493"/>
      <c r="Z1493">
        <v>14.1988</v>
      </c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>
        <v>62.020600000000002</v>
      </c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</row>
    <row r="1494" spans="1:55" x14ac:dyDescent="0.2">
      <c r="A1494" s="3" t="str">
        <f t="shared" si="23"/>
        <v>BrazilSAR_UNFCCC2013</v>
      </c>
      <c r="B1494" t="s">
        <v>150</v>
      </c>
      <c r="C1494" t="s">
        <v>151</v>
      </c>
      <c r="D1494" t="s">
        <v>23</v>
      </c>
      <c r="E1494" t="s">
        <v>27</v>
      </c>
      <c r="F1494">
        <v>1273.3009999999999</v>
      </c>
      <c r="G1494">
        <v>6.3121646163252176</v>
      </c>
      <c r="H1494" t="s">
        <v>195</v>
      </c>
      <c r="I1494" t="s">
        <v>97</v>
      </c>
      <c r="J1494">
        <v>2.8964139926595186E-2</v>
      </c>
      <c r="K1494">
        <v>0.35527208413407357</v>
      </c>
      <c r="L1494">
        <v>4.78070778237039E-2</v>
      </c>
      <c r="M1494"/>
      <c r="N1494">
        <v>6.9324299596089212E-2</v>
      </c>
      <c r="O1494">
        <v>0.5275965384461333</v>
      </c>
      <c r="P1494"/>
      <c r="Q1494">
        <v>17.299599999999998</v>
      </c>
      <c r="R1494">
        <v>239.06189999999998</v>
      </c>
      <c r="S1494">
        <v>150.0369</v>
      </c>
      <c r="T1494"/>
      <c r="U1494"/>
      <c r="V1494"/>
      <c r="W1494"/>
      <c r="X1494"/>
      <c r="Y1494"/>
      <c r="Z1494">
        <v>14.570200000000002</v>
      </c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>
        <v>250.82060000000001</v>
      </c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</row>
    <row r="1495" spans="1:55" x14ac:dyDescent="0.2">
      <c r="A1495" s="3" t="str">
        <f t="shared" si="23"/>
        <v>BrazilSAR_UNFCCC2014</v>
      </c>
      <c r="B1495" t="s">
        <v>150</v>
      </c>
      <c r="C1495" t="s">
        <v>151</v>
      </c>
      <c r="D1495" t="s">
        <v>23</v>
      </c>
      <c r="E1495" t="s">
        <v>24</v>
      </c>
      <c r="F1495">
        <v>1173.0617</v>
      </c>
      <c r="G1495">
        <v>5.7655741568414181</v>
      </c>
      <c r="H1495" t="s">
        <v>32</v>
      </c>
      <c r="I1495" t="s">
        <v>97</v>
      </c>
      <c r="J1495">
        <v>2.9493617476133042E-2</v>
      </c>
      <c r="K1495">
        <v>0.40762127004913729</v>
      </c>
      <c r="L1495">
        <v>5.2599620292777441E-2</v>
      </c>
      <c r="M1495"/>
      <c r="N1495">
        <v>7.5159899943881892E-2</v>
      </c>
      <c r="O1495">
        <v>0.46461920971420345</v>
      </c>
      <c r="P1495"/>
      <c r="Q1495">
        <v>17.7514</v>
      </c>
      <c r="R1495">
        <v>240.2568</v>
      </c>
      <c r="S1495">
        <v>152.98500000000001</v>
      </c>
      <c r="T1495"/>
      <c r="U1495"/>
      <c r="V1495"/>
      <c r="W1495"/>
      <c r="X1495"/>
      <c r="Y1495"/>
      <c r="Z1495">
        <v>14.709200000000001</v>
      </c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>
        <v>119.3246</v>
      </c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</row>
    <row r="1496" spans="1:55" x14ac:dyDescent="0.2">
      <c r="A1496" s="3" t="str">
        <f t="shared" si="23"/>
        <v>BrazilSAR_UNFCCC2015</v>
      </c>
      <c r="B1496" t="s">
        <v>150</v>
      </c>
      <c r="C1496" t="s">
        <v>151</v>
      </c>
      <c r="D1496" t="s">
        <v>23</v>
      </c>
      <c r="E1496" t="s">
        <v>22</v>
      </c>
      <c r="F1496">
        <v>1264.9228999999998</v>
      </c>
      <c r="G1496">
        <v>6.1646959677823574</v>
      </c>
      <c r="H1496" t="s">
        <v>195</v>
      </c>
      <c r="I1496" t="s">
        <v>97</v>
      </c>
      <c r="J1496">
        <v>2.9159987166892387E-2</v>
      </c>
      <c r="K1496">
        <v>0.35895934843143407</v>
      </c>
      <c r="L1496">
        <v>4.8966699867636208E-2</v>
      </c>
      <c r="M1496"/>
      <c r="N1496">
        <v>6.8213090299811957E-2</v>
      </c>
      <c r="O1496">
        <v>0.52386086140111787</v>
      </c>
      <c r="P1496"/>
      <c r="Q1496">
        <v>18.147199999999998</v>
      </c>
      <c r="R1496">
        <v>244.02209999999999</v>
      </c>
      <c r="S1496">
        <v>152.05500000000001</v>
      </c>
      <c r="T1496"/>
      <c r="U1496"/>
      <c r="V1496"/>
      <c r="W1496"/>
      <c r="X1496"/>
      <c r="Y1496"/>
      <c r="Z1496">
        <v>15.2858</v>
      </c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>
        <v>233.1335</v>
      </c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</row>
    <row r="1497" spans="1:55" x14ac:dyDescent="0.2">
      <c r="A1497" s="3" t="str">
        <f t="shared" si="23"/>
        <v>BrazilSAR_UNFCCC2016</v>
      </c>
      <c r="B1497" t="s">
        <v>150</v>
      </c>
      <c r="C1497" t="s">
        <v>151</v>
      </c>
      <c r="D1497" t="s">
        <v>23</v>
      </c>
      <c r="E1497" t="s">
        <v>21</v>
      </c>
      <c r="F1497">
        <v>1294.8515</v>
      </c>
      <c r="G1497">
        <v>6.2595675410301768</v>
      </c>
      <c r="H1497" t="s">
        <v>117</v>
      </c>
      <c r="I1497" t="s">
        <v>101</v>
      </c>
      <c r="J1497">
        <v>3.0617662600279347E-2</v>
      </c>
      <c r="K1497">
        <v>0.32629100711548775</v>
      </c>
      <c r="L1497">
        <v>4.8564951270473875E-2</v>
      </c>
      <c r="M1497"/>
      <c r="N1497">
        <v>6.1310891635063945E-2</v>
      </c>
      <c r="O1497">
        <v>0.56383314997897449</v>
      </c>
      <c r="P1497"/>
      <c r="Q1497">
        <v>18.153099999999998</v>
      </c>
      <c r="R1497">
        <v>248.2809</v>
      </c>
      <c r="S1497">
        <v>158.08449999999999</v>
      </c>
      <c r="T1497"/>
      <c r="U1497"/>
      <c r="V1497"/>
      <c r="W1497"/>
      <c r="X1497"/>
      <c r="Y1497"/>
      <c r="Z1497">
        <v>14.6943</v>
      </c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>
        <v>290.86740000000003</v>
      </c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</row>
    <row r="1498" spans="1:55" x14ac:dyDescent="0.2">
      <c r="A1498" s="3" t="str">
        <f t="shared" si="23"/>
        <v>ChinaAR4_UNFCCC1994</v>
      </c>
      <c r="B1498" t="s">
        <v>154</v>
      </c>
      <c r="C1498" t="s">
        <v>155</v>
      </c>
      <c r="D1498" t="s">
        <v>26</v>
      </c>
      <c r="E1498" t="s">
        <v>70</v>
      </c>
      <c r="F1498">
        <v>4208.2539999999999</v>
      </c>
      <c r="G1498">
        <v>3.5309031871022412</v>
      </c>
      <c r="H1498" t="s">
        <v>170</v>
      </c>
      <c r="I1498" t="s">
        <v>156</v>
      </c>
      <c r="J1498">
        <v>0.10792136734291755</v>
      </c>
      <c r="K1498">
        <v>0.72349815386618777</v>
      </c>
      <c r="L1498">
        <v>4.5862250710152E-2</v>
      </c>
      <c r="M1498"/>
      <c r="N1498">
        <v>6.7118334587218359E-2</v>
      </c>
      <c r="O1498">
        <v>0.16352126083644192</v>
      </c>
      <c r="P1498">
        <v>153.67500000000001</v>
      </c>
      <c r="Q1498">
        <v>35.085000000000001</v>
      </c>
      <c r="R1498">
        <v>254.55</v>
      </c>
      <c r="S1498">
        <v>219.92400000000001</v>
      </c>
      <c r="T1498"/>
      <c r="U1498"/>
      <c r="V1498"/>
      <c r="W1498"/>
      <c r="X1498"/>
      <c r="Y1498"/>
      <c r="Z1498">
        <v>1.1919999999999999</v>
      </c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>
        <v>23.713000000000001</v>
      </c>
      <c r="AP1498"/>
      <c r="AQ1498"/>
      <c r="AR1498"/>
      <c r="AS1498"/>
      <c r="AT1498"/>
      <c r="AU1498"/>
      <c r="AV1498"/>
      <c r="AW1498"/>
      <c r="AX1498"/>
      <c r="AY1498"/>
      <c r="AZ1498"/>
      <c r="BA1498">
        <v>-431.19200000000001</v>
      </c>
      <c r="BB1498"/>
      <c r="BC1498"/>
    </row>
    <row r="1499" spans="1:55" x14ac:dyDescent="0.2">
      <c r="A1499" s="3" t="str">
        <f t="shared" si="23"/>
        <v>ChinaAR4_UNFCCC2005</v>
      </c>
      <c r="B1499" t="s">
        <v>154</v>
      </c>
      <c r="C1499" t="s">
        <v>155</v>
      </c>
      <c r="D1499" t="s">
        <v>26</v>
      </c>
      <c r="E1499" t="s">
        <v>43</v>
      </c>
      <c r="F1499">
        <v>8062.8356374808</v>
      </c>
      <c r="G1499">
        <v>6.1844841204252443</v>
      </c>
      <c r="H1499" t="s">
        <v>133</v>
      </c>
      <c r="I1499" t="s">
        <v>248</v>
      </c>
      <c r="J1499">
        <v>0.16958374253236982</v>
      </c>
      <c r="K1499">
        <v>0.78564558024091113</v>
      </c>
      <c r="L1499">
        <v>1.5789233032559555E-2</v>
      </c>
      <c r="M1499"/>
      <c r="N1499">
        <v>9.2364847074799958E-2</v>
      </c>
      <c r="O1499">
        <v>0.10620033965172937</v>
      </c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>
        <v>856.27588325652891</v>
      </c>
      <c r="AT1499"/>
      <c r="AU1499"/>
      <c r="AV1499"/>
      <c r="AW1499"/>
      <c r="AX1499"/>
      <c r="AY1499">
        <v>-758.95238095238096</v>
      </c>
      <c r="AZ1499"/>
      <c r="BA1499"/>
      <c r="BB1499"/>
      <c r="BC1499"/>
    </row>
    <row r="1500" spans="1:55" x14ac:dyDescent="0.2">
      <c r="A1500" s="3" t="str">
        <f t="shared" si="23"/>
        <v>ChinaAR4_UNFCCC2010</v>
      </c>
      <c r="B1500" t="s">
        <v>154</v>
      </c>
      <c r="C1500" t="s">
        <v>155</v>
      </c>
      <c r="D1500" t="s">
        <v>26</v>
      </c>
      <c r="E1500" t="s">
        <v>30</v>
      </c>
      <c r="F1500">
        <v>10574.05</v>
      </c>
      <c r="G1500">
        <v>7.9046202264325833</v>
      </c>
      <c r="H1500" t="s">
        <v>171</v>
      </c>
      <c r="I1500" t="s">
        <v>248</v>
      </c>
      <c r="J1500">
        <v>0.21886482131470175</v>
      </c>
      <c r="K1500">
        <v>0.79311786874470991</v>
      </c>
      <c r="L1500">
        <v>1.4050340219688767E-2</v>
      </c>
      <c r="M1500"/>
      <c r="N1500">
        <v>0.10731895536714882</v>
      </c>
      <c r="O1500">
        <v>8.5512835668452483E-2</v>
      </c>
      <c r="P1500">
        <v>218.22499999999999</v>
      </c>
      <c r="Q1500">
        <v>146.52799999999999</v>
      </c>
      <c r="R1500">
        <v>258.22500000000002</v>
      </c>
      <c r="S1500">
        <v>271.47800000000001</v>
      </c>
      <c r="T1500"/>
      <c r="U1500"/>
      <c r="V1500"/>
      <c r="W1500"/>
      <c r="X1500"/>
      <c r="Y1500"/>
      <c r="Z1500">
        <v>9.7609999999999992</v>
      </c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>
        <v>-986.22</v>
      </c>
      <c r="AZ1500"/>
      <c r="BA1500"/>
      <c r="BB1500"/>
      <c r="BC1500"/>
    </row>
    <row r="1501" spans="1:55" x14ac:dyDescent="0.2">
      <c r="A1501" s="3" t="str">
        <f t="shared" si="23"/>
        <v>ChinaAR4_UNFCCC2012</v>
      </c>
      <c r="B1501" t="s">
        <v>154</v>
      </c>
      <c r="C1501" t="s">
        <v>155</v>
      </c>
      <c r="D1501" t="s">
        <v>26</v>
      </c>
      <c r="E1501" t="s">
        <v>28</v>
      </c>
      <c r="F1501">
        <v>11926.70376</v>
      </c>
      <c r="G1501">
        <v>8.8072602515156664</v>
      </c>
      <c r="H1501" t="s">
        <v>241</v>
      </c>
      <c r="I1501" t="s">
        <v>248</v>
      </c>
      <c r="J1501">
        <v>0.23266262697319642</v>
      </c>
      <c r="K1501">
        <v>0.79191729668650712</v>
      </c>
      <c r="L1501">
        <v>1.4980585046408498E-2</v>
      </c>
      <c r="M1501"/>
      <c r="N1501">
        <v>0.10642546553868627</v>
      </c>
      <c r="O1501">
        <v>8.6676652728398113E-2</v>
      </c>
      <c r="P1501">
        <v>211.45</v>
      </c>
      <c r="Q1501">
        <v>157.477</v>
      </c>
      <c r="R1501">
        <v>268.57499999999999</v>
      </c>
      <c r="S1501">
        <v>362.964</v>
      </c>
      <c r="T1501"/>
      <c r="U1501"/>
      <c r="V1501"/>
      <c r="W1501"/>
      <c r="X1501"/>
      <c r="Y1501"/>
      <c r="Z1501">
        <v>11.234</v>
      </c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>
        <v>22.066759999999999</v>
      </c>
      <c r="AP1501"/>
      <c r="AQ1501"/>
      <c r="AR1501"/>
      <c r="AS1501"/>
      <c r="AT1501"/>
      <c r="AU1501"/>
      <c r="AV1501"/>
      <c r="AW1501"/>
      <c r="AX1501"/>
      <c r="AY1501"/>
      <c r="AZ1501"/>
      <c r="BA1501">
        <v>-597.529</v>
      </c>
      <c r="BB1501"/>
      <c r="BC1501"/>
    </row>
    <row r="1502" spans="1:55" x14ac:dyDescent="0.2">
      <c r="A1502" s="3" t="str">
        <f t="shared" si="23"/>
        <v>ChinaAR4_UNFCCC2014</v>
      </c>
      <c r="B1502" t="s">
        <v>154</v>
      </c>
      <c r="C1502" t="s">
        <v>155</v>
      </c>
      <c r="D1502" t="s">
        <v>26</v>
      </c>
      <c r="E1502" t="s">
        <v>24</v>
      </c>
      <c r="F1502">
        <v>12200.267</v>
      </c>
      <c r="G1502">
        <v>8.8932303587829669</v>
      </c>
      <c r="H1502" t="s">
        <v>144</v>
      </c>
      <c r="I1502" t="s">
        <v>248</v>
      </c>
      <c r="J1502">
        <v>0.23832496420530544</v>
      </c>
      <c r="K1502">
        <v>0.79122817558009184</v>
      </c>
      <c r="L1502">
        <v>1.7998950350840683E-2</v>
      </c>
      <c r="M1502"/>
      <c r="N1502">
        <v>0.11661179218454809</v>
      </c>
      <c r="O1502">
        <v>7.4161081884519406E-2</v>
      </c>
      <c r="P1502">
        <v>222.77500000000001</v>
      </c>
      <c r="Q1502">
        <v>148.309</v>
      </c>
      <c r="R1502">
        <v>246.4</v>
      </c>
      <c r="S1502">
        <v>277.14</v>
      </c>
      <c r="T1502"/>
      <c r="U1502"/>
      <c r="V1502"/>
      <c r="W1502"/>
      <c r="X1502"/>
      <c r="Y1502"/>
      <c r="Z1502">
        <v>10.161</v>
      </c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>
        <v>-1107.9100000000001</v>
      </c>
      <c r="AZ1502"/>
      <c r="BA1502"/>
      <c r="BB1502"/>
      <c r="BC1502"/>
    </row>
    <row r="1503" spans="1:55" x14ac:dyDescent="0.2">
      <c r="A1503" s="3" t="str">
        <f t="shared" si="23"/>
        <v>ChinaAR5_UNFCCC1994</v>
      </c>
      <c r="B1503" t="s">
        <v>154</v>
      </c>
      <c r="C1503" t="s">
        <v>155</v>
      </c>
      <c r="D1503" t="s">
        <v>25</v>
      </c>
      <c r="E1503" t="s">
        <v>70</v>
      </c>
      <c r="F1503">
        <v>4282.9989999999998</v>
      </c>
      <c r="G1503">
        <v>3.5936174050938257</v>
      </c>
      <c r="H1503" t="s">
        <v>168</v>
      </c>
      <c r="I1503" t="s">
        <v>156</v>
      </c>
      <c r="J1503">
        <v>0.10794494825739764</v>
      </c>
      <c r="K1503">
        <v>0.71705059935806659</v>
      </c>
      <c r="L1503">
        <v>5.0469309005208733E-2</v>
      </c>
      <c r="M1503"/>
      <c r="N1503">
        <v>6.5831441940565477E-2</v>
      </c>
      <c r="O1503">
        <v>0.16664864969615917</v>
      </c>
      <c r="P1503">
        <v>172.11600000000001</v>
      </c>
      <c r="Q1503">
        <v>36.201000000000001</v>
      </c>
      <c r="R1503">
        <v>285.096</v>
      </c>
      <c r="S1503">
        <v>195.57</v>
      </c>
      <c r="T1503"/>
      <c r="U1503"/>
      <c r="V1503"/>
      <c r="W1503"/>
      <c r="X1503"/>
      <c r="Y1503"/>
      <c r="Z1503">
        <v>1.06</v>
      </c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>
        <v>23.713000000000001</v>
      </c>
      <c r="AP1503"/>
      <c r="AQ1503"/>
      <c r="AR1503"/>
      <c r="AS1503"/>
      <c r="AT1503"/>
      <c r="AU1503"/>
      <c r="AV1503"/>
      <c r="AW1503"/>
      <c r="AX1503"/>
      <c r="AY1503"/>
      <c r="AZ1503"/>
      <c r="BA1503">
        <v>-431.19200000000001</v>
      </c>
      <c r="BB1503"/>
      <c r="BC1503"/>
    </row>
    <row r="1504" spans="1:55" x14ac:dyDescent="0.2">
      <c r="A1504" s="3" t="str">
        <f t="shared" si="23"/>
        <v>ChinaAR5_UNFCCC2005</v>
      </c>
      <c r="B1504" t="s">
        <v>154</v>
      </c>
      <c r="C1504" t="s">
        <v>155</v>
      </c>
      <c r="D1504" t="s">
        <v>25</v>
      </c>
      <c r="E1504" t="s">
        <v>43</v>
      </c>
      <c r="F1504">
        <v>8153.7526881720451</v>
      </c>
      <c r="G1504">
        <v>6.254220759190658</v>
      </c>
      <c r="H1504" t="s">
        <v>246</v>
      </c>
      <c r="I1504" t="s">
        <v>248</v>
      </c>
      <c r="J1504">
        <v>0.16850272878668915</v>
      </c>
      <c r="K1504">
        <v>0.78453551963011947</v>
      </c>
      <c r="L1504">
        <v>1.6653721025611277E-2</v>
      </c>
      <c r="M1504"/>
      <c r="N1504">
        <v>9.0904115658862777E-2</v>
      </c>
      <c r="O1504">
        <v>0.10790664368540644</v>
      </c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>
        <v>879.84408602150575</v>
      </c>
      <c r="AT1504"/>
      <c r="AU1504"/>
      <c r="AV1504"/>
      <c r="AW1504"/>
      <c r="AX1504"/>
      <c r="AY1504">
        <v>-753.66666666666674</v>
      </c>
      <c r="AZ1504"/>
      <c r="BA1504"/>
      <c r="BB1504"/>
      <c r="BC1504"/>
    </row>
    <row r="1505" spans="1:55" x14ac:dyDescent="0.2">
      <c r="A1505" s="3" t="str">
        <f t="shared" si="23"/>
        <v>ChinaAR5_UNFCCC2010</v>
      </c>
      <c r="B1505" t="s">
        <v>154</v>
      </c>
      <c r="C1505" t="s">
        <v>155</v>
      </c>
      <c r="D1505" t="s">
        <v>25</v>
      </c>
      <c r="E1505" t="s">
        <v>30</v>
      </c>
      <c r="F1505">
        <v>10676.826999999999</v>
      </c>
      <c r="G1505">
        <v>7.9814510673130465</v>
      </c>
      <c r="H1505" t="s">
        <v>120</v>
      </c>
      <c r="I1505" t="s">
        <v>248</v>
      </c>
      <c r="J1505">
        <v>0.2173788202232344</v>
      </c>
      <c r="K1505">
        <v>0.79207080905216498</v>
      </c>
      <c r="L1505">
        <v>1.483952114237685E-2</v>
      </c>
      <c r="M1505"/>
      <c r="N1505">
        <v>0.10566912810332134</v>
      </c>
      <c r="O1505">
        <v>8.7420541702136784E-2</v>
      </c>
      <c r="P1505">
        <v>244.41200000000001</v>
      </c>
      <c r="Q1505">
        <v>147.88399999999999</v>
      </c>
      <c r="R1505">
        <v>289.21199999999999</v>
      </c>
      <c r="S1505">
        <v>241.41499999999999</v>
      </c>
      <c r="T1505"/>
      <c r="U1505"/>
      <c r="V1505"/>
      <c r="W1505"/>
      <c r="X1505"/>
      <c r="Y1505"/>
      <c r="Z1505">
        <v>10.451000000000001</v>
      </c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>
        <v>-981</v>
      </c>
      <c r="AZ1505"/>
      <c r="BA1505"/>
      <c r="BB1505"/>
      <c r="BC1505"/>
    </row>
    <row r="1506" spans="1:55" x14ac:dyDescent="0.2">
      <c r="A1506" s="3" t="str">
        <f t="shared" si="23"/>
        <v>ChinaAR5_UNFCCC2012</v>
      </c>
      <c r="B1506" t="s">
        <v>154</v>
      </c>
      <c r="C1506" t="s">
        <v>155</v>
      </c>
      <c r="D1506" t="s">
        <v>25</v>
      </c>
      <c r="E1506" t="s">
        <v>28</v>
      </c>
      <c r="F1506">
        <v>12026.461800000001</v>
      </c>
      <c r="G1506">
        <v>8.8809264578825733</v>
      </c>
      <c r="H1506" t="s">
        <v>121</v>
      </c>
      <c r="I1506" t="s">
        <v>248</v>
      </c>
      <c r="J1506">
        <v>0.23097628474473367</v>
      </c>
      <c r="K1506">
        <v>0.79161212651920609</v>
      </c>
      <c r="L1506">
        <v>1.5920975194882336E-2</v>
      </c>
      <c r="M1506"/>
      <c r="N1506">
        <v>0.10484446888610247</v>
      </c>
      <c r="O1506">
        <v>8.7622429399809007E-2</v>
      </c>
      <c r="P1506">
        <v>236.82400000000001</v>
      </c>
      <c r="Q1506">
        <v>159.25299999999999</v>
      </c>
      <c r="R1506">
        <v>300.80399999999997</v>
      </c>
      <c r="S1506">
        <v>322.77</v>
      </c>
      <c r="T1506"/>
      <c r="U1506"/>
      <c r="V1506"/>
      <c r="W1506"/>
      <c r="X1506"/>
      <c r="Y1506"/>
      <c r="Z1506">
        <v>12.032</v>
      </c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>
        <v>22.104800000000001</v>
      </c>
      <c r="AP1506"/>
      <c r="AQ1506"/>
      <c r="AR1506"/>
      <c r="AS1506"/>
      <c r="AT1506"/>
      <c r="AU1506"/>
      <c r="AV1506"/>
      <c r="AW1506"/>
      <c r="AX1506"/>
      <c r="AY1506"/>
      <c r="AZ1506"/>
      <c r="BA1506">
        <v>-597.529</v>
      </c>
      <c r="BB1506"/>
      <c r="BC1506"/>
    </row>
    <row r="1507" spans="1:55" x14ac:dyDescent="0.2">
      <c r="A1507" s="3" t="str">
        <f t="shared" si="23"/>
        <v>ChinaAR5_UNFCCC2014</v>
      </c>
      <c r="B1507" t="s">
        <v>154</v>
      </c>
      <c r="C1507" t="s">
        <v>155</v>
      </c>
      <c r="D1507" t="s">
        <v>25</v>
      </c>
      <c r="E1507" t="s">
        <v>24</v>
      </c>
      <c r="F1507">
        <v>12296.066000000001</v>
      </c>
      <c r="G1507">
        <v>8.9630618284664614</v>
      </c>
      <c r="H1507" t="s">
        <v>144</v>
      </c>
      <c r="I1507" t="s">
        <v>248</v>
      </c>
      <c r="J1507">
        <v>0.23656992319046</v>
      </c>
      <c r="K1507">
        <v>0.79011872577782194</v>
      </c>
      <c r="L1507">
        <v>1.9140593422318976E-2</v>
      </c>
      <c r="M1507"/>
      <c r="N1507">
        <v>0.11487007307865785</v>
      </c>
      <c r="O1507">
        <v>7.587060772120123E-2</v>
      </c>
      <c r="P1507">
        <v>249.50800000000001</v>
      </c>
      <c r="Q1507">
        <v>150.08500000000001</v>
      </c>
      <c r="R1507">
        <v>275.96800000000002</v>
      </c>
      <c r="S1507">
        <v>246.45</v>
      </c>
      <c r="T1507"/>
      <c r="U1507"/>
      <c r="V1507"/>
      <c r="W1507"/>
      <c r="X1507"/>
      <c r="Y1507"/>
      <c r="Z1507">
        <v>10.898999999999999</v>
      </c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>
        <v>-1102.75</v>
      </c>
      <c r="AZ1507"/>
      <c r="BA1507"/>
      <c r="BB1507"/>
      <c r="BC1507"/>
    </row>
    <row r="1508" spans="1:55" x14ac:dyDescent="0.2">
      <c r="A1508" s="3" t="str">
        <f t="shared" si="23"/>
        <v>ChinaAR6_UNFCCC1994</v>
      </c>
      <c r="B1508" t="s">
        <v>154</v>
      </c>
      <c r="C1508" t="s">
        <v>155</v>
      </c>
      <c r="D1508" t="s">
        <v>285</v>
      </c>
      <c r="E1508" t="s">
        <v>70</v>
      </c>
      <c r="F1508">
        <v>4262.3854000000001</v>
      </c>
      <c r="G1508">
        <v>3.5763217223860684</v>
      </c>
      <c r="H1508" t="s">
        <v>168</v>
      </c>
      <c r="I1508" t="s">
        <v>156</v>
      </c>
      <c r="J1508">
        <v>0.10793440034847243</v>
      </c>
      <c r="K1508">
        <v>0.71885339134279125</v>
      </c>
      <c r="L1508">
        <v>4.926443300974144E-2</v>
      </c>
      <c r="M1508"/>
      <c r="N1508">
        <v>6.6177966919650194E-2</v>
      </c>
      <c r="O1508">
        <v>0.16570420872781702</v>
      </c>
      <c r="P1508">
        <v>167.19839999999999</v>
      </c>
      <c r="Q1508">
        <v>35.867399999999996</v>
      </c>
      <c r="R1508">
        <v>276.95039999999995</v>
      </c>
      <c r="S1508">
        <v>201.47399999999999</v>
      </c>
      <c r="T1508"/>
      <c r="U1508"/>
      <c r="V1508"/>
      <c r="W1508"/>
      <c r="X1508"/>
      <c r="Y1508"/>
      <c r="Z1508">
        <v>1.0920000000000001</v>
      </c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>
        <v>23.713000000000001</v>
      </c>
      <c r="AP1508"/>
      <c r="AQ1508"/>
      <c r="AR1508"/>
      <c r="AS1508"/>
      <c r="AT1508"/>
      <c r="AU1508"/>
      <c r="AV1508"/>
      <c r="AW1508"/>
      <c r="AX1508"/>
      <c r="AY1508"/>
      <c r="AZ1508"/>
      <c r="BA1508">
        <v>-431.19200000000001</v>
      </c>
      <c r="BB1508"/>
      <c r="BC1508"/>
    </row>
    <row r="1509" spans="1:55" x14ac:dyDescent="0.2">
      <c r="A1509" s="3" t="str">
        <f t="shared" si="23"/>
        <v>ChinaAR6_UNFCCC2005</v>
      </c>
      <c r="B1509" t="s">
        <v>154</v>
      </c>
      <c r="C1509" t="s">
        <v>155</v>
      </c>
      <c r="D1509" t="s">
        <v>285</v>
      </c>
      <c r="E1509" t="s">
        <v>43</v>
      </c>
      <c r="F1509">
        <v>8128.2178187404006</v>
      </c>
      <c r="G1509">
        <v>6.2346345984877125</v>
      </c>
      <c r="H1509" t="s">
        <v>246</v>
      </c>
      <c r="I1509" t="s">
        <v>248</v>
      </c>
      <c r="J1509">
        <v>0.16878964799614329</v>
      </c>
      <c r="K1509">
        <v>0.78492797974581652</v>
      </c>
      <c r="L1509">
        <v>1.6418481685372192E-2</v>
      </c>
      <c r="M1509"/>
      <c r="N1509">
        <v>9.1294464158143726E-2</v>
      </c>
      <c r="O1509">
        <v>0.10735907441066755</v>
      </c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>
        <v>872.63794162826457</v>
      </c>
      <c r="AT1509"/>
      <c r="AU1509"/>
      <c r="AV1509"/>
      <c r="AW1509"/>
      <c r="AX1509"/>
      <c r="AY1509">
        <v>-755.0761904761905</v>
      </c>
      <c r="AZ1509"/>
      <c r="BA1509"/>
      <c r="BB1509"/>
      <c r="BC1509"/>
    </row>
    <row r="1510" spans="1:55" x14ac:dyDescent="0.2">
      <c r="A1510" s="3" t="str">
        <f t="shared" si="23"/>
        <v>ChinaAR6_UNFCCC2010</v>
      </c>
      <c r="B1510" t="s">
        <v>154</v>
      </c>
      <c r="C1510" t="s">
        <v>155</v>
      </c>
      <c r="D1510" t="s">
        <v>285</v>
      </c>
      <c r="E1510" t="s">
        <v>30</v>
      </c>
      <c r="F1510">
        <v>10648.009400000001</v>
      </c>
      <c r="G1510">
        <v>7.9599085000056071</v>
      </c>
      <c r="H1510" t="s">
        <v>120</v>
      </c>
      <c r="I1510" t="s">
        <v>248</v>
      </c>
      <c r="J1510">
        <v>0.21777886758156831</v>
      </c>
      <c r="K1510">
        <v>0.79242986017649453</v>
      </c>
      <c r="L1510">
        <v>1.4624911957722352E-2</v>
      </c>
      <c r="M1510"/>
      <c r="N1510">
        <v>0.10610499648882729</v>
      </c>
      <c r="O1510">
        <v>8.6840231376955762E-2</v>
      </c>
      <c r="P1510">
        <v>237.4288</v>
      </c>
      <c r="Q1510">
        <v>147.33359999999999</v>
      </c>
      <c r="R1510">
        <v>280.94880000000001</v>
      </c>
      <c r="S1510">
        <v>248.703</v>
      </c>
      <c r="T1510"/>
      <c r="U1510"/>
      <c r="V1510"/>
      <c r="W1510"/>
      <c r="X1510"/>
      <c r="Y1510"/>
      <c r="Z1510">
        <v>10.2614</v>
      </c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>
        <v>-982.39200000000005</v>
      </c>
      <c r="AZ1510"/>
      <c r="BA1510"/>
      <c r="BB1510"/>
      <c r="BC1510"/>
    </row>
    <row r="1511" spans="1:55" x14ac:dyDescent="0.2">
      <c r="A1511" s="3" t="str">
        <f t="shared" si="23"/>
        <v>ChinaAR6_UNFCCC2012</v>
      </c>
      <c r="B1511" t="s">
        <v>154</v>
      </c>
      <c r="C1511" t="s">
        <v>155</v>
      </c>
      <c r="D1511" t="s">
        <v>285</v>
      </c>
      <c r="E1511" t="s">
        <v>28</v>
      </c>
      <c r="F1511">
        <v>11998.21156</v>
      </c>
      <c r="G1511">
        <v>8.8600651016474785</v>
      </c>
      <c r="H1511" t="s">
        <v>121</v>
      </c>
      <c r="I1511" t="s">
        <v>248</v>
      </c>
      <c r="J1511">
        <v>0.23143119640203014</v>
      </c>
      <c r="K1511">
        <v>0.79178675525871456</v>
      </c>
      <c r="L1511">
        <v>1.5666884940308552E-2</v>
      </c>
      <c r="M1511"/>
      <c r="N1511">
        <v>0.10526095440844184</v>
      </c>
      <c r="O1511">
        <v>8.7285405392535015E-2</v>
      </c>
      <c r="P1511">
        <v>230.05760000000001</v>
      </c>
      <c r="Q1511">
        <v>158.58020000000002</v>
      </c>
      <c r="R1511">
        <v>292.20959999999997</v>
      </c>
      <c r="S1511">
        <v>332.51400000000001</v>
      </c>
      <c r="T1511"/>
      <c r="U1511"/>
      <c r="V1511"/>
      <c r="W1511"/>
      <c r="X1511"/>
      <c r="Y1511"/>
      <c r="Z1511">
        <v>11.812799999999999</v>
      </c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>
        <v>22.094560000000001</v>
      </c>
      <c r="AP1511"/>
      <c r="AQ1511"/>
      <c r="AR1511"/>
      <c r="AS1511"/>
      <c r="AT1511"/>
      <c r="AU1511"/>
      <c r="AV1511"/>
      <c r="AW1511"/>
      <c r="AX1511"/>
      <c r="AY1511"/>
      <c r="AZ1511"/>
      <c r="BA1511">
        <v>-597.529</v>
      </c>
      <c r="BB1511"/>
      <c r="BC1511"/>
    </row>
    <row r="1512" spans="1:55" x14ac:dyDescent="0.2">
      <c r="A1512" s="3" t="str">
        <f t="shared" si="23"/>
        <v>ChinaAR6_UNFCCC2014</v>
      </c>
      <c r="B1512" t="s">
        <v>154</v>
      </c>
      <c r="C1512" t="s">
        <v>155</v>
      </c>
      <c r="D1512" t="s">
        <v>285</v>
      </c>
      <c r="E1512" t="s">
        <v>24</v>
      </c>
      <c r="F1512">
        <v>12268.946</v>
      </c>
      <c r="G1512">
        <v>8.9432930473955068</v>
      </c>
      <c r="H1512" t="s">
        <v>144</v>
      </c>
      <c r="I1512" t="s">
        <v>248</v>
      </c>
      <c r="J1512">
        <v>0.23704258896804908</v>
      </c>
      <c r="K1512">
        <v>0.79049033225836995</v>
      </c>
      <c r="L1512">
        <v>1.8832554972529832E-2</v>
      </c>
      <c r="M1512"/>
      <c r="N1512">
        <v>0.11532638581993922</v>
      </c>
      <c r="O1512">
        <v>7.5350726949160909E-2</v>
      </c>
      <c r="P1512">
        <v>242.37919999999997</v>
      </c>
      <c r="Q1512">
        <v>149.42500000000001</v>
      </c>
      <c r="R1512">
        <v>268.08320000000003</v>
      </c>
      <c r="S1512">
        <v>253.89</v>
      </c>
      <c r="T1512"/>
      <c r="U1512"/>
      <c r="V1512"/>
      <c r="W1512"/>
      <c r="X1512"/>
      <c r="Y1512"/>
      <c r="Z1512">
        <v>10.6966</v>
      </c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>
        <v>-1104.126</v>
      </c>
      <c r="AZ1512"/>
      <c r="BA1512"/>
      <c r="BB1512"/>
      <c r="BC1512"/>
    </row>
    <row r="1513" spans="1:55" x14ac:dyDescent="0.2">
      <c r="A1513" s="3" t="str">
        <f t="shared" si="23"/>
        <v>ChinaSAR_UNFCCC1994</v>
      </c>
      <c r="B1513" t="s">
        <v>154</v>
      </c>
      <c r="C1513" t="s">
        <v>155</v>
      </c>
      <c r="D1513" t="s">
        <v>23</v>
      </c>
      <c r="E1513" t="s">
        <v>70</v>
      </c>
      <c r="F1513">
        <v>4081.33</v>
      </c>
      <c r="G1513">
        <v>3.4244085800467348</v>
      </c>
      <c r="H1513" t="s">
        <v>252</v>
      </c>
      <c r="I1513" t="s">
        <v>156</v>
      </c>
      <c r="J1513">
        <v>0.10770684023657043</v>
      </c>
      <c r="K1513">
        <v>0.73696074563928915</v>
      </c>
      <c r="L1513">
        <v>3.9722345411912295E-2</v>
      </c>
      <c r="M1513"/>
      <c r="N1513">
        <v>6.9249729867469675E-2</v>
      </c>
      <c r="O1513">
        <v>0.15406717908132889</v>
      </c>
      <c r="P1513">
        <v>129.08699999999999</v>
      </c>
      <c r="Q1513">
        <v>32.156999999999996</v>
      </c>
      <c r="R1513">
        <v>213.822</v>
      </c>
      <c r="S1513">
        <v>228.78</v>
      </c>
      <c r="T1513"/>
      <c r="U1513"/>
      <c r="V1513"/>
      <c r="W1513"/>
      <c r="X1513"/>
      <c r="Y1513"/>
      <c r="Z1513">
        <v>1.24</v>
      </c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>
        <v>23.713000000000001</v>
      </c>
      <c r="AR1513"/>
      <c r="AS1513"/>
      <c r="AT1513"/>
      <c r="AU1513"/>
      <c r="AV1513"/>
      <c r="AW1513"/>
      <c r="AX1513"/>
      <c r="AY1513"/>
      <c r="AZ1513"/>
      <c r="BA1513">
        <v>-431.19200000000001</v>
      </c>
      <c r="BB1513"/>
      <c r="BC1513"/>
    </row>
    <row r="1514" spans="1:55" x14ac:dyDescent="0.2">
      <c r="A1514" s="3" t="str">
        <f t="shared" si="23"/>
        <v>ChinaSAR_UNFCCC2005</v>
      </c>
      <c r="B1514" t="s">
        <v>154</v>
      </c>
      <c r="C1514" t="s">
        <v>155</v>
      </c>
      <c r="D1514" t="s">
        <v>23</v>
      </c>
      <c r="E1514" t="s">
        <v>43</v>
      </c>
      <c r="F1514">
        <v>7890.0000000000018</v>
      </c>
      <c r="G1514">
        <v>6.0519129874512947</v>
      </c>
      <c r="H1514" t="s">
        <v>114</v>
      </c>
      <c r="I1514" t="s">
        <v>248</v>
      </c>
      <c r="J1514">
        <v>0.17117255878428994</v>
      </c>
      <c r="K1514">
        <v>0.79125475285171099</v>
      </c>
      <c r="L1514">
        <v>1.4321926489226873E-2</v>
      </c>
      <c r="M1514"/>
      <c r="N1514">
        <v>9.4550063371356144E-2</v>
      </c>
      <c r="O1514">
        <v>9.9873257287706019E-2</v>
      </c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>
        <v>788.00000000000068</v>
      </c>
      <c r="AT1514"/>
      <c r="AU1514"/>
      <c r="AV1514"/>
      <c r="AW1514"/>
      <c r="AX1514"/>
      <c r="AY1514">
        <v>-766</v>
      </c>
      <c r="AZ1514"/>
      <c r="BA1514"/>
      <c r="BB1514"/>
      <c r="BC1514"/>
    </row>
    <row r="1515" spans="1:55" x14ac:dyDescent="0.2">
      <c r="A1515" s="3" t="str">
        <f t="shared" si="23"/>
        <v>ChinaSAR_UNFCCC2010</v>
      </c>
      <c r="B1515" t="s">
        <v>154</v>
      </c>
      <c r="C1515" t="s">
        <v>155</v>
      </c>
      <c r="D1515" t="s">
        <v>23</v>
      </c>
      <c r="E1515" t="s">
        <v>30</v>
      </c>
      <c r="F1515">
        <v>10380.598</v>
      </c>
      <c r="G1515">
        <v>7.7600053823526114</v>
      </c>
      <c r="H1515" t="s">
        <v>195</v>
      </c>
      <c r="I1515" t="s">
        <v>248</v>
      </c>
      <c r="J1515">
        <v>0.22126673120797521</v>
      </c>
      <c r="K1515">
        <v>0.79791472514396566</v>
      </c>
      <c r="L1515">
        <v>1.2733081466019588E-2</v>
      </c>
      <c r="M1515"/>
      <c r="N1515">
        <v>0.10954821677903334</v>
      </c>
      <c r="O1515">
        <v>7.9803976610981375E-2</v>
      </c>
      <c r="P1515">
        <v>183.309</v>
      </c>
      <c r="Q1515">
        <v>137.16800000000001</v>
      </c>
      <c r="R1515">
        <v>216.90899999999999</v>
      </c>
      <c r="S1515">
        <v>282.41000000000003</v>
      </c>
      <c r="T1515"/>
      <c r="U1515"/>
      <c r="V1515"/>
      <c r="W1515"/>
      <c r="X1515"/>
      <c r="Y1515"/>
      <c r="Z1515">
        <v>8.6170000000000009</v>
      </c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>
        <v>-993.18</v>
      </c>
      <c r="AZ1515"/>
      <c r="BA1515"/>
      <c r="BB1515"/>
      <c r="BC1515"/>
    </row>
    <row r="1516" spans="1:55" x14ac:dyDescent="0.2">
      <c r="A1516" s="3" t="str">
        <f t="shared" si="23"/>
        <v>ChinaSAR_UNFCCC2012</v>
      </c>
      <c r="B1516" t="s">
        <v>154</v>
      </c>
      <c r="C1516" t="s">
        <v>155</v>
      </c>
      <c r="D1516" t="s">
        <v>23</v>
      </c>
      <c r="E1516" t="s">
        <v>28</v>
      </c>
      <c r="F1516">
        <v>11727.769199999999</v>
      </c>
      <c r="G1516">
        <v>8.6603572615364151</v>
      </c>
      <c r="H1516" t="s">
        <v>241</v>
      </c>
      <c r="I1516" t="s">
        <v>248</v>
      </c>
      <c r="J1516">
        <v>0.23543207806939112</v>
      </c>
      <c r="K1516">
        <v>0.79617213135469966</v>
      </c>
      <c r="L1516">
        <v>1.3492506315693866E-2</v>
      </c>
      <c r="M1516"/>
      <c r="N1516">
        <v>0.10848960090381042</v>
      </c>
      <c r="O1516">
        <v>8.1845761425796137E-2</v>
      </c>
      <c r="P1516">
        <v>177.61799999999999</v>
      </c>
      <c r="Q1516">
        <v>147.14099999999999</v>
      </c>
      <c r="R1516">
        <v>225.60300000000001</v>
      </c>
      <c r="S1516">
        <v>377.58</v>
      </c>
      <c r="T1516"/>
      <c r="U1516"/>
      <c r="V1516"/>
      <c r="W1516"/>
      <c r="X1516"/>
      <c r="Y1516"/>
      <c r="Z1516">
        <v>9.9139999999999997</v>
      </c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>
        <v>22.0122</v>
      </c>
      <c r="AP1516"/>
      <c r="AQ1516"/>
      <c r="AR1516"/>
      <c r="AS1516"/>
      <c r="AT1516"/>
      <c r="AU1516"/>
      <c r="AV1516"/>
      <c r="AW1516"/>
      <c r="AX1516"/>
      <c r="AY1516"/>
      <c r="AZ1516"/>
      <c r="BA1516">
        <v>-597.529</v>
      </c>
      <c r="BB1516"/>
      <c r="BC1516"/>
    </row>
    <row r="1517" spans="1:55" x14ac:dyDescent="0.2">
      <c r="A1517" s="3" t="str">
        <f t="shared" si="23"/>
        <v>ChinaSAR_UNFCCC2014</v>
      </c>
      <c r="B1517" t="s">
        <v>154</v>
      </c>
      <c r="C1517" t="s">
        <v>155</v>
      </c>
      <c r="D1517" t="s">
        <v>23</v>
      </c>
      <c r="E1517" t="s">
        <v>24</v>
      </c>
      <c r="F1517">
        <v>12009.591</v>
      </c>
      <c r="G1517">
        <v>8.7542394996574</v>
      </c>
      <c r="H1517" t="s">
        <v>147</v>
      </c>
      <c r="I1517" t="s">
        <v>248</v>
      </c>
      <c r="J1517">
        <v>0.24117229394746426</v>
      </c>
      <c r="K1517">
        <v>0.79591178417316621</v>
      </c>
      <c r="L1517">
        <v>1.6217704666212196E-2</v>
      </c>
      <c r="M1517"/>
      <c r="N1517">
        <v>0.11877198815513368</v>
      </c>
      <c r="O1517">
        <v>6.9098523005487869E-2</v>
      </c>
      <c r="P1517">
        <v>187.131</v>
      </c>
      <c r="Q1517">
        <v>138.48500000000001</v>
      </c>
      <c r="R1517">
        <v>206.976</v>
      </c>
      <c r="S1517">
        <v>288.3</v>
      </c>
      <c r="T1517"/>
      <c r="U1517"/>
      <c r="V1517"/>
      <c r="W1517"/>
      <c r="X1517"/>
      <c r="Y1517"/>
      <c r="Z1517">
        <v>8.9529999999999994</v>
      </c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>
        <v>-1114.79</v>
      </c>
      <c r="AZ1517"/>
      <c r="BA1517"/>
      <c r="BB1517"/>
      <c r="BC1517"/>
    </row>
    <row r="1518" spans="1:55" x14ac:dyDescent="0.2">
      <c r="A1518" s="3" t="str">
        <f t="shared" si="23"/>
        <v>ColombiaAR4_UNFCCC1990</v>
      </c>
      <c r="B1518" t="s">
        <v>159</v>
      </c>
      <c r="C1518" t="s">
        <v>160</v>
      </c>
      <c r="D1518" t="s">
        <v>26</v>
      </c>
      <c r="E1518" t="s">
        <v>79</v>
      </c>
      <c r="F1518">
        <v>138.42390424999999</v>
      </c>
      <c r="G1518">
        <v>4.2459506024788576</v>
      </c>
      <c r="H1518" t="s">
        <v>130</v>
      </c>
      <c r="I1518" t="s">
        <v>161</v>
      </c>
      <c r="J1518">
        <v>6.7139299110623449E-3</v>
      </c>
      <c r="K1518">
        <v>0.37648836942120856</v>
      </c>
      <c r="L1518">
        <v>6.3057750374065191E-2</v>
      </c>
      <c r="M1518"/>
      <c r="N1518">
        <v>3.4741833616501253E-2</v>
      </c>
      <c r="O1518">
        <v>0.52571204658822501</v>
      </c>
      <c r="P1518">
        <v>4.2074999999999996</v>
      </c>
      <c r="Q1518"/>
      <c r="R1518">
        <v>30.887499999999999</v>
      </c>
      <c r="S1518">
        <v>22.260600000000004</v>
      </c>
      <c r="T1518"/>
      <c r="U1518"/>
      <c r="V1518"/>
      <c r="W1518"/>
      <c r="X1518"/>
      <c r="Y1518"/>
      <c r="Z1518">
        <v>3.2220640000000005</v>
      </c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>
        <v>2.0000000000000001E-4</v>
      </c>
      <c r="AP1518"/>
      <c r="AQ1518">
        <v>3.53925</v>
      </c>
      <c r="AR1518">
        <v>8.6539999999999999</v>
      </c>
      <c r="AS1518"/>
      <c r="AT1518"/>
      <c r="AU1518"/>
      <c r="AV1518"/>
      <c r="AW1518"/>
      <c r="AX1518"/>
      <c r="AY1518"/>
      <c r="AZ1518"/>
      <c r="BA1518"/>
      <c r="BB1518">
        <v>-1.01075</v>
      </c>
      <c r="BC1518"/>
    </row>
    <row r="1519" spans="1:55" x14ac:dyDescent="0.2">
      <c r="A1519" s="3" t="str">
        <f t="shared" si="23"/>
        <v>ColombiaAR4_UNFCCC1994</v>
      </c>
      <c r="B1519" t="s">
        <v>159</v>
      </c>
      <c r="C1519" t="s">
        <v>160</v>
      </c>
      <c r="D1519" t="s">
        <v>26</v>
      </c>
      <c r="E1519" t="s">
        <v>70</v>
      </c>
      <c r="F1519">
        <v>162.21751649999999</v>
      </c>
      <c r="G1519">
        <v>4.5959880365353492</v>
      </c>
      <c r="H1519" t="s">
        <v>45</v>
      </c>
      <c r="I1519" t="s">
        <v>199</v>
      </c>
      <c r="J1519">
        <v>6.9736774060996185E-3</v>
      </c>
      <c r="K1519">
        <v>0.39070336772169734</v>
      </c>
      <c r="L1519">
        <v>6.1374383080263717E-2</v>
      </c>
      <c r="M1519"/>
      <c r="N1519">
        <v>3.2650915969361427E-2</v>
      </c>
      <c r="O1519">
        <v>0.51527133322867757</v>
      </c>
      <c r="P1519">
        <v>3.6284999999999994</v>
      </c>
      <c r="Q1519"/>
      <c r="R1519">
        <v>34.229999999999997</v>
      </c>
      <c r="S1519">
        <v>25.687600000000003</v>
      </c>
      <c r="T1519"/>
      <c r="U1519"/>
      <c r="V1519"/>
      <c r="W1519"/>
      <c r="X1519"/>
      <c r="Y1519"/>
      <c r="Z1519">
        <v>3.385996</v>
      </c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>
        <v>4.0000000000000002E-4</v>
      </c>
      <c r="AP1519"/>
      <c r="AQ1519">
        <v>3.33954</v>
      </c>
      <c r="AR1519">
        <v>13.314</v>
      </c>
      <c r="AS1519"/>
      <c r="AT1519"/>
      <c r="AU1519"/>
      <c r="AV1519"/>
      <c r="AW1519"/>
      <c r="AX1519"/>
      <c r="AY1519"/>
      <c r="AZ1519"/>
      <c r="BA1519"/>
      <c r="BB1519">
        <v>-2.0346600000000001</v>
      </c>
      <c r="BC1519"/>
    </row>
    <row r="1520" spans="1:55" x14ac:dyDescent="0.2">
      <c r="A1520" s="3" t="str">
        <f t="shared" si="23"/>
        <v>ColombiaAR4_UNFCCC2000</v>
      </c>
      <c r="B1520" t="s">
        <v>159</v>
      </c>
      <c r="C1520" t="s">
        <v>160</v>
      </c>
      <c r="D1520" t="s">
        <v>26</v>
      </c>
      <c r="E1520" t="s">
        <v>58</v>
      </c>
      <c r="F1520">
        <v>184.723321</v>
      </c>
      <c r="G1520">
        <v>4.7105109035070258</v>
      </c>
      <c r="H1520" t="s">
        <v>112</v>
      </c>
      <c r="I1520" t="s">
        <v>181</v>
      </c>
      <c r="J1520">
        <v>6.5669356241744702E-3</v>
      </c>
      <c r="K1520">
        <v>0.36203495930002255</v>
      </c>
      <c r="L1520">
        <v>5.9186138170393761E-2</v>
      </c>
      <c r="M1520"/>
      <c r="N1520">
        <v>3.3680430637125676E-2</v>
      </c>
      <c r="O1520">
        <v>0.54509847189245797</v>
      </c>
      <c r="P1520"/>
      <c r="Q1520"/>
      <c r="R1520">
        <v>36.82</v>
      </c>
      <c r="S1520">
        <v>30.470500000000001</v>
      </c>
      <c r="T1520"/>
      <c r="U1520"/>
      <c r="V1520"/>
      <c r="W1520"/>
      <c r="X1520"/>
      <c r="Y1520"/>
      <c r="Z1520">
        <v>2.9629299999999996</v>
      </c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>
        <v>16.68927</v>
      </c>
      <c r="AR1520">
        <v>6.4127600000000005</v>
      </c>
      <c r="AS1520"/>
      <c r="AT1520"/>
      <c r="AU1520">
        <v>7.3369399999999994</v>
      </c>
      <c r="AV1520"/>
      <c r="AW1520"/>
      <c r="AX1520"/>
      <c r="AY1520"/>
      <c r="AZ1520"/>
      <c r="BA1520"/>
      <c r="BB1520">
        <v>-0.15046999999999999</v>
      </c>
      <c r="BC1520"/>
    </row>
    <row r="1521" spans="1:55" x14ac:dyDescent="0.2">
      <c r="A1521" s="3" t="str">
        <f t="shared" si="23"/>
        <v>ColombiaAR4_UNFCCC2004</v>
      </c>
      <c r="B1521" t="s">
        <v>159</v>
      </c>
      <c r="C1521" t="s">
        <v>160</v>
      </c>
      <c r="D1521" t="s">
        <v>26</v>
      </c>
      <c r="E1521" t="s">
        <v>46</v>
      </c>
      <c r="F1521">
        <v>187.252272</v>
      </c>
      <c r="G1521">
        <v>4.496039835318002</v>
      </c>
      <c r="H1521" t="s">
        <v>119</v>
      </c>
      <c r="I1521" t="s">
        <v>228</v>
      </c>
      <c r="J1521">
        <v>5.6889501629998123E-3</v>
      </c>
      <c r="K1521">
        <v>0.36105938410189226</v>
      </c>
      <c r="L1521">
        <v>6.4398524360761836E-2</v>
      </c>
      <c r="M1521"/>
      <c r="N1521">
        <v>3.9141912254074013E-2</v>
      </c>
      <c r="O1521">
        <v>0.53540017928327199</v>
      </c>
      <c r="P1521"/>
      <c r="Q1521"/>
      <c r="R1521">
        <v>39.593499999999999</v>
      </c>
      <c r="S1521">
        <v>31.331720000000001</v>
      </c>
      <c r="T1521"/>
      <c r="U1521"/>
      <c r="V1521"/>
      <c r="W1521"/>
      <c r="X1521"/>
      <c r="Y1521"/>
      <c r="Z1521">
        <v>3.1651600000000002</v>
      </c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>
        <v>2.1309</v>
      </c>
      <c r="AP1521"/>
      <c r="AQ1521">
        <v>16.68927</v>
      </c>
      <c r="AR1521"/>
      <c r="AS1521"/>
      <c r="AT1521"/>
      <c r="AU1521">
        <v>7.3443500000000004</v>
      </c>
      <c r="AV1521"/>
      <c r="AW1521"/>
      <c r="AX1521"/>
      <c r="AY1521"/>
      <c r="AZ1521"/>
      <c r="BA1521"/>
      <c r="BB1521">
        <v>-0.10039000000000001</v>
      </c>
      <c r="BC1521"/>
    </row>
    <row r="1522" spans="1:55" x14ac:dyDescent="0.2">
      <c r="A1522" s="3" t="str">
        <f t="shared" si="23"/>
        <v>ColombiaAR5_UNFCCC1990</v>
      </c>
      <c r="B1522" t="s">
        <v>159</v>
      </c>
      <c r="C1522" t="s">
        <v>160</v>
      </c>
      <c r="D1522" t="s">
        <v>25</v>
      </c>
      <c r="E1522" t="s">
        <v>79</v>
      </c>
      <c r="F1522">
        <v>142.10765528000002</v>
      </c>
      <c r="G1522">
        <v>4.358944272105183</v>
      </c>
      <c r="H1522" t="s">
        <v>126</v>
      </c>
      <c r="I1522" t="s">
        <v>161</v>
      </c>
      <c r="J1522">
        <v>6.7452053097431294E-3</v>
      </c>
      <c r="K1522">
        <v>0.37210141773018207</v>
      </c>
      <c r="L1522">
        <v>6.7874598176960357E-2</v>
      </c>
      <c r="M1522"/>
      <c r="N1522">
        <v>3.3799025608692738E-2</v>
      </c>
      <c r="O1522">
        <v>0.52622495848416473</v>
      </c>
      <c r="P1522">
        <v>4.7124000000000006</v>
      </c>
      <c r="Q1522"/>
      <c r="R1522">
        <v>34.594000000000001</v>
      </c>
      <c r="S1522">
        <v>19.795500000000001</v>
      </c>
      <c r="T1522"/>
      <c r="U1522"/>
      <c r="V1522"/>
      <c r="W1522"/>
      <c r="X1522"/>
      <c r="Y1522"/>
      <c r="Z1522">
        <v>3.5198050000000003</v>
      </c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>
        <v>2.0000000000000001E-4</v>
      </c>
      <c r="AP1522"/>
      <c r="AQ1522">
        <v>3.5046900000000001</v>
      </c>
      <c r="AR1522">
        <v>8.6539999999999999</v>
      </c>
      <c r="AS1522"/>
      <c r="AT1522"/>
      <c r="AU1522"/>
      <c r="AV1522"/>
      <c r="AW1522"/>
      <c r="AX1522"/>
      <c r="AY1522"/>
      <c r="AZ1522"/>
      <c r="BA1522"/>
      <c r="BB1522">
        <v>-1.01075</v>
      </c>
      <c r="BC1522"/>
    </row>
    <row r="1523" spans="1:55" x14ac:dyDescent="0.2">
      <c r="A1523" s="3" t="str">
        <f t="shared" si="23"/>
        <v>ColombiaAR5_UNFCCC1994</v>
      </c>
      <c r="B1523" t="s">
        <v>159</v>
      </c>
      <c r="C1523" t="s">
        <v>160</v>
      </c>
      <c r="D1523" t="s">
        <v>25</v>
      </c>
      <c r="E1523" t="s">
        <v>70</v>
      </c>
      <c r="F1523">
        <v>166.10119056000002</v>
      </c>
      <c r="G1523">
        <v>4.7060212801867074</v>
      </c>
      <c r="H1523" t="s">
        <v>134</v>
      </c>
      <c r="I1523" t="s">
        <v>199</v>
      </c>
      <c r="J1523">
        <v>7.0098082873930132E-3</v>
      </c>
      <c r="K1523">
        <v>0.38642504477904083</v>
      </c>
      <c r="L1523">
        <v>6.630416051125021E-2</v>
      </c>
      <c r="M1523"/>
      <c r="N1523">
        <v>3.184486843331389E-2</v>
      </c>
      <c r="O1523">
        <v>0.51542592627639494</v>
      </c>
      <c r="P1523">
        <v>4.0639199999999995</v>
      </c>
      <c r="Q1523"/>
      <c r="R1523">
        <v>38.337600000000002</v>
      </c>
      <c r="S1523">
        <v>22.843</v>
      </c>
      <c r="T1523"/>
      <c r="U1523"/>
      <c r="V1523"/>
      <c r="W1523"/>
      <c r="X1523"/>
      <c r="Y1523"/>
      <c r="Z1523">
        <v>3.7027899999999998</v>
      </c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>
        <v>4.0000000000000002E-4</v>
      </c>
      <c r="AP1523"/>
      <c r="AQ1523">
        <v>3.3511500000000001</v>
      </c>
      <c r="AR1523">
        <v>13.314</v>
      </c>
      <c r="AS1523"/>
      <c r="AT1523"/>
      <c r="AU1523"/>
      <c r="AV1523"/>
      <c r="AW1523"/>
      <c r="AX1523"/>
      <c r="AY1523"/>
      <c r="AZ1523"/>
      <c r="BA1523"/>
      <c r="BB1523">
        <v>-2.0346600000000001</v>
      </c>
      <c r="BC1523"/>
    </row>
    <row r="1524" spans="1:55" x14ac:dyDescent="0.2">
      <c r="A1524" s="3" t="str">
        <f t="shared" si="23"/>
        <v>ColombiaAR5_UNFCCC2000</v>
      </c>
      <c r="B1524" t="s">
        <v>159</v>
      </c>
      <c r="C1524" t="s">
        <v>160</v>
      </c>
      <c r="D1524" t="s">
        <v>25</v>
      </c>
      <c r="E1524" t="s">
        <v>58</v>
      </c>
      <c r="F1524">
        <v>188.22381099999998</v>
      </c>
      <c r="G1524">
        <v>4.7997746533321886</v>
      </c>
      <c r="H1524" t="s">
        <v>130</v>
      </c>
      <c r="I1524" t="s">
        <v>181</v>
      </c>
      <c r="J1524">
        <v>6.6128293730031021E-3</v>
      </c>
      <c r="K1524">
        <v>0.36062881544779685</v>
      </c>
      <c r="L1524">
        <v>6.42446879369582E-2</v>
      </c>
      <c r="M1524"/>
      <c r="N1524">
        <v>3.2875388969783433E-2</v>
      </c>
      <c r="O1524">
        <v>0.54225110764546158</v>
      </c>
      <c r="P1524"/>
      <c r="Q1524"/>
      <c r="R1524">
        <v>41.238399999999999</v>
      </c>
      <c r="S1524">
        <v>27.096250000000001</v>
      </c>
      <c r="T1524"/>
      <c r="U1524"/>
      <c r="V1524"/>
      <c r="W1524"/>
      <c r="X1524"/>
      <c r="Y1524"/>
      <c r="Z1524">
        <v>3.2559100000000005</v>
      </c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>
        <v>16.724310000000003</v>
      </c>
      <c r="AR1524">
        <v>6.4127600000000005</v>
      </c>
      <c r="AS1524"/>
      <c r="AT1524"/>
      <c r="AU1524">
        <v>7.3369399999999994</v>
      </c>
      <c r="AV1524"/>
      <c r="AW1524"/>
      <c r="AX1524"/>
      <c r="AY1524"/>
      <c r="AZ1524"/>
      <c r="BA1524"/>
      <c r="BB1524">
        <v>-0.15046999999999999</v>
      </c>
      <c r="BC1524"/>
    </row>
    <row r="1525" spans="1:55" x14ac:dyDescent="0.2">
      <c r="A1525" s="3" t="str">
        <f t="shared" si="23"/>
        <v>ColombiaAR5_UNFCCC2004</v>
      </c>
      <c r="B1525" t="s">
        <v>159</v>
      </c>
      <c r="C1525" t="s">
        <v>160</v>
      </c>
      <c r="D1525" t="s">
        <v>25</v>
      </c>
      <c r="E1525" t="s">
        <v>46</v>
      </c>
      <c r="F1525">
        <v>191.32417200000003</v>
      </c>
      <c r="G1525">
        <v>4.5938086068789232</v>
      </c>
      <c r="H1525" t="s">
        <v>114</v>
      </c>
      <c r="I1525" t="s">
        <v>228</v>
      </c>
      <c r="J1525">
        <v>5.7412993986210139E-3</v>
      </c>
      <c r="K1525">
        <v>0.35967222165738683</v>
      </c>
      <c r="L1525">
        <v>6.9696420795172701E-2</v>
      </c>
      <c r="M1525"/>
      <c r="N1525">
        <v>3.8089656543763846E-2</v>
      </c>
      <c r="O1525">
        <v>0.53254170100367659</v>
      </c>
      <c r="P1525"/>
      <c r="Q1525"/>
      <c r="R1525">
        <v>44.344720000000002</v>
      </c>
      <c r="S1525">
        <v>27.862099999999998</v>
      </c>
      <c r="T1525"/>
      <c r="U1525"/>
      <c r="V1525"/>
      <c r="W1525"/>
      <c r="X1525"/>
      <c r="Y1525"/>
      <c r="Z1525">
        <v>3.4817199999999997</v>
      </c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>
        <v>2.1309</v>
      </c>
      <c r="AP1525"/>
      <c r="AQ1525">
        <v>16.724310000000003</v>
      </c>
      <c r="AR1525"/>
      <c r="AS1525"/>
      <c r="AT1525"/>
      <c r="AU1525">
        <v>7.3443500000000004</v>
      </c>
      <c r="AV1525"/>
      <c r="AW1525"/>
      <c r="AX1525"/>
      <c r="AY1525"/>
      <c r="AZ1525"/>
      <c r="BA1525"/>
      <c r="BB1525">
        <v>-0.10039000000000001</v>
      </c>
      <c r="BC1525"/>
    </row>
    <row r="1526" spans="1:55" x14ac:dyDescent="0.2">
      <c r="A1526" s="3" t="str">
        <f t="shared" si="23"/>
        <v>ColombiaAR6_UNFCCC1990</v>
      </c>
      <c r="B1526" t="s">
        <v>159</v>
      </c>
      <c r="C1526" t="s">
        <v>160</v>
      </c>
      <c r="D1526" t="s">
        <v>285</v>
      </c>
      <c r="E1526" t="s">
        <v>79</v>
      </c>
      <c r="F1526">
        <v>141.06090327199999</v>
      </c>
      <c r="G1526">
        <v>4.3268366867636603</v>
      </c>
      <c r="H1526" t="s">
        <v>130</v>
      </c>
      <c r="I1526" t="s">
        <v>161</v>
      </c>
      <c r="J1526">
        <v>6.7367865169184324E-3</v>
      </c>
      <c r="K1526">
        <v>0.37341150367109216</v>
      </c>
      <c r="L1526">
        <v>6.6634338657788547E-2</v>
      </c>
      <c r="M1526"/>
      <c r="N1526">
        <v>3.4060041872379543E-2</v>
      </c>
      <c r="O1526">
        <v>0.52589411579873979</v>
      </c>
      <c r="P1526">
        <v>4.5777600000000005</v>
      </c>
      <c r="Q1526"/>
      <c r="R1526">
        <v>33.605599999999995</v>
      </c>
      <c r="S1526">
        <v>20.3931</v>
      </c>
      <c r="T1526"/>
      <c r="U1526"/>
      <c r="V1526"/>
      <c r="W1526"/>
      <c r="X1526"/>
      <c r="Y1526"/>
      <c r="Z1526">
        <v>3.4393729999999998</v>
      </c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>
        <v>2.0000000000000001E-4</v>
      </c>
      <c r="AP1526"/>
      <c r="AQ1526">
        <v>3.5130659999999998</v>
      </c>
      <c r="AR1526">
        <v>8.6539999999999999</v>
      </c>
      <c r="AS1526"/>
      <c r="AT1526"/>
      <c r="AU1526"/>
      <c r="AV1526"/>
      <c r="AW1526"/>
      <c r="AX1526"/>
      <c r="AY1526"/>
      <c r="AZ1526"/>
      <c r="BA1526"/>
      <c r="BB1526">
        <v>-1.01075</v>
      </c>
      <c r="BC1526"/>
    </row>
    <row r="1527" spans="1:55" x14ac:dyDescent="0.2">
      <c r="A1527" s="3" t="str">
        <f t="shared" si="23"/>
        <v>ColombiaAR6_UNFCCC1994</v>
      </c>
      <c r="B1527" t="s">
        <v>159</v>
      </c>
      <c r="C1527" t="s">
        <v>160</v>
      </c>
      <c r="D1527" t="s">
        <v>285</v>
      </c>
      <c r="E1527" t="s">
        <v>70</v>
      </c>
      <c r="F1527">
        <v>164.99239054399999</v>
      </c>
      <c r="G1527">
        <v>4.6746064754332002</v>
      </c>
      <c r="H1527" t="s">
        <v>45</v>
      </c>
      <c r="I1527" t="s">
        <v>199</v>
      </c>
      <c r="J1527">
        <v>7.000151250291145E-3</v>
      </c>
      <c r="K1527">
        <v>0.38771002583262021</v>
      </c>
      <c r="L1527">
        <v>6.5031362747232993E-2</v>
      </c>
      <c r="M1527"/>
      <c r="N1527">
        <v>3.2069106499726482E-2</v>
      </c>
      <c r="O1527">
        <v>0.51518950492042037</v>
      </c>
      <c r="P1527">
        <v>3.9478079999999993</v>
      </c>
      <c r="Q1527"/>
      <c r="R1527">
        <v>37.242239999999995</v>
      </c>
      <c r="S1527">
        <v>23.532600000000002</v>
      </c>
      <c r="T1527"/>
      <c r="U1527"/>
      <c r="V1527"/>
      <c r="W1527"/>
      <c r="X1527"/>
      <c r="Y1527"/>
      <c r="Z1527">
        <v>3.6172699999999995</v>
      </c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>
        <v>4.0000000000000002E-4</v>
      </c>
      <c r="AP1527"/>
      <c r="AQ1527">
        <v>3.3480299999999996</v>
      </c>
      <c r="AR1527">
        <v>13.314</v>
      </c>
      <c r="AS1527"/>
      <c r="AT1527"/>
      <c r="AU1527"/>
      <c r="AV1527"/>
      <c r="AW1527"/>
      <c r="AX1527"/>
      <c r="AY1527"/>
      <c r="AZ1527"/>
      <c r="BA1527"/>
      <c r="BB1527">
        <v>-2.0346600000000001</v>
      </c>
      <c r="BC1527"/>
    </row>
    <row r="1528" spans="1:55" x14ac:dyDescent="0.2">
      <c r="A1528" s="3" t="str">
        <f t="shared" si="23"/>
        <v>ColombiaAR6_UNFCCC2000</v>
      </c>
      <c r="B1528" t="s">
        <v>159</v>
      </c>
      <c r="C1528" t="s">
        <v>160</v>
      </c>
      <c r="D1528" t="s">
        <v>285</v>
      </c>
      <c r="E1528" t="s">
        <v>58</v>
      </c>
      <c r="F1528">
        <v>187.204283</v>
      </c>
      <c r="G1528">
        <v>4.7737763238606723</v>
      </c>
      <c r="H1528" t="s">
        <v>130</v>
      </c>
      <c r="I1528" t="s">
        <v>181</v>
      </c>
      <c r="J1528">
        <v>6.6005575167832498E-3</v>
      </c>
      <c r="K1528">
        <v>0.36116029460714849</v>
      </c>
      <c r="L1528">
        <v>6.2933666961027812E-2</v>
      </c>
      <c r="M1528"/>
      <c r="N1528">
        <v>3.3097634844177153E-2</v>
      </c>
      <c r="O1528">
        <v>0.54280840358764648</v>
      </c>
      <c r="P1528"/>
      <c r="Q1528"/>
      <c r="R1528">
        <v>40.060159999999996</v>
      </c>
      <c r="S1528">
        <v>27.914249999999999</v>
      </c>
      <c r="T1528"/>
      <c r="U1528"/>
      <c r="V1528"/>
      <c r="W1528"/>
      <c r="X1528"/>
      <c r="Y1528"/>
      <c r="Z1528">
        <v>3.177054</v>
      </c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>
        <v>16.714894000000001</v>
      </c>
      <c r="AR1528">
        <v>6.4127600000000005</v>
      </c>
      <c r="AS1528"/>
      <c r="AT1528"/>
      <c r="AU1528">
        <v>7.3369399999999994</v>
      </c>
      <c r="AV1528"/>
      <c r="AW1528"/>
      <c r="AX1528"/>
      <c r="AY1528"/>
      <c r="AZ1528"/>
      <c r="BA1528"/>
      <c r="BB1528">
        <v>-0.15046999999999999</v>
      </c>
      <c r="BC1528"/>
    </row>
    <row r="1529" spans="1:55" x14ac:dyDescent="0.2">
      <c r="A1529" s="3" t="str">
        <f t="shared" si="23"/>
        <v>ColombiaAR6_UNFCCC2004</v>
      </c>
      <c r="B1529" t="s">
        <v>159</v>
      </c>
      <c r="C1529" t="s">
        <v>160</v>
      </c>
      <c r="D1529" t="s">
        <v>285</v>
      </c>
      <c r="E1529" t="s">
        <v>46</v>
      </c>
      <c r="F1529">
        <v>190.14954799999998</v>
      </c>
      <c r="G1529">
        <v>4.5656051771468613</v>
      </c>
      <c r="H1529" t="s">
        <v>114</v>
      </c>
      <c r="I1529" t="s">
        <v>228</v>
      </c>
      <c r="J1529">
        <v>5.7271233939258015E-3</v>
      </c>
      <c r="K1529">
        <v>0.36020026721283604</v>
      </c>
      <c r="L1529">
        <v>6.8327241040825409E-2</v>
      </c>
      <c r="M1529"/>
      <c r="N1529">
        <v>3.8378087546124491E-2</v>
      </c>
      <c r="O1529">
        <v>0.53309440420021414</v>
      </c>
      <c r="P1529"/>
      <c r="Q1529"/>
      <c r="R1529">
        <v>43.077727999999993</v>
      </c>
      <c r="S1529">
        <v>28.703220000000002</v>
      </c>
      <c r="T1529"/>
      <c r="U1529"/>
      <c r="V1529"/>
      <c r="W1529"/>
      <c r="X1529"/>
      <c r="Y1529"/>
      <c r="Z1529">
        <v>3.3965680000000003</v>
      </c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>
        <v>2.1309</v>
      </c>
      <c r="AP1529"/>
      <c r="AQ1529">
        <v>16.714894000000001</v>
      </c>
      <c r="AR1529"/>
      <c r="AS1529"/>
      <c r="AT1529"/>
      <c r="AU1529">
        <v>7.3443500000000004</v>
      </c>
      <c r="AV1529"/>
      <c r="AW1529"/>
      <c r="AX1529"/>
      <c r="AY1529"/>
      <c r="AZ1529"/>
      <c r="BA1529"/>
      <c r="BB1529">
        <v>-0.10039000000000001</v>
      </c>
      <c r="BC1529"/>
    </row>
    <row r="1530" spans="1:55" x14ac:dyDescent="0.2">
      <c r="A1530" s="3" t="str">
        <f t="shared" si="23"/>
        <v>ColombiaSAR_UNFCCC1990</v>
      </c>
      <c r="B1530" t="s">
        <v>159</v>
      </c>
      <c r="C1530" t="s">
        <v>160</v>
      </c>
      <c r="D1530" t="s">
        <v>23</v>
      </c>
      <c r="E1530" t="s">
        <v>79</v>
      </c>
      <c r="F1530">
        <v>130.93550020999999</v>
      </c>
      <c r="G1530">
        <v>4.0162547719970121</v>
      </c>
      <c r="H1530" t="s">
        <v>124</v>
      </c>
      <c r="I1530" t="s">
        <v>161</v>
      </c>
      <c r="J1530">
        <v>6.6621945479278322E-3</v>
      </c>
      <c r="K1530">
        <v>0.38990854213043225</v>
      </c>
      <c r="L1530">
        <v>5.6863875633870006E-2</v>
      </c>
      <c r="M1530"/>
      <c r="N1530">
        <v>3.6740992338093116E-2</v>
      </c>
      <c r="O1530">
        <v>0.51648658989760465</v>
      </c>
      <c r="P1530">
        <v>3.5343</v>
      </c>
      <c r="Q1530"/>
      <c r="R1530">
        <v>25.945499999999999</v>
      </c>
      <c r="S1530">
        <v>23.157</v>
      </c>
      <c r="T1530"/>
      <c r="U1530"/>
      <c r="V1530"/>
      <c r="W1530"/>
      <c r="X1530"/>
      <c r="Y1530"/>
      <c r="Z1530">
        <v>2.7836999999999996</v>
      </c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>
        <v>2.0000000000000001E-4</v>
      </c>
      <c r="AP1530"/>
      <c r="AQ1530">
        <v>3.5517300000000001</v>
      </c>
      <c r="AR1530">
        <v>8.6539999999999999</v>
      </c>
      <c r="AS1530"/>
      <c r="AT1530"/>
      <c r="AU1530"/>
      <c r="AV1530"/>
      <c r="AW1530"/>
      <c r="AX1530"/>
      <c r="AY1530"/>
      <c r="AZ1530"/>
      <c r="BA1530"/>
      <c r="BB1530">
        <v>-1.01075</v>
      </c>
      <c r="BC1530"/>
    </row>
    <row r="1531" spans="1:55" x14ac:dyDescent="0.2">
      <c r="A1531" s="3" t="str">
        <f t="shared" si="23"/>
        <v>ColombiaSAR_UNFCCC1994</v>
      </c>
      <c r="B1531" t="s">
        <v>159</v>
      </c>
      <c r="C1531" t="s">
        <v>160</v>
      </c>
      <c r="D1531" t="s">
        <v>23</v>
      </c>
      <c r="E1531" t="s">
        <v>70</v>
      </c>
      <c r="F1531">
        <v>154.11314042000001</v>
      </c>
      <c r="G1531">
        <v>4.3663727871411</v>
      </c>
      <c r="H1531" t="s">
        <v>45</v>
      </c>
      <c r="I1531" t="s">
        <v>199</v>
      </c>
      <c r="J1531">
        <v>6.9168795433563685E-3</v>
      </c>
      <c r="K1531">
        <v>0.40392512819057114</v>
      </c>
      <c r="L1531">
        <v>5.5040082739753173E-2</v>
      </c>
      <c r="M1531"/>
      <c r="N1531">
        <v>3.4377278962465771E-2</v>
      </c>
      <c r="O1531">
        <v>0.50665751010720983</v>
      </c>
      <c r="P1531">
        <v>3.0479399999999996</v>
      </c>
      <c r="Q1531"/>
      <c r="R1531">
        <v>28.7532</v>
      </c>
      <c r="S1531">
        <v>26.722000000000001</v>
      </c>
      <c r="T1531"/>
      <c r="U1531"/>
      <c r="V1531"/>
      <c r="W1531"/>
      <c r="X1531"/>
      <c r="Y1531"/>
      <c r="Z1531">
        <v>2.9219400000000002</v>
      </c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>
        <v>4.0000000000000002E-4</v>
      </c>
      <c r="AP1531"/>
      <c r="AQ1531">
        <v>3.3230999999999997</v>
      </c>
      <c r="AR1531">
        <v>13.314</v>
      </c>
      <c r="AS1531"/>
      <c r="AT1531"/>
      <c r="AU1531"/>
      <c r="AV1531"/>
      <c r="AW1531"/>
      <c r="AX1531"/>
      <c r="AY1531"/>
      <c r="AZ1531"/>
      <c r="BA1531"/>
      <c r="BB1531">
        <v>-2.0346600000000001</v>
      </c>
      <c r="BC1531"/>
    </row>
    <row r="1532" spans="1:55" x14ac:dyDescent="0.2">
      <c r="A1532" s="3" t="str">
        <f t="shared" si="23"/>
        <v>ColombiaSAR_UNFCCC2000</v>
      </c>
      <c r="B1532" t="s">
        <v>159</v>
      </c>
      <c r="C1532" t="s">
        <v>160</v>
      </c>
      <c r="D1532" t="s">
        <v>23</v>
      </c>
      <c r="E1532" t="s">
        <v>58</v>
      </c>
      <c r="F1532">
        <v>176.61344099999999</v>
      </c>
      <c r="G1532">
        <v>4.5037060563478875</v>
      </c>
      <c r="H1532" t="s">
        <v>45</v>
      </c>
      <c r="I1532" t="s">
        <v>181</v>
      </c>
      <c r="J1532">
        <v>6.4950830823912896E-3</v>
      </c>
      <c r="K1532">
        <v>0.3709068779198974</v>
      </c>
      <c r="L1532">
        <v>5.2749439381570062E-2</v>
      </c>
      <c r="M1532"/>
      <c r="N1532">
        <v>3.5281578597406979E-2</v>
      </c>
      <c r="O1532">
        <v>0.54106210410112554</v>
      </c>
      <c r="P1532"/>
      <c r="Q1532"/>
      <c r="R1532">
        <v>30.928799999999999</v>
      </c>
      <c r="S1532">
        <v>31.697500000000002</v>
      </c>
      <c r="T1532"/>
      <c r="U1532"/>
      <c r="V1532"/>
      <c r="W1532"/>
      <c r="X1532"/>
      <c r="Y1532"/>
      <c r="Z1532">
        <v>2.5431699999999999</v>
      </c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>
        <v>16.639670000000002</v>
      </c>
      <c r="AR1532">
        <v>6.4127600000000005</v>
      </c>
      <c r="AS1532"/>
      <c r="AT1532"/>
      <c r="AU1532">
        <v>7.3369399999999994</v>
      </c>
      <c r="AV1532"/>
      <c r="AW1532"/>
      <c r="AX1532"/>
      <c r="AY1532"/>
      <c r="AZ1532"/>
      <c r="BA1532"/>
      <c r="BB1532">
        <v>-0.15046999999999999</v>
      </c>
      <c r="BC1532"/>
    </row>
    <row r="1533" spans="1:55" x14ac:dyDescent="0.2">
      <c r="A1533" s="3" t="str">
        <f t="shared" si="23"/>
        <v>ColombiaSAR_UNFCCC2004</v>
      </c>
      <c r="B1533" t="s">
        <v>159</v>
      </c>
      <c r="C1533" t="s">
        <v>160</v>
      </c>
      <c r="D1533" t="s">
        <v>23</v>
      </c>
      <c r="E1533" t="s">
        <v>46</v>
      </c>
      <c r="F1533">
        <v>178.27171200000001</v>
      </c>
      <c r="G1533">
        <v>4.2804111806041973</v>
      </c>
      <c r="H1533" t="s">
        <v>116</v>
      </c>
      <c r="I1533" t="s">
        <v>228</v>
      </c>
      <c r="J1533">
        <v>5.600144018763329E-3</v>
      </c>
      <c r="K1533">
        <v>0.3700593283134006</v>
      </c>
      <c r="L1533">
        <v>5.7653398201504898E-2</v>
      </c>
      <c r="M1533"/>
      <c r="N1533">
        <v>4.1185064739828157E-2</v>
      </c>
      <c r="O1533">
        <v>0.53110220874526637</v>
      </c>
      <c r="P1533"/>
      <c r="Q1533"/>
      <c r="R1533">
        <v>33.258540000000004</v>
      </c>
      <c r="S1533">
        <v>32.593400000000003</v>
      </c>
      <c r="T1533"/>
      <c r="U1533"/>
      <c r="V1533"/>
      <c r="W1533"/>
      <c r="X1533"/>
      <c r="Y1533"/>
      <c r="Z1533">
        <v>2.7136399999999998</v>
      </c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>
        <v>2.1309</v>
      </c>
      <c r="AP1533"/>
      <c r="AQ1533">
        <v>16.639670000000002</v>
      </c>
      <c r="AR1533"/>
      <c r="AS1533"/>
      <c r="AT1533"/>
      <c r="AU1533">
        <v>7.3443500000000004</v>
      </c>
      <c r="AV1533"/>
      <c r="AW1533"/>
      <c r="AX1533"/>
      <c r="AY1533"/>
      <c r="AZ1533"/>
      <c r="BA1533"/>
      <c r="BB1533">
        <v>-0.10039000000000001</v>
      </c>
      <c r="BC1533"/>
    </row>
    <row r="1534" spans="1:55" x14ac:dyDescent="0.2">
      <c r="A1534" s="3" t="str">
        <f t="shared" si="23"/>
        <v>EthiopiaAR4_UNFCCC1990</v>
      </c>
      <c r="B1534" t="s">
        <v>165</v>
      </c>
      <c r="C1534" t="s">
        <v>166</v>
      </c>
      <c r="D1534" t="s">
        <v>26</v>
      </c>
      <c r="E1534" t="s">
        <v>79</v>
      </c>
      <c r="F1534">
        <v>54.787999999999997</v>
      </c>
      <c r="G1534">
        <v>1.1443234150213186</v>
      </c>
      <c r="H1534" t="s">
        <v>215</v>
      </c>
      <c r="I1534" t="s">
        <v>167</v>
      </c>
      <c r="J1534">
        <v>2.8859371650006658E-3</v>
      </c>
      <c r="K1534">
        <v>0.12619551726655473</v>
      </c>
      <c r="L1534">
        <v>2.5516536467839673E-2</v>
      </c>
      <c r="M1534"/>
      <c r="N1534">
        <v>2.5370519091771921E-3</v>
      </c>
      <c r="O1534">
        <v>0.84575089435642836</v>
      </c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>
        <v>4.726</v>
      </c>
      <c r="AR1534"/>
      <c r="AS1534">
        <v>41.610999999999997</v>
      </c>
      <c r="AT1534"/>
      <c r="AU1534"/>
      <c r="AV1534"/>
      <c r="AW1534"/>
      <c r="AX1534"/>
      <c r="AY1534">
        <v>-31.262</v>
      </c>
      <c r="AZ1534"/>
      <c r="BA1534">
        <v>-36.536000000000001</v>
      </c>
      <c r="BB1534"/>
      <c r="BC1534"/>
    </row>
    <row r="1535" spans="1:55" x14ac:dyDescent="0.2">
      <c r="A1535" s="3" t="str">
        <f t="shared" si="23"/>
        <v>EthiopiaAR4_UNFCCC1991</v>
      </c>
      <c r="B1535" t="s">
        <v>165</v>
      </c>
      <c r="C1535" t="s">
        <v>166</v>
      </c>
      <c r="D1535" t="s">
        <v>26</v>
      </c>
      <c r="E1535" t="s">
        <v>78</v>
      </c>
      <c r="F1535">
        <v>57.759</v>
      </c>
      <c r="G1535">
        <v>1.156627403532781</v>
      </c>
      <c r="H1535" t="s">
        <v>225</v>
      </c>
      <c r="I1535" t="s">
        <v>202</v>
      </c>
      <c r="J1535">
        <v>2.8822004932018445E-3</v>
      </c>
      <c r="K1535">
        <v>0.11560103187382054</v>
      </c>
      <c r="L1535">
        <v>2.3771187174293183E-2</v>
      </c>
      <c r="M1535"/>
      <c r="N1535">
        <v>2.1295382537786321E-3</v>
      </c>
      <c r="O1535">
        <v>0.85849824269810771</v>
      </c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>
        <v>6.008</v>
      </c>
      <c r="AR1535"/>
      <c r="AS1535">
        <v>43.578000000000003</v>
      </c>
      <c r="AT1535"/>
      <c r="AU1535"/>
      <c r="AV1535"/>
      <c r="AW1535"/>
      <c r="AX1535"/>
      <c r="AY1535">
        <v>-25.178999999999998</v>
      </c>
      <c r="AZ1535"/>
      <c r="BA1535">
        <v>-31.512</v>
      </c>
      <c r="BB1535"/>
      <c r="BC1535"/>
    </row>
    <row r="1536" spans="1:55" x14ac:dyDescent="0.2">
      <c r="A1536" s="3" t="str">
        <f t="shared" si="23"/>
        <v>EthiopiaAR4_UNFCCC1992</v>
      </c>
      <c r="B1536" t="s">
        <v>165</v>
      </c>
      <c r="C1536" t="s">
        <v>166</v>
      </c>
      <c r="D1536" t="s">
        <v>26</v>
      </c>
      <c r="E1536" t="s">
        <v>76</v>
      </c>
      <c r="F1536">
        <v>58.192999999999998</v>
      </c>
      <c r="G1536">
        <v>1.1188475545260577</v>
      </c>
      <c r="H1536" t="s">
        <v>216</v>
      </c>
      <c r="I1536" t="s">
        <v>167</v>
      </c>
      <c r="J1536">
        <v>2.9165533372617E-3</v>
      </c>
      <c r="K1536">
        <v>0.12542745691062498</v>
      </c>
      <c r="L1536">
        <v>2.4023507982059697E-2</v>
      </c>
      <c r="M1536"/>
      <c r="N1536">
        <v>3.3165501005275547E-3</v>
      </c>
      <c r="O1536">
        <v>0.84723248500678772</v>
      </c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>
        <v>7.65</v>
      </c>
      <c r="AR1536"/>
      <c r="AS1536">
        <v>41.652999999999999</v>
      </c>
      <c r="AT1536"/>
      <c r="AU1536"/>
      <c r="AV1536"/>
      <c r="AW1536"/>
      <c r="AX1536"/>
      <c r="AY1536">
        <v>-20.321999999999999</v>
      </c>
      <c r="AZ1536"/>
      <c r="BA1536">
        <v>-28.396999999999998</v>
      </c>
      <c r="BB1536"/>
      <c r="BC1536"/>
    </row>
    <row r="1537" spans="1:55" x14ac:dyDescent="0.2">
      <c r="A1537" s="3" t="str">
        <f t="shared" si="23"/>
        <v>EthiopiaAR4_UNFCCC1993</v>
      </c>
      <c r="B1537" t="s">
        <v>165</v>
      </c>
      <c r="C1537" t="s">
        <v>166</v>
      </c>
      <c r="D1537" t="s">
        <v>26</v>
      </c>
      <c r="E1537" t="s">
        <v>73</v>
      </c>
      <c r="F1537">
        <v>60.74</v>
      </c>
      <c r="G1537">
        <v>1.129171073172814</v>
      </c>
      <c r="H1537" t="s">
        <v>244</v>
      </c>
      <c r="I1537" t="s">
        <v>169</v>
      </c>
      <c r="J1537">
        <v>2.7223249204473099E-3</v>
      </c>
      <c r="K1537">
        <v>0.12816924596641421</v>
      </c>
      <c r="L1537">
        <v>2.3427724728350346E-2</v>
      </c>
      <c r="M1537"/>
      <c r="N1537">
        <v>3.8689496213368457E-3</v>
      </c>
      <c r="O1537">
        <v>0.8445340796838986</v>
      </c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>
        <v>9.7690000000000001</v>
      </c>
      <c r="AR1537"/>
      <c r="AS1537">
        <v>41.527999999999999</v>
      </c>
      <c r="AT1537"/>
      <c r="AU1537"/>
      <c r="AV1537"/>
      <c r="AW1537"/>
      <c r="AX1537"/>
      <c r="AY1537">
        <v>-18.841999999999999</v>
      </c>
      <c r="AZ1537"/>
      <c r="BA1537">
        <v>-29.161000000000001</v>
      </c>
      <c r="BB1537"/>
      <c r="BC1537"/>
    </row>
    <row r="1538" spans="1:55" x14ac:dyDescent="0.2">
      <c r="A1538" s="3" t="str">
        <f t="shared" si="23"/>
        <v>EthiopiaAR4_UNFCCC1994</v>
      </c>
      <c r="B1538" t="s">
        <v>165</v>
      </c>
      <c r="C1538" t="s">
        <v>166</v>
      </c>
      <c r="D1538" t="s">
        <v>26</v>
      </c>
      <c r="E1538" t="s">
        <v>70</v>
      </c>
      <c r="F1538">
        <v>50.966581078340234</v>
      </c>
      <c r="G1538">
        <v>0.91633203402159391</v>
      </c>
      <c r="H1538" t="s">
        <v>244</v>
      </c>
      <c r="I1538" t="s">
        <v>144</v>
      </c>
      <c r="J1538">
        <v>2.7364045454194713E-3</v>
      </c>
      <c r="K1538">
        <v>0.1749423053870382</v>
      </c>
      <c r="L1538">
        <v>3.6659401542514576E-2</v>
      </c>
      <c r="M1538"/>
      <c r="N1538">
        <v>6.9547186077709581E-3</v>
      </c>
      <c r="O1538">
        <v>0.78144357446267632</v>
      </c>
      <c r="P1538"/>
      <c r="Q1538">
        <v>7.1644600040000004</v>
      </c>
      <c r="R1538">
        <v>27.914749999999998</v>
      </c>
      <c r="S1538">
        <v>3.0322998940000003</v>
      </c>
      <c r="T1538"/>
      <c r="U1538"/>
      <c r="V1538"/>
      <c r="W1538"/>
      <c r="X1538"/>
      <c r="Y1538"/>
      <c r="Z1538">
        <v>3.7203499999999999E-3</v>
      </c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>
        <v>1.712277048</v>
      </c>
      <c r="AW1538"/>
      <c r="AX1538"/>
      <c r="AY1538">
        <v>-28.36016</v>
      </c>
      <c r="AZ1538"/>
      <c r="BA1538"/>
      <c r="BB1538"/>
      <c r="BC1538"/>
    </row>
    <row r="1539" spans="1:55" x14ac:dyDescent="0.2">
      <c r="A1539" s="3" t="str">
        <f t="shared" ref="A1539:A1602" si="24">C1539&amp;D1539&amp;E1539</f>
        <v>EthiopiaAR4_UNFCCC1995</v>
      </c>
      <c r="B1539" t="s">
        <v>165</v>
      </c>
      <c r="C1539" t="s">
        <v>166</v>
      </c>
      <c r="D1539" t="s">
        <v>26</v>
      </c>
      <c r="E1539" t="s">
        <v>68</v>
      </c>
      <c r="F1539">
        <v>120.95984213118396</v>
      </c>
      <c r="G1539">
        <v>2.1045082141203491</v>
      </c>
      <c r="H1539" t="s">
        <v>298</v>
      </c>
      <c r="I1539" t="s">
        <v>144</v>
      </c>
      <c r="J1539">
        <v>2.6988024133509717E-3</v>
      </c>
      <c r="K1539">
        <v>7.919985993776521E-2</v>
      </c>
      <c r="L1539">
        <v>1.691696497818479E-2</v>
      </c>
      <c r="M1539"/>
      <c r="N1539">
        <v>2.9350877005524163E-3</v>
      </c>
      <c r="O1539">
        <v>0.90094808738349752</v>
      </c>
      <c r="P1539"/>
      <c r="Q1539">
        <v>6.8732098100000005</v>
      </c>
      <c r="R1539">
        <v>28.116649999999996</v>
      </c>
      <c r="S1539">
        <v>2.1258392027999999</v>
      </c>
      <c r="T1539"/>
      <c r="U1539"/>
      <c r="V1539"/>
      <c r="W1539"/>
      <c r="X1539"/>
      <c r="Y1539"/>
      <c r="Z1539">
        <v>4.9673574999999992E-3</v>
      </c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>
        <v>70.145595</v>
      </c>
      <c r="AQ1539"/>
      <c r="AR1539"/>
      <c r="AS1539"/>
      <c r="AT1539"/>
      <c r="AU1539"/>
      <c r="AV1539">
        <v>1.712277048</v>
      </c>
      <c r="AW1539"/>
      <c r="AX1539"/>
      <c r="AY1539"/>
      <c r="AZ1539"/>
      <c r="BA1539"/>
      <c r="BB1539"/>
      <c r="BC1539"/>
    </row>
    <row r="1540" spans="1:55" x14ac:dyDescent="0.2">
      <c r="A1540" s="3" t="str">
        <f t="shared" si="24"/>
        <v>EthiopiaAR4_UNFCCC1996</v>
      </c>
      <c r="B1540" t="s">
        <v>165</v>
      </c>
      <c r="C1540" t="s">
        <v>166</v>
      </c>
      <c r="D1540" t="s">
        <v>26</v>
      </c>
      <c r="E1540" t="s">
        <v>65</v>
      </c>
      <c r="F1540">
        <v>101.37533479828394</v>
      </c>
      <c r="G1540">
        <v>1.7081609213919147</v>
      </c>
      <c r="H1540" t="s">
        <v>298</v>
      </c>
      <c r="I1540" t="s">
        <v>144</v>
      </c>
      <c r="J1540">
        <v>2.7500603083884718E-3</v>
      </c>
      <c r="K1540">
        <v>9.8064490135249774E-2</v>
      </c>
      <c r="L1540">
        <v>2.1823593267555355E-2</v>
      </c>
      <c r="M1540"/>
      <c r="N1540">
        <v>2.1733836977052296E-3</v>
      </c>
      <c r="O1540">
        <v>0.87793853289948964</v>
      </c>
      <c r="P1540"/>
      <c r="Q1540">
        <v>7.17613682</v>
      </c>
      <c r="R1540">
        <v>29.440724999999997</v>
      </c>
      <c r="S1540">
        <v>2.6776974759999996</v>
      </c>
      <c r="T1540"/>
      <c r="U1540"/>
      <c r="V1540"/>
      <c r="W1540"/>
      <c r="X1540"/>
      <c r="Y1540"/>
      <c r="Z1540">
        <v>4.0648250000000002E-3</v>
      </c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>
        <v>48.082089999999994</v>
      </c>
      <c r="AQ1540"/>
      <c r="AR1540"/>
      <c r="AS1540"/>
      <c r="AT1540"/>
      <c r="AU1540"/>
      <c r="AV1540">
        <v>1.6205985839999999</v>
      </c>
      <c r="AW1540"/>
      <c r="AX1540"/>
      <c r="AY1540"/>
      <c r="AZ1540"/>
      <c r="BA1540"/>
      <c r="BB1540"/>
      <c r="BC1540"/>
    </row>
    <row r="1541" spans="1:55" x14ac:dyDescent="0.2">
      <c r="A1541" s="3" t="str">
        <f t="shared" si="24"/>
        <v>EthiopiaAR4_UNFCCC1997</v>
      </c>
      <c r="B1541" t="s">
        <v>165</v>
      </c>
      <c r="C1541" t="s">
        <v>166</v>
      </c>
      <c r="D1541" t="s">
        <v>26</v>
      </c>
      <c r="E1541" t="s">
        <v>64</v>
      </c>
      <c r="F1541">
        <v>125.89175812628396</v>
      </c>
      <c r="G1541">
        <v>2.0559301566117743</v>
      </c>
      <c r="H1541" t="s">
        <v>249</v>
      </c>
      <c r="I1541" t="s">
        <v>167</v>
      </c>
      <c r="J1541">
        <v>2.7591547048729497E-3</v>
      </c>
      <c r="K1541">
        <v>0.22367763944512606</v>
      </c>
      <c r="L1541">
        <v>1.8971836763167299E-2</v>
      </c>
      <c r="M1541"/>
      <c r="N1541">
        <v>2.2945028356045442E-3</v>
      </c>
      <c r="O1541">
        <v>0.75505602095610214</v>
      </c>
      <c r="P1541"/>
      <c r="Q1541">
        <v>7.8879049649999997</v>
      </c>
      <c r="R1541">
        <v>33.250150000000005</v>
      </c>
      <c r="S1541">
        <v>3.5875892200000004</v>
      </c>
      <c r="T1541"/>
      <c r="U1541"/>
      <c r="V1541"/>
      <c r="W1541"/>
      <c r="X1541"/>
      <c r="Y1541"/>
      <c r="Z1541">
        <v>1.561565777</v>
      </c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>
        <v>48.768120000000003</v>
      </c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</row>
    <row r="1542" spans="1:55" x14ac:dyDescent="0.2">
      <c r="A1542" s="3" t="str">
        <f t="shared" si="24"/>
        <v>EthiopiaAR4_UNFCCC1998</v>
      </c>
      <c r="B1542" t="s">
        <v>165</v>
      </c>
      <c r="C1542" t="s">
        <v>166</v>
      </c>
      <c r="D1542" t="s">
        <v>26</v>
      </c>
      <c r="E1542" t="s">
        <v>62</v>
      </c>
      <c r="F1542">
        <v>128.89788700697338</v>
      </c>
      <c r="G1542">
        <v>2.041575020756591</v>
      </c>
      <c r="H1542" t="s">
        <v>249</v>
      </c>
      <c r="I1542" t="s">
        <v>202</v>
      </c>
      <c r="J1542">
        <v>2.9614748566464395E-3</v>
      </c>
      <c r="K1542">
        <v>0.22139005654475563</v>
      </c>
      <c r="L1542">
        <v>2.0038697762828826E-2</v>
      </c>
      <c r="M1542"/>
      <c r="N1542">
        <v>2.1883606438384811E-3</v>
      </c>
      <c r="O1542">
        <v>0.75638288504857709</v>
      </c>
      <c r="P1542"/>
      <c r="Q1542">
        <v>7.8879049649999997</v>
      </c>
      <c r="R1542">
        <v>33.250150000000005</v>
      </c>
      <c r="S1542">
        <v>3.6103236400000003</v>
      </c>
      <c r="T1542"/>
      <c r="U1542"/>
      <c r="V1542"/>
      <c r="W1542"/>
      <c r="X1542"/>
      <c r="Y1542"/>
      <c r="Z1542">
        <v>4.4781999999999999E-3</v>
      </c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>
        <v>50.821160000000006</v>
      </c>
      <c r="AQ1542"/>
      <c r="AR1542"/>
      <c r="AS1542"/>
      <c r="AT1542"/>
      <c r="AU1542"/>
      <c r="AV1542">
        <v>1.9221388460000002</v>
      </c>
      <c r="AW1542"/>
      <c r="AX1542"/>
      <c r="AY1542"/>
      <c r="AZ1542"/>
      <c r="BA1542"/>
      <c r="BB1542"/>
      <c r="BC1542"/>
    </row>
    <row r="1543" spans="1:55" x14ac:dyDescent="0.2">
      <c r="A1543" s="3" t="str">
        <f t="shared" si="24"/>
        <v>EthiopiaAR4_UNFCCC1999</v>
      </c>
      <c r="B1543" t="s">
        <v>165</v>
      </c>
      <c r="C1543" t="s">
        <v>166</v>
      </c>
      <c r="D1543" t="s">
        <v>26</v>
      </c>
      <c r="E1543" t="s">
        <v>60</v>
      </c>
      <c r="F1543">
        <v>129.70562357465562</v>
      </c>
      <c r="G1543">
        <v>1.9930923302272139</v>
      </c>
      <c r="H1543" t="s">
        <v>297</v>
      </c>
      <c r="I1543" t="s">
        <v>202</v>
      </c>
      <c r="J1543">
        <v>2.9844870274142359E-3</v>
      </c>
      <c r="K1543">
        <v>0.22337410337478136</v>
      </c>
      <c r="L1543">
        <v>2.1314029637340959E-2</v>
      </c>
      <c r="M1543"/>
      <c r="N1543">
        <v>3.6147570943995204E-3</v>
      </c>
      <c r="O1543">
        <v>0.75169710989347815</v>
      </c>
      <c r="P1543"/>
      <c r="Q1543">
        <v>7.968073725</v>
      </c>
      <c r="R1543">
        <v>32.664949999999997</v>
      </c>
      <c r="S1543">
        <v>3.5312135800000002</v>
      </c>
      <c r="T1543"/>
      <c r="U1543"/>
      <c r="V1543"/>
      <c r="W1543"/>
      <c r="X1543"/>
      <c r="Y1543"/>
      <c r="Z1543">
        <v>4.8226750000000002E-3</v>
      </c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>
        <v>51.37415</v>
      </c>
      <c r="AQ1543"/>
      <c r="AR1543"/>
      <c r="AS1543"/>
      <c r="AT1543"/>
      <c r="AU1543"/>
      <c r="AV1543">
        <v>1.956132398</v>
      </c>
      <c r="AW1543"/>
      <c r="AX1543"/>
      <c r="AY1543"/>
      <c r="AZ1543"/>
      <c r="BA1543"/>
      <c r="BB1543"/>
      <c r="BC1543"/>
    </row>
    <row r="1544" spans="1:55" x14ac:dyDescent="0.2">
      <c r="A1544" s="3" t="str">
        <f t="shared" si="24"/>
        <v>EthiopiaAR4_UNFCCC2000</v>
      </c>
      <c r="B1544" t="s">
        <v>165</v>
      </c>
      <c r="C1544" t="s">
        <v>166</v>
      </c>
      <c r="D1544" t="s">
        <v>26</v>
      </c>
      <c r="E1544" t="s">
        <v>58</v>
      </c>
      <c r="F1544">
        <v>179.23216918465559</v>
      </c>
      <c r="G1544">
        <v>2.6738352548744553</v>
      </c>
      <c r="H1544" t="s">
        <v>256</v>
      </c>
      <c r="I1544" t="s">
        <v>169</v>
      </c>
      <c r="J1544">
        <v>2.820146487678088E-3</v>
      </c>
      <c r="K1544">
        <v>0.16560966990850204</v>
      </c>
      <c r="L1544">
        <v>1.7042209905148563E-2</v>
      </c>
      <c r="M1544"/>
      <c r="N1544">
        <v>2.6493220338743313E-3</v>
      </c>
      <c r="O1544">
        <v>0.81469879815247503</v>
      </c>
      <c r="P1544"/>
      <c r="Q1544">
        <v>7.5046886849999996</v>
      </c>
      <c r="R1544">
        <v>30.693974999999998</v>
      </c>
      <c r="S1544">
        <v>3.34023432</v>
      </c>
      <c r="T1544"/>
      <c r="U1544"/>
      <c r="V1544"/>
      <c r="W1544"/>
      <c r="X1544"/>
      <c r="Y1544"/>
      <c r="Z1544">
        <v>5.1671500000000006E-3</v>
      </c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>
        <v>102.65049999999999</v>
      </c>
      <c r="AQ1544"/>
      <c r="AR1544"/>
      <c r="AS1544"/>
      <c r="AT1544"/>
      <c r="AU1544"/>
      <c r="AV1544">
        <v>1.8256676699999999</v>
      </c>
      <c r="AW1544"/>
      <c r="AX1544"/>
      <c r="AY1544"/>
      <c r="AZ1544"/>
      <c r="BA1544"/>
      <c r="BB1544"/>
      <c r="BC1544"/>
    </row>
    <row r="1545" spans="1:55" x14ac:dyDescent="0.2">
      <c r="A1545" s="3" t="str">
        <f t="shared" si="24"/>
        <v>EthiopiaAR4_UNFCCC2001</v>
      </c>
      <c r="B1545" t="s">
        <v>165</v>
      </c>
      <c r="C1545" t="s">
        <v>166</v>
      </c>
      <c r="D1545" t="s">
        <v>26</v>
      </c>
      <c r="E1545" t="s">
        <v>55</v>
      </c>
      <c r="F1545">
        <v>198.59630357065558</v>
      </c>
      <c r="G1545">
        <v>2.8774178014034697</v>
      </c>
      <c r="H1545" t="s">
        <v>303</v>
      </c>
      <c r="I1545" t="s">
        <v>167</v>
      </c>
      <c r="J1545">
        <v>2.9901742538330695E-3</v>
      </c>
      <c r="K1545">
        <v>0.15516697900518669</v>
      </c>
      <c r="L1545">
        <v>1.5634649115688726E-2</v>
      </c>
      <c r="M1545"/>
      <c r="N1545">
        <v>2.6325660377359166E-3</v>
      </c>
      <c r="O1545">
        <v>0.82656580584138872</v>
      </c>
      <c r="P1545"/>
      <c r="Q1545">
        <v>7.8566904300000004</v>
      </c>
      <c r="R1545">
        <v>32.866349999999997</v>
      </c>
      <c r="S1545">
        <v>3.4958171400000002</v>
      </c>
      <c r="T1545"/>
      <c r="U1545"/>
      <c r="V1545"/>
      <c r="W1545"/>
      <c r="X1545"/>
      <c r="Y1545"/>
      <c r="Z1545">
        <v>1.443056128</v>
      </c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>
        <v>118.491</v>
      </c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</row>
    <row r="1546" spans="1:55" x14ac:dyDescent="0.2">
      <c r="A1546" s="3" t="str">
        <f t="shared" si="24"/>
        <v>EthiopiaAR4_UNFCCC2002</v>
      </c>
      <c r="B1546" t="s">
        <v>165</v>
      </c>
      <c r="C1546" t="s">
        <v>166</v>
      </c>
      <c r="D1546" t="s">
        <v>26</v>
      </c>
      <c r="E1546" t="s">
        <v>52</v>
      </c>
      <c r="F1546">
        <v>197.3078092156556</v>
      </c>
      <c r="G1546">
        <v>2.7761205007492005</v>
      </c>
      <c r="H1546" t="s">
        <v>305</v>
      </c>
      <c r="I1546" t="s">
        <v>202</v>
      </c>
      <c r="J1546">
        <v>3.1759171984461366E-3</v>
      </c>
      <c r="K1546">
        <v>0.15887732626635581</v>
      </c>
      <c r="L1546">
        <v>1.567030090340019E-2</v>
      </c>
      <c r="M1546"/>
      <c r="N1546">
        <v>2.8901221561723838E-3</v>
      </c>
      <c r="O1546">
        <v>0.82256225067407152</v>
      </c>
      <c r="P1546"/>
      <c r="Q1546">
        <v>9.2806355500000013</v>
      </c>
      <c r="R1546">
        <v>37.948250000000002</v>
      </c>
      <c r="S1546">
        <v>4.1383736799999999</v>
      </c>
      <c r="T1546"/>
      <c r="U1546"/>
      <c r="V1546"/>
      <c r="W1546"/>
      <c r="X1546"/>
      <c r="Y1546"/>
      <c r="Z1546">
        <v>5.7624E-3</v>
      </c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>
        <v>108.77510000000001</v>
      </c>
      <c r="AQ1546"/>
      <c r="AR1546"/>
      <c r="AS1546"/>
      <c r="AT1546"/>
      <c r="AU1546"/>
      <c r="AV1546">
        <v>2.1498339940000002</v>
      </c>
      <c r="AW1546"/>
      <c r="AX1546"/>
      <c r="AY1546"/>
      <c r="AZ1546"/>
      <c r="BA1546"/>
      <c r="BB1546"/>
      <c r="BC1546"/>
    </row>
    <row r="1547" spans="1:55" x14ac:dyDescent="0.2">
      <c r="A1547" s="3" t="str">
        <f t="shared" si="24"/>
        <v>EthiopiaAR4_UNFCCC2003</v>
      </c>
      <c r="B1547" t="s">
        <v>165</v>
      </c>
      <c r="C1547" t="s">
        <v>166</v>
      </c>
      <c r="D1547" t="s">
        <v>26</v>
      </c>
      <c r="E1547" t="s">
        <v>50</v>
      </c>
      <c r="F1547">
        <v>199.92835214065559</v>
      </c>
      <c r="G1547">
        <v>2.7324248628993613</v>
      </c>
      <c r="H1547" t="s">
        <v>302</v>
      </c>
      <c r="I1547" t="s">
        <v>147</v>
      </c>
      <c r="J1547">
        <v>3.0512260879011297E-3</v>
      </c>
      <c r="K1547">
        <v>0.16027135198469769</v>
      </c>
      <c r="L1547">
        <v>1.7025433819437861E-2</v>
      </c>
      <c r="M1547"/>
      <c r="N1547">
        <v>4.0474575533474234E-3</v>
      </c>
      <c r="O1547">
        <v>0.81865575664251711</v>
      </c>
      <c r="P1547"/>
      <c r="Q1547">
        <v>9.025371504999999</v>
      </c>
      <c r="R1547">
        <v>37.113525000000003</v>
      </c>
      <c r="S1547">
        <v>3.9916980799999995</v>
      </c>
      <c r="T1547"/>
      <c r="U1547"/>
      <c r="V1547"/>
      <c r="W1547"/>
      <c r="X1547"/>
      <c r="Y1547"/>
      <c r="Z1547">
        <v>1.7957018109999998</v>
      </c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>
        <v>111.7462</v>
      </c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</row>
    <row r="1548" spans="1:55" x14ac:dyDescent="0.2">
      <c r="A1548" s="3" t="str">
        <f t="shared" si="24"/>
        <v>EthiopiaAR4_UNFCCC2004</v>
      </c>
      <c r="B1548" t="s">
        <v>165</v>
      </c>
      <c r="C1548" t="s">
        <v>166</v>
      </c>
      <c r="D1548" t="s">
        <v>26</v>
      </c>
      <c r="E1548" t="s">
        <v>46</v>
      </c>
      <c r="F1548">
        <v>152.6469831693112</v>
      </c>
      <c r="G1548">
        <v>2.0271567504181309</v>
      </c>
      <c r="H1548" t="s">
        <v>303</v>
      </c>
      <c r="I1548" t="s">
        <v>169</v>
      </c>
      <c r="J1548">
        <v>2.9645251238095906E-3</v>
      </c>
      <c r="K1548">
        <v>0.21388493815235171</v>
      </c>
      <c r="L1548">
        <v>2.3275294167191186E-2</v>
      </c>
      <c r="M1548"/>
      <c r="N1548">
        <v>5.5051659361516096E-3</v>
      </c>
      <c r="O1548">
        <v>0.75733460174430556</v>
      </c>
      <c r="P1548"/>
      <c r="Q1548">
        <v>9.1477397000000007</v>
      </c>
      <c r="R1548">
        <v>37.745950000000001</v>
      </c>
      <c r="S1548">
        <v>5.3619646599999999</v>
      </c>
      <c r="T1548"/>
      <c r="U1548"/>
      <c r="V1548"/>
      <c r="W1548"/>
      <c r="X1548"/>
      <c r="Y1548"/>
      <c r="Z1548">
        <v>1.8347378459999999</v>
      </c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>
        <v>61.514449999999997</v>
      </c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</row>
    <row r="1549" spans="1:55" x14ac:dyDescent="0.2">
      <c r="A1549" s="3" t="str">
        <f t="shared" si="24"/>
        <v>EthiopiaAR4_UNFCCC2005</v>
      </c>
      <c r="B1549" t="s">
        <v>165</v>
      </c>
      <c r="C1549" t="s">
        <v>166</v>
      </c>
      <c r="D1549" t="s">
        <v>26</v>
      </c>
      <c r="E1549" t="s">
        <v>43</v>
      </c>
      <c r="F1549">
        <v>132.40287275762836</v>
      </c>
      <c r="G1549">
        <v>1.7090870698703053</v>
      </c>
      <c r="H1549" t="s">
        <v>302</v>
      </c>
      <c r="I1549" t="s">
        <v>167</v>
      </c>
      <c r="J1549">
        <v>2.9853738498948476E-3</v>
      </c>
      <c r="K1549">
        <v>0.11477648340339959</v>
      </c>
      <c r="L1549">
        <v>2.8157553052678794E-2</v>
      </c>
      <c r="M1549"/>
      <c r="N1549">
        <v>1.1482686397470224E-2</v>
      </c>
      <c r="O1549">
        <v>0.84558327714645143</v>
      </c>
      <c r="P1549"/>
      <c r="Q1549">
        <v>9.6201613500000001</v>
      </c>
      <c r="R1549">
        <v>39.870199999999997</v>
      </c>
      <c r="S1549"/>
      <c r="T1549"/>
      <c r="U1549"/>
      <c r="V1549"/>
      <c r="W1549"/>
      <c r="X1549"/>
      <c r="Y1549"/>
      <c r="Z1549">
        <v>1.0399537000000001</v>
      </c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>
        <v>61.427339999999994</v>
      </c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</row>
    <row r="1550" spans="1:55" x14ac:dyDescent="0.2">
      <c r="A1550" s="3" t="str">
        <f t="shared" si="24"/>
        <v>EthiopiaAR4_UNFCCC2006</v>
      </c>
      <c r="B1550" t="s">
        <v>165</v>
      </c>
      <c r="C1550" t="s">
        <v>166</v>
      </c>
      <c r="D1550" t="s">
        <v>26</v>
      </c>
      <c r="E1550" t="s">
        <v>39</v>
      </c>
      <c r="F1550">
        <v>142.67346463737138</v>
      </c>
      <c r="G1550">
        <v>1.7903323477024256</v>
      </c>
      <c r="H1550" t="s">
        <v>257</v>
      </c>
      <c r="I1550" t="s">
        <v>213</v>
      </c>
      <c r="J1550">
        <v>2.995679098443406E-3</v>
      </c>
      <c r="K1550">
        <v>0.11319609963085668</v>
      </c>
      <c r="L1550">
        <v>2.9361518501336788E-2</v>
      </c>
      <c r="M1550"/>
      <c r="N1550">
        <v>6.8234755669134934E-3</v>
      </c>
      <c r="O1550">
        <v>0.8506189063008931</v>
      </c>
      <c r="P1550"/>
      <c r="Q1550">
        <v>10.753059610000001</v>
      </c>
      <c r="R1550">
        <v>41.149425000000001</v>
      </c>
      <c r="S1550">
        <v>5.8328255199999992</v>
      </c>
      <c r="T1550"/>
      <c r="U1550"/>
      <c r="V1550"/>
      <c r="W1550"/>
      <c r="X1550"/>
      <c r="Y1550"/>
      <c r="Z1550">
        <v>1.4627663179999999</v>
      </c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>
        <v>62.162669999999999</v>
      </c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</row>
    <row r="1551" spans="1:55" x14ac:dyDescent="0.2">
      <c r="A1551" s="3" t="str">
        <f t="shared" si="24"/>
        <v>EthiopiaAR4_UNFCCC2007</v>
      </c>
      <c r="B1551" t="s">
        <v>165</v>
      </c>
      <c r="C1551" t="s">
        <v>166</v>
      </c>
      <c r="D1551" t="s">
        <v>26</v>
      </c>
      <c r="E1551" t="s">
        <v>37</v>
      </c>
      <c r="F1551">
        <v>146.3741002885892</v>
      </c>
      <c r="G1551">
        <v>1.7851330557463034</v>
      </c>
      <c r="H1551" t="s">
        <v>302</v>
      </c>
      <c r="I1551" t="s">
        <v>232</v>
      </c>
      <c r="J1551">
        <v>3.1805161189312394E-3</v>
      </c>
      <c r="K1551">
        <v>0.11707835074512261</v>
      </c>
      <c r="L1551">
        <v>2.8805587236314479E-2</v>
      </c>
      <c r="M1551"/>
      <c r="N1551">
        <v>1.8493419906001122E-2</v>
      </c>
      <c r="O1551">
        <v>0.83562264211256176</v>
      </c>
      <c r="P1551"/>
      <c r="Q1551">
        <v>12.340622919999999</v>
      </c>
      <c r="R1551">
        <v>46.782799999999995</v>
      </c>
      <c r="S1551"/>
      <c r="T1551"/>
      <c r="U1551"/>
      <c r="V1551"/>
      <c r="W1551"/>
      <c r="X1551"/>
      <c r="Y1551"/>
      <c r="Z1551">
        <v>0.88066950000000011</v>
      </c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>
        <v>62.309419999999996</v>
      </c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</row>
    <row r="1552" spans="1:55" x14ac:dyDescent="0.2">
      <c r="A1552" s="3" t="str">
        <f t="shared" si="24"/>
        <v>EthiopiaAR4_UNFCCC2008</v>
      </c>
      <c r="B1552" t="s">
        <v>165</v>
      </c>
      <c r="C1552" t="s">
        <v>166</v>
      </c>
      <c r="D1552" t="s">
        <v>26</v>
      </c>
      <c r="E1552" t="s">
        <v>33</v>
      </c>
      <c r="F1552">
        <v>169.6383141801806</v>
      </c>
      <c r="G1552">
        <v>2.0109546692027966</v>
      </c>
      <c r="H1552" t="s">
        <v>302</v>
      </c>
      <c r="I1552" t="s">
        <v>232</v>
      </c>
      <c r="J1552">
        <v>3.2528999606694841E-3</v>
      </c>
      <c r="K1552">
        <v>0.10587248241753</v>
      </c>
      <c r="L1552">
        <v>2.888788126952832E-2</v>
      </c>
      <c r="M1552"/>
      <c r="N1552">
        <v>8.7686624108988566E-3</v>
      </c>
      <c r="O1552">
        <v>0.85647097390204274</v>
      </c>
      <c r="P1552"/>
      <c r="Q1552">
        <v>12.717916689999999</v>
      </c>
      <c r="R1552">
        <v>47.378099999999996</v>
      </c>
      <c r="S1552">
        <v>6.8580647199999998</v>
      </c>
      <c r="T1552"/>
      <c r="U1552"/>
      <c r="V1552"/>
      <c r="W1552"/>
      <c r="X1552"/>
      <c r="Y1552"/>
      <c r="Z1552">
        <v>1.5203007469999998</v>
      </c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>
        <v>76.815910000000002</v>
      </c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</row>
    <row r="1553" spans="1:55" x14ac:dyDescent="0.2">
      <c r="A1553" s="3" t="str">
        <f t="shared" si="24"/>
        <v>EthiopiaAR4_UNFCCC2009</v>
      </c>
      <c r="B1553" t="s">
        <v>165</v>
      </c>
      <c r="C1553" t="s">
        <v>166</v>
      </c>
      <c r="D1553" t="s">
        <v>26</v>
      </c>
      <c r="E1553" t="s">
        <v>31</v>
      </c>
      <c r="F1553">
        <v>168.23494220766202</v>
      </c>
      <c r="G1553">
        <v>1.9391828457806148</v>
      </c>
      <c r="H1553" t="s">
        <v>303</v>
      </c>
      <c r="I1553" t="s">
        <v>208</v>
      </c>
      <c r="J1553">
        <v>3.3529005451275211E-3</v>
      </c>
      <c r="K1553">
        <v>0.10971121740499752</v>
      </c>
      <c r="L1553">
        <v>3.1526087876876545E-2</v>
      </c>
      <c r="M1553"/>
      <c r="N1553">
        <v>1.1730314607081203E-2</v>
      </c>
      <c r="O1553">
        <v>0.84703238011104465</v>
      </c>
      <c r="P1553"/>
      <c r="Q1553">
        <v>13.085121359999999</v>
      </c>
      <c r="R1553">
        <v>48.775200000000005</v>
      </c>
      <c r="S1553">
        <v>7.1170833399999989</v>
      </c>
      <c r="T1553"/>
      <c r="U1553"/>
      <c r="V1553"/>
      <c r="W1553"/>
      <c r="X1553"/>
      <c r="Y1553"/>
      <c r="Z1553">
        <v>1.6398888159999998</v>
      </c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>
        <v>71.883150000000001</v>
      </c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</row>
    <row r="1554" spans="1:55" x14ac:dyDescent="0.2">
      <c r="A1554" s="3" t="str">
        <f t="shared" si="24"/>
        <v>EthiopiaAR4_UNFCCC2010</v>
      </c>
      <c r="B1554" t="s">
        <v>165</v>
      </c>
      <c r="C1554" t="s">
        <v>166</v>
      </c>
      <c r="D1554" t="s">
        <v>26</v>
      </c>
      <c r="E1554" t="s">
        <v>30</v>
      </c>
      <c r="F1554">
        <v>179.46600199422821</v>
      </c>
      <c r="G1554">
        <v>2.0110986610395614</v>
      </c>
      <c r="H1554" t="s">
        <v>302</v>
      </c>
      <c r="I1554" t="s">
        <v>232</v>
      </c>
      <c r="J1554">
        <v>3.3371954230117986E-3</v>
      </c>
      <c r="K1554">
        <v>0.1208090581129984</v>
      </c>
      <c r="L1554">
        <v>3.1640917744312512E-2</v>
      </c>
      <c r="M1554"/>
      <c r="N1554">
        <v>6.8092924031332791E-3</v>
      </c>
      <c r="O1554">
        <v>0.84074073173955577</v>
      </c>
      <c r="P1554"/>
      <c r="Q1554">
        <v>13.786925299999998</v>
      </c>
      <c r="R1554">
        <v>51.237850000000009</v>
      </c>
      <c r="S1554">
        <v>7.4140969600000002</v>
      </c>
      <c r="T1554"/>
      <c r="U1554"/>
      <c r="V1554"/>
      <c r="W1554"/>
      <c r="X1554"/>
      <c r="Y1554"/>
      <c r="Z1554">
        <v>1.537805579</v>
      </c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>
        <v>76.907699999999991</v>
      </c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</row>
    <row r="1555" spans="1:55" x14ac:dyDescent="0.2">
      <c r="A1555" s="3" t="str">
        <f t="shared" si="24"/>
        <v>EthiopiaAR4_UNFCCC2011</v>
      </c>
      <c r="B1555" t="s">
        <v>165</v>
      </c>
      <c r="C1555" t="s">
        <v>166</v>
      </c>
      <c r="D1555" t="s">
        <v>26</v>
      </c>
      <c r="E1555" t="s">
        <v>29</v>
      </c>
      <c r="F1555">
        <v>202.94667840132101</v>
      </c>
      <c r="G1555">
        <v>2.2103164448560042</v>
      </c>
      <c r="H1555" t="s">
        <v>257</v>
      </c>
      <c r="I1555" t="s">
        <v>208</v>
      </c>
      <c r="J1555">
        <v>3.3293959151626563E-3</v>
      </c>
      <c r="K1555">
        <v>0.1153102657883593</v>
      </c>
      <c r="L1555">
        <v>3.070758482519434E-2</v>
      </c>
      <c r="M1555"/>
      <c r="N1555">
        <v>9.249554113361539E-3</v>
      </c>
      <c r="O1555">
        <v>0.84473259527308486</v>
      </c>
      <c r="P1555"/>
      <c r="Q1555">
        <v>13.47874403</v>
      </c>
      <c r="R1555">
        <v>49.965975</v>
      </c>
      <c r="S1555">
        <v>4.38057914</v>
      </c>
      <c r="T1555"/>
      <c r="U1555"/>
      <c r="V1555"/>
      <c r="W1555"/>
      <c r="X1555"/>
      <c r="Y1555"/>
      <c r="Z1555">
        <v>1.4689761779999999</v>
      </c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>
        <v>102.14139999999999</v>
      </c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</row>
    <row r="1556" spans="1:55" x14ac:dyDescent="0.2">
      <c r="A1556" s="3" t="str">
        <f t="shared" si="24"/>
        <v>EthiopiaAR4_UNFCCC2012</v>
      </c>
      <c r="B1556" t="s">
        <v>165</v>
      </c>
      <c r="C1556" t="s">
        <v>166</v>
      </c>
      <c r="D1556" t="s">
        <v>26</v>
      </c>
      <c r="E1556" t="s">
        <v>28</v>
      </c>
      <c r="F1556">
        <v>135.20921226476798</v>
      </c>
      <c r="G1556">
        <v>1.4315233447844009</v>
      </c>
      <c r="H1556" t="s">
        <v>256</v>
      </c>
      <c r="I1556" t="s">
        <v>208</v>
      </c>
      <c r="J1556">
        <v>3.4177268368770701E-3</v>
      </c>
      <c r="K1556">
        <v>0.15999039497699066</v>
      </c>
      <c r="L1556">
        <v>4.9291875090205307E-2</v>
      </c>
      <c r="M1556"/>
      <c r="N1556">
        <v>1.296430217763171E-2</v>
      </c>
      <c r="O1556">
        <v>0.77775342775517242</v>
      </c>
      <c r="P1556"/>
      <c r="Q1556">
        <v>13.972126510000001</v>
      </c>
      <c r="R1556">
        <v>51.722499999999997</v>
      </c>
      <c r="S1556">
        <v>7.5493621400000004</v>
      </c>
      <c r="T1556"/>
      <c r="U1556"/>
      <c r="V1556"/>
      <c r="W1556"/>
      <c r="X1556"/>
      <c r="Y1556"/>
      <c r="Z1556">
        <v>1.4812896530000002</v>
      </c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>
        <v>30.434150000000002</v>
      </c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</row>
    <row r="1557" spans="1:55" x14ac:dyDescent="0.2">
      <c r="A1557" s="3" t="str">
        <f t="shared" si="24"/>
        <v>EthiopiaAR4_UNFCCC2013</v>
      </c>
      <c r="B1557" t="s">
        <v>165</v>
      </c>
      <c r="C1557" t="s">
        <v>166</v>
      </c>
      <c r="D1557" t="s">
        <v>26</v>
      </c>
      <c r="E1557" t="s">
        <v>27</v>
      </c>
      <c r="F1557">
        <v>131.13417508237075</v>
      </c>
      <c r="G1557">
        <v>1.3507239165816949</v>
      </c>
      <c r="H1557" t="s">
        <v>305</v>
      </c>
      <c r="I1557" t="s">
        <v>208</v>
      </c>
      <c r="J1557">
        <v>3.4652012207746726E-3</v>
      </c>
      <c r="K1557">
        <v>0.16585634648442366</v>
      </c>
      <c r="L1557">
        <v>5.2850998911585206E-2</v>
      </c>
      <c r="M1557"/>
      <c r="N1557">
        <v>1.3406104201332179E-2</v>
      </c>
      <c r="O1557">
        <v>0.76788655040265896</v>
      </c>
      <c r="P1557"/>
      <c r="Q1557">
        <v>14.072537275999998</v>
      </c>
      <c r="R1557">
        <v>52.088324999999998</v>
      </c>
      <c r="S1557">
        <v>7.5534912279999995</v>
      </c>
      <c r="T1557"/>
      <c r="U1557"/>
      <c r="V1557"/>
      <c r="W1557"/>
      <c r="X1557"/>
      <c r="Y1557"/>
      <c r="Z1557">
        <v>1.4772058399000001</v>
      </c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>
        <v>25.50461</v>
      </c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</row>
    <row r="1558" spans="1:55" x14ac:dyDescent="0.2">
      <c r="A1558" s="3" t="str">
        <f t="shared" si="24"/>
        <v>EthiopiaAR5_UNFCCC1990</v>
      </c>
      <c r="B1558" t="s">
        <v>165</v>
      </c>
      <c r="C1558" t="s">
        <v>166</v>
      </c>
      <c r="D1558" t="s">
        <v>25</v>
      </c>
      <c r="E1558" t="s">
        <v>79</v>
      </c>
      <c r="F1558">
        <v>59.831000000000003</v>
      </c>
      <c r="G1558">
        <v>1.2496534687183423</v>
      </c>
      <c r="H1558" t="s">
        <v>215</v>
      </c>
      <c r="I1558" t="s">
        <v>167</v>
      </c>
      <c r="J1558">
        <v>2.9105322801276554E-3</v>
      </c>
      <c r="K1558">
        <v>0.12277916130434056</v>
      </c>
      <c r="L1558">
        <v>2.5020474336046532E-2</v>
      </c>
      <c r="M1558"/>
      <c r="N1558">
        <v>2.3232103758920961E-3</v>
      </c>
      <c r="O1558">
        <v>0.84987715398372077</v>
      </c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>
        <v>4.726</v>
      </c>
      <c r="AR1558"/>
      <c r="AS1558">
        <v>46.122999999999998</v>
      </c>
      <c r="AT1558"/>
      <c r="AU1558"/>
      <c r="AV1558"/>
      <c r="AW1558"/>
      <c r="AX1558"/>
      <c r="AY1558">
        <v>-31.265000000000001</v>
      </c>
      <c r="AZ1558"/>
      <c r="BA1558">
        <v>-36.536000000000001</v>
      </c>
      <c r="BB1558"/>
      <c r="BC1558"/>
    </row>
    <row r="1559" spans="1:55" x14ac:dyDescent="0.2">
      <c r="A1559" s="3" t="str">
        <f t="shared" si="24"/>
        <v>EthiopiaAR5_UNFCCC1991</v>
      </c>
      <c r="B1559" t="s">
        <v>165</v>
      </c>
      <c r="C1559" t="s">
        <v>166</v>
      </c>
      <c r="D1559" t="s">
        <v>25</v>
      </c>
      <c r="E1559" t="s">
        <v>78</v>
      </c>
      <c r="F1559">
        <v>62.780999999999999</v>
      </c>
      <c r="G1559">
        <v>1.2571932516350961</v>
      </c>
      <c r="H1559" t="s">
        <v>225</v>
      </c>
      <c r="I1559" t="s">
        <v>202</v>
      </c>
      <c r="J1559">
        <v>2.9075420787444597E-3</v>
      </c>
      <c r="K1559">
        <v>0.11356939201350727</v>
      </c>
      <c r="L1559">
        <v>2.3398798999697362E-2</v>
      </c>
      <c r="M1559"/>
      <c r="N1559">
        <v>1.9591914751278254E-3</v>
      </c>
      <c r="O1559">
        <v>0.86107261751166753</v>
      </c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>
        <v>6.008</v>
      </c>
      <c r="AR1559"/>
      <c r="AS1559">
        <v>48.051000000000002</v>
      </c>
      <c r="AT1559"/>
      <c r="AU1559"/>
      <c r="AV1559"/>
      <c r="AW1559"/>
      <c r="AX1559"/>
      <c r="AY1559">
        <v>-25.14</v>
      </c>
      <c r="AZ1559"/>
      <c r="BA1559">
        <v>-31.512</v>
      </c>
      <c r="BB1559"/>
      <c r="BC1559"/>
    </row>
    <row r="1560" spans="1:55" x14ac:dyDescent="0.2">
      <c r="A1560" s="3" t="str">
        <f t="shared" si="24"/>
        <v>EthiopiaAR5_UNFCCC1992</v>
      </c>
      <c r="B1560" t="s">
        <v>165</v>
      </c>
      <c r="C1560" t="s">
        <v>166</v>
      </c>
      <c r="D1560" t="s">
        <v>25</v>
      </c>
      <c r="E1560" t="s">
        <v>76</v>
      </c>
      <c r="F1560">
        <v>62.978000000000002</v>
      </c>
      <c r="G1560">
        <v>1.210846343871979</v>
      </c>
      <c r="H1560" t="s">
        <v>216</v>
      </c>
      <c r="I1560" t="s">
        <v>202</v>
      </c>
      <c r="J1560">
        <v>2.9440249411525586E-3</v>
      </c>
      <c r="K1560">
        <v>0.12294769602083268</v>
      </c>
      <c r="L1560">
        <v>2.377020546857633E-2</v>
      </c>
      <c r="M1560"/>
      <c r="N1560">
        <v>3.064562228079647E-3</v>
      </c>
      <c r="O1560">
        <v>0.8502175362825114</v>
      </c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>
        <v>7.65</v>
      </c>
      <c r="AR1560"/>
      <c r="AS1560">
        <v>45.895000000000003</v>
      </c>
      <c r="AT1560"/>
      <c r="AU1560"/>
      <c r="AV1560"/>
      <c r="AW1560"/>
      <c r="AX1560"/>
      <c r="AY1560">
        <v>-20.271000000000001</v>
      </c>
      <c r="AZ1560"/>
      <c r="BA1560">
        <v>-28.396999999999998</v>
      </c>
      <c r="BB1560"/>
      <c r="BC1560"/>
    </row>
    <row r="1561" spans="1:55" x14ac:dyDescent="0.2">
      <c r="A1561" s="3" t="str">
        <f t="shared" si="24"/>
        <v>EthiopiaAR5_UNFCCC1993</v>
      </c>
      <c r="B1561" t="s">
        <v>165</v>
      </c>
      <c r="C1561" t="s">
        <v>166</v>
      </c>
      <c r="D1561" t="s">
        <v>25</v>
      </c>
      <c r="E1561" t="s">
        <v>73</v>
      </c>
      <c r="F1561">
        <v>65.537000000000006</v>
      </c>
      <c r="G1561">
        <v>1.2183484462055765</v>
      </c>
      <c r="H1561" t="s">
        <v>244</v>
      </c>
      <c r="I1561" t="s">
        <v>147</v>
      </c>
      <c r="J1561">
        <v>2.7472979080274164E-3</v>
      </c>
      <c r="K1561">
        <v>0.12592886461083053</v>
      </c>
      <c r="L1561">
        <v>2.3269298258998733E-2</v>
      </c>
      <c r="M1561"/>
      <c r="N1561">
        <v>3.5857607153211165E-3</v>
      </c>
      <c r="O1561">
        <v>0.84721607641484964</v>
      </c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>
        <v>9.7690000000000001</v>
      </c>
      <c r="AR1561"/>
      <c r="AS1561">
        <v>45.755000000000003</v>
      </c>
      <c r="AT1561"/>
      <c r="AU1561"/>
      <c r="AV1561"/>
      <c r="AW1561"/>
      <c r="AX1561"/>
      <c r="AY1561">
        <v>-18.776</v>
      </c>
      <c r="AZ1561"/>
      <c r="BA1561">
        <v>-29.161000000000001</v>
      </c>
      <c r="BB1561"/>
      <c r="BC1561"/>
    </row>
    <row r="1562" spans="1:55" x14ac:dyDescent="0.2">
      <c r="A1562" s="3" t="str">
        <f t="shared" si="24"/>
        <v>EthiopiaAR5_UNFCCC1994</v>
      </c>
      <c r="B1562" t="s">
        <v>165</v>
      </c>
      <c r="C1562" t="s">
        <v>166</v>
      </c>
      <c r="D1562" t="s">
        <v>25</v>
      </c>
      <c r="E1562" t="s">
        <v>70</v>
      </c>
      <c r="F1562">
        <v>54.107857888248198</v>
      </c>
      <c r="G1562">
        <v>0.97280928848414816</v>
      </c>
      <c r="H1562" t="s">
        <v>249</v>
      </c>
      <c r="I1562" t="s">
        <v>217</v>
      </c>
      <c r="J1562">
        <v>2.7624834230364848E-3</v>
      </c>
      <c r="K1562">
        <v>0.17614132647853684</v>
      </c>
      <c r="L1562">
        <v>3.5707104309882921E-2</v>
      </c>
      <c r="M1562"/>
      <c r="N1562">
        <v>6.5509566195002811E-3</v>
      </c>
      <c r="O1562">
        <v>0.78160061259208002</v>
      </c>
      <c r="P1562"/>
      <c r="Q1562">
        <v>6.6136905200000005</v>
      </c>
      <c r="R1562">
        <v>31.264519999999997</v>
      </c>
      <c r="S1562">
        <v>2.6965082950000001</v>
      </c>
      <c r="T1562"/>
      <c r="U1562"/>
      <c r="V1562"/>
      <c r="W1562"/>
      <c r="X1562"/>
      <c r="Y1562"/>
      <c r="Z1562">
        <v>4.1667919999999999E-3</v>
      </c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>
        <v>1.7118492645000001</v>
      </c>
      <c r="AW1562"/>
      <c r="AX1562"/>
      <c r="AY1562">
        <v>-28.36016</v>
      </c>
      <c r="AZ1562"/>
      <c r="BA1562"/>
      <c r="BB1562"/>
      <c r="BC1562"/>
    </row>
    <row r="1563" spans="1:55" x14ac:dyDescent="0.2">
      <c r="A1563" s="3" t="str">
        <f t="shared" si="24"/>
        <v>EthiopiaAR5_UNFCCC1995</v>
      </c>
      <c r="B1563" t="s">
        <v>165</v>
      </c>
      <c r="C1563" t="s">
        <v>166</v>
      </c>
      <c r="D1563" t="s">
        <v>25</v>
      </c>
      <c r="E1563" t="s">
        <v>68</v>
      </c>
      <c r="F1563">
        <v>124.34345427822031</v>
      </c>
      <c r="G1563">
        <v>2.1633776655959278</v>
      </c>
      <c r="H1563" t="s">
        <v>298</v>
      </c>
      <c r="I1563" t="s">
        <v>217</v>
      </c>
      <c r="J1563">
        <v>2.7250263120671444E-3</v>
      </c>
      <c r="K1563">
        <v>8.2547307855498075E-2</v>
      </c>
      <c r="L1563">
        <v>1.7097113689179294E-2</v>
      </c>
      <c r="M1563"/>
      <c r="N1563">
        <v>2.8552186117141334E-3</v>
      </c>
      <c r="O1563">
        <v>0.89750035984360854</v>
      </c>
      <c r="P1563"/>
      <c r="Q1563">
        <v>6.3542117749999996</v>
      </c>
      <c r="R1563">
        <v>31.490647999999997</v>
      </c>
      <c r="S1563">
        <v>1.890427479</v>
      </c>
      <c r="T1563"/>
      <c r="U1563"/>
      <c r="V1563"/>
      <c r="W1563"/>
      <c r="X1563"/>
      <c r="Y1563"/>
      <c r="Z1563">
        <v>5.5634403999999995E-3</v>
      </c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>
        <v>70.145595</v>
      </c>
      <c r="AQ1563"/>
      <c r="AR1563"/>
      <c r="AS1563"/>
      <c r="AT1563"/>
      <c r="AU1563"/>
      <c r="AV1563">
        <v>1.7118492645000001</v>
      </c>
      <c r="AW1563"/>
      <c r="AX1563"/>
      <c r="AY1563"/>
      <c r="AZ1563"/>
      <c r="BA1563"/>
      <c r="BB1563"/>
      <c r="BC1563"/>
    </row>
    <row r="1564" spans="1:55" x14ac:dyDescent="0.2">
      <c r="A1564" s="3" t="str">
        <f t="shared" si="24"/>
        <v>EthiopiaAR5_UNFCCC1996</v>
      </c>
      <c r="B1564" t="s">
        <v>165</v>
      </c>
      <c r="C1564" t="s">
        <v>166</v>
      </c>
      <c r="D1564" t="s">
        <v>25</v>
      </c>
      <c r="E1564" t="s">
        <v>65</v>
      </c>
      <c r="F1564">
        <v>104.84701010692028</v>
      </c>
      <c r="G1564">
        <v>1.7666581890534581</v>
      </c>
      <c r="H1564" t="s">
        <v>298</v>
      </c>
      <c r="I1564" t="s">
        <v>144</v>
      </c>
      <c r="J1564">
        <v>2.7775764804807744E-3</v>
      </c>
      <c r="K1564">
        <v>0.10133806589320196</v>
      </c>
      <c r="L1564">
        <v>2.2000697889693558E-2</v>
      </c>
      <c r="M1564"/>
      <c r="N1564">
        <v>2.1014190082799277E-3</v>
      </c>
      <c r="O1564">
        <v>0.87455981720882459</v>
      </c>
      <c r="P1564"/>
      <c r="Q1564">
        <v>6.6333597500000003</v>
      </c>
      <c r="R1564">
        <v>32.973611999999996</v>
      </c>
      <c r="S1564">
        <v>2.3811739300000001</v>
      </c>
      <c r="T1564"/>
      <c r="U1564"/>
      <c r="V1564"/>
      <c r="W1564"/>
      <c r="X1564"/>
      <c r="Y1564"/>
      <c r="Z1564">
        <v>4.552604E-3</v>
      </c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>
        <v>48.082089999999994</v>
      </c>
      <c r="AQ1564"/>
      <c r="AR1564"/>
      <c r="AS1564"/>
      <c r="AT1564"/>
      <c r="AU1564"/>
      <c r="AV1564">
        <v>1.6201937100000001</v>
      </c>
      <c r="AW1564"/>
      <c r="AX1564"/>
      <c r="AY1564"/>
      <c r="AZ1564"/>
      <c r="BA1564"/>
      <c r="BB1564"/>
      <c r="BC1564"/>
    </row>
    <row r="1565" spans="1:55" x14ac:dyDescent="0.2">
      <c r="A1565" s="3" t="str">
        <f t="shared" si="24"/>
        <v>EthiopiaAR5_UNFCCC1997</v>
      </c>
      <c r="B1565" t="s">
        <v>165</v>
      </c>
      <c r="C1565" t="s">
        <v>166</v>
      </c>
      <c r="D1565" t="s">
        <v>25</v>
      </c>
      <c r="E1565" t="s">
        <v>64</v>
      </c>
      <c r="F1565">
        <v>131.26630122392032</v>
      </c>
      <c r="G1565">
        <v>2.1437014721998544</v>
      </c>
      <c r="H1565" t="s">
        <v>298</v>
      </c>
      <c r="I1565" t="s">
        <v>169</v>
      </c>
      <c r="J1565">
        <v>2.7895463103523497E-3</v>
      </c>
      <c r="K1565">
        <v>0.23176098693467648</v>
      </c>
      <c r="L1565">
        <v>1.9035181236177562E-2</v>
      </c>
      <c r="M1565"/>
      <c r="N1565">
        <v>2.2005571369551318E-3</v>
      </c>
      <c r="O1565">
        <v>0.74700327469219086</v>
      </c>
      <c r="P1565"/>
      <c r="Q1565">
        <v>7.296008382000001</v>
      </c>
      <c r="R1565">
        <v>37.240168000000004</v>
      </c>
      <c r="S1565">
        <v>3.1903058500000001</v>
      </c>
      <c r="T1565"/>
      <c r="U1565"/>
      <c r="V1565"/>
      <c r="W1565"/>
      <c r="X1565"/>
      <c r="Y1565"/>
      <c r="Z1565">
        <v>1.5617546389999999</v>
      </c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>
        <v>48.768120000000003</v>
      </c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</row>
    <row r="1566" spans="1:55" x14ac:dyDescent="0.2">
      <c r="A1566" s="3" t="str">
        <f t="shared" si="24"/>
        <v>EthiopiaAR5_UNFCCC1998</v>
      </c>
      <c r="B1566" t="s">
        <v>165</v>
      </c>
      <c r="C1566" t="s">
        <v>166</v>
      </c>
      <c r="D1566" t="s">
        <v>25</v>
      </c>
      <c r="E1566" t="s">
        <v>62</v>
      </c>
      <c r="F1566">
        <v>134.31230698675483</v>
      </c>
      <c r="G1566">
        <v>2.1273323969190816</v>
      </c>
      <c r="H1566" t="s">
        <v>249</v>
      </c>
      <c r="I1566" t="s">
        <v>202</v>
      </c>
      <c r="J1566">
        <v>2.9948605486973057E-3</v>
      </c>
      <c r="K1566">
        <v>0.22949726081165858</v>
      </c>
      <c r="L1566">
        <v>2.0187219934115069E-2</v>
      </c>
      <c r="M1566"/>
      <c r="N1566">
        <v>2.1001430868715309E-3</v>
      </c>
      <c r="O1566">
        <v>0.74821537616735478</v>
      </c>
      <c r="P1566"/>
      <c r="Q1566">
        <v>7.296008382000001</v>
      </c>
      <c r="R1566">
        <v>37.240168000000004</v>
      </c>
      <c r="S1566">
        <v>3.2105226999999998</v>
      </c>
      <c r="T1566"/>
      <c r="U1566"/>
      <c r="V1566"/>
      <c r="W1566"/>
      <c r="X1566"/>
      <c r="Y1566"/>
      <c r="Z1566">
        <v>5.0155840000000009E-3</v>
      </c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>
        <v>50.821160000000006</v>
      </c>
      <c r="AQ1566"/>
      <c r="AR1566"/>
      <c r="AS1566"/>
      <c r="AT1566"/>
      <c r="AU1566"/>
      <c r="AV1566">
        <v>1.9216586299999998</v>
      </c>
      <c r="AW1566"/>
      <c r="AX1566"/>
      <c r="AY1566"/>
      <c r="AZ1566"/>
      <c r="BA1566"/>
      <c r="BB1566"/>
      <c r="BC1566"/>
    </row>
    <row r="1567" spans="1:55" x14ac:dyDescent="0.2">
      <c r="A1567" s="3" t="str">
        <f t="shared" si="24"/>
        <v>EthiopiaAR5_UNFCCC1999</v>
      </c>
      <c r="B1567" t="s">
        <v>165</v>
      </c>
      <c r="C1567" t="s">
        <v>166</v>
      </c>
      <c r="D1567" t="s">
        <v>25</v>
      </c>
      <c r="E1567" t="s">
        <v>60</v>
      </c>
      <c r="F1567">
        <v>135.10088421958301</v>
      </c>
      <c r="G1567">
        <v>2.0759973910458931</v>
      </c>
      <c r="H1567" t="s">
        <v>297</v>
      </c>
      <c r="I1567" t="s">
        <v>213</v>
      </c>
      <c r="J1567">
        <v>3.0197480404585103E-3</v>
      </c>
      <c r="K1567">
        <v>0.23168108453464872</v>
      </c>
      <c r="L1567">
        <v>2.1535786747858048E-2</v>
      </c>
      <c r="M1567"/>
      <c r="N1567">
        <v>3.4704015869944922E-3</v>
      </c>
      <c r="O1567">
        <v>0.74331272713049867</v>
      </c>
      <c r="P1567"/>
      <c r="Q1567">
        <v>7.3620944460000004</v>
      </c>
      <c r="R1567">
        <v>36.584744000000001</v>
      </c>
      <c r="S1567">
        <v>3.1401731499999999</v>
      </c>
      <c r="T1567"/>
      <c r="U1567"/>
      <c r="V1567"/>
      <c r="W1567"/>
      <c r="X1567"/>
      <c r="Y1567"/>
      <c r="Z1567">
        <v>5.4013960000000001E-3</v>
      </c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>
        <v>51.37415</v>
      </c>
      <c r="AQ1567"/>
      <c r="AR1567"/>
      <c r="AS1567"/>
      <c r="AT1567"/>
      <c r="AU1567"/>
      <c r="AV1567">
        <v>1.955643695</v>
      </c>
      <c r="AW1567"/>
      <c r="AX1567"/>
      <c r="AY1567"/>
      <c r="AZ1567"/>
      <c r="BA1567"/>
      <c r="BB1567"/>
      <c r="BC1567"/>
    </row>
    <row r="1568" spans="1:55" x14ac:dyDescent="0.2">
      <c r="A1568" s="3" t="str">
        <f t="shared" si="24"/>
        <v>EthiopiaAR5_UNFCCC2000</v>
      </c>
      <c r="B1568" t="s">
        <v>165</v>
      </c>
      <c r="C1568" t="s">
        <v>166</v>
      </c>
      <c r="D1568" t="s">
        <v>25</v>
      </c>
      <c r="E1568" t="s">
        <v>58</v>
      </c>
      <c r="F1568">
        <v>184.52013621858302</v>
      </c>
      <c r="G1568">
        <v>2.7527226150299979</v>
      </c>
      <c r="H1568" t="s">
        <v>256</v>
      </c>
      <c r="I1568" t="s">
        <v>147</v>
      </c>
      <c r="J1568">
        <v>2.8533194486886804E-3</v>
      </c>
      <c r="K1568">
        <v>0.17369884826345122</v>
      </c>
      <c r="L1568">
        <v>1.7498360315402955E-2</v>
      </c>
      <c r="M1568"/>
      <c r="N1568">
        <v>2.5733979213927033E-3</v>
      </c>
      <c r="O1568">
        <v>0.80622939349975309</v>
      </c>
      <c r="P1568"/>
      <c r="Q1568">
        <v>6.9364641540000012</v>
      </c>
      <c r="R1568">
        <v>34.377251999999999</v>
      </c>
      <c r="S1568">
        <v>2.9703425999999999</v>
      </c>
      <c r="T1568"/>
      <c r="U1568"/>
      <c r="V1568"/>
      <c r="W1568"/>
      <c r="X1568"/>
      <c r="Y1568"/>
      <c r="Z1568">
        <v>5.7872080000000003E-3</v>
      </c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>
        <v>102.65049999999999</v>
      </c>
      <c r="AQ1568"/>
      <c r="AR1568"/>
      <c r="AS1568"/>
      <c r="AT1568"/>
      <c r="AU1568"/>
      <c r="AV1568">
        <v>1.8252115499999999</v>
      </c>
      <c r="AW1568"/>
      <c r="AX1568"/>
      <c r="AY1568"/>
      <c r="AZ1568"/>
      <c r="BA1568"/>
      <c r="BB1568"/>
      <c r="BC1568"/>
    </row>
    <row r="1569" spans="1:55" x14ac:dyDescent="0.2">
      <c r="A1569" s="3" t="str">
        <f t="shared" si="24"/>
        <v>EthiopiaAR5_UNFCCC2001</v>
      </c>
      <c r="B1569" t="s">
        <v>165</v>
      </c>
      <c r="C1569" t="s">
        <v>166</v>
      </c>
      <c r="D1569" t="s">
        <v>25</v>
      </c>
      <c r="E1569" t="s">
        <v>55</v>
      </c>
      <c r="F1569">
        <v>204.13938271158298</v>
      </c>
      <c r="G1569">
        <v>2.9577302458343313</v>
      </c>
      <c r="H1569" t="s">
        <v>303</v>
      </c>
      <c r="I1569" t="s">
        <v>167</v>
      </c>
      <c r="J1569">
        <v>3.0206312942377038E-3</v>
      </c>
      <c r="K1569">
        <v>0.16271008821218666</v>
      </c>
      <c r="L1569">
        <v>1.6065824141506573E-2</v>
      </c>
      <c r="M1569"/>
      <c r="N1569">
        <v>2.5610829084295799E-3</v>
      </c>
      <c r="O1569">
        <v>0.81866300473787712</v>
      </c>
      <c r="P1569"/>
      <c r="Q1569">
        <v>7.2679770480000006</v>
      </c>
      <c r="R1569">
        <v>36.810311999999996</v>
      </c>
      <c r="S1569">
        <v>3.1086964500000005</v>
      </c>
      <c r="T1569"/>
      <c r="U1569"/>
      <c r="V1569"/>
      <c r="W1569"/>
      <c r="X1569"/>
      <c r="Y1569"/>
      <c r="Z1569">
        <v>1.4433749380000001</v>
      </c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>
        <v>118.491</v>
      </c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</row>
    <row r="1570" spans="1:55" x14ac:dyDescent="0.2">
      <c r="A1570" s="3" t="str">
        <f t="shared" si="24"/>
        <v>EthiopiaAR5_UNFCCC2002</v>
      </c>
      <c r="B1570" t="s">
        <v>165</v>
      </c>
      <c r="C1570" t="s">
        <v>166</v>
      </c>
      <c r="D1570" t="s">
        <v>25</v>
      </c>
      <c r="E1570" t="s">
        <v>52</v>
      </c>
      <c r="F1570">
        <v>203.34256230758302</v>
      </c>
      <c r="G1570">
        <v>2.861029465285664</v>
      </c>
      <c r="H1570" t="s">
        <v>305</v>
      </c>
      <c r="I1570" t="s">
        <v>202</v>
      </c>
      <c r="J1570">
        <v>3.2091512588595951E-3</v>
      </c>
      <c r="K1570">
        <v>0.16612381886624472</v>
      </c>
      <c r="L1570">
        <v>1.6239739548501074E-2</v>
      </c>
      <c r="M1570"/>
      <c r="N1570">
        <v>2.8043497855477478E-3</v>
      </c>
      <c r="O1570">
        <v>0.81483209179970639</v>
      </c>
      <c r="P1570"/>
      <c r="Q1570">
        <v>8.5770572139999999</v>
      </c>
      <c r="R1570">
        <v>42.502040000000001</v>
      </c>
      <c r="S1570">
        <v>3.6800974000000002</v>
      </c>
      <c r="T1570"/>
      <c r="U1570"/>
      <c r="V1570"/>
      <c r="W1570"/>
      <c r="X1570"/>
      <c r="Y1570"/>
      <c r="Z1570">
        <v>6.4538879999999996E-3</v>
      </c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>
        <v>108.77510000000001</v>
      </c>
      <c r="AQ1570"/>
      <c r="AR1570"/>
      <c r="AS1570"/>
      <c r="AT1570"/>
      <c r="AU1570"/>
      <c r="AV1570">
        <v>2.149296895</v>
      </c>
      <c r="AW1570"/>
      <c r="AX1570"/>
      <c r="AY1570"/>
      <c r="AZ1570"/>
      <c r="BA1570"/>
      <c r="BB1570"/>
      <c r="BC1570"/>
    </row>
    <row r="1571" spans="1:55" x14ac:dyDescent="0.2">
      <c r="A1571" s="3" t="str">
        <f t="shared" si="24"/>
        <v>EthiopiaAR5_UNFCCC2003</v>
      </c>
      <c r="B1571" t="s">
        <v>165</v>
      </c>
      <c r="C1571" t="s">
        <v>166</v>
      </c>
      <c r="D1571" t="s">
        <v>25</v>
      </c>
      <c r="E1571" t="s">
        <v>50</v>
      </c>
      <c r="F1571">
        <v>205.92907352058299</v>
      </c>
      <c r="G1571">
        <v>2.8144368442831218</v>
      </c>
      <c r="H1571" t="s">
        <v>302</v>
      </c>
      <c r="I1571" t="s">
        <v>167</v>
      </c>
      <c r="J1571">
        <v>3.0852339989643519E-3</v>
      </c>
      <c r="K1571">
        <v>0.16757166362977824</v>
      </c>
      <c r="L1571">
        <v>1.7534043713546339E-2</v>
      </c>
      <c r="M1571"/>
      <c r="N1571">
        <v>3.9295156587936513E-3</v>
      </c>
      <c r="O1571">
        <v>0.81096477699788183</v>
      </c>
      <c r="P1571"/>
      <c r="Q1571">
        <v>8.3423216740000008</v>
      </c>
      <c r="R1571">
        <v>41.567148000000003</v>
      </c>
      <c r="S1571">
        <v>3.5496643999999997</v>
      </c>
      <c r="T1571"/>
      <c r="U1571"/>
      <c r="V1571"/>
      <c r="W1571"/>
      <c r="X1571"/>
      <c r="Y1571"/>
      <c r="Z1571">
        <v>1.7958911110000002</v>
      </c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>
        <v>111.7462</v>
      </c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</row>
    <row r="1572" spans="1:55" x14ac:dyDescent="0.2">
      <c r="A1572" s="3" t="str">
        <f t="shared" si="24"/>
        <v>EthiopiaAR5_UNFCCC2004</v>
      </c>
      <c r="B1572" t="s">
        <v>165</v>
      </c>
      <c r="C1572" t="s">
        <v>166</v>
      </c>
      <c r="D1572" t="s">
        <v>25</v>
      </c>
      <c r="E1572" t="s">
        <v>46</v>
      </c>
      <c r="F1572">
        <v>158.60915538316598</v>
      </c>
      <c r="G1572">
        <v>2.1063345854433106</v>
      </c>
      <c r="H1572" t="s">
        <v>303</v>
      </c>
      <c r="I1572" t="s">
        <v>167</v>
      </c>
      <c r="J1572">
        <v>2.9968282211232052E-3</v>
      </c>
      <c r="K1572">
        <v>0.22159489119816803</v>
      </c>
      <c r="L1572">
        <v>2.3780716207006076E-2</v>
      </c>
      <c r="M1572"/>
      <c r="N1572">
        <v>5.2982248721386892E-3</v>
      </c>
      <c r="O1572">
        <v>0.74932616772268723</v>
      </c>
      <c r="P1572"/>
      <c r="Q1572">
        <v>8.4570105499999997</v>
      </c>
      <c r="R1572">
        <v>42.275463999999999</v>
      </c>
      <c r="S1572">
        <v>4.7681900500000003</v>
      </c>
      <c r="T1572"/>
      <c r="U1572"/>
      <c r="V1572"/>
      <c r="W1572"/>
      <c r="X1572"/>
      <c r="Y1572"/>
      <c r="Z1572">
        <v>1.8348759690000003</v>
      </c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>
        <v>61.514449999999997</v>
      </c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</row>
    <row r="1573" spans="1:55" x14ac:dyDescent="0.2">
      <c r="A1573" s="3" t="str">
        <f t="shared" si="24"/>
        <v>EthiopiaAR5_UNFCCC2005</v>
      </c>
      <c r="B1573" t="s">
        <v>165</v>
      </c>
      <c r="C1573" t="s">
        <v>166</v>
      </c>
      <c r="D1573" t="s">
        <v>25</v>
      </c>
      <c r="E1573" t="s">
        <v>43</v>
      </c>
      <c r="F1573">
        <v>137.7059919753373</v>
      </c>
      <c r="G1573">
        <v>1.7775409658938333</v>
      </c>
      <c r="H1573" t="s">
        <v>302</v>
      </c>
      <c r="I1573" t="s">
        <v>202</v>
      </c>
      <c r="J1573">
        <v>3.0188530650544524E-3</v>
      </c>
      <c r="K1573">
        <v>0.11679091883828613</v>
      </c>
      <c r="L1573">
        <v>2.8772773037426102E-2</v>
      </c>
      <c r="M1573"/>
      <c r="N1573">
        <v>1.1040483018867387E-2</v>
      </c>
      <c r="O1573">
        <v>0.84339582510542033</v>
      </c>
      <c r="P1573"/>
      <c r="Q1573">
        <v>8.8939465799999997</v>
      </c>
      <c r="R1573">
        <v>44.654623999999998</v>
      </c>
      <c r="S1573"/>
      <c r="T1573"/>
      <c r="U1573"/>
      <c r="V1573"/>
      <c r="W1573"/>
      <c r="X1573"/>
      <c r="Y1573"/>
      <c r="Z1573">
        <v>1.164748144</v>
      </c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>
        <v>61.427339999999994</v>
      </c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</row>
    <row r="1574" spans="1:55" x14ac:dyDescent="0.2">
      <c r="A1574" s="3" t="str">
        <f t="shared" si="24"/>
        <v>EthiopiaAR5_UNFCCC2006</v>
      </c>
      <c r="B1574" t="s">
        <v>165</v>
      </c>
      <c r="C1574" t="s">
        <v>166</v>
      </c>
      <c r="D1574" t="s">
        <v>25</v>
      </c>
      <c r="E1574" t="s">
        <v>39</v>
      </c>
      <c r="F1574">
        <v>147.36495150596451</v>
      </c>
      <c r="G1574">
        <v>1.8492032857637652</v>
      </c>
      <c r="H1574" t="s">
        <v>257</v>
      </c>
      <c r="I1574" t="s">
        <v>206</v>
      </c>
      <c r="J1574">
        <v>3.031471499103185E-3</v>
      </c>
      <c r="K1574">
        <v>0.11598658779983174</v>
      </c>
      <c r="L1574">
        <v>3.0349692065816475E-2</v>
      </c>
      <c r="M1574"/>
      <c r="N1574">
        <v>6.6062444974278505E-3</v>
      </c>
      <c r="O1574">
        <v>0.84705747563692391</v>
      </c>
      <c r="P1574"/>
      <c r="Q1574">
        <v>9.9267313000000001</v>
      </c>
      <c r="R1574">
        <v>46.087356</v>
      </c>
      <c r="S1574">
        <v>5.1869085999999998</v>
      </c>
      <c r="T1574"/>
      <c r="U1574"/>
      <c r="V1574"/>
      <c r="W1574"/>
      <c r="X1574"/>
      <c r="Y1574"/>
      <c r="Z1574">
        <v>1.4629179200000004</v>
      </c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>
        <v>62.162669999999999</v>
      </c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</row>
    <row r="1575" spans="1:55" x14ac:dyDescent="0.2">
      <c r="A1575" s="3" t="str">
        <f t="shared" si="24"/>
        <v>EthiopiaAR5_UNFCCC2007</v>
      </c>
      <c r="B1575" t="s">
        <v>165</v>
      </c>
      <c r="C1575" t="s">
        <v>166</v>
      </c>
      <c r="D1575" t="s">
        <v>25</v>
      </c>
      <c r="E1575" t="s">
        <v>37</v>
      </c>
      <c r="F1575">
        <v>152.40426497308101</v>
      </c>
      <c r="G1575">
        <v>1.8586750709570332</v>
      </c>
      <c r="H1575" t="s">
        <v>302</v>
      </c>
      <c r="I1575" t="s">
        <v>219</v>
      </c>
      <c r="J1575">
        <v>3.2205065453684706E-3</v>
      </c>
      <c r="K1575">
        <v>0.11864009294145851</v>
      </c>
      <c r="L1575">
        <v>2.981911472623618E-2</v>
      </c>
      <c r="M1575"/>
      <c r="N1575">
        <v>1.7761692564693822E-2</v>
      </c>
      <c r="O1575">
        <v>0.83377909976761144</v>
      </c>
      <c r="P1575"/>
      <c r="Q1575">
        <v>11.378985010000001</v>
      </c>
      <c r="R1575">
        <v>52.396735999999997</v>
      </c>
      <c r="S1575"/>
      <c r="T1575"/>
      <c r="U1575"/>
      <c r="V1575"/>
      <c r="W1575"/>
      <c r="X1575"/>
      <c r="Y1575"/>
      <c r="Z1575">
        <v>0.98634984000000003</v>
      </c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>
        <v>62.309419999999996</v>
      </c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</row>
    <row r="1576" spans="1:55" x14ac:dyDescent="0.2">
      <c r="A1576" s="3" t="str">
        <f t="shared" si="24"/>
        <v>EthiopiaAR5_UNFCCC2008</v>
      </c>
      <c r="B1576" t="s">
        <v>165</v>
      </c>
      <c r="C1576" t="s">
        <v>166</v>
      </c>
      <c r="D1576" t="s">
        <v>25</v>
      </c>
      <c r="E1576" t="s">
        <v>33</v>
      </c>
      <c r="F1576">
        <v>174.90704582989551</v>
      </c>
      <c r="G1576">
        <v>2.0734121426985377</v>
      </c>
      <c r="H1576" t="s">
        <v>302</v>
      </c>
      <c r="I1576" t="s">
        <v>232</v>
      </c>
      <c r="J1576">
        <v>3.295635485392859E-3</v>
      </c>
      <c r="K1576">
        <v>0.10823149376901697</v>
      </c>
      <c r="L1576">
        <v>3.0056025182156842E-2</v>
      </c>
      <c r="M1576"/>
      <c r="N1576">
        <v>8.5045236567922924E-3</v>
      </c>
      <c r="O1576">
        <v>0.85320795739203392</v>
      </c>
      <c r="P1576"/>
      <c r="Q1576">
        <v>11.732141499999999</v>
      </c>
      <c r="R1576">
        <v>53.063472000000004</v>
      </c>
      <c r="S1576">
        <v>6.0986145999999994</v>
      </c>
      <c r="T1576"/>
      <c r="U1576"/>
      <c r="V1576"/>
      <c r="W1576"/>
      <c r="X1576"/>
      <c r="Y1576"/>
      <c r="Z1576">
        <v>1.5219452060000001</v>
      </c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>
        <v>76.815910000000002</v>
      </c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</row>
    <row r="1577" spans="1:55" x14ac:dyDescent="0.2">
      <c r="A1577" s="3" t="str">
        <f t="shared" si="24"/>
        <v>EthiopiaAR5_UNFCCC2009</v>
      </c>
      <c r="B1577" t="s">
        <v>165</v>
      </c>
      <c r="C1577" t="s">
        <v>166</v>
      </c>
      <c r="D1577" t="s">
        <v>25</v>
      </c>
      <c r="E1577" t="s">
        <v>31</v>
      </c>
      <c r="F1577">
        <v>173.687162034035</v>
      </c>
      <c r="G1577">
        <v>2.0020285960152879</v>
      </c>
      <c r="H1577" t="s">
        <v>303</v>
      </c>
      <c r="I1577" t="s">
        <v>208</v>
      </c>
      <c r="J1577">
        <v>3.3974625600118858E-3</v>
      </c>
      <c r="K1577">
        <v>0.11201684529350826</v>
      </c>
      <c r="L1577">
        <v>3.283169624754749E-2</v>
      </c>
      <c r="M1577"/>
      <c r="N1577">
        <v>1.1362087887723627E-2</v>
      </c>
      <c r="O1577">
        <v>0.84378937057122061</v>
      </c>
      <c r="P1577"/>
      <c r="Q1577">
        <v>12.07267113</v>
      </c>
      <c r="R1577">
        <v>54.628224000000003</v>
      </c>
      <c r="S1577">
        <v>6.3289499499999993</v>
      </c>
      <c r="T1577"/>
      <c r="U1577"/>
      <c r="V1577"/>
      <c r="W1577"/>
      <c r="X1577"/>
      <c r="Y1577"/>
      <c r="Z1577">
        <v>1.6423860490000002</v>
      </c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>
        <v>71.883150000000001</v>
      </c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</row>
    <row r="1578" spans="1:55" x14ac:dyDescent="0.2">
      <c r="A1578" s="3" t="str">
        <f t="shared" si="24"/>
        <v>EthiopiaAR5_UNFCCC2010</v>
      </c>
      <c r="B1578" t="s">
        <v>165</v>
      </c>
      <c r="C1578" t="s">
        <v>166</v>
      </c>
      <c r="D1578" t="s">
        <v>25</v>
      </c>
      <c r="E1578" t="s">
        <v>30</v>
      </c>
      <c r="F1578">
        <v>185.19171868353851</v>
      </c>
      <c r="G1578">
        <v>2.0752611265729173</v>
      </c>
      <c r="H1578" t="s">
        <v>302</v>
      </c>
      <c r="I1578" t="s">
        <v>208</v>
      </c>
      <c r="J1578">
        <v>3.3838313463490548E-3</v>
      </c>
      <c r="K1578">
        <v>0.12260566499919183</v>
      </c>
      <c r="L1578">
        <v>3.3023652523311332E-2</v>
      </c>
      <c r="M1578"/>
      <c r="N1578">
        <v>6.5987642033186952E-3</v>
      </c>
      <c r="O1578">
        <v>0.83777191827417807</v>
      </c>
      <c r="P1578"/>
      <c r="Q1578">
        <v>12.719880229999999</v>
      </c>
      <c r="R1578">
        <v>57.386392000000008</v>
      </c>
      <c r="S1578">
        <v>6.5930727999999998</v>
      </c>
      <c r="T1578"/>
      <c r="U1578"/>
      <c r="V1578"/>
      <c r="W1578"/>
      <c r="X1578"/>
      <c r="Y1578"/>
      <c r="Z1578">
        <v>1.5413763800000002</v>
      </c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>
        <v>76.907699999999991</v>
      </c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</row>
    <row r="1579" spans="1:55" x14ac:dyDescent="0.2">
      <c r="A1579" s="3" t="str">
        <f t="shared" si="24"/>
        <v>EthiopiaAR5_UNFCCC2011</v>
      </c>
      <c r="B1579" t="s">
        <v>165</v>
      </c>
      <c r="C1579" t="s">
        <v>166</v>
      </c>
      <c r="D1579" t="s">
        <v>25</v>
      </c>
      <c r="E1579" t="s">
        <v>29</v>
      </c>
      <c r="F1579">
        <v>209.29768259484248</v>
      </c>
      <c r="G1579">
        <v>2.2794859879146534</v>
      </c>
      <c r="H1579" t="s">
        <v>257</v>
      </c>
      <c r="I1579" t="s">
        <v>208</v>
      </c>
      <c r="J1579">
        <v>3.3739201240425309E-3</v>
      </c>
      <c r="K1579">
        <v>0.11842598233552198</v>
      </c>
      <c r="L1579">
        <v>3.2151180570051001E-2</v>
      </c>
      <c r="M1579"/>
      <c r="N1579">
        <v>8.9688823150221395E-3</v>
      </c>
      <c r="O1579">
        <v>0.84045395477940488</v>
      </c>
      <c r="P1579"/>
      <c r="Q1579">
        <v>12.435208130000001</v>
      </c>
      <c r="R1579">
        <v>55.961891999999999</v>
      </c>
      <c r="S1579">
        <v>3.8954814500000001</v>
      </c>
      <c r="T1579"/>
      <c r="U1579"/>
      <c r="V1579"/>
      <c r="W1579"/>
      <c r="X1579"/>
      <c r="Y1579"/>
      <c r="Z1579">
        <v>1.4710834829999999</v>
      </c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>
        <v>102.14139999999999</v>
      </c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</row>
    <row r="1580" spans="1:55" x14ac:dyDescent="0.2">
      <c r="A1580" s="3" t="str">
        <f t="shared" si="24"/>
        <v>EthiopiaAR5_UNFCCC2012</v>
      </c>
      <c r="B1580" t="s">
        <v>165</v>
      </c>
      <c r="C1580" t="s">
        <v>166</v>
      </c>
      <c r="D1580" t="s">
        <v>25</v>
      </c>
      <c r="E1580" t="s">
        <v>28</v>
      </c>
      <c r="F1580">
        <v>141.24696644524002</v>
      </c>
      <c r="G1580">
        <v>1.4954478800630338</v>
      </c>
      <c r="H1580" t="s">
        <v>256</v>
      </c>
      <c r="I1580" t="s">
        <v>208</v>
      </c>
      <c r="J1580">
        <v>3.4612647608702951E-3</v>
      </c>
      <c r="K1580">
        <v>0.16167630297457319</v>
      </c>
      <c r="L1580">
        <v>5.1025503664846178E-2</v>
      </c>
      <c r="M1580"/>
      <c r="N1580">
        <v>1.241012907473364E-2</v>
      </c>
      <c r="O1580">
        <v>0.77488806428584689</v>
      </c>
      <c r="P1580"/>
      <c r="Q1580">
        <v>12.889004890000001</v>
      </c>
      <c r="R1580">
        <v>57.929200000000002</v>
      </c>
      <c r="S1580">
        <v>6.7133589499999999</v>
      </c>
      <c r="T1580"/>
      <c r="U1580"/>
      <c r="V1580"/>
      <c r="W1580"/>
      <c r="X1580"/>
      <c r="Y1580"/>
      <c r="Z1580">
        <v>1.4848745749999999</v>
      </c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>
        <v>30.434150000000002</v>
      </c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</row>
    <row r="1581" spans="1:55" x14ac:dyDescent="0.2">
      <c r="A1581" s="3" t="str">
        <f t="shared" si="24"/>
        <v>EthiopiaAR5_UNFCCC2013</v>
      </c>
      <c r="B1581" t="s">
        <v>165</v>
      </c>
      <c r="C1581" t="s">
        <v>166</v>
      </c>
      <c r="D1581" t="s">
        <v>25</v>
      </c>
      <c r="E1581" t="s">
        <v>27</v>
      </c>
      <c r="F1581">
        <v>137.24172485519932</v>
      </c>
      <c r="G1581">
        <v>1.4136336313428604</v>
      </c>
      <c r="H1581" t="s">
        <v>305</v>
      </c>
      <c r="I1581" t="s">
        <v>208</v>
      </c>
      <c r="J1581">
        <v>3.5114596204487486E-3</v>
      </c>
      <c r="K1581">
        <v>0.16730197655818405</v>
      </c>
      <c r="L1581">
        <v>5.4635288279648392E-2</v>
      </c>
      <c r="M1581"/>
      <c r="N1581">
        <v>1.2809503941784652E-2</v>
      </c>
      <c r="O1581">
        <v>0.7652532312203828</v>
      </c>
      <c r="P1581"/>
      <c r="Q1581">
        <v>12.983807929999999</v>
      </c>
      <c r="R1581">
        <v>58.338923999999999</v>
      </c>
      <c r="S1581">
        <v>6.7170307899999999</v>
      </c>
      <c r="T1581"/>
      <c r="U1581"/>
      <c r="V1581"/>
      <c r="W1581"/>
      <c r="X1581"/>
      <c r="Y1581"/>
      <c r="Z1581">
        <v>1.4803006837000001</v>
      </c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>
        <v>25.50461</v>
      </c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</row>
    <row r="1582" spans="1:55" x14ac:dyDescent="0.2">
      <c r="A1582" s="3" t="str">
        <f t="shared" si="24"/>
        <v>EthiopiaAR6_UNFCCC1990</v>
      </c>
      <c r="B1582" t="s">
        <v>165</v>
      </c>
      <c r="C1582" t="s">
        <v>166</v>
      </c>
      <c r="D1582" t="s">
        <v>285</v>
      </c>
      <c r="E1582" t="s">
        <v>79</v>
      </c>
      <c r="F1582">
        <v>58.478199999999994</v>
      </c>
      <c r="G1582">
        <v>1.2213983632967014</v>
      </c>
      <c r="H1582" t="s">
        <v>215</v>
      </c>
      <c r="I1582" t="s">
        <v>167</v>
      </c>
      <c r="J1582">
        <v>2.9026792796057297E-3</v>
      </c>
      <c r="K1582">
        <v>0.12362213611226064</v>
      </c>
      <c r="L1582">
        <v>2.5134152555995225E-2</v>
      </c>
      <c r="M1582"/>
      <c r="N1582">
        <v>2.3769541470154689E-3</v>
      </c>
      <c r="O1582">
        <v>0.8488667571847287</v>
      </c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>
        <v>4.726</v>
      </c>
      <c r="AR1582"/>
      <c r="AS1582">
        <v>44.914199999999994</v>
      </c>
      <c r="AT1582"/>
      <c r="AU1582"/>
      <c r="AV1582"/>
      <c r="AW1582"/>
      <c r="AX1582"/>
      <c r="AY1582">
        <v>-31.265000000000001</v>
      </c>
      <c r="AZ1582"/>
      <c r="BA1582">
        <v>-36.536000000000001</v>
      </c>
      <c r="BB1582"/>
      <c r="BC1582"/>
    </row>
    <row r="1583" spans="1:55" x14ac:dyDescent="0.2">
      <c r="A1583" s="3" t="str">
        <f t="shared" si="24"/>
        <v>EthiopiaAR6_UNFCCC1991</v>
      </c>
      <c r="B1583" t="s">
        <v>165</v>
      </c>
      <c r="C1583" t="s">
        <v>166</v>
      </c>
      <c r="D1583" t="s">
        <v>285</v>
      </c>
      <c r="E1583" t="s">
        <v>78</v>
      </c>
      <c r="F1583">
        <v>61.430599999999998</v>
      </c>
      <c r="G1583">
        <v>1.2301514114763215</v>
      </c>
      <c r="H1583" t="s">
        <v>225</v>
      </c>
      <c r="I1583" t="s">
        <v>202</v>
      </c>
      <c r="J1583">
        <v>2.8994965252868471E-3</v>
      </c>
      <c r="K1583">
        <v>0.11407344222586137</v>
      </c>
      <c r="L1583">
        <v>2.3483410547837723E-2</v>
      </c>
      <c r="M1583"/>
      <c r="N1583">
        <v>2.0022594602689867E-3</v>
      </c>
      <c r="O1583">
        <v>0.860440887766032</v>
      </c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>
        <v>6.008</v>
      </c>
      <c r="AR1583"/>
      <c r="AS1583">
        <v>46.849400000000003</v>
      </c>
      <c r="AT1583"/>
      <c r="AU1583"/>
      <c r="AV1583"/>
      <c r="AW1583"/>
      <c r="AX1583"/>
      <c r="AY1583">
        <v>-25.150400000000001</v>
      </c>
      <c r="AZ1583"/>
      <c r="BA1583">
        <v>-31.512</v>
      </c>
      <c r="BB1583"/>
      <c r="BC1583"/>
    </row>
    <row r="1584" spans="1:55" x14ac:dyDescent="0.2">
      <c r="A1584" s="3" t="str">
        <f t="shared" si="24"/>
        <v>EthiopiaAR6_UNFCCC1992</v>
      </c>
      <c r="B1584" t="s">
        <v>165</v>
      </c>
      <c r="C1584" t="s">
        <v>166</v>
      </c>
      <c r="D1584" t="s">
        <v>285</v>
      </c>
      <c r="E1584" t="s">
        <v>76</v>
      </c>
      <c r="F1584">
        <v>61.69</v>
      </c>
      <c r="G1584">
        <v>1.1860826154127215</v>
      </c>
      <c r="H1584" t="s">
        <v>216</v>
      </c>
      <c r="I1584" t="s">
        <v>202</v>
      </c>
      <c r="J1584">
        <v>2.9353761056335297E-3</v>
      </c>
      <c r="K1584">
        <v>0.1235564921381099</v>
      </c>
      <c r="L1584">
        <v>2.3825579510455504E-2</v>
      </c>
      <c r="M1584"/>
      <c r="N1584">
        <v>3.1285459555843733E-3</v>
      </c>
      <c r="O1584">
        <v>0.84948938239585026</v>
      </c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>
        <v>7.65</v>
      </c>
      <c r="AR1584"/>
      <c r="AS1584">
        <v>44.755000000000003</v>
      </c>
      <c r="AT1584"/>
      <c r="AU1584"/>
      <c r="AV1584"/>
      <c r="AW1584"/>
      <c r="AX1584"/>
      <c r="AY1584">
        <v>-20.284599999999998</v>
      </c>
      <c r="AZ1584"/>
      <c r="BA1584">
        <v>-28.396999999999998</v>
      </c>
      <c r="BB1584"/>
      <c r="BC1584"/>
    </row>
    <row r="1585" spans="1:55" x14ac:dyDescent="0.2">
      <c r="A1585" s="3" t="str">
        <f t="shared" si="24"/>
        <v>EthiopiaAR6_UNFCCC1993</v>
      </c>
      <c r="B1585" t="s">
        <v>165</v>
      </c>
      <c r="C1585" t="s">
        <v>166</v>
      </c>
      <c r="D1585" t="s">
        <v>285</v>
      </c>
      <c r="E1585" t="s">
        <v>73</v>
      </c>
      <c r="F1585">
        <v>64.245800000000003</v>
      </c>
      <c r="G1585">
        <v>1.1943447305374706</v>
      </c>
      <c r="H1585" t="s">
        <v>244</v>
      </c>
      <c r="I1585" t="s">
        <v>147</v>
      </c>
      <c r="J1585">
        <v>2.7394776029854529E-3</v>
      </c>
      <c r="K1585">
        <v>0.12647986327510904</v>
      </c>
      <c r="L1585">
        <v>2.3301134081916638E-2</v>
      </c>
      <c r="M1585"/>
      <c r="N1585">
        <v>3.6578266594859119E-3</v>
      </c>
      <c r="O1585">
        <v>0.84656117598348835</v>
      </c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>
        <v>9.7690000000000001</v>
      </c>
      <c r="AR1585"/>
      <c r="AS1585">
        <v>44.619</v>
      </c>
      <c r="AT1585"/>
      <c r="AU1585"/>
      <c r="AV1585"/>
      <c r="AW1585"/>
      <c r="AX1585"/>
      <c r="AY1585">
        <v>-18.793599999999998</v>
      </c>
      <c r="AZ1585"/>
      <c r="BA1585">
        <v>-29.161000000000001</v>
      </c>
      <c r="BB1585"/>
      <c r="BC1585"/>
    </row>
    <row r="1586" spans="1:55" x14ac:dyDescent="0.2">
      <c r="A1586" s="3" t="str">
        <f t="shared" si="24"/>
        <v>EthiopiaAR6_UNFCCC1994</v>
      </c>
      <c r="B1586" t="s">
        <v>165</v>
      </c>
      <c r="C1586" t="s">
        <v>166</v>
      </c>
      <c r="D1586" t="s">
        <v>285</v>
      </c>
      <c r="E1586" t="s">
        <v>70</v>
      </c>
      <c r="F1586">
        <v>53.238868002423239</v>
      </c>
      <c r="G1586">
        <v>0.95718565329468519</v>
      </c>
      <c r="H1586" t="s">
        <v>244</v>
      </c>
      <c r="I1586" t="s">
        <v>217</v>
      </c>
      <c r="J1586">
        <v>2.7543790480849921E-3</v>
      </c>
      <c r="K1586">
        <v>0.17589174674219241</v>
      </c>
      <c r="L1586">
        <v>3.5936242143858467E-2</v>
      </c>
      <c r="M1586"/>
      <c r="N1586">
        <v>6.6578844197789176E-3</v>
      </c>
      <c r="O1586">
        <v>0.7815141266941702</v>
      </c>
      <c r="P1586"/>
      <c r="Q1586">
        <v>6.7441516239999997</v>
      </c>
      <c r="R1586">
        <v>30.371247999999994</v>
      </c>
      <c r="S1586">
        <v>2.7779123189999999</v>
      </c>
      <c r="T1586"/>
      <c r="U1586"/>
      <c r="V1586"/>
      <c r="W1586"/>
      <c r="X1586"/>
      <c r="Y1586"/>
      <c r="Z1586">
        <v>4.0477407999999996E-3</v>
      </c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>
        <v>1.7095677493000001</v>
      </c>
      <c r="AW1586"/>
      <c r="AX1586"/>
      <c r="AY1586">
        <v>-28.36016</v>
      </c>
      <c r="AZ1586"/>
      <c r="BA1586"/>
      <c r="BB1586"/>
      <c r="BC1586"/>
    </row>
    <row r="1587" spans="1:55" x14ac:dyDescent="0.2">
      <c r="A1587" s="3" t="str">
        <f t="shared" si="24"/>
        <v>EthiopiaAR6_UNFCCC1995</v>
      </c>
      <c r="B1587" t="s">
        <v>165</v>
      </c>
      <c r="C1587" t="s">
        <v>166</v>
      </c>
      <c r="D1587" t="s">
        <v>285</v>
      </c>
      <c r="E1587" t="s">
        <v>68</v>
      </c>
      <c r="F1587">
        <v>123.41270505550847</v>
      </c>
      <c r="G1587">
        <v>2.1471841144968873</v>
      </c>
      <c r="H1587" t="s">
        <v>298</v>
      </c>
      <c r="I1587" t="s">
        <v>217</v>
      </c>
      <c r="J1587">
        <v>2.7169001606541089E-3</v>
      </c>
      <c r="K1587">
        <v>8.1668805072177539E-2</v>
      </c>
      <c r="L1587">
        <v>1.7038383203692241E-2</v>
      </c>
      <c r="M1587"/>
      <c r="N1587">
        <v>2.8767519903264084E-3</v>
      </c>
      <c r="O1587">
        <v>0.89841605973380378</v>
      </c>
      <c r="P1587"/>
      <c r="Q1587">
        <v>6.4769767749999998</v>
      </c>
      <c r="R1587">
        <v>30.590915199999994</v>
      </c>
      <c r="S1587">
        <v>1.9474969877999999</v>
      </c>
      <c r="T1587"/>
      <c r="U1587"/>
      <c r="V1587"/>
      <c r="W1587"/>
      <c r="X1587"/>
      <c r="Y1587"/>
      <c r="Z1587">
        <v>5.4044849599999998E-3</v>
      </c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>
        <v>70.145595</v>
      </c>
      <c r="AQ1587"/>
      <c r="AR1587"/>
      <c r="AS1587"/>
      <c r="AT1587"/>
      <c r="AU1587"/>
      <c r="AV1587">
        <v>1.7095677493000001</v>
      </c>
      <c r="AW1587"/>
      <c r="AX1587"/>
      <c r="AY1587"/>
      <c r="AZ1587"/>
      <c r="BA1587"/>
      <c r="BB1587"/>
      <c r="BC1587"/>
    </row>
    <row r="1588" spans="1:55" x14ac:dyDescent="0.2">
      <c r="A1588" s="3" t="str">
        <f t="shared" si="24"/>
        <v>EthiopiaAR6_UNFCCC1996</v>
      </c>
      <c r="B1588" t="s">
        <v>165</v>
      </c>
      <c r="C1588" t="s">
        <v>166</v>
      </c>
      <c r="D1588" t="s">
        <v>285</v>
      </c>
      <c r="E1588" t="s">
        <v>65</v>
      </c>
      <c r="F1588">
        <v>103.89064674940846</v>
      </c>
      <c r="G1588">
        <v>1.7505435935534439</v>
      </c>
      <c r="H1588" t="s">
        <v>298</v>
      </c>
      <c r="I1588" t="s">
        <v>144</v>
      </c>
      <c r="J1588">
        <v>2.7690648821274704E-3</v>
      </c>
      <c r="K1588">
        <v>0.10048904052152223</v>
      </c>
      <c r="L1588">
        <v>2.1941989718270567E-2</v>
      </c>
      <c r="M1588"/>
      <c r="N1588">
        <v>2.1207635806854237E-3</v>
      </c>
      <c r="O1588">
        <v>0.87544820617952168</v>
      </c>
      <c r="P1588"/>
      <c r="Q1588">
        <v>6.7617662300000001</v>
      </c>
      <c r="R1588">
        <v>32.031508799999997</v>
      </c>
      <c r="S1588">
        <v>2.4530584260000001</v>
      </c>
      <c r="T1588"/>
      <c r="U1588"/>
      <c r="V1588"/>
      <c r="W1588"/>
      <c r="X1588"/>
      <c r="Y1588"/>
      <c r="Z1588">
        <v>4.4225295999999999E-3</v>
      </c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>
        <v>48.082089999999994</v>
      </c>
      <c r="AQ1588"/>
      <c r="AR1588"/>
      <c r="AS1588"/>
      <c r="AT1588"/>
      <c r="AU1588"/>
      <c r="AV1588">
        <v>1.6180343499999998</v>
      </c>
      <c r="AW1588"/>
      <c r="AX1588"/>
      <c r="AY1588"/>
      <c r="AZ1588"/>
      <c r="BA1588"/>
      <c r="BB1588"/>
      <c r="BC1588"/>
    </row>
    <row r="1589" spans="1:55" x14ac:dyDescent="0.2">
      <c r="A1589" s="3" t="str">
        <f t="shared" si="24"/>
        <v>EthiopiaAR6_UNFCCC1997</v>
      </c>
      <c r="B1589" t="s">
        <v>165</v>
      </c>
      <c r="C1589" t="s">
        <v>166</v>
      </c>
      <c r="D1589" t="s">
        <v>285</v>
      </c>
      <c r="E1589" t="s">
        <v>64</v>
      </c>
      <c r="F1589">
        <v>129.79198704000848</v>
      </c>
      <c r="G1589">
        <v>2.1196245426522955</v>
      </c>
      <c r="H1589" t="s">
        <v>249</v>
      </c>
      <c r="I1589" t="s">
        <v>169</v>
      </c>
      <c r="J1589">
        <v>2.7802512912432353E-3</v>
      </c>
      <c r="K1589">
        <v>0.2296715577319858</v>
      </c>
      <c r="L1589">
        <v>1.9009074768533096E-2</v>
      </c>
      <c r="M1589"/>
      <c r="N1589">
        <v>2.2255533842082177E-3</v>
      </c>
      <c r="O1589">
        <v>0.74909381411527287</v>
      </c>
      <c r="P1589"/>
      <c r="Q1589">
        <v>7.4359481668000003</v>
      </c>
      <c r="R1589">
        <v>36.176163200000005</v>
      </c>
      <c r="S1589">
        <v>3.2866169699999999</v>
      </c>
      <c r="T1589"/>
      <c r="U1589"/>
      <c r="V1589"/>
      <c r="W1589"/>
      <c r="X1589"/>
      <c r="Y1589"/>
      <c r="Z1589">
        <v>1.5595262766</v>
      </c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>
        <v>48.768120000000003</v>
      </c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</row>
    <row r="1590" spans="1:55" x14ac:dyDescent="0.2">
      <c r="A1590" s="3" t="str">
        <f t="shared" si="24"/>
        <v>EthiopiaAR6_UNFCCC1998</v>
      </c>
      <c r="B1590" t="s">
        <v>165</v>
      </c>
      <c r="C1590" t="s">
        <v>166</v>
      </c>
      <c r="D1590" t="s">
        <v>285</v>
      </c>
      <c r="E1590" t="s">
        <v>62</v>
      </c>
      <c r="F1590">
        <v>132.82663111160781</v>
      </c>
      <c r="G1590">
        <v>2.1038012217689666</v>
      </c>
      <c r="H1590" t="s">
        <v>249</v>
      </c>
      <c r="I1590" t="s">
        <v>213</v>
      </c>
      <c r="J1590">
        <v>2.9846371879108059E-3</v>
      </c>
      <c r="K1590">
        <v>0.22740044671183554</v>
      </c>
      <c r="L1590">
        <v>2.0139301146261075E-2</v>
      </c>
      <c r="M1590"/>
      <c r="N1590">
        <v>2.1236333455072419E-3</v>
      </c>
      <c r="O1590">
        <v>0.75033661879639624</v>
      </c>
      <c r="P1590"/>
      <c r="Q1590">
        <v>7.4359481668000003</v>
      </c>
      <c r="R1590">
        <v>36.176163200000005</v>
      </c>
      <c r="S1590">
        <v>3.3074441399999999</v>
      </c>
      <c r="T1590"/>
      <c r="U1590"/>
      <c r="V1590"/>
      <c r="W1590"/>
      <c r="X1590"/>
      <c r="Y1590"/>
      <c r="Z1590">
        <v>4.8722816000000002E-3</v>
      </c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>
        <v>50.821160000000006</v>
      </c>
      <c r="AQ1590"/>
      <c r="AR1590"/>
      <c r="AS1590"/>
      <c r="AT1590"/>
      <c r="AU1590"/>
      <c r="AV1590">
        <v>1.9190974860000001</v>
      </c>
      <c r="AW1590"/>
      <c r="AX1590"/>
      <c r="AY1590"/>
      <c r="AZ1590"/>
      <c r="BA1590"/>
      <c r="BB1590"/>
      <c r="BC1590"/>
    </row>
    <row r="1591" spans="1:55" x14ac:dyDescent="0.2">
      <c r="A1591" s="3" t="str">
        <f t="shared" si="24"/>
        <v>EthiopiaAR6_UNFCCC1999</v>
      </c>
      <c r="B1591" t="s">
        <v>165</v>
      </c>
      <c r="C1591" t="s">
        <v>166</v>
      </c>
      <c r="D1591" t="s">
        <v>285</v>
      </c>
      <c r="E1591" t="s">
        <v>60</v>
      </c>
      <c r="F1591">
        <v>133.61997541240061</v>
      </c>
      <c r="G1591">
        <v>2.0532413385015538</v>
      </c>
      <c r="H1591" t="s">
        <v>297</v>
      </c>
      <c r="I1591" t="s">
        <v>213</v>
      </c>
      <c r="J1591">
        <v>3.00902060928087E-3</v>
      </c>
      <c r="K1591">
        <v>0.22953194260470028</v>
      </c>
      <c r="L1591">
        <v>2.1468975409897968E-2</v>
      </c>
      <c r="M1591"/>
      <c r="N1591">
        <v>3.508864011933413E-3</v>
      </c>
      <c r="O1591">
        <v>0.74549021797346826</v>
      </c>
      <c r="P1591"/>
      <c r="Q1591">
        <v>7.5055138403999999</v>
      </c>
      <c r="R1591">
        <v>35.539465599999993</v>
      </c>
      <c r="S1591">
        <v>3.2349708300000004</v>
      </c>
      <c r="T1591"/>
      <c r="U1591"/>
      <c r="V1591"/>
      <c r="W1591"/>
      <c r="X1591"/>
      <c r="Y1591"/>
      <c r="Z1591">
        <v>5.2470704000000005E-3</v>
      </c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>
        <v>51.37415</v>
      </c>
      <c r="AQ1591"/>
      <c r="AR1591"/>
      <c r="AS1591"/>
      <c r="AT1591"/>
      <c r="AU1591"/>
      <c r="AV1591">
        <v>1.9530372549999999</v>
      </c>
      <c r="AW1591"/>
      <c r="AX1591"/>
      <c r="AY1591"/>
      <c r="AZ1591"/>
      <c r="BA1591"/>
      <c r="BB1591"/>
      <c r="BC1591"/>
    </row>
    <row r="1592" spans="1:55" x14ac:dyDescent="0.2">
      <c r="A1592" s="3" t="str">
        <f t="shared" si="24"/>
        <v>EthiopiaAR6_UNFCCC2000</v>
      </c>
      <c r="B1592" t="s">
        <v>165</v>
      </c>
      <c r="C1592" t="s">
        <v>166</v>
      </c>
      <c r="D1592" t="s">
        <v>285</v>
      </c>
      <c r="E1592" t="s">
        <v>58</v>
      </c>
      <c r="F1592">
        <v>183.06941498500061</v>
      </c>
      <c r="G1592">
        <v>2.7310803529461682</v>
      </c>
      <c r="H1592" t="s">
        <v>256</v>
      </c>
      <c r="I1592" t="s">
        <v>147</v>
      </c>
      <c r="J1592">
        <v>2.8432518166065499E-3</v>
      </c>
      <c r="K1592">
        <v>0.17157216534271486</v>
      </c>
      <c r="L1592">
        <v>1.7370976710995412E-2</v>
      </c>
      <c r="M1592"/>
      <c r="N1592">
        <v>2.5937906396811578E-3</v>
      </c>
      <c r="O1592">
        <v>0.80846306730660855</v>
      </c>
      <c r="P1592"/>
      <c r="Q1592">
        <v>7.0709018396000003</v>
      </c>
      <c r="R1592">
        <v>33.395044799999994</v>
      </c>
      <c r="S1592">
        <v>3.0600133199999999</v>
      </c>
      <c r="T1592"/>
      <c r="U1592"/>
      <c r="V1592"/>
      <c r="W1592"/>
      <c r="X1592"/>
      <c r="Y1592"/>
      <c r="Z1592">
        <v>5.6218592E-3</v>
      </c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>
        <v>102.65049999999999</v>
      </c>
      <c r="AQ1592"/>
      <c r="AR1592"/>
      <c r="AS1592"/>
      <c r="AT1592"/>
      <c r="AU1592"/>
      <c r="AV1592">
        <v>1.8227789499999998</v>
      </c>
      <c r="AW1592"/>
      <c r="AX1592"/>
      <c r="AY1592"/>
      <c r="AZ1592"/>
      <c r="BA1592"/>
      <c r="BB1592"/>
      <c r="BC1592"/>
    </row>
    <row r="1593" spans="1:55" x14ac:dyDescent="0.2">
      <c r="A1593" s="3" t="str">
        <f t="shared" si="24"/>
        <v>EthiopiaAR6_UNFCCC2001</v>
      </c>
      <c r="B1593" t="s">
        <v>165</v>
      </c>
      <c r="C1593" t="s">
        <v>166</v>
      </c>
      <c r="D1593" t="s">
        <v>285</v>
      </c>
      <c r="E1593" t="s">
        <v>55</v>
      </c>
      <c r="F1593">
        <v>202.61981536840059</v>
      </c>
      <c r="G1593">
        <v>2.9357135715806297</v>
      </c>
      <c r="H1593" t="s">
        <v>303</v>
      </c>
      <c r="I1593" t="s">
        <v>167</v>
      </c>
      <c r="J1593">
        <v>3.0112780314721786E-3</v>
      </c>
      <c r="K1593">
        <v>0.16072291005393616</v>
      </c>
      <c r="L1593">
        <v>1.5945088783768852E-2</v>
      </c>
      <c r="M1593"/>
      <c r="N1593">
        <v>2.5802900029763608E-3</v>
      </c>
      <c r="O1593">
        <v>0.82075171115931855</v>
      </c>
      <c r="P1593"/>
      <c r="Q1593">
        <v>7.4071485951999998</v>
      </c>
      <c r="R1593">
        <v>35.758588799999998</v>
      </c>
      <c r="S1593">
        <v>3.2025438900000003</v>
      </c>
      <c r="T1593"/>
      <c r="U1593"/>
      <c r="V1593"/>
      <c r="W1593"/>
      <c r="X1593"/>
      <c r="Y1593"/>
      <c r="Z1593">
        <v>1.4412788931999998</v>
      </c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>
        <v>118.491</v>
      </c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</row>
    <row r="1594" spans="1:55" x14ac:dyDescent="0.2">
      <c r="A1594" s="3" t="str">
        <f t="shared" si="24"/>
        <v>EthiopiaAR6_UNFCCC2002</v>
      </c>
      <c r="B1594" t="s">
        <v>165</v>
      </c>
      <c r="C1594" t="s">
        <v>166</v>
      </c>
      <c r="D1594" t="s">
        <v>285</v>
      </c>
      <c r="E1594" t="s">
        <v>52</v>
      </c>
      <c r="F1594">
        <v>201.68613481720061</v>
      </c>
      <c r="G1594">
        <v>2.8377235336434494</v>
      </c>
      <c r="H1594" t="s">
        <v>305</v>
      </c>
      <c r="I1594" t="s">
        <v>202</v>
      </c>
      <c r="J1594">
        <v>3.198880456761575E-3</v>
      </c>
      <c r="K1594">
        <v>0.16422243984704432</v>
      </c>
      <c r="L1594">
        <v>1.6085758856653518E-2</v>
      </c>
      <c r="M1594"/>
      <c r="N1594">
        <v>2.8273816220279278E-3</v>
      </c>
      <c r="O1594">
        <v>0.81686441967427426</v>
      </c>
      <c r="P1594"/>
      <c r="Q1594">
        <v>8.7435349436000003</v>
      </c>
      <c r="R1594">
        <v>41.287696000000004</v>
      </c>
      <c r="S1594">
        <v>3.7911946800000003</v>
      </c>
      <c r="T1594"/>
      <c r="U1594"/>
      <c r="V1594"/>
      <c r="W1594"/>
      <c r="X1594"/>
      <c r="Y1594"/>
      <c r="Z1594">
        <v>6.2694912000000004E-3</v>
      </c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>
        <v>108.77510000000001</v>
      </c>
      <c r="AQ1594"/>
      <c r="AR1594"/>
      <c r="AS1594"/>
      <c r="AT1594"/>
      <c r="AU1594"/>
      <c r="AV1594">
        <v>2.1464323589999998</v>
      </c>
      <c r="AW1594"/>
      <c r="AX1594"/>
      <c r="AY1594"/>
      <c r="AZ1594"/>
      <c r="BA1594"/>
      <c r="BB1594"/>
      <c r="BC1594"/>
    </row>
    <row r="1595" spans="1:55" x14ac:dyDescent="0.2">
      <c r="A1595" s="3" t="str">
        <f t="shared" si="24"/>
        <v>EthiopiaAR6_UNFCCC2003</v>
      </c>
      <c r="B1595" t="s">
        <v>165</v>
      </c>
      <c r="C1595" t="s">
        <v>166</v>
      </c>
      <c r="D1595" t="s">
        <v>285</v>
      </c>
      <c r="E1595" t="s">
        <v>50</v>
      </c>
      <c r="F1595">
        <v>204.28260034140058</v>
      </c>
      <c r="G1595">
        <v>2.7919344617909685</v>
      </c>
      <c r="H1595" t="s">
        <v>302</v>
      </c>
      <c r="I1595" t="s">
        <v>167</v>
      </c>
      <c r="J1595">
        <v>3.0748564289869861E-3</v>
      </c>
      <c r="K1595">
        <v>0.16565455786761105</v>
      </c>
      <c r="L1595">
        <v>1.7393843547427592E-2</v>
      </c>
      <c r="M1595"/>
      <c r="N1595">
        <v>3.9611866974849971E-3</v>
      </c>
      <c r="O1595">
        <v>0.81299041188747645</v>
      </c>
      <c r="P1595"/>
      <c r="Q1595">
        <v>8.5039203675999993</v>
      </c>
      <c r="R1595">
        <v>40.379515199999993</v>
      </c>
      <c r="S1595">
        <v>3.6568240799999998</v>
      </c>
      <c r="T1595"/>
      <c r="U1595"/>
      <c r="V1595"/>
      <c r="W1595"/>
      <c r="X1595"/>
      <c r="Y1595"/>
      <c r="Z1595">
        <v>1.7933357453999998</v>
      </c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>
        <v>111.7462</v>
      </c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</row>
    <row r="1596" spans="1:55" x14ac:dyDescent="0.2">
      <c r="A1596" s="3" t="str">
        <f t="shared" si="24"/>
        <v>EthiopiaAR6_UNFCCC2004</v>
      </c>
      <c r="B1596" t="s">
        <v>165</v>
      </c>
      <c r="C1596" t="s">
        <v>166</v>
      </c>
      <c r="D1596" t="s">
        <v>285</v>
      </c>
      <c r="E1596" t="s">
        <v>46</v>
      </c>
      <c r="F1596">
        <v>156.96875975360118</v>
      </c>
      <c r="G1596">
        <v>2.0845500797505889</v>
      </c>
      <c r="H1596" t="s">
        <v>303</v>
      </c>
      <c r="I1596" t="s">
        <v>167</v>
      </c>
      <c r="J1596">
        <v>2.9869042137321E-3</v>
      </c>
      <c r="K1596">
        <v>0.21960105229798998</v>
      </c>
      <c r="L1596">
        <v>2.364198413127145E-2</v>
      </c>
      <c r="M1596"/>
      <c r="N1596">
        <v>5.3535937553378082E-3</v>
      </c>
      <c r="O1596">
        <v>0.75140336981540079</v>
      </c>
      <c r="P1596"/>
      <c r="Q1596">
        <v>8.6203968700000004</v>
      </c>
      <c r="R1596">
        <v>41.067593600000002</v>
      </c>
      <c r="S1596">
        <v>4.9121354099999994</v>
      </c>
      <c r="T1596"/>
      <c r="U1596"/>
      <c r="V1596"/>
      <c r="W1596"/>
      <c r="X1596"/>
      <c r="Y1596"/>
      <c r="Z1596">
        <v>1.8322791545999999</v>
      </c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>
        <v>61.514449999999997</v>
      </c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</row>
    <row r="1597" spans="1:55" x14ac:dyDescent="0.2">
      <c r="A1597" s="3" t="str">
        <f t="shared" si="24"/>
        <v>EthiopiaAR6_UNFCCC2005</v>
      </c>
      <c r="B1597" t="s">
        <v>165</v>
      </c>
      <c r="C1597" t="s">
        <v>166</v>
      </c>
      <c r="D1597" t="s">
        <v>285</v>
      </c>
      <c r="E1597" t="s">
        <v>43</v>
      </c>
      <c r="F1597">
        <v>136.26363367700787</v>
      </c>
      <c r="G1597">
        <v>1.7589226695800704</v>
      </c>
      <c r="H1597" t="s">
        <v>302</v>
      </c>
      <c r="I1597" t="s">
        <v>169</v>
      </c>
      <c r="J1597">
        <v>3.0085568856772502E-3</v>
      </c>
      <c r="K1597">
        <v>0.11626493502412037</v>
      </c>
      <c r="L1597">
        <v>2.8601174595401985E-2</v>
      </c>
      <c r="M1597"/>
      <c r="N1597">
        <v>1.1157347158404241E-2</v>
      </c>
      <c r="O1597">
        <v>0.84397654322207338</v>
      </c>
      <c r="P1597"/>
      <c r="Q1597">
        <v>9.0657232920000013</v>
      </c>
      <c r="R1597">
        <v>43.378777599999999</v>
      </c>
      <c r="S1597"/>
      <c r="T1597"/>
      <c r="U1597"/>
      <c r="V1597"/>
      <c r="W1597"/>
      <c r="X1597"/>
      <c r="Y1597"/>
      <c r="Z1597">
        <v>1.1314696255999999</v>
      </c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>
        <v>61.427339999999994</v>
      </c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</row>
    <row r="1598" spans="1:55" x14ac:dyDescent="0.2">
      <c r="A1598" s="3" t="str">
        <f t="shared" si="24"/>
        <v>EthiopiaAR6_UNFCCC2006</v>
      </c>
      <c r="B1598" t="s">
        <v>165</v>
      </c>
      <c r="C1598" t="s">
        <v>166</v>
      </c>
      <c r="D1598" t="s">
        <v>285</v>
      </c>
      <c r="E1598" t="s">
        <v>39</v>
      </c>
      <c r="F1598">
        <v>146.06493468363888</v>
      </c>
      <c r="G1598">
        <v>1.8328900759073807</v>
      </c>
      <c r="H1598" t="s">
        <v>257</v>
      </c>
      <c r="I1598" t="s">
        <v>218</v>
      </c>
      <c r="J1598">
        <v>3.0205367367108064E-3</v>
      </c>
      <c r="K1598">
        <v>0.11527063261148918</v>
      </c>
      <c r="L1598">
        <v>3.0085071340481179E-2</v>
      </c>
      <c r="M1598"/>
      <c r="N1598">
        <v>6.665041832994073E-3</v>
      </c>
      <c r="O1598">
        <v>0.84797925421503562</v>
      </c>
      <c r="P1598"/>
      <c r="Q1598">
        <v>10.122458460000001</v>
      </c>
      <c r="R1598">
        <v>44.770574400000001</v>
      </c>
      <c r="S1598">
        <v>5.3434945199999992</v>
      </c>
      <c r="T1598"/>
      <c r="U1598"/>
      <c r="V1598"/>
      <c r="W1598"/>
      <c r="X1598"/>
      <c r="Y1598"/>
      <c r="Z1598">
        <v>1.4608369999999999</v>
      </c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>
        <v>62.162669999999999</v>
      </c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</row>
    <row r="1599" spans="1:55" x14ac:dyDescent="0.2">
      <c r="A1599" s="3" t="str">
        <f t="shared" si="24"/>
        <v>EthiopiaAR6_UNFCCC2007</v>
      </c>
      <c r="B1599" t="s">
        <v>165</v>
      </c>
      <c r="C1599" t="s">
        <v>166</v>
      </c>
      <c r="D1599" t="s">
        <v>285</v>
      </c>
      <c r="E1599" t="s">
        <v>37</v>
      </c>
      <c r="F1599">
        <v>150.76167111320419</v>
      </c>
      <c r="G1599">
        <v>1.8386425065166652</v>
      </c>
      <c r="H1599" t="s">
        <v>302</v>
      </c>
      <c r="I1599" t="s">
        <v>208</v>
      </c>
      <c r="J1599">
        <v>3.208302659448355E-3</v>
      </c>
      <c r="K1599">
        <v>0.11823591174589329</v>
      </c>
      <c r="L1599">
        <v>2.9549891361013297E-2</v>
      </c>
      <c r="M1599"/>
      <c r="N1599">
        <v>1.7955211560154404E-2</v>
      </c>
      <c r="O1599">
        <v>0.83425898533293907</v>
      </c>
      <c r="P1599"/>
      <c r="Q1599">
        <v>11.607003954</v>
      </c>
      <c r="R1599">
        <v>50.8996864</v>
      </c>
      <c r="S1599"/>
      <c r="T1599"/>
      <c r="U1599"/>
      <c r="V1599"/>
      <c r="W1599"/>
      <c r="X1599"/>
      <c r="Y1599"/>
      <c r="Z1599">
        <v>0.95816841600000002</v>
      </c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>
        <v>62.309419999999996</v>
      </c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</row>
    <row r="1600" spans="1:55" x14ac:dyDescent="0.2">
      <c r="A1600" s="3" t="str">
        <f t="shared" si="24"/>
        <v>EthiopiaAR6_UNFCCC2008</v>
      </c>
      <c r="B1600" t="s">
        <v>165</v>
      </c>
      <c r="C1600" t="s">
        <v>166</v>
      </c>
      <c r="D1600" t="s">
        <v>285</v>
      </c>
      <c r="E1600" t="s">
        <v>33</v>
      </c>
      <c r="F1600">
        <v>173.44539850121311</v>
      </c>
      <c r="G1600">
        <v>2.0560852402558516</v>
      </c>
      <c r="H1600" t="s">
        <v>302</v>
      </c>
      <c r="I1600" t="s">
        <v>232</v>
      </c>
      <c r="J1600">
        <v>3.2826733793249515E-3</v>
      </c>
      <c r="K1600">
        <v>0.10762719590097708</v>
      </c>
      <c r="L1600">
        <v>2.9745708688627536E-2</v>
      </c>
      <c r="M1600"/>
      <c r="N1600">
        <v>8.576192403222483E-3</v>
      </c>
      <c r="O1600">
        <v>0.8540509030071729</v>
      </c>
      <c r="P1600"/>
      <c r="Q1600">
        <v>11.96578946</v>
      </c>
      <c r="R1600">
        <v>51.547372799999998</v>
      </c>
      <c r="S1600">
        <v>6.2827237199999999</v>
      </c>
      <c r="T1600"/>
      <c r="U1600"/>
      <c r="V1600"/>
      <c r="W1600"/>
      <c r="X1600"/>
      <c r="Y1600"/>
      <c r="Z1600">
        <v>1.5194032324</v>
      </c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>
        <v>76.815910000000002</v>
      </c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</row>
    <row r="1601" spans="1:55" x14ac:dyDescent="0.2">
      <c r="A1601" s="3" t="str">
        <f t="shared" si="24"/>
        <v>EthiopiaAR6_UNFCCC2009</v>
      </c>
      <c r="B1601" t="s">
        <v>165</v>
      </c>
      <c r="C1601" t="s">
        <v>166</v>
      </c>
      <c r="D1601" t="s">
        <v>285</v>
      </c>
      <c r="E1601" t="s">
        <v>31</v>
      </c>
      <c r="F1601">
        <v>172.17472015258699</v>
      </c>
      <c r="G1601">
        <v>1.9845952298354854</v>
      </c>
      <c r="H1601" t="s">
        <v>303</v>
      </c>
      <c r="I1601" t="s">
        <v>208</v>
      </c>
      <c r="J1601">
        <v>3.3839467656162927E-3</v>
      </c>
      <c r="K1601">
        <v>0.11142890634225744</v>
      </c>
      <c r="L1601">
        <v>3.2486658683940121E-2</v>
      </c>
      <c r="M1601"/>
      <c r="N1601">
        <v>1.1461896370448947E-2</v>
      </c>
      <c r="O1601">
        <v>0.84462253860335346</v>
      </c>
      <c r="P1601"/>
      <c r="Q1601">
        <v>12.312609401999998</v>
      </c>
      <c r="R1601">
        <v>53.067417599999999</v>
      </c>
      <c r="S1601">
        <v>6.5200125899999994</v>
      </c>
      <c r="T1601"/>
      <c r="U1601"/>
      <c r="V1601"/>
      <c r="W1601"/>
      <c r="X1601"/>
      <c r="Y1601"/>
      <c r="Z1601">
        <v>1.6394596266000001</v>
      </c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>
        <v>71.883150000000001</v>
      </c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</row>
    <row r="1602" spans="1:55" x14ac:dyDescent="0.2">
      <c r="A1602" s="3" t="str">
        <f t="shared" si="24"/>
        <v>EthiopiaAR6_UNFCCC2010</v>
      </c>
      <c r="B1602" t="s">
        <v>165</v>
      </c>
      <c r="C1602" t="s">
        <v>166</v>
      </c>
      <c r="D1602" t="s">
        <v>285</v>
      </c>
      <c r="E1602" t="s">
        <v>30</v>
      </c>
      <c r="F1602">
        <v>183.6038352101057</v>
      </c>
      <c r="G1602">
        <v>2.0574672809875549</v>
      </c>
      <c r="H1602" t="s">
        <v>302</v>
      </c>
      <c r="I1602" t="s">
        <v>232</v>
      </c>
      <c r="J1602">
        <v>3.3697287357737581E-3</v>
      </c>
      <c r="K1602">
        <v>0.12215347565066144</v>
      </c>
      <c r="L1602">
        <v>3.2658803426073309E-2</v>
      </c>
      <c r="M1602"/>
      <c r="N1602">
        <v>6.655833101751777E-3</v>
      </c>
      <c r="O1602">
        <v>0.83853188782151356</v>
      </c>
      <c r="P1602"/>
      <c r="Q1602">
        <v>12.972762101999999</v>
      </c>
      <c r="R1602">
        <v>55.746780800000003</v>
      </c>
      <c r="S1602">
        <v>6.7921089599999993</v>
      </c>
      <c r="T1602"/>
      <c r="U1602"/>
      <c r="V1602"/>
      <c r="W1602"/>
      <c r="X1602"/>
      <c r="Y1602"/>
      <c r="Z1602">
        <v>1.5383186880000002</v>
      </c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>
        <v>76.907699999999991</v>
      </c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</row>
    <row r="1603" spans="1:55" x14ac:dyDescent="0.2">
      <c r="A1603" s="3" t="str">
        <f t="shared" ref="A1603:A1666" si="25">C1603&amp;D1603&amp;E1603</f>
        <v>EthiopiaAR6_UNFCCC2011</v>
      </c>
      <c r="B1603" t="s">
        <v>165</v>
      </c>
      <c r="C1603" t="s">
        <v>166</v>
      </c>
      <c r="D1603" t="s">
        <v>285</v>
      </c>
      <c r="E1603" t="s">
        <v>29</v>
      </c>
      <c r="F1603">
        <v>207.55052725255848</v>
      </c>
      <c r="G1603">
        <v>2.2604575110004768</v>
      </c>
      <c r="H1603" t="s">
        <v>257</v>
      </c>
      <c r="I1603" t="s">
        <v>208</v>
      </c>
      <c r="J1603">
        <v>3.3604251701626004E-3</v>
      </c>
      <c r="K1603">
        <v>0.11761566353745596</v>
      </c>
      <c r="L1603">
        <v>3.1769066440271929E-2</v>
      </c>
      <c r="M1603"/>
      <c r="N1603">
        <v>9.0443821504522827E-3</v>
      </c>
      <c r="O1603">
        <v>0.84157088787181988</v>
      </c>
      <c r="P1603"/>
      <c r="Q1603">
        <v>12.682524681999999</v>
      </c>
      <c r="R1603">
        <v>54.362980799999995</v>
      </c>
      <c r="S1603">
        <v>4.0130808900000003</v>
      </c>
      <c r="T1603"/>
      <c r="U1603"/>
      <c r="V1603"/>
      <c r="W1603"/>
      <c r="X1603"/>
      <c r="Y1603"/>
      <c r="Z1603">
        <v>1.4684951261999999</v>
      </c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>
        <v>102.14139999999999</v>
      </c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</row>
    <row r="1604" spans="1:55" x14ac:dyDescent="0.2">
      <c r="A1604" s="3" t="str">
        <f t="shared" si="25"/>
        <v>EthiopiaAR6_UNFCCC2012</v>
      </c>
      <c r="B1604" t="s">
        <v>165</v>
      </c>
      <c r="C1604" t="s">
        <v>166</v>
      </c>
      <c r="D1604" t="s">
        <v>285</v>
      </c>
      <c r="E1604" t="s">
        <v>28</v>
      </c>
      <c r="F1604">
        <v>139.57434363976802</v>
      </c>
      <c r="G1604">
        <v>1.4777390379438797</v>
      </c>
      <c r="H1604" t="s">
        <v>256</v>
      </c>
      <c r="I1604" t="s">
        <v>208</v>
      </c>
      <c r="J1604">
        <v>3.4479427923609996E-3</v>
      </c>
      <c r="K1604">
        <v>0.1612761879293865</v>
      </c>
      <c r="L1604">
        <v>5.0579178756664886E-2</v>
      </c>
      <c r="M1604"/>
      <c r="N1604">
        <v>1.2558848849213284E-2</v>
      </c>
      <c r="O1604">
        <v>0.77558578446473525</v>
      </c>
      <c r="P1604"/>
      <c r="Q1604">
        <v>13.145728225999999</v>
      </c>
      <c r="R1604">
        <v>56.274080000000005</v>
      </c>
      <c r="S1604">
        <v>6.9160263899999999</v>
      </c>
      <c r="T1604"/>
      <c r="U1604"/>
      <c r="V1604"/>
      <c r="W1604"/>
      <c r="X1604"/>
      <c r="Y1604"/>
      <c r="Z1604">
        <v>1.4818921870000001</v>
      </c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>
        <v>30.434150000000002</v>
      </c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</row>
    <row r="1605" spans="1:55" x14ac:dyDescent="0.2">
      <c r="A1605" s="3" t="str">
        <f t="shared" si="25"/>
        <v>EthiopiaAR6_UNFCCC2013</v>
      </c>
      <c r="B1605" t="s">
        <v>165</v>
      </c>
      <c r="C1605" t="s">
        <v>166</v>
      </c>
      <c r="D1605" t="s">
        <v>285</v>
      </c>
      <c r="E1605" t="s">
        <v>27</v>
      </c>
      <c r="F1605">
        <v>135.55078979000425</v>
      </c>
      <c r="G1605">
        <v>1.3962164597130318</v>
      </c>
      <c r="H1605" t="s">
        <v>305</v>
      </c>
      <c r="I1605" t="s">
        <v>208</v>
      </c>
      <c r="J1605">
        <v>3.4974133794670988E-3</v>
      </c>
      <c r="K1605">
        <v>0.16697209495255388</v>
      </c>
      <c r="L1605">
        <v>5.4177516451073784E-2</v>
      </c>
      <c r="M1605"/>
      <c r="N1605">
        <v>1.2969296735441359E-2</v>
      </c>
      <c r="O1605">
        <v>0.76588109186093101</v>
      </c>
      <c r="P1605"/>
      <c r="Q1605">
        <v>13.241821226000001</v>
      </c>
      <c r="R1605">
        <v>56.672097599999994</v>
      </c>
      <c r="S1605">
        <v>6.9198090780000001</v>
      </c>
      <c r="T1605"/>
      <c r="U1605"/>
      <c r="V1605"/>
      <c r="W1605"/>
      <c r="X1605"/>
      <c r="Y1605"/>
      <c r="Z1605">
        <v>1.4774489829800002</v>
      </c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>
        <v>25.50461</v>
      </c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</row>
    <row r="1606" spans="1:55" x14ac:dyDescent="0.2">
      <c r="A1606" s="3" t="str">
        <f t="shared" si="25"/>
        <v>EthiopiaSAR_UNFCCC1990</v>
      </c>
      <c r="B1606" t="s">
        <v>165</v>
      </c>
      <c r="C1606" t="s">
        <v>166</v>
      </c>
      <c r="D1606" t="s">
        <v>23</v>
      </c>
      <c r="E1606" t="s">
        <v>79</v>
      </c>
      <c r="F1606">
        <v>47.744</v>
      </c>
      <c r="G1606">
        <v>0.99719969932791575</v>
      </c>
      <c r="H1606" t="s">
        <v>190</v>
      </c>
      <c r="I1606" t="s">
        <v>147</v>
      </c>
      <c r="J1606">
        <v>2.7937121862136672E-3</v>
      </c>
      <c r="K1606">
        <v>0.13140918230563003</v>
      </c>
      <c r="L1606">
        <v>2.5846179624664879E-2</v>
      </c>
      <c r="M1606"/>
      <c r="N1606">
        <v>2.9113605898123326E-3</v>
      </c>
      <c r="O1606">
        <v>0.83983327747989278</v>
      </c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>
        <v>4.726</v>
      </c>
      <c r="AR1606"/>
      <c r="AS1606">
        <v>35.371000000000002</v>
      </c>
      <c r="AT1606"/>
      <c r="AU1606"/>
      <c r="AV1606"/>
      <c r="AW1606"/>
      <c r="AX1606"/>
      <c r="AY1606">
        <v>-31.29</v>
      </c>
      <c r="AZ1606"/>
      <c r="BA1606">
        <v>-36.536000000000001</v>
      </c>
      <c r="BB1606"/>
      <c r="BC1606"/>
    </row>
    <row r="1607" spans="1:55" x14ac:dyDescent="0.2">
      <c r="A1607" s="3" t="str">
        <f t="shared" si="25"/>
        <v>EthiopiaSAR_UNFCCC1991</v>
      </c>
      <c r="B1607" t="s">
        <v>165</v>
      </c>
      <c r="C1607" t="s">
        <v>166</v>
      </c>
      <c r="D1607" t="s">
        <v>23</v>
      </c>
      <c r="E1607" t="s">
        <v>78</v>
      </c>
      <c r="F1607">
        <v>50.615000000000002</v>
      </c>
      <c r="G1607">
        <v>1.0135683794700689</v>
      </c>
      <c r="H1607" t="s">
        <v>215</v>
      </c>
      <c r="I1607" t="s">
        <v>167</v>
      </c>
      <c r="J1607">
        <v>2.7890680316799798E-3</v>
      </c>
      <c r="K1607">
        <v>0.11871974711054036</v>
      </c>
      <c r="L1607">
        <v>2.3965227699298628E-2</v>
      </c>
      <c r="M1607"/>
      <c r="N1607">
        <v>2.4301096512891435E-3</v>
      </c>
      <c r="O1607">
        <v>0.85488491553887191</v>
      </c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>
        <v>6.008</v>
      </c>
      <c r="AR1607"/>
      <c r="AS1607">
        <v>37.262</v>
      </c>
      <c r="AT1607"/>
      <c r="AU1607"/>
      <c r="AV1607"/>
      <c r="AW1607"/>
      <c r="AX1607"/>
      <c r="AY1607">
        <v>-25.231000000000002</v>
      </c>
      <c r="AZ1607"/>
      <c r="BA1607">
        <v>-31.512</v>
      </c>
      <c r="BB1607"/>
      <c r="BC1607"/>
    </row>
    <row r="1608" spans="1:55" x14ac:dyDescent="0.2">
      <c r="A1608" s="3" t="str">
        <f t="shared" si="25"/>
        <v>EthiopiaSAR_UNFCCC1992</v>
      </c>
      <c r="B1608" t="s">
        <v>165</v>
      </c>
      <c r="C1608" t="s">
        <v>166</v>
      </c>
      <c r="D1608" t="s">
        <v>23</v>
      </c>
      <c r="E1608" t="s">
        <v>76</v>
      </c>
      <c r="F1608">
        <v>51.332999999999998</v>
      </c>
      <c r="G1608">
        <v>0.98695378338436113</v>
      </c>
      <c r="H1608" t="s">
        <v>216</v>
      </c>
      <c r="I1608" t="s">
        <v>167</v>
      </c>
      <c r="J1608">
        <v>2.8186764236071376E-3</v>
      </c>
      <c r="K1608">
        <v>0.12878655056201663</v>
      </c>
      <c r="L1608">
        <v>2.4039117137124266E-2</v>
      </c>
      <c r="M1608"/>
      <c r="N1608">
        <v>3.7597646737965833E-3</v>
      </c>
      <c r="O1608">
        <v>0.84341456762706246</v>
      </c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>
        <v>7.65</v>
      </c>
      <c r="AR1608"/>
      <c r="AS1608">
        <v>35.645000000000003</v>
      </c>
      <c r="AT1608"/>
      <c r="AU1608"/>
      <c r="AV1608"/>
      <c r="AW1608"/>
      <c r="AX1608"/>
      <c r="AY1608">
        <v>-20.39</v>
      </c>
      <c r="AZ1608"/>
      <c r="BA1608">
        <v>-28.396999999999998</v>
      </c>
      <c r="BB1608"/>
      <c r="BC1608"/>
    </row>
    <row r="1609" spans="1:55" x14ac:dyDescent="0.2">
      <c r="A1609" s="3" t="str">
        <f t="shared" si="25"/>
        <v>EthiopiaSAR_UNFCCC1993</v>
      </c>
      <c r="B1609" t="s">
        <v>165</v>
      </c>
      <c r="C1609" t="s">
        <v>166</v>
      </c>
      <c r="D1609" t="s">
        <v>23</v>
      </c>
      <c r="E1609" t="s">
        <v>73</v>
      </c>
      <c r="F1609">
        <v>53.863999999999997</v>
      </c>
      <c r="G1609">
        <v>1.0013445947543702</v>
      </c>
      <c r="H1609" t="s">
        <v>189</v>
      </c>
      <c r="I1609" t="s">
        <v>144</v>
      </c>
      <c r="J1609">
        <v>2.6350852289634837E-3</v>
      </c>
      <c r="K1609">
        <v>0.13116367146888461</v>
      </c>
      <c r="L1609">
        <v>2.3299420763404129E-2</v>
      </c>
      <c r="M1609"/>
      <c r="N1609">
        <v>4.3628397445418087E-3</v>
      </c>
      <c r="O1609">
        <v>0.84117406802316952</v>
      </c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>
        <v>9.7690000000000001</v>
      </c>
      <c r="AR1609"/>
      <c r="AS1609">
        <v>35.54</v>
      </c>
      <c r="AT1609"/>
      <c r="AU1609"/>
      <c r="AV1609"/>
      <c r="AW1609"/>
      <c r="AX1609"/>
      <c r="AY1609">
        <v>-18.93</v>
      </c>
      <c r="AZ1609"/>
      <c r="BA1609">
        <v>-29.161000000000001</v>
      </c>
      <c r="BB1609"/>
      <c r="BC1609"/>
    </row>
    <row r="1610" spans="1:55" x14ac:dyDescent="0.2">
      <c r="A1610" s="3" t="str">
        <f t="shared" si="25"/>
        <v>EthiopiaSAR_UNFCCC1994</v>
      </c>
      <c r="B1610" t="s">
        <v>165</v>
      </c>
      <c r="C1610" t="s">
        <v>166</v>
      </c>
      <c r="D1610" t="s">
        <v>23</v>
      </c>
      <c r="E1610" t="s">
        <v>70</v>
      </c>
      <c r="F1610">
        <v>45.525569204482792</v>
      </c>
      <c r="G1610">
        <v>0.81850766809357822</v>
      </c>
      <c r="H1610" t="s">
        <v>244</v>
      </c>
      <c r="I1610" t="s">
        <v>147</v>
      </c>
      <c r="J1610">
        <v>2.6480039324879748E-3</v>
      </c>
      <c r="K1610">
        <v>0.17565272944012711</v>
      </c>
      <c r="L1610">
        <v>3.754124806047917E-2</v>
      </c>
      <c r="M1610"/>
      <c r="N1610">
        <v>7.7859153876344584E-3</v>
      </c>
      <c r="O1610">
        <v>0.77902010711175929</v>
      </c>
      <c r="P1610"/>
      <c r="Q1610">
        <v>7.2423889800000003</v>
      </c>
      <c r="R1610">
        <v>23.44839</v>
      </c>
      <c r="S1610">
        <v>3.1544059300000002</v>
      </c>
      <c r="T1610"/>
      <c r="U1610"/>
      <c r="V1610"/>
      <c r="W1610"/>
      <c r="X1610"/>
      <c r="Y1610"/>
      <c r="Z1610">
        <v>3.1250939999999997E-3</v>
      </c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>
        <v>1.6170237939999998</v>
      </c>
      <c r="AW1610"/>
      <c r="AX1610"/>
      <c r="AY1610">
        <v>-28.36016</v>
      </c>
      <c r="AZ1610"/>
      <c r="BA1610"/>
      <c r="BB1610"/>
      <c r="BC1610"/>
    </row>
    <row r="1611" spans="1:55" x14ac:dyDescent="0.2">
      <c r="A1611" s="3" t="str">
        <f t="shared" si="25"/>
        <v>EthiopiaSAR_UNFCCC1995</v>
      </c>
      <c r="B1611" t="s">
        <v>165</v>
      </c>
      <c r="C1611" t="s">
        <v>166</v>
      </c>
      <c r="D1611" t="s">
        <v>23</v>
      </c>
      <c r="E1611" t="s">
        <v>68</v>
      </c>
      <c r="F1611">
        <v>115.3102532617162</v>
      </c>
      <c r="G1611">
        <v>2.0062143839307955</v>
      </c>
      <c r="H1611" t="s">
        <v>249</v>
      </c>
      <c r="I1611" t="s">
        <v>144</v>
      </c>
      <c r="J1611">
        <v>2.6109945179366252E-3</v>
      </c>
      <c r="K1611">
        <v>7.4200148161992316E-2</v>
      </c>
      <c r="L1611">
        <v>1.6157614758431676E-2</v>
      </c>
      <c r="M1611"/>
      <c r="N1611">
        <v>3.0788913809269352E-3</v>
      </c>
      <c r="O1611">
        <v>0.90656334569864916</v>
      </c>
      <c r="P1611"/>
      <c r="Q1611">
        <v>6.9398281500000003</v>
      </c>
      <c r="R1611">
        <v>23.617985999999998</v>
      </c>
      <c r="S1611">
        <v>2.211443466</v>
      </c>
      <c r="T1611"/>
      <c r="U1611"/>
      <c r="V1611"/>
      <c r="W1611"/>
      <c r="X1611"/>
      <c r="Y1611"/>
      <c r="Z1611">
        <v>4.1725803000000001E-3</v>
      </c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>
        <v>70.145595</v>
      </c>
      <c r="AQ1611"/>
      <c r="AR1611"/>
      <c r="AS1611"/>
      <c r="AT1611"/>
      <c r="AU1611"/>
      <c r="AV1611">
        <v>1.6170237939999998</v>
      </c>
      <c r="AW1611"/>
      <c r="AX1611"/>
      <c r="AY1611"/>
      <c r="AZ1611"/>
      <c r="BA1611"/>
      <c r="BB1611"/>
      <c r="BC1611"/>
    </row>
    <row r="1612" spans="1:55" x14ac:dyDescent="0.2">
      <c r="A1612" s="3" t="str">
        <f t="shared" si="25"/>
        <v>EthiopiaSAR_UNFCCC1996</v>
      </c>
      <c r="B1612" t="s">
        <v>165</v>
      </c>
      <c r="C1612" t="s">
        <v>166</v>
      </c>
      <c r="D1612" t="s">
        <v>23</v>
      </c>
      <c r="E1612" t="s">
        <v>65</v>
      </c>
      <c r="F1612">
        <v>95.523103378416195</v>
      </c>
      <c r="G1612">
        <v>1.6095515995657419</v>
      </c>
      <c r="H1612" t="s">
        <v>298</v>
      </c>
      <c r="I1612" t="s">
        <v>217</v>
      </c>
      <c r="J1612">
        <v>2.6586167422528338E-3</v>
      </c>
      <c r="K1612">
        <v>9.3353263074900453E-2</v>
      </c>
      <c r="L1612">
        <v>2.1012955766819646E-2</v>
      </c>
      <c r="M1612"/>
      <c r="N1612">
        <v>2.3065362431449626E-3</v>
      </c>
      <c r="O1612">
        <v>0.88332724491513492</v>
      </c>
      <c r="P1612"/>
      <c r="Q1612">
        <v>7.2464767000000005</v>
      </c>
      <c r="R1612">
        <v>24.730208999999999</v>
      </c>
      <c r="S1612">
        <v>2.7855242199999997</v>
      </c>
      <c r="T1612"/>
      <c r="U1612"/>
      <c r="V1612"/>
      <c r="W1612"/>
      <c r="X1612"/>
      <c r="Y1612"/>
      <c r="Z1612">
        <v>3.414453E-3</v>
      </c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>
        <v>48.082089999999994</v>
      </c>
      <c r="AQ1612"/>
      <c r="AR1612"/>
      <c r="AS1612"/>
      <c r="AT1612"/>
      <c r="AU1612"/>
      <c r="AV1612">
        <v>1.5304453600000001</v>
      </c>
      <c r="AW1612"/>
      <c r="AX1612"/>
      <c r="AY1612"/>
      <c r="AZ1612"/>
      <c r="BA1612"/>
      <c r="BB1612"/>
      <c r="BC1612"/>
    </row>
    <row r="1613" spans="1:55" x14ac:dyDescent="0.2">
      <c r="A1613" s="3" t="str">
        <f t="shared" si="25"/>
        <v>EthiopiaSAR_UNFCCC1997</v>
      </c>
      <c r="B1613" t="s">
        <v>165</v>
      </c>
      <c r="C1613" t="s">
        <v>166</v>
      </c>
      <c r="D1613" t="s">
        <v>23</v>
      </c>
      <c r="E1613" t="s">
        <v>64</v>
      </c>
      <c r="F1613">
        <v>117.0815930144162</v>
      </c>
      <c r="G1613">
        <v>1.9120519201981692</v>
      </c>
      <c r="H1613" t="s">
        <v>249</v>
      </c>
      <c r="I1613" t="s">
        <v>169</v>
      </c>
      <c r="J1613">
        <v>2.6625403130074144E-3</v>
      </c>
      <c r="K1613">
        <v>0.21154070208428569</v>
      </c>
      <c r="L1613">
        <v>1.844514951837127E-2</v>
      </c>
      <c r="M1613"/>
      <c r="N1613">
        <v>2.4671597692084097E-3</v>
      </c>
      <c r="O1613">
        <v>0.76754698862813464</v>
      </c>
      <c r="P1613"/>
      <c r="Q1613">
        <v>7.9611282490000006</v>
      </c>
      <c r="R1613">
        <v>27.930126000000001</v>
      </c>
      <c r="S1613">
        <v>3.7320559000000002</v>
      </c>
      <c r="T1613"/>
      <c r="U1613"/>
      <c r="V1613"/>
      <c r="W1613"/>
      <c r="X1613"/>
      <c r="Y1613"/>
      <c r="Z1613">
        <v>4.0446629999999996E-3</v>
      </c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>
        <v>48.768120000000003</v>
      </c>
      <c r="AQ1613"/>
      <c r="AR1613"/>
      <c r="AS1613"/>
      <c r="AT1613"/>
      <c r="AU1613"/>
      <c r="AV1613">
        <v>1.4701493299999999</v>
      </c>
      <c r="AW1613"/>
      <c r="AX1613"/>
      <c r="AY1613"/>
      <c r="AZ1613"/>
      <c r="BA1613"/>
      <c r="BB1613"/>
      <c r="BC1613"/>
    </row>
    <row r="1614" spans="1:55" x14ac:dyDescent="0.2">
      <c r="A1614" s="3" t="str">
        <f t="shared" si="25"/>
        <v>EthiopiaSAR_UNFCCC1998</v>
      </c>
      <c r="B1614" t="s">
        <v>165</v>
      </c>
      <c r="C1614" t="s">
        <v>166</v>
      </c>
      <c r="D1614" t="s">
        <v>23</v>
      </c>
      <c r="E1614" t="s">
        <v>62</v>
      </c>
      <c r="F1614">
        <v>120.00543847905283</v>
      </c>
      <c r="G1614">
        <v>1.9007301922685638</v>
      </c>
      <c r="H1614" t="s">
        <v>298</v>
      </c>
      <c r="I1614" t="s">
        <v>167</v>
      </c>
      <c r="J1614">
        <v>2.8549308403091806E-3</v>
      </c>
      <c r="K1614">
        <v>0.20923014359416386</v>
      </c>
      <c r="L1614">
        <v>1.939508336871143E-2</v>
      </c>
      <c r="M1614"/>
      <c r="N1614">
        <v>2.350518997930554E-3</v>
      </c>
      <c r="O1614">
        <v>0.76902425403919417</v>
      </c>
      <c r="P1614"/>
      <c r="Q1614">
        <v>7.9611282490000006</v>
      </c>
      <c r="R1614">
        <v>27.930126000000001</v>
      </c>
      <c r="S1614">
        <v>3.7557058000000003</v>
      </c>
      <c r="T1614"/>
      <c r="U1614"/>
      <c r="V1614"/>
      <c r="W1614"/>
      <c r="X1614"/>
      <c r="Y1614"/>
      <c r="Z1614">
        <v>3.7616880000000004E-3</v>
      </c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>
        <v>50.821160000000006</v>
      </c>
      <c r="AQ1614"/>
      <c r="AR1614"/>
      <c r="AS1614"/>
      <c r="AT1614"/>
      <c r="AU1614"/>
      <c r="AV1614">
        <v>1.8152110700000004</v>
      </c>
      <c r="AW1614"/>
      <c r="AX1614"/>
      <c r="AY1614"/>
      <c r="AZ1614"/>
      <c r="BA1614"/>
      <c r="BB1614"/>
      <c r="BC1614"/>
    </row>
    <row r="1615" spans="1:55" x14ac:dyDescent="0.2">
      <c r="A1615" s="3" t="str">
        <f t="shared" si="25"/>
        <v>EthiopiaSAR_UNFCCC1999</v>
      </c>
      <c r="B1615" t="s">
        <v>165</v>
      </c>
      <c r="C1615" t="s">
        <v>166</v>
      </c>
      <c r="D1615" t="s">
        <v>23</v>
      </c>
      <c r="E1615" t="s">
        <v>60</v>
      </c>
      <c r="F1615">
        <v>120.82503730668201</v>
      </c>
      <c r="G1615">
        <v>1.8566307960946429</v>
      </c>
      <c r="H1615" t="s">
        <v>305</v>
      </c>
      <c r="I1615" t="s">
        <v>202</v>
      </c>
      <c r="J1615">
        <v>2.8749699240026715E-3</v>
      </c>
      <c r="K1615">
        <v>0.21092478847736804</v>
      </c>
      <c r="L1615">
        <v>2.0564131312398034E-2</v>
      </c>
      <c r="M1615"/>
      <c r="N1615">
        <v>3.8804401260803161E-3</v>
      </c>
      <c r="O1615">
        <v>0.7646306400841536</v>
      </c>
      <c r="P1615"/>
      <c r="Q1615">
        <v>8.0490428969999996</v>
      </c>
      <c r="R1615">
        <v>27.438557999999997</v>
      </c>
      <c r="S1615">
        <v>3.6734100999999999</v>
      </c>
      <c r="T1615"/>
      <c r="U1615"/>
      <c r="V1615"/>
      <c r="W1615"/>
      <c r="X1615"/>
      <c r="Y1615"/>
      <c r="Z1615">
        <v>4.0510469999999995E-3</v>
      </c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>
        <v>51.37415</v>
      </c>
      <c r="AQ1615"/>
      <c r="AR1615"/>
      <c r="AS1615"/>
      <c r="AT1615"/>
      <c r="AU1615"/>
      <c r="AV1615">
        <v>1.8473135699999998</v>
      </c>
      <c r="AW1615"/>
      <c r="AX1615"/>
      <c r="AY1615"/>
      <c r="AZ1615"/>
      <c r="BA1615"/>
      <c r="BB1615"/>
      <c r="BC1615"/>
    </row>
    <row r="1616" spans="1:55" x14ac:dyDescent="0.2">
      <c r="A1616" s="3" t="str">
        <f t="shared" si="25"/>
        <v>EthiopiaSAR_UNFCCC2000</v>
      </c>
      <c r="B1616" t="s">
        <v>165</v>
      </c>
      <c r="C1616" t="s">
        <v>166</v>
      </c>
      <c r="D1616" t="s">
        <v>23</v>
      </c>
      <c r="E1616" t="s">
        <v>58</v>
      </c>
      <c r="F1616">
        <v>170.557678824682</v>
      </c>
      <c r="G1616">
        <v>2.5444267996396701</v>
      </c>
      <c r="H1616" t="s">
        <v>256</v>
      </c>
      <c r="I1616" t="s">
        <v>169</v>
      </c>
      <c r="J1616">
        <v>2.7182761363371425E-3</v>
      </c>
      <c r="K1616">
        <v>0.15322943431087543</v>
      </c>
      <c r="L1616">
        <v>1.6023816434610743E-2</v>
      </c>
      <c r="M1616"/>
      <c r="N1616">
        <v>2.7840654157125157E-3</v>
      </c>
      <c r="O1616">
        <v>0.82796268383880123</v>
      </c>
      <c r="P1616"/>
      <c r="Q1616">
        <v>7.5787671529999994</v>
      </c>
      <c r="R1616">
        <v>25.782938999999999</v>
      </c>
      <c r="S1616">
        <v>3.4747404</v>
      </c>
      <c r="T1616"/>
      <c r="U1616"/>
      <c r="V1616"/>
      <c r="W1616"/>
      <c r="X1616"/>
      <c r="Y1616"/>
      <c r="Z1616">
        <v>4.3404059999999998E-3</v>
      </c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>
        <v>102.65049999999999</v>
      </c>
      <c r="AQ1616"/>
      <c r="AR1616"/>
      <c r="AS1616"/>
      <c r="AT1616"/>
      <c r="AU1616"/>
      <c r="AV1616">
        <v>1.7241065499999999</v>
      </c>
      <c r="AW1616"/>
      <c r="AX1616"/>
      <c r="AY1616"/>
      <c r="AZ1616"/>
      <c r="BA1616"/>
      <c r="BB1616"/>
      <c r="BC1616"/>
    </row>
    <row r="1617" spans="1:55" x14ac:dyDescent="0.2">
      <c r="A1617" s="3" t="str">
        <f t="shared" si="25"/>
        <v>EthiopiaSAR_UNFCCC2001</v>
      </c>
      <c r="B1617" t="s">
        <v>165</v>
      </c>
      <c r="C1617" t="s">
        <v>166</v>
      </c>
      <c r="D1617" t="s">
        <v>23</v>
      </c>
      <c r="E1617" t="s">
        <v>55</v>
      </c>
      <c r="F1617">
        <v>189.54901515868201</v>
      </c>
      <c r="G1617">
        <v>2.7463336459434347</v>
      </c>
      <c r="H1617" t="s">
        <v>303</v>
      </c>
      <c r="I1617" t="s">
        <v>167</v>
      </c>
      <c r="J1617">
        <v>2.8921793248390432E-3</v>
      </c>
      <c r="K1617">
        <v>0.1436012921296112</v>
      </c>
      <c r="L1617">
        <v>1.4668013398394342E-2</v>
      </c>
      <c r="M1617"/>
      <c r="N1617">
        <v>2.7582199968821794E-3</v>
      </c>
      <c r="O1617">
        <v>0.83897247447511225</v>
      </c>
      <c r="P1617"/>
      <c r="Q1617">
        <v>7.9288940860000006</v>
      </c>
      <c r="R1617">
        <v>27.607734000000001</v>
      </c>
      <c r="S1617">
        <v>3.6365883000000006</v>
      </c>
      <c r="T1617"/>
      <c r="U1617"/>
      <c r="V1617"/>
      <c r="W1617"/>
      <c r="X1617"/>
      <c r="Y1617"/>
      <c r="Z1617">
        <v>1.3621898960000001</v>
      </c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>
        <v>118.491</v>
      </c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</row>
    <row r="1618" spans="1:55" x14ac:dyDescent="0.2">
      <c r="A1618" s="3" t="str">
        <f t="shared" si="25"/>
        <v>EthiopiaSAR_UNFCCC2002</v>
      </c>
      <c r="B1618" t="s">
        <v>165</v>
      </c>
      <c r="C1618" t="s">
        <v>166</v>
      </c>
      <c r="D1618" t="s">
        <v>23</v>
      </c>
      <c r="E1618" t="s">
        <v>52</v>
      </c>
      <c r="F1618">
        <v>187.37507179168202</v>
      </c>
      <c r="G1618">
        <v>2.6363669040676156</v>
      </c>
      <c r="H1618" t="s">
        <v>305</v>
      </c>
      <c r="I1618" t="s">
        <v>167</v>
      </c>
      <c r="J1618">
        <v>3.0663571179260643E-3</v>
      </c>
      <c r="K1618">
        <v>0.14784839826762802</v>
      </c>
      <c r="L1618">
        <v>1.4606962446119264E-2</v>
      </c>
      <c r="M1618"/>
      <c r="N1618">
        <v>3.0433272982757268E-3</v>
      </c>
      <c r="O1618">
        <v>0.83450131198797695</v>
      </c>
      <c r="P1618"/>
      <c r="Q1618">
        <v>9.373013598</v>
      </c>
      <c r="R1618">
        <v>31.876530000000002</v>
      </c>
      <c r="S1618">
        <v>4.3050195999999996</v>
      </c>
      <c r="T1618"/>
      <c r="U1618"/>
      <c r="V1618"/>
      <c r="W1618"/>
      <c r="X1618"/>
      <c r="Y1618"/>
      <c r="Z1618">
        <v>4.8404160000000002E-3</v>
      </c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>
        <v>108.77510000000001</v>
      </c>
      <c r="AQ1618"/>
      <c r="AR1618"/>
      <c r="AS1618"/>
      <c r="AT1618"/>
      <c r="AU1618"/>
      <c r="AV1618">
        <v>2.0302396300000001</v>
      </c>
      <c r="AW1618"/>
      <c r="AX1618"/>
      <c r="AY1618"/>
      <c r="AZ1618"/>
      <c r="BA1618"/>
      <c r="BB1618"/>
      <c r="BC1618"/>
    </row>
    <row r="1619" spans="1:55" x14ac:dyDescent="0.2">
      <c r="A1619" s="3" t="str">
        <f t="shared" si="25"/>
        <v>EthiopiaSAR_UNFCCC2003</v>
      </c>
      <c r="B1619" t="s">
        <v>165</v>
      </c>
      <c r="C1619" t="s">
        <v>166</v>
      </c>
      <c r="D1619" t="s">
        <v>23</v>
      </c>
      <c r="E1619" t="s">
        <v>50</v>
      </c>
      <c r="F1619">
        <v>190.076157852682</v>
      </c>
      <c r="G1619">
        <v>2.5977747227949961</v>
      </c>
      <c r="H1619" t="s">
        <v>302</v>
      </c>
      <c r="I1619" t="s">
        <v>147</v>
      </c>
      <c r="J1619">
        <v>2.9447986248294176E-3</v>
      </c>
      <c r="K1619">
        <v>0.14914522478749689</v>
      </c>
      <c r="L1619">
        <v>1.5964995285478838E-2</v>
      </c>
      <c r="M1619"/>
      <c r="N1619">
        <v>4.2572489266495452E-3</v>
      </c>
      <c r="O1619">
        <v>0.83063253100037471</v>
      </c>
      <c r="P1619"/>
      <c r="Q1619">
        <v>9.1141874929999993</v>
      </c>
      <c r="R1619">
        <v>31.175360999999999</v>
      </c>
      <c r="S1619">
        <v>4.1524375999999998</v>
      </c>
      <c r="T1619"/>
      <c r="U1619"/>
      <c r="V1619"/>
      <c r="W1619"/>
      <c r="X1619"/>
      <c r="Y1619"/>
      <c r="Z1619">
        <v>4.4561369999999998E-3</v>
      </c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>
        <v>111.7462</v>
      </c>
      <c r="AQ1619"/>
      <c r="AR1619"/>
      <c r="AS1619"/>
      <c r="AT1619"/>
      <c r="AU1619"/>
      <c r="AV1619">
        <v>1.69079785</v>
      </c>
      <c r="AW1619"/>
      <c r="AX1619"/>
      <c r="AY1619"/>
      <c r="AZ1619"/>
      <c r="BA1619"/>
      <c r="BB1619"/>
      <c r="BC1619"/>
    </row>
    <row r="1620" spans="1:55" x14ac:dyDescent="0.2">
      <c r="A1620" s="3" t="str">
        <f t="shared" si="25"/>
        <v>EthiopiaSAR_UNFCCC2004</v>
      </c>
      <c r="B1620" t="s">
        <v>165</v>
      </c>
      <c r="C1620" t="s">
        <v>166</v>
      </c>
      <c r="D1620" t="s">
        <v>23</v>
      </c>
      <c r="E1620" t="s">
        <v>46</v>
      </c>
      <c r="F1620">
        <v>142.67809864936399</v>
      </c>
      <c r="G1620">
        <v>1.8947696496109361</v>
      </c>
      <c r="H1620" t="s">
        <v>303</v>
      </c>
      <c r="I1620" t="s">
        <v>147</v>
      </c>
      <c r="J1620">
        <v>2.8607600166149967E-3</v>
      </c>
      <c r="K1620">
        <v>0.20259191976899008</v>
      </c>
      <c r="L1620">
        <v>2.2181747408743641E-2</v>
      </c>
      <c r="M1620"/>
      <c r="N1620">
        <v>5.8898105592588507E-3</v>
      </c>
      <c r="O1620">
        <v>0.76933652226300742</v>
      </c>
      <c r="P1620"/>
      <c r="Q1620">
        <v>9.2363871</v>
      </c>
      <c r="R1620">
        <v>31.706598</v>
      </c>
      <c r="S1620">
        <v>5.5778827</v>
      </c>
      <c r="T1620"/>
      <c r="U1620"/>
      <c r="V1620"/>
      <c r="W1620"/>
      <c r="X1620"/>
      <c r="Y1620"/>
      <c r="Z1620">
        <v>4.1667779999999995E-3</v>
      </c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>
        <v>61.514449999999997</v>
      </c>
      <c r="AQ1620"/>
      <c r="AR1620"/>
      <c r="AS1620"/>
      <c r="AT1620"/>
      <c r="AU1620"/>
      <c r="AV1620">
        <v>1.72798764</v>
      </c>
      <c r="AW1620"/>
      <c r="AX1620"/>
      <c r="AY1620"/>
      <c r="AZ1620"/>
      <c r="BA1620"/>
      <c r="BB1620"/>
      <c r="BC1620"/>
    </row>
    <row r="1621" spans="1:55" x14ac:dyDescent="0.2">
      <c r="A1621" s="3" t="str">
        <f t="shared" si="25"/>
        <v>EthiopiaSAR_UNFCCC2005</v>
      </c>
      <c r="B1621" t="s">
        <v>165</v>
      </c>
      <c r="C1621" t="s">
        <v>166</v>
      </c>
      <c r="D1621" t="s">
        <v>23</v>
      </c>
      <c r="E1621" t="s">
        <v>43</v>
      </c>
      <c r="F1621">
        <v>124.20432018973419</v>
      </c>
      <c r="G1621">
        <v>1.6032582468727121</v>
      </c>
      <c r="H1621" t="s">
        <v>302</v>
      </c>
      <c r="I1621" t="s">
        <v>147</v>
      </c>
      <c r="J1621">
        <v>2.8775051626809085E-3</v>
      </c>
      <c r="K1621">
        <v>0.1116038477128584</v>
      </c>
      <c r="L1621">
        <v>2.670764644041887E-2</v>
      </c>
      <c r="M1621"/>
      <c r="N1621">
        <v>1.2240642384077556E-2</v>
      </c>
      <c r="O1621">
        <v>0.84944786346264511</v>
      </c>
      <c r="P1621"/>
      <c r="Q1621">
        <v>9.7132253100000003</v>
      </c>
      <c r="R1621">
        <v>33.490968000000002</v>
      </c>
      <c r="S1621"/>
      <c r="T1621"/>
      <c r="U1621"/>
      <c r="V1621"/>
      <c r="W1621"/>
      <c r="X1621"/>
      <c r="Y1621"/>
      <c r="Z1621">
        <v>0.87356110800000009</v>
      </c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>
        <v>61.427339999999994</v>
      </c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</row>
    <row r="1622" spans="1:55" x14ac:dyDescent="0.2">
      <c r="A1622" s="3" t="str">
        <f t="shared" si="25"/>
        <v>EthiopiaSAR_UNFCCC2006</v>
      </c>
      <c r="B1622" t="s">
        <v>165</v>
      </c>
      <c r="C1622" t="s">
        <v>166</v>
      </c>
      <c r="D1622" t="s">
        <v>23</v>
      </c>
      <c r="E1622" t="s">
        <v>39</v>
      </c>
      <c r="F1622">
        <v>134.460002517883</v>
      </c>
      <c r="G1622">
        <v>1.6872660420195618</v>
      </c>
      <c r="H1622" t="s">
        <v>257</v>
      </c>
      <c r="I1622" t="s">
        <v>202</v>
      </c>
      <c r="J1622">
        <v>2.8834562555720283E-3</v>
      </c>
      <c r="K1622">
        <v>0.10955122086900076</v>
      </c>
      <c r="L1622">
        <v>2.7589110475486001E-2</v>
      </c>
      <c r="M1622"/>
      <c r="N1622">
        <v>7.2402861949264208E-3</v>
      </c>
      <c r="O1622">
        <v>0.85561938246058677</v>
      </c>
      <c r="P1622"/>
      <c r="Q1622">
        <v>10.869748449999999</v>
      </c>
      <c r="R1622">
        <v>34.565517</v>
      </c>
      <c r="S1622">
        <v>6.0677043999999993</v>
      </c>
      <c r="T1622"/>
      <c r="U1622"/>
      <c r="V1622"/>
      <c r="W1622"/>
      <c r="X1622"/>
      <c r="Y1622"/>
      <c r="Z1622">
        <v>1.38094447</v>
      </c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>
        <v>62.162669999999999</v>
      </c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</row>
    <row r="1623" spans="1:55" x14ac:dyDescent="0.2">
      <c r="A1623" s="3" t="str">
        <f t="shared" si="25"/>
        <v>EthiopiaSAR_UNFCCC2007</v>
      </c>
      <c r="B1623" t="s">
        <v>165</v>
      </c>
      <c r="C1623" t="s">
        <v>166</v>
      </c>
      <c r="D1623" t="s">
        <v>23</v>
      </c>
      <c r="E1623" t="s">
        <v>37</v>
      </c>
      <c r="F1623">
        <v>136.951882948774</v>
      </c>
      <c r="G1623">
        <v>1.6702226200984107</v>
      </c>
      <c r="H1623" t="s">
        <v>302</v>
      </c>
      <c r="I1623" t="s">
        <v>232</v>
      </c>
      <c r="J1623">
        <v>3.0559817320757695E-3</v>
      </c>
      <c r="K1623">
        <v>0.11475250205688893</v>
      </c>
      <c r="L1623">
        <v>2.6991422384332334E-2</v>
      </c>
      <c r="M1623"/>
      <c r="N1623">
        <v>1.9765757444989058E-2</v>
      </c>
      <c r="O1623">
        <v>0.8384903181137896</v>
      </c>
      <c r="P1623"/>
      <c r="Q1623">
        <v>12.486093519999999</v>
      </c>
      <c r="R1623">
        <v>39.297551999999996</v>
      </c>
      <c r="S1623"/>
      <c r="T1623"/>
      <c r="U1623"/>
      <c r="V1623"/>
      <c r="W1623"/>
      <c r="X1623"/>
      <c r="Y1623"/>
      <c r="Z1623">
        <v>0.73976238000000005</v>
      </c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>
        <v>62.309419999999996</v>
      </c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</row>
    <row r="1624" spans="1:55" x14ac:dyDescent="0.2">
      <c r="A1624" s="3" t="str">
        <f t="shared" si="25"/>
        <v>EthiopiaSAR_UNFCCC2008</v>
      </c>
      <c r="B1624" t="s">
        <v>165</v>
      </c>
      <c r="C1624" t="s">
        <v>166</v>
      </c>
      <c r="D1624" t="s">
        <v>23</v>
      </c>
      <c r="E1624" t="s">
        <v>33</v>
      </c>
      <c r="F1624">
        <v>160.34724976355699</v>
      </c>
      <c r="G1624">
        <v>1.900814990788944</v>
      </c>
      <c r="H1624" t="s">
        <v>302</v>
      </c>
      <c r="I1624" t="s">
        <v>232</v>
      </c>
      <c r="J1624">
        <v>3.1230542585450496E-3</v>
      </c>
      <c r="K1624">
        <v>0.10288257254104992</v>
      </c>
      <c r="L1624">
        <v>2.6928007610775611E-2</v>
      </c>
      <c r="M1624"/>
      <c r="N1624">
        <v>9.2767485017262365E-3</v>
      </c>
      <c r="O1624">
        <v>0.86091267134644822</v>
      </c>
      <c r="P1624"/>
      <c r="Q1624">
        <v>12.863266649999998</v>
      </c>
      <c r="R1624">
        <v>39.797604</v>
      </c>
      <c r="S1624">
        <v>7.1342283999999996</v>
      </c>
      <c r="T1624"/>
      <c r="U1624"/>
      <c r="V1624"/>
      <c r="W1624"/>
      <c r="X1624"/>
      <c r="Y1624"/>
      <c r="Z1624">
        <v>1.4339700869999998</v>
      </c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>
        <v>76.815910000000002</v>
      </c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</row>
    <row r="1625" spans="1:55" x14ac:dyDescent="0.2">
      <c r="A1625" s="3" t="str">
        <f t="shared" si="25"/>
        <v>EthiopiaSAR_UNFCCC2009</v>
      </c>
      <c r="B1625" t="s">
        <v>165</v>
      </c>
      <c r="C1625" t="s">
        <v>166</v>
      </c>
      <c r="D1625" t="s">
        <v>23</v>
      </c>
      <c r="E1625" t="s">
        <v>31</v>
      </c>
      <c r="F1625">
        <v>158.62465199588999</v>
      </c>
      <c r="G1625">
        <v>1.8284085341121266</v>
      </c>
      <c r="H1625" t="s">
        <v>303</v>
      </c>
      <c r="I1625" t="s">
        <v>208</v>
      </c>
      <c r="J1625">
        <v>3.2174569396639192E-3</v>
      </c>
      <c r="K1625">
        <v>0.10686798700323849</v>
      </c>
      <c r="L1625">
        <v>2.9390478726602946E-2</v>
      </c>
      <c r="M1625"/>
      <c r="N1625">
        <v>1.2440996876394298E-2</v>
      </c>
      <c r="O1625">
        <v>0.85130053739376421</v>
      </c>
      <c r="P1625"/>
      <c r="Q1625">
        <v>13.233116760000001</v>
      </c>
      <c r="R1625">
        <v>40.971167999999999</v>
      </c>
      <c r="S1625">
        <v>7.4036772999999991</v>
      </c>
      <c r="T1625"/>
      <c r="U1625"/>
      <c r="V1625"/>
      <c r="W1625"/>
      <c r="X1625"/>
      <c r="Y1625"/>
      <c r="Z1625">
        <v>1.5461394279999998</v>
      </c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>
        <v>71.883150000000001</v>
      </c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</row>
    <row r="1626" spans="1:55" x14ac:dyDescent="0.2">
      <c r="A1626" s="3" t="str">
        <f t="shared" si="25"/>
        <v>EthiopiaSAR_UNFCCC2010</v>
      </c>
      <c r="B1626" t="s">
        <v>165</v>
      </c>
      <c r="C1626" t="s">
        <v>166</v>
      </c>
      <c r="D1626" t="s">
        <v>23</v>
      </c>
      <c r="E1626" t="s">
        <v>30</v>
      </c>
      <c r="F1626">
        <v>169.390685490479</v>
      </c>
      <c r="G1626">
        <v>1.898194515936404</v>
      </c>
      <c r="H1626" t="s">
        <v>302</v>
      </c>
      <c r="I1626" t="s">
        <v>208</v>
      </c>
      <c r="J1626">
        <v>3.1975729932848386E-3</v>
      </c>
      <c r="K1626">
        <v>0.11886264639746495</v>
      </c>
      <c r="L1626">
        <v>2.9413308084641078E-2</v>
      </c>
      <c r="M1626"/>
      <c r="N1626">
        <v>7.2143074482610052E-3</v>
      </c>
      <c r="O1626">
        <v>0.84450973806963303</v>
      </c>
      <c r="P1626"/>
      <c r="Q1626">
        <v>13.943112859999999</v>
      </c>
      <c r="R1626">
        <v>43.039794000000001</v>
      </c>
      <c r="S1626">
        <v>7.7126511999999998</v>
      </c>
      <c r="T1626"/>
      <c r="U1626"/>
      <c r="V1626"/>
      <c r="W1626"/>
      <c r="X1626"/>
      <c r="Y1626"/>
      <c r="Z1626">
        <v>1.448825375</v>
      </c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>
        <v>76.907699999999991</v>
      </c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</row>
    <row r="1627" spans="1:55" x14ac:dyDescent="0.2">
      <c r="A1627" s="3" t="str">
        <f t="shared" si="25"/>
        <v>EthiopiaSAR_UNFCCC2011</v>
      </c>
      <c r="B1627" t="s">
        <v>165</v>
      </c>
      <c r="C1627" t="s">
        <v>166</v>
      </c>
      <c r="D1627" t="s">
        <v>23</v>
      </c>
      <c r="E1627" t="s">
        <v>29</v>
      </c>
      <c r="F1627">
        <v>192.33650384949499</v>
      </c>
      <c r="G1627">
        <v>2.0947597701696692</v>
      </c>
      <c r="H1627" t="s">
        <v>257</v>
      </c>
      <c r="I1627" t="s">
        <v>208</v>
      </c>
      <c r="J1627">
        <v>3.1946446264397546E-3</v>
      </c>
      <c r="K1627">
        <v>0.11084596317804483</v>
      </c>
      <c r="L1627">
        <v>2.8351183144448729E-2</v>
      </c>
      <c r="M1627"/>
      <c r="N1627">
        <v>9.7598024630254215E-3</v>
      </c>
      <c r="O1627">
        <v>0.85104305121448098</v>
      </c>
      <c r="P1627"/>
      <c r="Q1627">
        <v>13.631737709999999</v>
      </c>
      <c r="R1627">
        <v>41.971418999999997</v>
      </c>
      <c r="S1627">
        <v>4.5569782999999999</v>
      </c>
      <c r="T1627"/>
      <c r="U1627"/>
      <c r="V1627"/>
      <c r="W1627"/>
      <c r="X1627"/>
      <c r="Y1627"/>
      <c r="Z1627">
        <v>1.3851100859999999</v>
      </c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>
        <v>102.14139999999999</v>
      </c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</row>
    <row r="1628" spans="1:55" x14ac:dyDescent="0.2">
      <c r="A1628" s="3" t="str">
        <f t="shared" si="25"/>
        <v>EthiopiaSAR_UNFCCC2012</v>
      </c>
      <c r="B1628" t="s">
        <v>165</v>
      </c>
      <c r="C1628" t="s">
        <v>166</v>
      </c>
      <c r="D1628" t="s">
        <v>23</v>
      </c>
      <c r="E1628" t="s">
        <v>28</v>
      </c>
      <c r="F1628">
        <v>124.65667239696</v>
      </c>
      <c r="G1628">
        <v>1.319798655952148</v>
      </c>
      <c r="H1628" t="s">
        <v>305</v>
      </c>
      <c r="I1628" t="s">
        <v>208</v>
      </c>
      <c r="J1628">
        <v>3.2807256602807415E-3</v>
      </c>
      <c r="K1628">
        <v>0.15899497018374883</v>
      </c>
      <c r="L1628">
        <v>4.6705914365013854E-2</v>
      </c>
      <c r="M1628"/>
      <c r="N1628">
        <v>1.4061767022129718E-2</v>
      </c>
      <c r="O1628">
        <v>0.78023734842910764</v>
      </c>
      <c r="P1628"/>
      <c r="Q1628">
        <v>14.131924829999999</v>
      </c>
      <c r="R1628">
        <v>43.446899999999999</v>
      </c>
      <c r="S1628">
        <v>7.8533632999999998</v>
      </c>
      <c r="T1628"/>
      <c r="U1628"/>
      <c r="V1628"/>
      <c r="W1628"/>
      <c r="X1628"/>
      <c r="Y1628"/>
      <c r="Z1628">
        <v>1.395453405</v>
      </c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>
        <v>30.434150000000002</v>
      </c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</row>
    <row r="1629" spans="1:55" x14ac:dyDescent="0.2">
      <c r="A1629" s="3" t="str">
        <f t="shared" si="25"/>
        <v>EthiopiaSAR_UNFCCC2013</v>
      </c>
      <c r="B1629" t="s">
        <v>165</v>
      </c>
      <c r="C1629" t="s">
        <v>166</v>
      </c>
      <c r="D1629" t="s">
        <v>23</v>
      </c>
      <c r="E1629" t="s">
        <v>27</v>
      </c>
      <c r="F1629">
        <v>120.5005703543022</v>
      </c>
      <c r="G1629">
        <v>1.241194389159447</v>
      </c>
      <c r="H1629" t="s">
        <v>305</v>
      </c>
      <c r="I1629" t="s">
        <v>208</v>
      </c>
      <c r="J1629">
        <v>3.3242918833802158E-3</v>
      </c>
      <c r="K1629">
        <v>0.16556865756536138</v>
      </c>
      <c r="L1629">
        <v>5.0218636739041374E-2</v>
      </c>
      <c r="M1629"/>
      <c r="N1629">
        <v>1.4589129415247077E-2</v>
      </c>
      <c r="O1629">
        <v>0.76962357628035016</v>
      </c>
      <c r="P1629"/>
      <c r="Q1629">
        <v>14.231595219999999</v>
      </c>
      <c r="R1629">
        <v>43.754193000000001</v>
      </c>
      <c r="S1629">
        <v>7.8576586600000002</v>
      </c>
      <c r="T1629"/>
      <c r="U1629"/>
      <c r="V1629"/>
      <c r="W1629"/>
      <c r="X1629"/>
      <c r="Y1629"/>
      <c r="Z1629">
        <v>1.3920230199000003</v>
      </c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>
        <v>25.50461</v>
      </c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</row>
    <row r="1630" spans="1:55" x14ac:dyDescent="0.2">
      <c r="A1630" s="3" t="str">
        <f t="shared" si="25"/>
        <v>IndonesiaAR4_UNFCCC1990</v>
      </c>
      <c r="B1630" t="s">
        <v>173</v>
      </c>
      <c r="C1630" t="s">
        <v>174</v>
      </c>
      <c r="D1630" t="s">
        <v>26</v>
      </c>
      <c r="E1630" t="s">
        <v>79</v>
      </c>
      <c r="F1630">
        <v>624.02415999999994</v>
      </c>
      <c r="G1630">
        <v>3.4256949475052885</v>
      </c>
      <c r="H1630" t="s">
        <v>48</v>
      </c>
      <c r="I1630" t="s">
        <v>101</v>
      </c>
      <c r="J1630">
        <v>3.5234193544912293E-2</v>
      </c>
      <c r="K1630">
        <v>0.28381357862810958</v>
      </c>
      <c r="L1630">
        <v>1.4876827845896225E-2</v>
      </c>
      <c r="M1630"/>
      <c r="N1630">
        <v>2.2922958623909691E-2</v>
      </c>
      <c r="O1630">
        <v>0.67838663490208462</v>
      </c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>
        <v>6.4190399999999999</v>
      </c>
      <c r="AP1630"/>
      <c r="AQ1630">
        <v>331.27216999999996</v>
      </c>
      <c r="AR1630"/>
      <c r="AS1630">
        <v>85.638440000000003</v>
      </c>
      <c r="AT1630"/>
      <c r="AU1630"/>
      <c r="AV1630"/>
      <c r="AW1630"/>
      <c r="AX1630"/>
      <c r="AY1630"/>
      <c r="AZ1630"/>
      <c r="BA1630">
        <v>-138.33132999999998</v>
      </c>
      <c r="BB1630"/>
      <c r="BC1630"/>
    </row>
    <row r="1631" spans="1:55" x14ac:dyDescent="0.2">
      <c r="A1631" s="3" t="str">
        <f t="shared" si="25"/>
        <v>IndonesiaAR4_UNFCCC1991</v>
      </c>
      <c r="B1631" t="s">
        <v>173</v>
      </c>
      <c r="C1631" t="s">
        <v>174</v>
      </c>
      <c r="D1631" t="s">
        <v>26</v>
      </c>
      <c r="E1631" t="s">
        <v>78</v>
      </c>
      <c r="F1631">
        <v>749.90973999999994</v>
      </c>
      <c r="G1631">
        <v>4.0456666590491084</v>
      </c>
      <c r="H1631" t="s">
        <v>47</v>
      </c>
      <c r="I1631" t="s">
        <v>101</v>
      </c>
      <c r="J1631">
        <v>3.5690501117307864E-2</v>
      </c>
      <c r="K1631">
        <v>0.25970342777518801</v>
      </c>
      <c r="L1631">
        <v>1.2620185463919964E-2</v>
      </c>
      <c r="M1631"/>
      <c r="N1631">
        <v>1.960733301050337E-2</v>
      </c>
      <c r="O1631">
        <v>0.70806905375038864</v>
      </c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>
        <v>42.588889999999999</v>
      </c>
      <c r="AO1631"/>
      <c r="AP1631"/>
      <c r="AQ1631">
        <v>392.63741000000005</v>
      </c>
      <c r="AR1631"/>
      <c r="AS1631">
        <v>95.761579999999995</v>
      </c>
      <c r="AT1631"/>
      <c r="AU1631"/>
      <c r="AV1631"/>
      <c r="AW1631"/>
      <c r="AX1631"/>
      <c r="AY1631"/>
      <c r="AZ1631"/>
      <c r="BA1631">
        <v>-163.95088000000001</v>
      </c>
      <c r="BB1631"/>
      <c r="BC1631"/>
    </row>
    <row r="1632" spans="1:55" x14ac:dyDescent="0.2">
      <c r="A1632" s="3" t="str">
        <f t="shared" si="25"/>
        <v>IndonesiaAR4_UNFCCC1992</v>
      </c>
      <c r="B1632" t="s">
        <v>173</v>
      </c>
      <c r="C1632" t="s">
        <v>174</v>
      </c>
      <c r="D1632" t="s">
        <v>26</v>
      </c>
      <c r="E1632" t="s">
        <v>76</v>
      </c>
      <c r="F1632">
        <v>710.40240000000006</v>
      </c>
      <c r="G1632">
        <v>3.7675454380142868</v>
      </c>
      <c r="H1632" t="s">
        <v>49</v>
      </c>
      <c r="I1632" t="s">
        <v>101</v>
      </c>
      <c r="J1632">
        <v>3.644651514310291E-2</v>
      </c>
      <c r="K1632">
        <v>0.29153008210557846</v>
      </c>
      <c r="L1632">
        <v>1.3585610071137146E-2</v>
      </c>
      <c r="M1632"/>
      <c r="N1632">
        <v>2.1946688243170347E-2</v>
      </c>
      <c r="O1632">
        <v>0.672937619580114</v>
      </c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>
        <v>10.268889999999999</v>
      </c>
      <c r="AP1632"/>
      <c r="AQ1632">
        <v>370.73435999999998</v>
      </c>
      <c r="AR1632"/>
      <c r="AS1632">
        <v>97.053250000000006</v>
      </c>
      <c r="AT1632"/>
      <c r="AU1632"/>
      <c r="AV1632"/>
      <c r="AW1632"/>
      <c r="AX1632"/>
      <c r="AY1632"/>
      <c r="AZ1632"/>
      <c r="BA1632">
        <v>-172.07539000000003</v>
      </c>
      <c r="BB1632"/>
      <c r="BC1632"/>
    </row>
    <row r="1633" spans="1:55" x14ac:dyDescent="0.2">
      <c r="A1633" s="3" t="str">
        <f t="shared" si="25"/>
        <v>IndonesiaAR4_UNFCCC1993</v>
      </c>
      <c r="B1633" t="s">
        <v>173</v>
      </c>
      <c r="C1633" t="s">
        <v>174</v>
      </c>
      <c r="D1633" t="s">
        <v>26</v>
      </c>
      <c r="E1633" t="s">
        <v>73</v>
      </c>
      <c r="F1633">
        <v>669.78733000000011</v>
      </c>
      <c r="G1633">
        <v>3.493255487650663</v>
      </c>
      <c r="H1633" t="s">
        <v>126</v>
      </c>
      <c r="I1633" t="s">
        <v>101</v>
      </c>
      <c r="J1633">
        <v>3.6776440184905092E-2</v>
      </c>
      <c r="K1633">
        <v>0.32434126515949474</v>
      </c>
      <c r="L1633">
        <v>1.4699815238368273E-2</v>
      </c>
      <c r="M1633"/>
      <c r="N1633">
        <v>2.5962539482495137E-2</v>
      </c>
      <c r="O1633">
        <v>0.63499638011964188</v>
      </c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>
        <v>18.39189</v>
      </c>
      <c r="AO1633"/>
      <c r="AP1633"/>
      <c r="AQ1633">
        <v>309.79435000000001</v>
      </c>
      <c r="AR1633"/>
      <c r="AS1633">
        <v>97.126289999999997</v>
      </c>
      <c r="AT1633"/>
      <c r="AU1633"/>
      <c r="AV1633"/>
      <c r="AW1633"/>
      <c r="AX1633"/>
      <c r="AY1633"/>
      <c r="AZ1633"/>
      <c r="BA1633">
        <v>-268.68403999999998</v>
      </c>
      <c r="BB1633"/>
      <c r="BC1633"/>
    </row>
    <row r="1634" spans="1:55" x14ac:dyDescent="0.2">
      <c r="A1634" s="3" t="str">
        <f t="shared" si="25"/>
        <v>IndonesiaAR4_UNFCCC1994</v>
      </c>
      <c r="B1634" t="s">
        <v>173</v>
      </c>
      <c r="C1634" t="s">
        <v>174</v>
      </c>
      <c r="D1634" t="s">
        <v>26</v>
      </c>
      <c r="E1634" t="s">
        <v>70</v>
      </c>
      <c r="F1634">
        <v>728.06628999999998</v>
      </c>
      <c r="G1634">
        <v>3.7350421654278803</v>
      </c>
      <c r="H1634" t="s">
        <v>124</v>
      </c>
      <c r="I1634" t="s">
        <v>101</v>
      </c>
      <c r="J1634">
        <v>3.7128305199201433E-2</v>
      </c>
      <c r="K1634">
        <v>0.31812229625409522</v>
      </c>
      <c r="L1634">
        <v>1.3800941120347708E-2</v>
      </c>
      <c r="M1634"/>
      <c r="N1634">
        <v>2.6296685154864125E-2</v>
      </c>
      <c r="O1634">
        <v>0.64178007747069288</v>
      </c>
      <c r="P1634">
        <v>57.022500000000001</v>
      </c>
      <c r="Q1634"/>
      <c r="R1634">
        <v>23.680250000000001</v>
      </c>
      <c r="S1634"/>
      <c r="T1634"/>
      <c r="U1634"/>
      <c r="V1634"/>
      <c r="W1634"/>
      <c r="X1634"/>
      <c r="Y1634"/>
      <c r="Z1634">
        <v>16.145530000000001</v>
      </c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>
        <v>57.240099999999998</v>
      </c>
      <c r="AO1634"/>
      <c r="AP1634"/>
      <c r="AQ1634">
        <v>313.17005999999998</v>
      </c>
      <c r="AR1634"/>
      <c r="AS1634"/>
      <c r="AT1634"/>
      <c r="AU1634"/>
      <c r="AV1634"/>
      <c r="AW1634"/>
      <c r="AX1634"/>
      <c r="AY1634"/>
      <c r="AZ1634"/>
      <c r="BA1634">
        <v>-204.85300000000001</v>
      </c>
      <c r="BB1634"/>
      <c r="BC1634"/>
    </row>
    <row r="1635" spans="1:55" x14ac:dyDescent="0.2">
      <c r="A1635" s="3" t="str">
        <f t="shared" si="25"/>
        <v>IndonesiaAR4_UNFCCC2000</v>
      </c>
      <c r="B1635" t="s">
        <v>173</v>
      </c>
      <c r="C1635" t="s">
        <v>174</v>
      </c>
      <c r="D1635" t="s">
        <v>26</v>
      </c>
      <c r="E1635" t="s">
        <v>58</v>
      </c>
      <c r="F1635">
        <v>1716.3054239999999</v>
      </c>
      <c r="G1635">
        <v>8.0174055863085698</v>
      </c>
      <c r="H1635" t="s">
        <v>114</v>
      </c>
      <c r="I1635" t="s">
        <v>99</v>
      </c>
      <c r="J1635">
        <v>3.1718011152780716E-2</v>
      </c>
      <c r="K1635">
        <v>0.16696232266874197</v>
      </c>
      <c r="L1635">
        <v>0.10860864120883884</v>
      </c>
      <c r="M1635"/>
      <c r="N1635">
        <v>2.5101336508973244E-2</v>
      </c>
      <c r="O1635">
        <v>0.69932769961344599</v>
      </c>
      <c r="P1635"/>
      <c r="Q1635"/>
      <c r="R1635"/>
      <c r="S1635"/>
      <c r="T1635"/>
      <c r="U1635"/>
      <c r="V1635"/>
      <c r="W1635"/>
      <c r="X1635"/>
      <c r="Y1635"/>
      <c r="Z1635">
        <v>82.201343999999992</v>
      </c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>
        <v>172.09083999999999</v>
      </c>
      <c r="AO1635"/>
      <c r="AP1635"/>
      <c r="AQ1635">
        <v>729.65522999999996</v>
      </c>
      <c r="AR1635"/>
      <c r="AS1635"/>
      <c r="AT1635"/>
      <c r="AU1635">
        <v>216.31251</v>
      </c>
      <c r="AV1635"/>
      <c r="AW1635"/>
      <c r="AX1635"/>
      <c r="AY1635"/>
      <c r="AZ1635"/>
      <c r="BA1635">
        <v>-215.15448000000001</v>
      </c>
      <c r="BB1635">
        <v>-81.639889999999994</v>
      </c>
      <c r="BC1635"/>
    </row>
    <row r="1636" spans="1:55" x14ac:dyDescent="0.2">
      <c r="A1636" s="3" t="str">
        <f t="shared" si="25"/>
        <v>IndonesiaAR5_UNFCCC1990</v>
      </c>
      <c r="B1636" t="s">
        <v>173</v>
      </c>
      <c r="C1636" t="s">
        <v>174</v>
      </c>
      <c r="D1636" t="s">
        <v>25</v>
      </c>
      <c r="E1636" t="s">
        <v>79</v>
      </c>
      <c r="F1636">
        <v>638.41575999999998</v>
      </c>
      <c r="G1636">
        <v>3.5047002722454672</v>
      </c>
      <c r="H1636" t="s">
        <v>49</v>
      </c>
      <c r="I1636" t="s">
        <v>101</v>
      </c>
      <c r="J1636">
        <v>3.5727758583320147E-2</v>
      </c>
      <c r="K1636">
        <v>0.28602400103656589</v>
      </c>
      <c r="L1636">
        <v>1.6286440046530178E-2</v>
      </c>
      <c r="M1636"/>
      <c r="N1636">
        <v>2.2407858477679187E-2</v>
      </c>
      <c r="O1636">
        <v>0.67528170043922475</v>
      </c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>
        <v>6.4190399999999999</v>
      </c>
      <c r="AP1636"/>
      <c r="AQ1636">
        <v>332.42273</v>
      </c>
      <c r="AR1636"/>
      <c r="AS1636">
        <v>92.268710000000013</v>
      </c>
      <c r="AT1636"/>
      <c r="AU1636"/>
      <c r="AV1636"/>
      <c r="AW1636"/>
      <c r="AX1636"/>
      <c r="AY1636"/>
      <c r="AZ1636"/>
      <c r="BA1636">
        <v>-138.33132999999998</v>
      </c>
      <c r="BB1636"/>
      <c r="BC1636"/>
    </row>
    <row r="1637" spans="1:55" x14ac:dyDescent="0.2">
      <c r="A1637" s="3" t="str">
        <f t="shared" si="25"/>
        <v>IndonesiaAR5_UNFCCC1991</v>
      </c>
      <c r="B1637" t="s">
        <v>173</v>
      </c>
      <c r="C1637" t="s">
        <v>174</v>
      </c>
      <c r="D1637" t="s">
        <v>25</v>
      </c>
      <c r="E1637" t="s">
        <v>78</v>
      </c>
      <c r="F1637">
        <v>766.58326</v>
      </c>
      <c r="G1637">
        <v>4.1356181563492873</v>
      </c>
      <c r="H1637" t="s">
        <v>47</v>
      </c>
      <c r="I1637" t="s">
        <v>101</v>
      </c>
      <c r="J1637">
        <v>3.6191526846858786E-2</v>
      </c>
      <c r="K1637">
        <v>0.26208986092391323</v>
      </c>
      <c r="L1637">
        <v>1.3827173841495052E-2</v>
      </c>
      <c r="M1637"/>
      <c r="N1637">
        <v>1.9182117282341909E-2</v>
      </c>
      <c r="O1637">
        <v>0.70490084795224972</v>
      </c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>
        <v>42.588889999999999</v>
      </c>
      <c r="AO1637"/>
      <c r="AP1637"/>
      <c r="AQ1637">
        <v>394.14767000000001</v>
      </c>
      <c r="AR1637"/>
      <c r="AS1637">
        <v>103.62862999999999</v>
      </c>
      <c r="AT1637"/>
      <c r="AU1637"/>
      <c r="AV1637"/>
      <c r="AW1637"/>
      <c r="AX1637"/>
      <c r="AY1637"/>
      <c r="AZ1637"/>
      <c r="BA1637">
        <v>-163.95088000000001</v>
      </c>
      <c r="BB1637"/>
      <c r="BC1637"/>
    </row>
    <row r="1638" spans="1:55" x14ac:dyDescent="0.2">
      <c r="A1638" s="3" t="str">
        <f t="shared" si="25"/>
        <v>IndonesiaAR5_UNFCCC1992</v>
      </c>
      <c r="B1638" t="s">
        <v>173</v>
      </c>
      <c r="C1638" t="s">
        <v>174</v>
      </c>
      <c r="D1638" t="s">
        <v>25</v>
      </c>
      <c r="E1638" t="s">
        <v>76</v>
      </c>
      <c r="F1638">
        <v>727.21385999999995</v>
      </c>
      <c r="G1638">
        <v>3.8567032722633812</v>
      </c>
      <c r="H1638" t="s">
        <v>124</v>
      </c>
      <c r="I1638" t="s">
        <v>101</v>
      </c>
      <c r="J1638">
        <v>3.6969042667537033E-2</v>
      </c>
      <c r="K1638">
        <v>0.29371138498377902</v>
      </c>
      <c r="L1638">
        <v>1.4864128139691946E-2</v>
      </c>
      <c r="M1638"/>
      <c r="N1638">
        <v>2.1440199173321586E-2</v>
      </c>
      <c r="O1638">
        <v>0.66998428770320739</v>
      </c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>
        <v>10.268889999999999</v>
      </c>
      <c r="AP1638"/>
      <c r="AQ1638">
        <v>372.08670000000001</v>
      </c>
      <c r="AR1638"/>
      <c r="AS1638">
        <v>104.86627</v>
      </c>
      <c r="AT1638"/>
      <c r="AU1638"/>
      <c r="AV1638"/>
      <c r="AW1638"/>
      <c r="AX1638"/>
      <c r="AY1638"/>
      <c r="AZ1638"/>
      <c r="BA1638">
        <v>-172.07539000000003</v>
      </c>
      <c r="BB1638"/>
      <c r="BC1638"/>
    </row>
    <row r="1639" spans="1:55" x14ac:dyDescent="0.2">
      <c r="A1639" s="3" t="str">
        <f t="shared" si="25"/>
        <v>IndonesiaAR5_UNFCCC1993</v>
      </c>
      <c r="B1639" t="s">
        <v>173</v>
      </c>
      <c r="C1639" t="s">
        <v>174</v>
      </c>
      <c r="D1639" t="s">
        <v>25</v>
      </c>
      <c r="E1639" t="s">
        <v>73</v>
      </c>
      <c r="F1639">
        <v>686.51397999999995</v>
      </c>
      <c r="G1639">
        <v>3.5804928229739685</v>
      </c>
      <c r="H1639" t="s">
        <v>124</v>
      </c>
      <c r="I1639" t="s">
        <v>101</v>
      </c>
      <c r="J1639">
        <v>3.7301855321745063E-2</v>
      </c>
      <c r="K1639">
        <v>0.32617753829281088</v>
      </c>
      <c r="L1639">
        <v>1.6062659059033292E-2</v>
      </c>
      <c r="M1639"/>
      <c r="N1639">
        <v>2.5329098178015253E-2</v>
      </c>
      <c r="O1639">
        <v>0.6324307044701406</v>
      </c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>
        <v>18.39189</v>
      </c>
      <c r="AO1639"/>
      <c r="AP1639"/>
      <c r="AQ1639">
        <v>310.76242000000002</v>
      </c>
      <c r="AR1639"/>
      <c r="AS1639">
        <v>105.01821000000001</v>
      </c>
      <c r="AT1639"/>
      <c r="AU1639"/>
      <c r="AV1639"/>
      <c r="AW1639"/>
      <c r="AX1639"/>
      <c r="AY1639"/>
      <c r="AZ1639"/>
      <c r="BA1639">
        <v>-268.68403999999998</v>
      </c>
      <c r="BB1639"/>
      <c r="BC1639"/>
    </row>
    <row r="1640" spans="1:55" x14ac:dyDescent="0.2">
      <c r="A1640" s="3" t="str">
        <f t="shared" si="25"/>
        <v>IndonesiaAR5_UNFCCC1994</v>
      </c>
      <c r="B1640" t="s">
        <v>173</v>
      </c>
      <c r="C1640" t="s">
        <v>174</v>
      </c>
      <c r="D1640" t="s">
        <v>25</v>
      </c>
      <c r="E1640" t="s">
        <v>70</v>
      </c>
      <c r="F1640">
        <v>745.27746999999999</v>
      </c>
      <c r="G1640">
        <v>3.8233369867919746</v>
      </c>
      <c r="H1640" t="s">
        <v>49</v>
      </c>
      <c r="I1640" t="s">
        <v>101</v>
      </c>
      <c r="J1640">
        <v>3.7664985016733689E-2</v>
      </c>
      <c r="K1640">
        <v>0.32016605842116763</v>
      </c>
      <c r="L1640">
        <v>1.5100094197131708E-2</v>
      </c>
      <c r="M1640"/>
      <c r="N1640">
        <v>2.5691008746044613E-2</v>
      </c>
      <c r="O1640">
        <v>0.63904283863565603</v>
      </c>
      <c r="P1640">
        <v>63.865200000000002</v>
      </c>
      <c r="Q1640"/>
      <c r="R1640">
        <v>26.521879999999999</v>
      </c>
      <c r="S1640"/>
      <c r="T1640"/>
      <c r="U1640"/>
      <c r="V1640"/>
      <c r="W1640"/>
      <c r="X1640"/>
      <c r="Y1640"/>
      <c r="Z1640">
        <v>14.44834</v>
      </c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>
        <v>57.240099999999998</v>
      </c>
      <c r="AO1640"/>
      <c r="AP1640"/>
      <c r="AQ1640">
        <v>314.18870999999996</v>
      </c>
      <c r="AR1640"/>
      <c r="AS1640"/>
      <c r="AT1640"/>
      <c r="AU1640"/>
      <c r="AV1640"/>
      <c r="AW1640"/>
      <c r="AX1640"/>
      <c r="AY1640"/>
      <c r="AZ1640"/>
      <c r="BA1640">
        <v>-204.85300000000001</v>
      </c>
      <c r="BB1640"/>
      <c r="BC1640"/>
    </row>
    <row r="1641" spans="1:55" x14ac:dyDescent="0.2">
      <c r="A1641" s="3" t="str">
        <f t="shared" si="25"/>
        <v>IndonesiaAR5_UNFCCC2000</v>
      </c>
      <c r="B1641" t="s">
        <v>173</v>
      </c>
      <c r="C1641" t="s">
        <v>174</v>
      </c>
      <c r="D1641" t="s">
        <v>25</v>
      </c>
      <c r="E1641" t="s">
        <v>58</v>
      </c>
      <c r="F1641">
        <v>1747.041375</v>
      </c>
      <c r="G1641">
        <v>8.1609829367043965</v>
      </c>
      <c r="H1641" t="s">
        <v>119</v>
      </c>
      <c r="I1641" t="s">
        <v>99</v>
      </c>
      <c r="J1641">
        <v>3.2219014899424407E-2</v>
      </c>
      <c r="K1641">
        <v>0.16629493391362871</v>
      </c>
      <c r="L1641">
        <v>0.11906980737648529</v>
      </c>
      <c r="M1641"/>
      <c r="N1641">
        <v>2.483094597573569E-2</v>
      </c>
      <c r="O1641">
        <v>0.68980431273415033</v>
      </c>
      <c r="P1641">
        <v>46.480839999999993</v>
      </c>
      <c r="Q1641"/>
      <c r="R1641"/>
      <c r="S1641"/>
      <c r="T1641"/>
      <c r="U1641"/>
      <c r="V1641"/>
      <c r="W1641"/>
      <c r="X1641"/>
      <c r="Y1641"/>
      <c r="Z1641">
        <v>40.571854999999999</v>
      </c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>
        <v>172.09623999999999</v>
      </c>
      <c r="AO1641"/>
      <c r="AP1641"/>
      <c r="AQ1641">
        <v>729.65522999999996</v>
      </c>
      <c r="AR1641"/>
      <c r="AS1641"/>
      <c r="AT1641"/>
      <c r="AU1641">
        <v>216.31251</v>
      </c>
      <c r="AV1641"/>
      <c r="AW1641"/>
      <c r="AX1641"/>
      <c r="AY1641"/>
      <c r="AZ1641"/>
      <c r="BA1641">
        <v>-215.15448000000001</v>
      </c>
      <c r="BB1641">
        <v>-81.639889999999994</v>
      </c>
      <c r="BC1641"/>
    </row>
    <row r="1642" spans="1:55" x14ac:dyDescent="0.2">
      <c r="A1642" s="3" t="str">
        <f t="shared" si="25"/>
        <v>IndonesiaAR6_UNFCCC1990</v>
      </c>
      <c r="B1642" t="s">
        <v>173</v>
      </c>
      <c r="C1642" t="s">
        <v>174</v>
      </c>
      <c r="D1642" t="s">
        <v>285</v>
      </c>
      <c r="E1642" t="s">
        <v>79</v>
      </c>
      <c r="F1642">
        <v>634.529224</v>
      </c>
      <c r="G1642">
        <v>3.4833644208603265</v>
      </c>
      <c r="H1642" t="s">
        <v>49</v>
      </c>
      <c r="I1642" t="s">
        <v>101</v>
      </c>
      <c r="J1642">
        <v>3.5601386200969538E-2</v>
      </c>
      <c r="K1642">
        <v>0.28545989553981521</v>
      </c>
      <c r="L1642">
        <v>1.5918018615955817E-2</v>
      </c>
      <c r="M1642"/>
      <c r="N1642">
        <v>2.2544654302636184E-2</v>
      </c>
      <c r="O1642">
        <v>0.67607743154159283</v>
      </c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>
        <v>6.4190399999999999</v>
      </c>
      <c r="AP1642"/>
      <c r="AQ1642">
        <v>332.11363400000005</v>
      </c>
      <c r="AR1642"/>
      <c r="AS1642">
        <v>90.458214000000012</v>
      </c>
      <c r="AT1642"/>
      <c r="AU1642"/>
      <c r="AV1642"/>
      <c r="AW1642"/>
      <c r="AX1642"/>
      <c r="AY1642"/>
      <c r="AZ1642"/>
      <c r="BA1642">
        <v>-138.33132999999998</v>
      </c>
      <c r="BB1642"/>
      <c r="BC1642"/>
    </row>
    <row r="1643" spans="1:55" x14ac:dyDescent="0.2">
      <c r="A1643" s="3" t="str">
        <f t="shared" si="25"/>
        <v>IndonesiaAR6_UNFCCC1991</v>
      </c>
      <c r="B1643" t="s">
        <v>173</v>
      </c>
      <c r="C1643" t="s">
        <v>174</v>
      </c>
      <c r="D1643" t="s">
        <v>285</v>
      </c>
      <c r="E1643" t="s">
        <v>78</v>
      </c>
      <c r="F1643">
        <v>762.08761199999992</v>
      </c>
      <c r="G1643">
        <v>4.1113647132290252</v>
      </c>
      <c r="H1643" t="s">
        <v>47</v>
      </c>
      <c r="I1643" t="s">
        <v>101</v>
      </c>
      <c r="J1643">
        <v>3.60632080578695E-2</v>
      </c>
      <c r="K1643">
        <v>0.26147510714293043</v>
      </c>
      <c r="L1643">
        <v>1.3511349401123713E-2</v>
      </c>
      <c r="M1643"/>
      <c r="N1643">
        <v>1.9294928520633137E-2</v>
      </c>
      <c r="O1643">
        <v>0.70571861493531274</v>
      </c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>
        <v>42.588889999999999</v>
      </c>
      <c r="AO1643"/>
      <c r="AP1643"/>
      <c r="AQ1643">
        <v>393.74194200000005</v>
      </c>
      <c r="AR1643"/>
      <c r="AS1643">
        <v>101.48858199999999</v>
      </c>
      <c r="AT1643"/>
      <c r="AU1643"/>
      <c r="AV1643"/>
      <c r="AW1643"/>
      <c r="AX1643"/>
      <c r="AY1643"/>
      <c r="AZ1643"/>
      <c r="BA1643">
        <v>-163.95088000000001</v>
      </c>
      <c r="BB1643"/>
      <c r="BC1643"/>
    </row>
    <row r="1644" spans="1:55" x14ac:dyDescent="0.2">
      <c r="A1644" s="3" t="str">
        <f t="shared" si="25"/>
        <v>IndonesiaAR6_UNFCCC1992</v>
      </c>
      <c r="B1644" t="s">
        <v>173</v>
      </c>
      <c r="C1644" t="s">
        <v>174</v>
      </c>
      <c r="D1644" t="s">
        <v>285</v>
      </c>
      <c r="E1644" t="s">
        <v>76</v>
      </c>
      <c r="F1644">
        <v>722.67916400000001</v>
      </c>
      <c r="G1644">
        <v>3.8326539824135986</v>
      </c>
      <c r="H1644" t="s">
        <v>47</v>
      </c>
      <c r="I1644" t="s">
        <v>101</v>
      </c>
      <c r="J1644">
        <v>3.6835022566879233E-2</v>
      </c>
      <c r="K1644">
        <v>0.2931545512221243</v>
      </c>
      <c r="L1644">
        <v>1.4530043929701562E-2</v>
      </c>
      <c r="M1644"/>
      <c r="N1644">
        <v>2.1574489450757156E-2</v>
      </c>
      <c r="O1644">
        <v>0.67074091539741698</v>
      </c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>
        <v>10.268889999999999</v>
      </c>
      <c r="AP1644"/>
      <c r="AQ1644">
        <v>371.72339599999998</v>
      </c>
      <c r="AR1644"/>
      <c r="AS1644">
        <v>102.738198</v>
      </c>
      <c r="AT1644"/>
      <c r="AU1644"/>
      <c r="AV1644"/>
      <c r="AW1644"/>
      <c r="AX1644"/>
      <c r="AY1644"/>
      <c r="AZ1644"/>
      <c r="BA1644">
        <v>-172.07539000000003</v>
      </c>
      <c r="BB1644"/>
      <c r="BC1644"/>
    </row>
    <row r="1645" spans="1:55" x14ac:dyDescent="0.2">
      <c r="A1645" s="3" t="str">
        <f t="shared" si="25"/>
        <v>IndonesiaAR6_UNFCCC1993</v>
      </c>
      <c r="B1645" t="s">
        <v>173</v>
      </c>
      <c r="C1645" t="s">
        <v>174</v>
      </c>
      <c r="D1645" t="s">
        <v>285</v>
      </c>
      <c r="E1645" t="s">
        <v>73</v>
      </c>
      <c r="F1645">
        <v>682.00331600000004</v>
      </c>
      <c r="G1645">
        <v>3.5569675918070125</v>
      </c>
      <c r="H1645" t="s">
        <v>124</v>
      </c>
      <c r="I1645" t="s">
        <v>101</v>
      </c>
      <c r="J1645">
        <v>3.7167161045698734E-2</v>
      </c>
      <c r="K1645">
        <v>0.32571409960710518</v>
      </c>
      <c r="L1645">
        <v>1.5706926562802811E-2</v>
      </c>
      <c r="M1645"/>
      <c r="N1645">
        <v>2.5496785121203135E-2</v>
      </c>
      <c r="O1645">
        <v>0.63308218870888888</v>
      </c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>
        <v>18.39189</v>
      </c>
      <c r="AO1645"/>
      <c r="AP1645"/>
      <c r="AQ1645">
        <v>310.50234799999998</v>
      </c>
      <c r="AR1645"/>
      <c r="AS1645">
        <v>102.86991399999999</v>
      </c>
      <c r="AT1645"/>
      <c r="AU1645"/>
      <c r="AV1645"/>
      <c r="AW1645"/>
      <c r="AX1645"/>
      <c r="AY1645"/>
      <c r="AZ1645"/>
      <c r="BA1645">
        <v>-268.68403999999998</v>
      </c>
      <c r="BB1645"/>
      <c r="BC1645"/>
    </row>
    <row r="1646" spans="1:55" x14ac:dyDescent="0.2">
      <c r="A1646" s="3" t="str">
        <f t="shared" si="25"/>
        <v>IndonesiaAR6_UNFCCC1994</v>
      </c>
      <c r="B1646" t="s">
        <v>173</v>
      </c>
      <c r="C1646" t="s">
        <v>174</v>
      </c>
      <c r="D1646" t="s">
        <v>285</v>
      </c>
      <c r="E1646" t="s">
        <v>70</v>
      </c>
      <c r="F1646">
        <v>740.63893400000006</v>
      </c>
      <c r="G1646">
        <v>3.7995409014851615</v>
      </c>
      <c r="H1646" t="s">
        <v>124</v>
      </c>
      <c r="I1646" t="s">
        <v>101</v>
      </c>
      <c r="J1646">
        <v>3.7527470472209293E-2</v>
      </c>
      <c r="K1646">
        <v>0.3196452618571089</v>
      </c>
      <c r="L1646">
        <v>1.4760531074106346E-2</v>
      </c>
      <c r="M1646"/>
      <c r="N1646">
        <v>2.5851465702179787E-2</v>
      </c>
      <c r="O1646">
        <v>0.63974274136660492</v>
      </c>
      <c r="P1646">
        <v>62.040480000000002</v>
      </c>
      <c r="Q1646"/>
      <c r="R1646">
        <v>25.764112000000001</v>
      </c>
      <c r="S1646"/>
      <c r="T1646"/>
      <c r="U1646"/>
      <c r="V1646"/>
      <c r="W1646"/>
      <c r="X1646"/>
      <c r="Y1646"/>
      <c r="Z1646">
        <v>14.858636000000002</v>
      </c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>
        <v>57.240099999999998</v>
      </c>
      <c r="AO1646"/>
      <c r="AP1646"/>
      <c r="AQ1646">
        <v>313.915054</v>
      </c>
      <c r="AR1646"/>
      <c r="AS1646"/>
      <c r="AT1646"/>
      <c r="AU1646"/>
      <c r="AV1646"/>
      <c r="AW1646"/>
      <c r="AX1646"/>
      <c r="AY1646"/>
      <c r="AZ1646"/>
      <c r="BA1646">
        <v>-204.85300000000001</v>
      </c>
      <c r="BB1646"/>
      <c r="BC1646"/>
    </row>
    <row r="1647" spans="1:55" x14ac:dyDescent="0.2">
      <c r="A1647" s="3" t="str">
        <f t="shared" si="25"/>
        <v>IndonesiaAR6_UNFCCC2000</v>
      </c>
      <c r="B1647" t="s">
        <v>173</v>
      </c>
      <c r="C1647" t="s">
        <v>174</v>
      </c>
      <c r="D1647" t="s">
        <v>285</v>
      </c>
      <c r="E1647" t="s">
        <v>58</v>
      </c>
      <c r="F1647">
        <v>1738.771575</v>
      </c>
      <c r="G1647">
        <v>8.1223520847648079</v>
      </c>
      <c r="H1647" t="s">
        <v>119</v>
      </c>
      <c r="I1647" t="s">
        <v>99</v>
      </c>
      <c r="J1647">
        <v>3.2089547419792051E-2</v>
      </c>
      <c r="K1647">
        <v>0.16647283068220159</v>
      </c>
      <c r="L1647">
        <v>0.11631753066816726</v>
      </c>
      <c r="M1647"/>
      <c r="N1647">
        <v>2.4902970937973841E-2</v>
      </c>
      <c r="O1647">
        <v>0.69230666771165728</v>
      </c>
      <c r="P1647">
        <v>45.152816000000001</v>
      </c>
      <c r="Q1647"/>
      <c r="R1647"/>
      <c r="S1647"/>
      <c r="T1647"/>
      <c r="U1647"/>
      <c r="V1647"/>
      <c r="W1647"/>
      <c r="X1647"/>
      <c r="Y1647"/>
      <c r="Z1647">
        <v>40.547863</v>
      </c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>
        <v>172.09473600000001</v>
      </c>
      <c r="AO1647"/>
      <c r="AP1647"/>
      <c r="AQ1647">
        <v>729.65522999999996</v>
      </c>
      <c r="AR1647"/>
      <c r="AS1647"/>
      <c r="AT1647"/>
      <c r="AU1647">
        <v>216.31251</v>
      </c>
      <c r="AV1647"/>
      <c r="AW1647"/>
      <c r="AX1647"/>
      <c r="AY1647"/>
      <c r="AZ1647"/>
      <c r="BA1647">
        <v>-215.15448000000001</v>
      </c>
      <c r="BB1647">
        <v>-81.639889999999994</v>
      </c>
      <c r="BC1647"/>
    </row>
    <row r="1648" spans="1:55" x14ac:dyDescent="0.2">
      <c r="A1648" s="3" t="str">
        <f t="shared" si="25"/>
        <v>IndonesiaSAR_UNFCCC1990</v>
      </c>
      <c r="B1648" t="s">
        <v>173</v>
      </c>
      <c r="C1648" t="s">
        <v>174</v>
      </c>
      <c r="D1648" t="s">
        <v>23</v>
      </c>
      <c r="E1648" t="s">
        <v>79</v>
      </c>
      <c r="F1648">
        <v>602.88432</v>
      </c>
      <c r="G1648">
        <v>3.3096439230079837</v>
      </c>
      <c r="H1648" t="s">
        <v>48</v>
      </c>
      <c r="I1648" t="s">
        <v>101</v>
      </c>
      <c r="J1648">
        <v>3.4689020268824568E-2</v>
      </c>
      <c r="K1648">
        <v>0.28134148521228752</v>
      </c>
      <c r="L1648">
        <v>1.2934720212992105E-2</v>
      </c>
      <c r="M1648"/>
      <c r="N1648">
        <v>2.3723887859614597E-2</v>
      </c>
      <c r="O1648">
        <v>0.6819999067151058</v>
      </c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>
        <v>6.4190399999999999</v>
      </c>
      <c r="AP1648"/>
      <c r="AQ1648">
        <v>329.64689000000004</v>
      </c>
      <c r="AR1648"/>
      <c r="AS1648">
        <v>75.101119999999995</v>
      </c>
      <c r="AT1648"/>
      <c r="AU1648"/>
      <c r="AV1648"/>
      <c r="AW1648"/>
      <c r="AX1648"/>
      <c r="AY1648"/>
      <c r="AZ1648"/>
      <c r="BA1648">
        <v>-138.33132999999998</v>
      </c>
      <c r="BB1648"/>
      <c r="BC1648"/>
    </row>
    <row r="1649" spans="1:55" x14ac:dyDescent="0.2">
      <c r="A1649" s="3" t="str">
        <f t="shared" si="25"/>
        <v>IndonesiaSAR_UNFCCC1991</v>
      </c>
      <c r="B1649" t="s">
        <v>173</v>
      </c>
      <c r="C1649" t="s">
        <v>174</v>
      </c>
      <c r="D1649" t="s">
        <v>23</v>
      </c>
      <c r="E1649" t="s">
        <v>78</v>
      </c>
      <c r="F1649">
        <v>725.70333999999991</v>
      </c>
      <c r="G1649">
        <v>3.9150762423736203</v>
      </c>
      <c r="H1649" t="s">
        <v>48</v>
      </c>
      <c r="I1649" t="s">
        <v>101</v>
      </c>
      <c r="J1649">
        <v>3.5135221067181428E-2</v>
      </c>
      <c r="K1649">
        <v>0.25681713136389867</v>
      </c>
      <c r="L1649">
        <v>1.0954558924863154E-2</v>
      </c>
      <c r="M1649"/>
      <c r="N1649">
        <v>2.0259146113341574E-2</v>
      </c>
      <c r="O1649">
        <v>0.71196916359789664</v>
      </c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>
        <v>42.588889999999999</v>
      </c>
      <c r="AO1649"/>
      <c r="AP1649"/>
      <c r="AQ1649">
        <v>390.50405000000001</v>
      </c>
      <c r="AR1649"/>
      <c r="AS1649">
        <v>83.585460000000012</v>
      </c>
      <c r="AT1649"/>
      <c r="AU1649"/>
      <c r="AV1649"/>
      <c r="AW1649"/>
      <c r="AX1649"/>
      <c r="AY1649"/>
      <c r="AZ1649"/>
      <c r="BA1649">
        <v>-163.95088000000001</v>
      </c>
      <c r="BB1649"/>
      <c r="BC1649"/>
    </row>
    <row r="1650" spans="1:55" x14ac:dyDescent="0.2">
      <c r="A1650" s="3" t="str">
        <f t="shared" si="25"/>
        <v>IndonesiaSAR_UNFCCC1992</v>
      </c>
      <c r="B1650" t="s">
        <v>173</v>
      </c>
      <c r="C1650" t="s">
        <v>174</v>
      </c>
      <c r="D1650" t="s">
        <v>23</v>
      </c>
      <c r="E1650" t="s">
        <v>76</v>
      </c>
      <c r="F1650">
        <v>685.92151999999987</v>
      </c>
      <c r="G1650">
        <v>3.6377136303478483</v>
      </c>
      <c r="H1650" t="s">
        <v>48</v>
      </c>
      <c r="I1650" t="s">
        <v>101</v>
      </c>
      <c r="J1650">
        <v>3.585968431014451E-2</v>
      </c>
      <c r="K1650">
        <v>0.28907072342620188</v>
      </c>
      <c r="L1650">
        <v>1.1819209287966356E-2</v>
      </c>
      <c r="M1650"/>
      <c r="N1650">
        <v>2.272828530004424E-2</v>
      </c>
      <c r="O1650">
        <v>0.67638178198578758</v>
      </c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>
        <v>10.268889999999999</v>
      </c>
      <c r="AP1650"/>
      <c r="AQ1650">
        <v>368.82403999999997</v>
      </c>
      <c r="AR1650"/>
      <c r="AS1650">
        <v>84.851889999999997</v>
      </c>
      <c r="AT1650"/>
      <c r="AU1650"/>
      <c r="AV1650"/>
      <c r="AW1650"/>
      <c r="AX1650"/>
      <c r="AY1650"/>
      <c r="AZ1650"/>
      <c r="BA1650">
        <v>-172.07539000000003</v>
      </c>
      <c r="BB1650"/>
      <c r="BC1650"/>
    </row>
    <row r="1651" spans="1:55" x14ac:dyDescent="0.2">
      <c r="A1651" s="3" t="str">
        <f t="shared" si="25"/>
        <v>IndonesiaSAR_UNFCCC1993</v>
      </c>
      <c r="B1651" t="s">
        <v>173</v>
      </c>
      <c r="C1651" t="s">
        <v>174</v>
      </c>
      <c r="D1651" t="s">
        <v>23</v>
      </c>
      <c r="E1651" t="s">
        <v>73</v>
      </c>
      <c r="F1651">
        <v>645.47617000000002</v>
      </c>
      <c r="G1651">
        <v>3.3664613706566113</v>
      </c>
      <c r="H1651" t="s">
        <v>124</v>
      </c>
      <c r="I1651" t="s">
        <v>101</v>
      </c>
      <c r="J1651">
        <v>3.618885500282619E-2</v>
      </c>
      <c r="K1651">
        <v>0.32246958086771815</v>
      </c>
      <c r="L1651">
        <v>1.2812912984843421E-2</v>
      </c>
      <c r="M1651"/>
      <c r="N1651">
        <v>2.6938655225645276E-2</v>
      </c>
      <c r="O1651">
        <v>0.63777885092179321</v>
      </c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>
        <v>18.39189</v>
      </c>
      <c r="AO1651"/>
      <c r="AP1651"/>
      <c r="AQ1651">
        <v>308.42679000000004</v>
      </c>
      <c r="AR1651"/>
      <c r="AS1651">
        <v>84.852370000000008</v>
      </c>
      <c r="AT1651"/>
      <c r="AU1651"/>
      <c r="AV1651"/>
      <c r="AW1651"/>
      <c r="AX1651"/>
      <c r="AY1651"/>
      <c r="AZ1651"/>
      <c r="BA1651">
        <v>-268.68403999999998</v>
      </c>
      <c r="BB1651"/>
      <c r="BC1651"/>
    </row>
    <row r="1652" spans="1:55" x14ac:dyDescent="0.2">
      <c r="A1652" s="3" t="str">
        <f t="shared" si="25"/>
        <v>IndonesiaSAR_UNFCCC1994</v>
      </c>
      <c r="B1652" t="s">
        <v>173</v>
      </c>
      <c r="C1652" t="s">
        <v>174</v>
      </c>
      <c r="D1652" t="s">
        <v>23</v>
      </c>
      <c r="E1652" t="s">
        <v>70</v>
      </c>
      <c r="F1652">
        <v>703.16253000000006</v>
      </c>
      <c r="G1652">
        <v>3.6072837525535584</v>
      </c>
      <c r="H1652" t="s">
        <v>49</v>
      </c>
      <c r="I1652" t="s">
        <v>101</v>
      </c>
      <c r="J1652">
        <v>3.6532480227453354E-2</v>
      </c>
      <c r="K1652">
        <v>0.31585846873837259</v>
      </c>
      <c r="L1652">
        <v>1.2003369974790892E-2</v>
      </c>
      <c r="M1652"/>
      <c r="N1652">
        <v>2.7225298822450054E-2</v>
      </c>
      <c r="O1652">
        <v>0.64491286246438639</v>
      </c>
      <c r="P1652">
        <v>47.898900000000005</v>
      </c>
      <c r="Q1652"/>
      <c r="R1652">
        <v>19.89141</v>
      </c>
      <c r="S1652">
        <v>16.2254</v>
      </c>
      <c r="T1652"/>
      <c r="U1652"/>
      <c r="V1652"/>
      <c r="W1652"/>
      <c r="X1652"/>
      <c r="Y1652"/>
      <c r="Z1652">
        <v>0.49152999999999997</v>
      </c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>
        <v>57.240099999999998</v>
      </c>
      <c r="AO1652"/>
      <c r="AP1652"/>
      <c r="AQ1652">
        <v>311.73121999999995</v>
      </c>
      <c r="AR1652"/>
      <c r="AS1652"/>
      <c r="AT1652"/>
      <c r="AU1652"/>
      <c r="AV1652"/>
      <c r="AW1652"/>
      <c r="AX1652"/>
      <c r="AY1652"/>
      <c r="AZ1652"/>
      <c r="BA1652">
        <v>-204.85300000000001</v>
      </c>
      <c r="BB1652"/>
      <c r="BC1652"/>
    </row>
    <row r="1653" spans="1:55" x14ac:dyDescent="0.2">
      <c r="A1653" s="3" t="str">
        <f t="shared" si="25"/>
        <v>IndonesiaSAR_UNFCCC2000</v>
      </c>
      <c r="B1653" t="s">
        <v>173</v>
      </c>
      <c r="C1653" t="s">
        <v>174</v>
      </c>
      <c r="D1653" t="s">
        <v>23</v>
      </c>
      <c r="E1653" t="s">
        <v>58</v>
      </c>
      <c r="F1653">
        <v>1672.3823</v>
      </c>
      <c r="G1653">
        <v>7.8122267790861297</v>
      </c>
      <c r="H1653" t="s">
        <v>133</v>
      </c>
      <c r="I1653" t="s">
        <v>99</v>
      </c>
      <c r="J1653">
        <v>3.1121281490147326E-2</v>
      </c>
      <c r="K1653">
        <v>0.16798564538742125</v>
      </c>
      <c r="L1653">
        <v>9.4074375219111092E-2</v>
      </c>
      <c r="M1653"/>
      <c r="N1653">
        <v>2.5513879212904846E-2</v>
      </c>
      <c r="O1653">
        <v>0.71242610018056274</v>
      </c>
      <c r="P1653"/>
      <c r="Q1653"/>
      <c r="R1653"/>
      <c r="S1653"/>
      <c r="T1653"/>
      <c r="U1653"/>
      <c r="V1653"/>
      <c r="W1653"/>
      <c r="X1653"/>
      <c r="Y1653"/>
      <c r="Z1653">
        <v>73.399979999999999</v>
      </c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>
        <v>172.08107999999999</v>
      </c>
      <c r="AO1653"/>
      <c r="AP1653"/>
      <c r="AQ1653">
        <v>729.65522999999996</v>
      </c>
      <c r="AR1653"/>
      <c r="AS1653"/>
      <c r="AT1653"/>
      <c r="AU1653">
        <v>216.31251</v>
      </c>
      <c r="AV1653"/>
      <c r="AW1653"/>
      <c r="AX1653"/>
      <c r="AY1653"/>
      <c r="AZ1653"/>
      <c r="BA1653">
        <v>-215.15448000000001</v>
      </c>
      <c r="BB1653">
        <v>-81.639889999999994</v>
      </c>
      <c r="BC1653"/>
    </row>
    <row r="1654" spans="1:55" x14ac:dyDescent="0.2">
      <c r="A1654" s="3" t="str">
        <f t="shared" si="25"/>
        <v>IndiaAR4_UNFCCC1994</v>
      </c>
      <c r="B1654" t="s">
        <v>175</v>
      </c>
      <c r="C1654" t="s">
        <v>176</v>
      </c>
      <c r="D1654" t="s">
        <v>26</v>
      </c>
      <c r="E1654" t="s">
        <v>70</v>
      </c>
      <c r="F1654">
        <v>1322.261812</v>
      </c>
      <c r="G1654">
        <v>1.3988310867790152</v>
      </c>
      <c r="H1654" t="s">
        <v>299</v>
      </c>
      <c r="I1654" t="s">
        <v>97</v>
      </c>
      <c r="J1654">
        <v>3.5749108460482494E-2</v>
      </c>
      <c r="K1654">
        <v>0.57119338480902904</v>
      </c>
      <c r="L1654">
        <v>2.0541317728080922E-2</v>
      </c>
      <c r="M1654">
        <v>0</v>
      </c>
      <c r="N1654">
        <v>7.7601878136975194E-2</v>
      </c>
      <c r="O1654">
        <v>0.33066341932591492</v>
      </c>
      <c r="P1654">
        <v>102.25</v>
      </c>
      <c r="Q1654">
        <v>23.948</v>
      </c>
      <c r="R1654">
        <v>224.3</v>
      </c>
      <c r="S1654">
        <v>43.508000000000003</v>
      </c>
      <c r="T1654"/>
      <c r="U1654"/>
      <c r="V1654"/>
      <c r="W1654"/>
      <c r="X1654"/>
      <c r="Y1654"/>
      <c r="Z1654">
        <v>5.367</v>
      </c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>
        <v>18.162611999999999</v>
      </c>
      <c r="AR1654"/>
      <c r="AS1654"/>
      <c r="AT1654"/>
      <c r="AU1654">
        <v>19.687999999999999</v>
      </c>
      <c r="AV1654"/>
      <c r="AW1654"/>
      <c r="AX1654"/>
      <c r="AY1654"/>
      <c r="AZ1654"/>
      <c r="BA1654">
        <v>-14.252000000000001</v>
      </c>
      <c r="BB1654">
        <v>-9.2810000000000006</v>
      </c>
      <c r="BC1654"/>
    </row>
    <row r="1655" spans="1:55" x14ac:dyDescent="0.2">
      <c r="A1655" s="3" t="str">
        <f t="shared" si="25"/>
        <v>IndiaAR4_UNFCCC2000</v>
      </c>
      <c r="B1655" t="s">
        <v>175</v>
      </c>
      <c r="C1655" t="s">
        <v>176</v>
      </c>
      <c r="D1655" t="s">
        <v>26</v>
      </c>
      <c r="E1655" t="s">
        <v>58</v>
      </c>
      <c r="F1655">
        <v>1602.1167831999999</v>
      </c>
      <c r="G1655">
        <v>1.5119534429669761</v>
      </c>
      <c r="H1655" t="s">
        <v>257</v>
      </c>
      <c r="I1655" t="s">
        <v>101</v>
      </c>
      <c r="J1655">
        <v>4.1951602581724909E-2</v>
      </c>
      <c r="K1655">
        <v>0.64821632286112618</v>
      </c>
      <c r="L1655">
        <v>3.8463045045267083E-2</v>
      </c>
      <c r="M1655">
        <v>0</v>
      </c>
      <c r="N1655">
        <v>4.7755532432025516E-2</v>
      </c>
      <c r="O1655">
        <v>0.26556509966158132</v>
      </c>
      <c r="P1655">
        <v>88.524500000000003</v>
      </c>
      <c r="Q1655"/>
      <c r="R1655">
        <v>251.70175</v>
      </c>
      <c r="S1655">
        <v>55.574020000000004</v>
      </c>
      <c r="T1655"/>
      <c r="U1655"/>
      <c r="V1655"/>
      <c r="W1655"/>
      <c r="X1655"/>
      <c r="Y1655"/>
      <c r="Z1655">
        <v>13.8417832</v>
      </c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>
        <v>15.824249999999999</v>
      </c>
      <c r="AR1655"/>
      <c r="AS1655"/>
      <c r="AT1655"/>
      <c r="AU1655"/>
      <c r="AV1655"/>
      <c r="AW1655"/>
      <c r="AX1655"/>
      <c r="AY1655"/>
      <c r="AZ1655"/>
      <c r="BA1655">
        <v>-236.25743</v>
      </c>
      <c r="BB1655"/>
      <c r="BC1655"/>
    </row>
    <row r="1656" spans="1:55" x14ac:dyDescent="0.2">
      <c r="A1656" s="3" t="str">
        <f t="shared" si="25"/>
        <v>IndiaAR4_UNFCCC2010</v>
      </c>
      <c r="B1656" t="s">
        <v>175</v>
      </c>
      <c r="C1656" t="s">
        <v>176</v>
      </c>
      <c r="D1656" t="s">
        <v>26</v>
      </c>
      <c r="E1656" t="s">
        <v>30</v>
      </c>
      <c r="F1656">
        <v>2174.8793200000005</v>
      </c>
      <c r="G1656">
        <v>1.7530674215877142</v>
      </c>
      <c r="H1656" t="s">
        <v>192</v>
      </c>
      <c r="I1656" t="s">
        <v>231</v>
      </c>
      <c r="J1656">
        <v>5.7983886779209196E-2</v>
      </c>
      <c r="K1656">
        <v>0.69874005698854125</v>
      </c>
      <c r="L1656">
        <v>3.4181740253983378E-2</v>
      </c>
      <c r="M1656">
        <v>0</v>
      </c>
      <c r="N1656">
        <v>6.2288862997694969E-2</v>
      </c>
      <c r="O1656">
        <v>0.20478933975978031</v>
      </c>
      <c r="P1656">
        <v>84.961749999999995</v>
      </c>
      <c r="Q1656"/>
      <c r="R1656">
        <v>270.27800000000002</v>
      </c>
      <c r="S1656">
        <v>77.941900000000004</v>
      </c>
      <c r="T1656"/>
      <c r="U1656"/>
      <c r="V1656"/>
      <c r="W1656"/>
      <c r="X1656"/>
      <c r="Y1656"/>
      <c r="Z1656">
        <v>12.210449999999998</v>
      </c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>
        <v>-251.94230999999999</v>
      </c>
      <c r="AZ1656"/>
      <c r="BA1656"/>
      <c r="BB1656"/>
      <c r="BC1656"/>
    </row>
    <row r="1657" spans="1:55" x14ac:dyDescent="0.2">
      <c r="A1657" s="3" t="str">
        <f t="shared" si="25"/>
        <v>IndiaAR4_UNFCCC2016</v>
      </c>
      <c r="B1657" t="s">
        <v>175</v>
      </c>
      <c r="C1657" t="s">
        <v>176</v>
      </c>
      <c r="D1657" t="s">
        <v>26</v>
      </c>
      <c r="E1657" t="s">
        <v>21</v>
      </c>
      <c r="F1657">
        <v>2859.1442499999998</v>
      </c>
      <c r="G1657">
        <v>2.1358633144532737</v>
      </c>
      <c r="H1657" t="s">
        <v>239</v>
      </c>
      <c r="I1657" t="s">
        <v>231</v>
      </c>
      <c r="J1657">
        <v>6.6464289001011895E-2</v>
      </c>
      <c r="K1657">
        <v>0.74749743738882712</v>
      </c>
      <c r="L1657">
        <v>3.0077531065457786E-2</v>
      </c>
      <c r="M1657">
        <v>0</v>
      </c>
      <c r="N1657">
        <v>6.0915866696827206E-2</v>
      </c>
      <c r="O1657">
        <v>0.16150916484888792</v>
      </c>
      <c r="P1657">
        <v>84.9</v>
      </c>
      <c r="Q1657">
        <v>26.84</v>
      </c>
      <c r="R1657">
        <v>265.07499999999999</v>
      </c>
      <c r="S1657">
        <v>74.798000000000002</v>
      </c>
      <c r="T1657"/>
      <c r="U1657"/>
      <c r="V1657"/>
      <c r="W1657"/>
      <c r="X1657"/>
      <c r="Y1657"/>
      <c r="Z1657">
        <v>9.984</v>
      </c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>
        <v>0.18099999999999999</v>
      </c>
      <c r="AP1657"/>
      <c r="AQ1657"/>
      <c r="AR1657"/>
      <c r="AS1657"/>
      <c r="AT1657"/>
      <c r="AU1657"/>
      <c r="AV1657"/>
      <c r="AW1657"/>
      <c r="AX1657"/>
      <c r="AY1657"/>
      <c r="AZ1657">
        <v>-77</v>
      </c>
      <c r="BA1657"/>
      <c r="BB1657"/>
      <c r="BC1657">
        <v>-230.68600000000001</v>
      </c>
    </row>
    <row r="1658" spans="1:55" x14ac:dyDescent="0.2">
      <c r="A1658" s="3" t="str">
        <f t="shared" si="25"/>
        <v>IndiaAR5_UNFCCC1994</v>
      </c>
      <c r="B1658" t="s">
        <v>175</v>
      </c>
      <c r="C1658" t="s">
        <v>176</v>
      </c>
      <c r="D1658" t="s">
        <v>25</v>
      </c>
      <c r="E1658" t="s">
        <v>70</v>
      </c>
      <c r="F1658">
        <v>1370.6206599999998</v>
      </c>
      <c r="G1658">
        <v>1.4499902893584975</v>
      </c>
      <c r="H1658" t="s">
        <v>299</v>
      </c>
      <c r="I1658" t="s">
        <v>97</v>
      </c>
      <c r="J1658">
        <v>3.6556149029553391E-2</v>
      </c>
      <c r="K1658">
        <v>0.55710454561512301</v>
      </c>
      <c r="L1658">
        <v>2.1843388819193781E-2</v>
      </c>
      <c r="M1658">
        <v>0</v>
      </c>
      <c r="N1658">
        <v>7.4651581568893038E-2</v>
      </c>
      <c r="O1658">
        <v>0.34640048399679019</v>
      </c>
      <c r="P1658">
        <v>114.52</v>
      </c>
      <c r="Q1658">
        <v>26.753</v>
      </c>
      <c r="R1658">
        <v>251.21600000000001</v>
      </c>
      <c r="S1658">
        <v>38.69</v>
      </c>
      <c r="T1658"/>
      <c r="U1658"/>
      <c r="V1658"/>
      <c r="W1658"/>
      <c r="X1658"/>
      <c r="Y1658"/>
      <c r="Z1658">
        <v>5.7359999999999998</v>
      </c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>
        <v>18.18066</v>
      </c>
      <c r="AR1658"/>
      <c r="AS1658"/>
      <c r="AT1658"/>
      <c r="AU1658">
        <v>19.687999999999999</v>
      </c>
      <c r="AV1658"/>
      <c r="AW1658"/>
      <c r="AX1658"/>
      <c r="AY1658"/>
      <c r="AZ1658"/>
      <c r="BA1658">
        <v>-14.252000000000001</v>
      </c>
      <c r="BB1658">
        <v>-9.2810000000000006</v>
      </c>
      <c r="BC1658"/>
    </row>
    <row r="1659" spans="1:55" x14ac:dyDescent="0.2">
      <c r="A1659" s="3" t="str">
        <f t="shared" si="25"/>
        <v>IndiaAR5_UNFCCC2000</v>
      </c>
      <c r="B1659" t="s">
        <v>175</v>
      </c>
      <c r="C1659" t="s">
        <v>176</v>
      </c>
      <c r="D1659" t="s">
        <v>25</v>
      </c>
      <c r="E1659" t="s">
        <v>58</v>
      </c>
      <c r="F1659">
        <v>1653.233491</v>
      </c>
      <c r="G1659">
        <v>1.5601934234489101</v>
      </c>
      <c r="H1659" t="s">
        <v>257</v>
      </c>
      <c r="I1659" t="s">
        <v>101</v>
      </c>
      <c r="J1659">
        <v>4.2697780688291803E-2</v>
      </c>
      <c r="K1659">
        <v>0.63283059271148046</v>
      </c>
      <c r="L1659">
        <v>4.1196401095651411E-2</v>
      </c>
      <c r="M1659">
        <v>0</v>
      </c>
      <c r="N1659">
        <v>4.6033249637331471E-2</v>
      </c>
      <c r="O1659">
        <v>0.27993975655553666</v>
      </c>
      <c r="P1659">
        <v>99.147440000000003</v>
      </c>
      <c r="Q1659"/>
      <c r="R1659">
        <v>281.90595999999994</v>
      </c>
      <c r="S1659">
        <v>49.419850000000004</v>
      </c>
      <c r="T1659"/>
      <c r="U1659"/>
      <c r="V1659"/>
      <c r="W1659"/>
      <c r="X1659"/>
      <c r="Y1659"/>
      <c r="Z1659">
        <v>15.073501</v>
      </c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>
        <v>17.259029999999999</v>
      </c>
      <c r="AR1659"/>
      <c r="AS1659"/>
      <c r="AT1659"/>
      <c r="AU1659"/>
      <c r="AV1659"/>
      <c r="AW1659"/>
      <c r="AX1659"/>
      <c r="AY1659"/>
      <c r="AZ1659"/>
      <c r="BA1659">
        <v>-236.25743</v>
      </c>
      <c r="BB1659"/>
      <c r="BC1659"/>
    </row>
    <row r="1660" spans="1:55" x14ac:dyDescent="0.2">
      <c r="A1660" s="3" t="str">
        <f t="shared" si="25"/>
        <v>IndiaAR5_UNFCCC2010</v>
      </c>
      <c r="B1660" t="s">
        <v>175</v>
      </c>
      <c r="C1660" t="s">
        <v>176</v>
      </c>
      <c r="D1660" t="s">
        <v>25</v>
      </c>
      <c r="E1660" t="s">
        <v>30</v>
      </c>
      <c r="F1660">
        <v>2221.5744399999999</v>
      </c>
      <c r="G1660">
        <v>1.7907061507191899</v>
      </c>
      <c r="H1660" t="s">
        <v>192</v>
      </c>
      <c r="I1660" t="s">
        <v>231</v>
      </c>
      <c r="J1660">
        <v>5.8326273379601057E-2</v>
      </c>
      <c r="K1660">
        <v>0.68675604676114299</v>
      </c>
      <c r="L1660">
        <v>3.6127238662324548E-2</v>
      </c>
      <c r="M1660">
        <v>0</v>
      </c>
      <c r="N1660">
        <v>6.089018110957381E-2</v>
      </c>
      <c r="O1660">
        <v>0.21622653346695869</v>
      </c>
      <c r="P1660">
        <v>95.15715999999999</v>
      </c>
      <c r="Q1660"/>
      <c r="R1660">
        <v>302.71136000000007</v>
      </c>
      <c r="S1660">
        <v>69.310749999999999</v>
      </c>
      <c r="T1660"/>
      <c r="U1660"/>
      <c r="V1660"/>
      <c r="W1660"/>
      <c r="X1660"/>
      <c r="Y1660"/>
      <c r="Z1660">
        <v>13.18407</v>
      </c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>
        <v>-251.54496000000003</v>
      </c>
      <c r="AZ1660"/>
      <c r="BA1660"/>
      <c r="BB1660"/>
      <c r="BC1660"/>
    </row>
    <row r="1661" spans="1:55" x14ac:dyDescent="0.2">
      <c r="A1661" s="3" t="str">
        <f t="shared" si="25"/>
        <v>IndiaAR5_UNFCCC2016</v>
      </c>
      <c r="B1661" t="s">
        <v>175</v>
      </c>
      <c r="C1661" t="s">
        <v>176</v>
      </c>
      <c r="D1661" t="s">
        <v>25</v>
      </c>
      <c r="E1661" t="s">
        <v>21</v>
      </c>
      <c r="F1661">
        <v>2902.2046</v>
      </c>
      <c r="G1661">
        <v>2.1680306392996922</v>
      </c>
      <c r="H1661" t="s">
        <v>236</v>
      </c>
      <c r="I1661" t="s">
        <v>231</v>
      </c>
      <c r="J1661">
        <v>6.668515773769243E-2</v>
      </c>
      <c r="K1661">
        <v>0.73776397432489771</v>
      </c>
      <c r="L1661">
        <v>3.1955017919825503E-2</v>
      </c>
      <c r="M1661">
        <v>0</v>
      </c>
      <c r="N1661">
        <v>6.007970630327028E-2</v>
      </c>
      <c r="O1661">
        <v>0.17020130145200651</v>
      </c>
      <c r="P1661">
        <v>95.087999999999994</v>
      </c>
      <c r="Q1661">
        <v>24.56</v>
      </c>
      <c r="R1661">
        <v>296.88400000000001</v>
      </c>
      <c r="S1661">
        <v>66.515000000000001</v>
      </c>
      <c r="T1661"/>
      <c r="U1661"/>
      <c r="V1661"/>
      <c r="W1661"/>
      <c r="X1661"/>
      <c r="Y1661"/>
      <c r="Z1661">
        <v>10.632</v>
      </c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>
        <v>0.28000000000000003</v>
      </c>
      <c r="AP1661"/>
      <c r="AQ1661"/>
      <c r="AR1661"/>
      <c r="AS1661"/>
      <c r="AT1661"/>
      <c r="AU1661"/>
      <c r="AV1661"/>
      <c r="AW1661"/>
      <c r="AX1661"/>
      <c r="AY1661"/>
      <c r="AZ1661">
        <v>-77</v>
      </c>
      <c r="BA1661"/>
      <c r="BB1661"/>
      <c r="BC1661">
        <v>-230.68600000000001</v>
      </c>
    </row>
    <row r="1662" spans="1:55" x14ac:dyDescent="0.2">
      <c r="A1662" s="3" t="str">
        <f t="shared" si="25"/>
        <v>IndiaAR6_UNFCCC1994</v>
      </c>
      <c r="B1662" t="s">
        <v>175</v>
      </c>
      <c r="C1662" t="s">
        <v>176</v>
      </c>
      <c r="D1662" t="s">
        <v>285</v>
      </c>
      <c r="E1662" t="s">
        <v>70</v>
      </c>
      <c r="F1662">
        <v>1357.582212</v>
      </c>
      <c r="G1662">
        <v>1.4361968134974921</v>
      </c>
      <c r="H1662" t="s">
        <v>299</v>
      </c>
      <c r="I1662" t="s">
        <v>97</v>
      </c>
      <c r="J1662">
        <v>3.6337477424572329E-2</v>
      </c>
      <c r="K1662">
        <v>0.56081568635049261</v>
      </c>
      <c r="L1662">
        <v>2.1503375443460801E-2</v>
      </c>
      <c r="M1662">
        <v>0</v>
      </c>
      <c r="N1662">
        <v>7.5420404815969982E-2</v>
      </c>
      <c r="O1662">
        <v>0.3422605333900765</v>
      </c>
      <c r="P1662">
        <v>111.248</v>
      </c>
      <c r="Q1662">
        <v>26.004200000000001</v>
      </c>
      <c r="R1662">
        <v>244.0384</v>
      </c>
      <c r="S1662">
        <v>39.857999999999997</v>
      </c>
      <c r="T1662"/>
      <c r="U1662"/>
      <c r="V1662"/>
      <c r="W1662"/>
      <c r="X1662"/>
      <c r="Y1662"/>
      <c r="Z1662">
        <v>5.6343999999999994</v>
      </c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>
        <v>18.175812000000001</v>
      </c>
      <c r="AR1662"/>
      <c r="AS1662"/>
      <c r="AT1662"/>
      <c r="AU1662">
        <v>19.687999999999999</v>
      </c>
      <c r="AV1662"/>
      <c r="AW1662"/>
      <c r="AX1662"/>
      <c r="AY1662"/>
      <c r="AZ1662"/>
      <c r="BA1662">
        <v>-14.252000000000001</v>
      </c>
      <c r="BB1662">
        <v>-9.2810000000000006</v>
      </c>
      <c r="BC1662"/>
    </row>
    <row r="1663" spans="1:55" x14ac:dyDescent="0.2">
      <c r="A1663" s="3" t="str">
        <f t="shared" si="25"/>
        <v>IndiaAR6_UNFCCC2000</v>
      </c>
      <c r="B1663" t="s">
        <v>175</v>
      </c>
      <c r="C1663" t="s">
        <v>176</v>
      </c>
      <c r="D1663" t="s">
        <v>285</v>
      </c>
      <c r="E1663" t="s">
        <v>58</v>
      </c>
      <c r="F1663">
        <v>1639.3910301999999</v>
      </c>
      <c r="G1663">
        <v>1.5471299835766354</v>
      </c>
      <c r="H1663" t="s">
        <v>257</v>
      </c>
      <c r="I1663" t="s">
        <v>101</v>
      </c>
      <c r="J1663">
        <v>4.2495596545691801E-2</v>
      </c>
      <c r="K1663">
        <v>0.63690288330577205</v>
      </c>
      <c r="L1663">
        <v>4.0482933465790287E-2</v>
      </c>
      <c r="M1663">
        <v>0</v>
      </c>
      <c r="N1663">
        <v>4.648177072842935E-2</v>
      </c>
      <c r="O1663">
        <v>0.27613241250000831</v>
      </c>
      <c r="P1663">
        <v>96.314655999999999</v>
      </c>
      <c r="Q1663"/>
      <c r="R1663">
        <v>273.85150399999998</v>
      </c>
      <c r="S1663">
        <v>50.911770000000004</v>
      </c>
      <c r="T1663"/>
      <c r="U1663"/>
      <c r="V1663"/>
      <c r="W1663"/>
      <c r="X1663"/>
      <c r="Y1663"/>
      <c r="Z1663">
        <v>14.740048199999999</v>
      </c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>
        <v>16.871021999999996</v>
      </c>
      <c r="AR1663"/>
      <c r="AS1663"/>
      <c r="AT1663"/>
      <c r="AU1663"/>
      <c r="AV1663"/>
      <c r="AW1663"/>
      <c r="AX1663"/>
      <c r="AY1663"/>
      <c r="AZ1663"/>
      <c r="BA1663">
        <v>-236.25743</v>
      </c>
      <c r="BB1663"/>
      <c r="BC1663"/>
    </row>
    <row r="1664" spans="1:55" x14ac:dyDescent="0.2">
      <c r="A1664" s="3" t="str">
        <f t="shared" si="25"/>
        <v>IndiaAR6_UNFCCC2010</v>
      </c>
      <c r="B1664" t="s">
        <v>175</v>
      </c>
      <c r="C1664" t="s">
        <v>176</v>
      </c>
      <c r="D1664" t="s">
        <v>285</v>
      </c>
      <c r="E1664" t="s">
        <v>30</v>
      </c>
      <c r="F1664">
        <v>2208.827272</v>
      </c>
      <c r="G1664">
        <v>1.7804312611044846</v>
      </c>
      <c r="H1664" t="s">
        <v>192</v>
      </c>
      <c r="I1664" t="s">
        <v>231</v>
      </c>
      <c r="J1664">
        <v>5.8231319957083812E-2</v>
      </c>
      <c r="K1664">
        <v>0.68997688471133656</v>
      </c>
      <c r="L1664">
        <v>3.5605423292691035E-2</v>
      </c>
      <c r="M1664">
        <v>0</v>
      </c>
      <c r="N1664">
        <v>6.126262914051888E-2</v>
      </c>
      <c r="O1664">
        <v>0.21315506285545358</v>
      </c>
      <c r="P1664">
        <v>92.438383999999985</v>
      </c>
      <c r="Q1664"/>
      <c r="R1664">
        <v>294.06246400000003</v>
      </c>
      <c r="S1664">
        <v>71.403150000000011</v>
      </c>
      <c r="T1664"/>
      <c r="U1664"/>
      <c r="V1664"/>
      <c r="W1664"/>
      <c r="X1664"/>
      <c r="Y1664"/>
      <c r="Z1664">
        <v>12.918717999999998</v>
      </c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>
        <v>-251.65241599999999</v>
      </c>
      <c r="AZ1664"/>
      <c r="BA1664"/>
      <c r="BB1664"/>
      <c r="BC1664"/>
    </row>
    <row r="1665" spans="1:55" x14ac:dyDescent="0.2">
      <c r="A1665" s="3" t="str">
        <f t="shared" si="25"/>
        <v>IndiaAR6_UNFCCC2016</v>
      </c>
      <c r="B1665" t="s">
        <v>175</v>
      </c>
      <c r="C1665" t="s">
        <v>176</v>
      </c>
      <c r="D1665" t="s">
        <v>285</v>
      </c>
      <c r="E1665" t="s">
        <v>21</v>
      </c>
      <c r="F1665">
        <v>2890.3434400000001</v>
      </c>
      <c r="G1665">
        <v>2.1591700102807607</v>
      </c>
      <c r="H1665" t="s">
        <v>239</v>
      </c>
      <c r="I1665" t="s">
        <v>231</v>
      </c>
      <c r="J1665">
        <v>6.6623890659672474E-2</v>
      </c>
      <c r="K1665">
        <v>0.74040903595871632</v>
      </c>
      <c r="L1665">
        <v>3.1449549815436469E-2</v>
      </c>
      <c r="M1665">
        <v>0</v>
      </c>
      <c r="N1665">
        <v>6.0305096476701056E-2</v>
      </c>
      <c r="O1665">
        <v>0.16783631774914609</v>
      </c>
      <c r="P1665">
        <v>92.371200000000002</v>
      </c>
      <c r="Q1665">
        <v>25.103999999999999</v>
      </c>
      <c r="R1665">
        <v>288.40159999999997</v>
      </c>
      <c r="S1665">
        <v>68.522999999999996</v>
      </c>
      <c r="T1665"/>
      <c r="U1665"/>
      <c r="V1665"/>
      <c r="W1665"/>
      <c r="X1665"/>
      <c r="Y1665"/>
      <c r="Z1665">
        <v>10.4528</v>
      </c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>
        <v>0.252</v>
      </c>
      <c r="AP1665"/>
      <c r="AQ1665"/>
      <c r="AR1665"/>
      <c r="AS1665"/>
      <c r="AT1665"/>
      <c r="AU1665"/>
      <c r="AV1665"/>
      <c r="AW1665"/>
      <c r="AX1665"/>
      <c r="AY1665"/>
      <c r="AZ1665">
        <v>-77</v>
      </c>
      <c r="BA1665"/>
      <c r="BB1665"/>
      <c r="BC1665">
        <v>-230.68600000000001</v>
      </c>
    </row>
    <row r="1666" spans="1:55" x14ac:dyDescent="0.2">
      <c r="A1666" s="3" t="str">
        <f t="shared" si="25"/>
        <v>IndiaSAR_UNFCCC1994</v>
      </c>
      <c r="B1666" t="s">
        <v>175</v>
      </c>
      <c r="C1666" t="s">
        <v>176</v>
      </c>
      <c r="D1666" t="s">
        <v>23</v>
      </c>
      <c r="E1666" t="s">
        <v>70</v>
      </c>
      <c r="F1666">
        <v>1252.0731400000002</v>
      </c>
      <c r="G1666">
        <v>1.3245779430806208</v>
      </c>
      <c r="H1666" t="s">
        <v>299</v>
      </c>
      <c r="I1666" t="s">
        <v>99</v>
      </c>
      <c r="J1666">
        <v>3.4356438967755455E-2</v>
      </c>
      <c r="K1666">
        <v>0.59407072657113302</v>
      </c>
      <c r="L1666">
        <v>1.8555625272817528E-2</v>
      </c>
      <c r="M1666">
        <v>0</v>
      </c>
      <c r="N1666">
        <v>8.2031949028153417E-2</v>
      </c>
      <c r="O1666">
        <v>0.30534169912789599</v>
      </c>
      <c r="P1666">
        <v>85.89</v>
      </c>
      <c r="Q1666">
        <v>20.175999999999998</v>
      </c>
      <c r="R1666">
        <v>188.41200000000001</v>
      </c>
      <c r="S1666">
        <v>45.26</v>
      </c>
      <c r="T1666"/>
      <c r="U1666"/>
      <c r="V1666"/>
      <c r="W1666"/>
      <c r="X1666"/>
      <c r="Y1666"/>
      <c r="Z1666">
        <v>4.7469999999999999</v>
      </c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>
        <v>18.137139999999999</v>
      </c>
      <c r="AR1666"/>
      <c r="AS1666"/>
      <c r="AT1666"/>
      <c r="AU1666">
        <v>19.687999999999999</v>
      </c>
      <c r="AV1666"/>
      <c r="AW1666"/>
      <c r="AX1666"/>
      <c r="AY1666"/>
      <c r="AZ1666"/>
      <c r="BA1666">
        <v>-14.252000000000001</v>
      </c>
      <c r="BB1666">
        <v>-9.2810000000000006</v>
      </c>
      <c r="BC1666"/>
    </row>
    <row r="1667" spans="1:55" x14ac:dyDescent="0.2">
      <c r="A1667" s="3" t="str">
        <f t="shared" ref="A1667:A1730" si="26">C1667&amp;D1667&amp;E1667</f>
        <v>IndiaSAR_UNFCCC2000</v>
      </c>
      <c r="B1667" t="s">
        <v>175</v>
      </c>
      <c r="C1667" t="s">
        <v>176</v>
      </c>
      <c r="D1667" t="s">
        <v>23</v>
      </c>
      <c r="E1667" t="s">
        <v>58</v>
      </c>
      <c r="F1667">
        <v>1525.5076240000001</v>
      </c>
      <c r="G1667">
        <v>1.4396556659073714</v>
      </c>
      <c r="H1667" t="s">
        <v>303</v>
      </c>
      <c r="I1667" t="s">
        <v>101</v>
      </c>
      <c r="J1667">
        <v>4.067249916261758E-2</v>
      </c>
      <c r="K1667">
        <v>0.67322933942937802</v>
      </c>
      <c r="L1667">
        <v>3.4449051039288678E-2</v>
      </c>
      <c r="M1667">
        <v>0</v>
      </c>
      <c r="N1667">
        <v>5.0240312663294817E-2</v>
      </c>
      <c r="O1667">
        <v>0.24208129686803845</v>
      </c>
      <c r="P1667">
        <v>74.360579999999999</v>
      </c>
      <c r="Q1667"/>
      <c r="R1667">
        <v>211.42947000000001</v>
      </c>
      <c r="S1667">
        <v>57.811900000000001</v>
      </c>
      <c r="T1667"/>
      <c r="U1667"/>
      <c r="V1667"/>
      <c r="W1667"/>
      <c r="X1667"/>
      <c r="Y1667"/>
      <c r="Z1667">
        <v>11.999703999999999</v>
      </c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>
        <v>13.695209999999999</v>
      </c>
      <c r="AR1667"/>
      <c r="AS1667"/>
      <c r="AT1667"/>
      <c r="AU1667"/>
      <c r="AV1667"/>
      <c r="AW1667"/>
      <c r="AX1667"/>
      <c r="AY1667"/>
      <c r="AZ1667"/>
      <c r="BA1667">
        <v>-236.25743</v>
      </c>
      <c r="BB1667"/>
      <c r="BC1667"/>
    </row>
    <row r="1668" spans="1:55" x14ac:dyDescent="0.2">
      <c r="A1668" s="3" t="str">
        <f t="shared" si="26"/>
        <v>IndiaSAR_UNFCCC2010</v>
      </c>
      <c r="B1668" t="s">
        <v>175</v>
      </c>
      <c r="C1668" t="s">
        <v>176</v>
      </c>
      <c r="D1668" t="s">
        <v>23</v>
      </c>
      <c r="E1668" t="s">
        <v>30</v>
      </c>
      <c r="F1668">
        <v>2100.8137199999996</v>
      </c>
      <c r="G1668">
        <v>1.6933666422266103</v>
      </c>
      <c r="H1668" t="s">
        <v>225</v>
      </c>
      <c r="I1668" t="s">
        <v>231</v>
      </c>
      <c r="J1668">
        <v>5.7315105862293617E-2</v>
      </c>
      <c r="K1668">
        <v>0.71882593188700239</v>
      </c>
      <c r="L1668">
        <v>3.0965525110907981E-2</v>
      </c>
      <c r="M1668">
        <v>0</v>
      </c>
      <c r="N1668">
        <v>6.4487469169803413E-2</v>
      </c>
      <c r="O1668">
        <v>0.18572107383228631</v>
      </c>
      <c r="P1668">
        <v>71.367869999999996</v>
      </c>
      <c r="Q1668"/>
      <c r="R1668">
        <v>227.03352000000001</v>
      </c>
      <c r="S1668">
        <v>81.080500000000001</v>
      </c>
      <c r="T1668"/>
      <c r="U1668"/>
      <c r="V1668"/>
      <c r="W1668"/>
      <c r="X1668"/>
      <c r="Y1668"/>
      <c r="Z1668">
        <v>10.683489999999999</v>
      </c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>
        <v>-252.53195000000002</v>
      </c>
      <c r="AZ1668"/>
      <c r="BA1668"/>
      <c r="BB1668"/>
      <c r="BC1668"/>
    </row>
    <row r="1669" spans="1:55" x14ac:dyDescent="0.2">
      <c r="A1669" s="3" t="str">
        <f t="shared" si="26"/>
        <v>IndiaSAR_UNFCCC2016</v>
      </c>
      <c r="B1669" t="s">
        <v>175</v>
      </c>
      <c r="C1669" t="s">
        <v>176</v>
      </c>
      <c r="D1669" t="s">
        <v>23</v>
      </c>
      <c r="E1669" t="s">
        <v>21</v>
      </c>
      <c r="F1669">
        <v>2786.6094500000004</v>
      </c>
      <c r="G1669">
        <v>2.0816777243623914</v>
      </c>
      <c r="H1669" t="s">
        <v>240</v>
      </c>
      <c r="I1669" t="s">
        <v>231</v>
      </c>
      <c r="J1669">
        <v>6.6033181176907027E-2</v>
      </c>
      <c r="K1669">
        <v>0.76427753447832447</v>
      </c>
      <c r="L1669">
        <v>2.7036440287676478E-2</v>
      </c>
      <c r="M1669">
        <v>0</v>
      </c>
      <c r="N1669">
        <v>6.2281224948835222E-2</v>
      </c>
      <c r="O1669">
        <v>0.14640480028516373</v>
      </c>
      <c r="P1669">
        <v>71.316000000000003</v>
      </c>
      <c r="Q1669">
        <v>27.32</v>
      </c>
      <c r="R1669">
        <v>222.66300000000001</v>
      </c>
      <c r="S1669">
        <v>77.81</v>
      </c>
      <c r="T1669"/>
      <c r="U1669"/>
      <c r="V1669"/>
      <c r="W1669"/>
      <c r="X1669"/>
      <c r="Y1669"/>
      <c r="Z1669">
        <v>8.8640000000000008</v>
      </c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>
        <v>-1.4999999999999999E-2</v>
      </c>
      <c r="AY1669"/>
      <c r="AZ1669">
        <v>-77</v>
      </c>
      <c r="BA1669"/>
      <c r="BB1669"/>
      <c r="BC1669">
        <v>-230.68600000000001</v>
      </c>
    </row>
    <row r="1670" spans="1:55" x14ac:dyDescent="0.2">
      <c r="A1670" s="3" t="str">
        <f t="shared" si="26"/>
        <v>MexicoAR4_UNFCCC1990</v>
      </c>
      <c r="B1670" t="s">
        <v>179</v>
      </c>
      <c r="C1670" t="s">
        <v>180</v>
      </c>
      <c r="D1670" t="s">
        <v>26</v>
      </c>
      <c r="E1670" t="s">
        <v>79</v>
      </c>
      <c r="F1670">
        <v>466.52341648847926</v>
      </c>
      <c r="G1670">
        <v>5.7087735332037077</v>
      </c>
      <c r="H1670" t="s">
        <v>67</v>
      </c>
      <c r="I1670" t="s">
        <v>109</v>
      </c>
      <c r="J1670">
        <v>1.3366996812493065E-2</v>
      </c>
      <c r="K1670">
        <v>0.64906036968025294</v>
      </c>
      <c r="L1670">
        <v>1.8278531152902778E-2</v>
      </c>
      <c r="M1670"/>
      <c r="N1670">
        <v>6.0362774136854161E-2</v>
      </c>
      <c r="O1670">
        <v>0.27229832502999024</v>
      </c>
      <c r="P1670"/>
      <c r="Q1670">
        <v>3.5896084761904747</v>
      </c>
      <c r="R1670">
        <v>43.94890476190475</v>
      </c>
      <c r="S1670">
        <v>25.336767483870982</v>
      </c>
      <c r="T1670"/>
      <c r="U1670"/>
      <c r="V1670"/>
      <c r="W1670"/>
      <c r="X1670"/>
      <c r="Y1670"/>
      <c r="Z1670">
        <v>1.6327330107526883</v>
      </c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>
        <v>52.525531164362526</v>
      </c>
      <c r="AQ1670"/>
      <c r="AR1670"/>
      <c r="AS1670"/>
      <c r="AT1670"/>
      <c r="AU1670"/>
      <c r="AV1670"/>
      <c r="AW1670"/>
      <c r="AX1670"/>
      <c r="AY1670"/>
      <c r="AZ1670"/>
      <c r="BA1670"/>
      <c r="BB1670"/>
      <c r="BC1670"/>
    </row>
    <row r="1671" spans="1:55" x14ac:dyDescent="0.2">
      <c r="A1671" s="3" t="str">
        <f t="shared" si="26"/>
        <v>MexicoAR4_UNFCCC1991</v>
      </c>
      <c r="B1671" t="s">
        <v>179</v>
      </c>
      <c r="C1671" t="s">
        <v>180</v>
      </c>
      <c r="D1671" t="s">
        <v>26</v>
      </c>
      <c r="E1671" t="s">
        <v>78</v>
      </c>
      <c r="F1671">
        <v>479.77043157296475</v>
      </c>
      <c r="G1671">
        <v>5.7559838125828877</v>
      </c>
      <c r="H1671" t="s">
        <v>57</v>
      </c>
      <c r="I1671" t="s">
        <v>108</v>
      </c>
      <c r="J1671">
        <v>1.3883611708437929E-2</v>
      </c>
      <c r="K1671">
        <v>0.65459472367822036</v>
      </c>
      <c r="L1671">
        <v>1.920739344158345E-2</v>
      </c>
      <c r="M1671"/>
      <c r="N1671">
        <v>6.0178126637276008E-2</v>
      </c>
      <c r="O1671">
        <v>0.26601975624292018</v>
      </c>
      <c r="P1671"/>
      <c r="Q1671">
        <v>3.8481015729646688</v>
      </c>
      <c r="R1671">
        <v>45.985416666666751</v>
      </c>
      <c r="S1671">
        <v>23.776006903225795</v>
      </c>
      <c r="T1671"/>
      <c r="U1671"/>
      <c r="V1671"/>
      <c r="W1671"/>
      <c r="X1671"/>
      <c r="Y1671"/>
      <c r="Z1671">
        <v>1.4933569523809525</v>
      </c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>
        <v>52.525531164362526</v>
      </c>
      <c r="AQ1671"/>
      <c r="AR1671"/>
      <c r="AS1671"/>
      <c r="AT1671"/>
      <c r="AU1671"/>
      <c r="AV1671"/>
      <c r="AW1671"/>
      <c r="AX1671"/>
      <c r="AY1671"/>
      <c r="AZ1671"/>
      <c r="BA1671"/>
      <c r="BB1671"/>
      <c r="BC1671"/>
    </row>
    <row r="1672" spans="1:55" x14ac:dyDescent="0.2">
      <c r="A1672" s="3" t="str">
        <f t="shared" si="26"/>
        <v>MexicoAR4_UNFCCC1992</v>
      </c>
      <c r="B1672" t="s">
        <v>179</v>
      </c>
      <c r="C1672" t="s">
        <v>180</v>
      </c>
      <c r="D1672" t="s">
        <v>26</v>
      </c>
      <c r="E1672" t="s">
        <v>76</v>
      </c>
      <c r="F1672">
        <v>480.84752530875585</v>
      </c>
      <c r="G1672">
        <v>5.6574847044022958</v>
      </c>
      <c r="H1672" t="s">
        <v>57</v>
      </c>
      <c r="I1672" t="s">
        <v>108</v>
      </c>
      <c r="J1672">
        <v>1.4025300556380037E-2</v>
      </c>
      <c r="K1672">
        <v>0.65544378200489961</v>
      </c>
      <c r="L1672">
        <v>2.0560718804598473E-2</v>
      </c>
      <c r="M1672"/>
      <c r="N1672">
        <v>6.1521389399675247E-2</v>
      </c>
      <c r="O1672">
        <v>0.26247410979082664</v>
      </c>
      <c r="P1672"/>
      <c r="Q1672">
        <v>3.5900232442396303</v>
      </c>
      <c r="R1672">
        <v>44.721035714285755</v>
      </c>
      <c r="S1672">
        <v>23.872472387096778</v>
      </c>
      <c r="T1672"/>
      <c r="U1672"/>
      <c r="V1672"/>
      <c r="W1672"/>
      <c r="X1672"/>
      <c r="Y1672"/>
      <c r="Z1672">
        <v>1.5009536405529937</v>
      </c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>
        <v>52.525541164362522</v>
      </c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</row>
    <row r="1673" spans="1:55" x14ac:dyDescent="0.2">
      <c r="A1673" s="3" t="str">
        <f t="shared" si="26"/>
        <v>MexicoAR4_UNFCCC1993</v>
      </c>
      <c r="B1673" t="s">
        <v>179</v>
      </c>
      <c r="C1673" t="s">
        <v>180</v>
      </c>
      <c r="D1673" t="s">
        <v>26</v>
      </c>
      <c r="E1673" t="s">
        <v>73</v>
      </c>
      <c r="F1673">
        <v>487.65321004915523</v>
      </c>
      <c r="G1673">
        <v>5.6279509550719959</v>
      </c>
      <c r="H1673" t="s">
        <v>57</v>
      </c>
      <c r="I1673" t="s">
        <v>102</v>
      </c>
      <c r="J1673">
        <v>1.4485112728825841E-2</v>
      </c>
      <c r="K1673">
        <v>0.64902053984576968</v>
      </c>
      <c r="L1673">
        <v>3.2318167005745607E-2</v>
      </c>
      <c r="M1673"/>
      <c r="N1673">
        <v>6.1082012997070632E-2</v>
      </c>
      <c r="O1673">
        <v>0.25757928015141401</v>
      </c>
      <c r="P1673"/>
      <c r="Q1673">
        <v>3.7089094101382507</v>
      </c>
      <c r="R1673">
        <v>43.734404761904749</v>
      </c>
      <c r="S1673">
        <v>24.268456709677427</v>
      </c>
      <c r="T1673"/>
      <c r="U1673"/>
      <c r="V1673"/>
      <c r="W1673"/>
      <c r="X1673"/>
      <c r="Y1673"/>
      <c r="Z1673">
        <v>1.3720607619047622</v>
      </c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>
        <v>52.525531164362526</v>
      </c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</row>
    <row r="1674" spans="1:55" x14ac:dyDescent="0.2">
      <c r="A1674" s="3" t="str">
        <f t="shared" si="26"/>
        <v>MexicoAR4_UNFCCC1994</v>
      </c>
      <c r="B1674" t="s">
        <v>179</v>
      </c>
      <c r="C1674" t="s">
        <v>180</v>
      </c>
      <c r="D1674" t="s">
        <v>26</v>
      </c>
      <c r="E1674" t="s">
        <v>70</v>
      </c>
      <c r="F1674">
        <v>512.93497966513053</v>
      </c>
      <c r="G1674">
        <v>5.8080544087014649</v>
      </c>
      <c r="H1674" t="s">
        <v>54</v>
      </c>
      <c r="I1674" t="s">
        <v>96</v>
      </c>
      <c r="J1674">
        <v>1.5185855486622249E-2</v>
      </c>
      <c r="K1674">
        <v>0.6607801295430602</v>
      </c>
      <c r="L1674">
        <v>3.2259226753346089E-2</v>
      </c>
      <c r="M1674"/>
      <c r="N1674">
        <v>6.2297425428117226E-2</v>
      </c>
      <c r="O1674">
        <v>0.24466321827547646</v>
      </c>
      <c r="P1674"/>
      <c r="Q1674">
        <v>3.6965984577572981</v>
      </c>
      <c r="R1674">
        <v>43.412142857142747</v>
      </c>
      <c r="S1674">
        <v>24.269744838709663</v>
      </c>
      <c r="T1674"/>
      <c r="U1674"/>
      <c r="V1674"/>
      <c r="W1674"/>
      <c r="X1674"/>
      <c r="Y1674"/>
      <c r="Z1674">
        <v>1.5923055729646707</v>
      </c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>
        <v>52.525531164362526</v>
      </c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</row>
    <row r="1675" spans="1:55" x14ac:dyDescent="0.2">
      <c r="A1675" s="3" t="str">
        <f t="shared" si="26"/>
        <v>MexicoAR4_UNFCCC1995</v>
      </c>
      <c r="B1675" t="s">
        <v>179</v>
      </c>
      <c r="C1675" t="s">
        <v>180</v>
      </c>
      <c r="D1675" t="s">
        <v>26</v>
      </c>
      <c r="E1675" t="s">
        <v>68</v>
      </c>
      <c r="F1675">
        <v>500.89001656528416</v>
      </c>
      <c r="G1675">
        <v>5.5673268798620512</v>
      </c>
      <c r="H1675" t="s">
        <v>242</v>
      </c>
      <c r="I1675" t="s">
        <v>102</v>
      </c>
      <c r="J1675">
        <v>1.4220248148485166E-2</v>
      </c>
      <c r="K1675">
        <v>0.65769268735887321</v>
      </c>
      <c r="L1675">
        <v>3.4294796172689483E-2</v>
      </c>
      <c r="M1675"/>
      <c r="N1675">
        <v>6.0757222745031848E-2</v>
      </c>
      <c r="O1675">
        <v>0.24725529372340554</v>
      </c>
      <c r="P1675"/>
      <c r="Q1675">
        <v>3.7523352811059931</v>
      </c>
      <c r="R1675">
        <v>42.749559523809495</v>
      </c>
      <c r="S1675">
        <v>23.271416000000002</v>
      </c>
      <c r="T1675"/>
      <c r="U1675"/>
      <c r="V1675"/>
      <c r="W1675"/>
      <c r="X1675"/>
      <c r="Y1675"/>
      <c r="Z1675">
        <v>1.5488561996927823</v>
      </c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>
        <v>52.525541164362522</v>
      </c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</row>
    <row r="1676" spans="1:55" x14ac:dyDescent="0.2">
      <c r="A1676" s="3" t="str">
        <f t="shared" si="26"/>
        <v>MexicoAR4_UNFCCC1996</v>
      </c>
      <c r="B1676" t="s">
        <v>179</v>
      </c>
      <c r="C1676" t="s">
        <v>180</v>
      </c>
      <c r="D1676" t="s">
        <v>26</v>
      </c>
      <c r="E1676" t="s">
        <v>65</v>
      </c>
      <c r="F1676">
        <v>520.2331090814132</v>
      </c>
      <c r="G1676">
        <v>5.6802344960066815</v>
      </c>
      <c r="H1676" t="s">
        <v>113</v>
      </c>
      <c r="I1676" t="s">
        <v>102</v>
      </c>
      <c r="J1676">
        <v>1.4581133868707611E-2</v>
      </c>
      <c r="K1676">
        <v>0.66564309564479429</v>
      </c>
      <c r="L1676">
        <v>3.4092014250444065E-2</v>
      </c>
      <c r="M1676"/>
      <c r="N1676">
        <v>6.4620230948532406E-2</v>
      </c>
      <c r="O1676">
        <v>0.23564465915622917</v>
      </c>
      <c r="P1676"/>
      <c r="Q1676">
        <v>3.5902141228878643</v>
      </c>
      <c r="R1676">
        <v>42.3598214285715</v>
      </c>
      <c r="S1676">
        <v>23.505961225806445</v>
      </c>
      <c r="T1676"/>
      <c r="U1676"/>
      <c r="V1676"/>
      <c r="W1676"/>
      <c r="X1676"/>
      <c r="Y1676"/>
      <c r="Z1676">
        <v>1.5777306267281117</v>
      </c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>
        <v>51.556426267281104</v>
      </c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</row>
    <row r="1677" spans="1:55" x14ac:dyDescent="0.2">
      <c r="A1677" s="3" t="str">
        <f t="shared" si="26"/>
        <v>MexicoAR4_UNFCCC1997</v>
      </c>
      <c r="B1677" t="s">
        <v>179</v>
      </c>
      <c r="C1677" t="s">
        <v>180</v>
      </c>
      <c r="D1677" t="s">
        <v>26</v>
      </c>
      <c r="E1677" t="s">
        <v>64</v>
      </c>
      <c r="F1677">
        <v>537.3795413794162</v>
      </c>
      <c r="G1677">
        <v>5.7669209972724902</v>
      </c>
      <c r="H1677" t="s">
        <v>119</v>
      </c>
      <c r="I1677" t="s">
        <v>102</v>
      </c>
      <c r="J1677">
        <v>1.4694499411102959E-2</v>
      </c>
      <c r="K1677">
        <v>0.67865750814240422</v>
      </c>
      <c r="L1677">
        <v>3.294041343436778E-2</v>
      </c>
      <c r="M1677"/>
      <c r="N1677">
        <v>6.6562463160487917E-2</v>
      </c>
      <c r="O1677">
        <v>0.22183961526274013</v>
      </c>
      <c r="P1677"/>
      <c r="Q1677">
        <v>3.7686306482334881</v>
      </c>
      <c r="R1677">
        <v>42.837095238095245</v>
      </c>
      <c r="S1677">
        <v>24.108171161290336</v>
      </c>
      <c r="T1677"/>
      <c r="U1677"/>
      <c r="V1677"/>
      <c r="W1677"/>
      <c r="X1677"/>
      <c r="Y1677"/>
      <c r="Z1677">
        <v>1.7048645529953927</v>
      </c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>
        <v>46.793309109062982</v>
      </c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</row>
    <row r="1678" spans="1:55" x14ac:dyDescent="0.2">
      <c r="A1678" s="3" t="str">
        <f t="shared" si="26"/>
        <v>MexicoAR4_UNFCCC1998</v>
      </c>
      <c r="B1678" t="s">
        <v>179</v>
      </c>
      <c r="C1678" t="s">
        <v>180</v>
      </c>
      <c r="D1678" t="s">
        <v>26</v>
      </c>
      <c r="E1678" t="s">
        <v>62</v>
      </c>
      <c r="F1678">
        <v>580.90170650998448</v>
      </c>
      <c r="G1678">
        <v>6.1297705494016741</v>
      </c>
      <c r="H1678" t="s">
        <v>48</v>
      </c>
      <c r="I1678" t="s">
        <v>96</v>
      </c>
      <c r="J1678">
        <v>1.5853463645542173E-2</v>
      </c>
      <c r="K1678">
        <v>0.66638445855689898</v>
      </c>
      <c r="L1678">
        <v>3.0429353426300369E-2</v>
      </c>
      <c r="M1678"/>
      <c r="N1678">
        <v>6.191930165965482E-2</v>
      </c>
      <c r="O1678">
        <v>0.2412668863571458</v>
      </c>
      <c r="P1678"/>
      <c r="Q1678">
        <v>3.8259862642089111</v>
      </c>
      <c r="R1678">
        <v>43.133892857142754</v>
      </c>
      <c r="S1678">
        <v>25.12040025806451</v>
      </c>
      <c r="T1678"/>
      <c r="U1678"/>
      <c r="V1678"/>
      <c r="W1678"/>
      <c r="X1678"/>
      <c r="Y1678"/>
      <c r="Z1678">
        <v>1.6760795115207361</v>
      </c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>
        <v>66.395987118279564</v>
      </c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</row>
    <row r="1679" spans="1:55" x14ac:dyDescent="0.2">
      <c r="A1679" s="3" t="str">
        <f t="shared" si="26"/>
        <v>MexicoAR4_UNFCCC1999</v>
      </c>
      <c r="B1679" t="s">
        <v>179</v>
      </c>
      <c r="C1679" t="s">
        <v>180</v>
      </c>
      <c r="D1679" t="s">
        <v>26</v>
      </c>
      <c r="E1679" t="s">
        <v>60</v>
      </c>
      <c r="F1679">
        <v>551.86494136712747</v>
      </c>
      <c r="G1679">
        <v>5.7286140011811666</v>
      </c>
      <c r="H1679" t="s">
        <v>48</v>
      </c>
      <c r="I1679" t="s">
        <v>96</v>
      </c>
      <c r="J1679">
        <v>1.5357995836506049E-2</v>
      </c>
      <c r="K1679">
        <v>0.67503829823418871</v>
      </c>
      <c r="L1679">
        <v>3.3538608152302321E-2</v>
      </c>
      <c r="M1679"/>
      <c r="N1679">
        <v>6.9507166289314873E-2</v>
      </c>
      <c r="O1679">
        <v>0.22191592732419416</v>
      </c>
      <c r="P1679"/>
      <c r="Q1679">
        <v>3.9010435852534573</v>
      </c>
      <c r="R1679">
        <v>42.057404761904749</v>
      </c>
      <c r="S1679">
        <v>24.806673548387089</v>
      </c>
      <c r="T1679"/>
      <c r="U1679"/>
      <c r="V1679"/>
      <c r="W1679"/>
      <c r="X1679"/>
      <c r="Y1679"/>
      <c r="Z1679">
        <v>1.4818720860215051</v>
      </c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>
        <v>50.220626239631329</v>
      </c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</row>
    <row r="1680" spans="1:55" x14ac:dyDescent="0.2">
      <c r="A1680" s="3" t="str">
        <f t="shared" si="26"/>
        <v>MexicoAR4_UNFCCC2000</v>
      </c>
      <c r="B1680" t="s">
        <v>179</v>
      </c>
      <c r="C1680" t="s">
        <v>180</v>
      </c>
      <c r="D1680" t="s">
        <v>26</v>
      </c>
      <c r="E1680" t="s">
        <v>58</v>
      </c>
      <c r="F1680">
        <v>584.81170695852529</v>
      </c>
      <c r="G1680">
        <v>5.9751827973775082</v>
      </c>
      <c r="H1680" t="s">
        <v>124</v>
      </c>
      <c r="I1680" t="s">
        <v>96</v>
      </c>
      <c r="J1680">
        <v>1.5810178056753929E-2</v>
      </c>
      <c r="K1680">
        <v>0.68161894255409028</v>
      </c>
      <c r="L1680">
        <v>3.3433624889034723E-2</v>
      </c>
      <c r="M1680"/>
      <c r="N1680">
        <v>7.2302104798862121E-2</v>
      </c>
      <c r="O1680">
        <v>0.2126453277580129</v>
      </c>
      <c r="P1680"/>
      <c r="Q1680">
        <v>4.0923634654377867</v>
      </c>
      <c r="R1680">
        <v>43.535940476190504</v>
      </c>
      <c r="S1680">
        <v>24.945656903225796</v>
      </c>
      <c r="T1680"/>
      <c r="U1680"/>
      <c r="V1680"/>
      <c r="W1680"/>
      <c r="X1680"/>
      <c r="Y1680"/>
      <c r="Z1680">
        <v>1.4798637173579114</v>
      </c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>
        <v>50.303652540706608</v>
      </c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</row>
    <row r="1681" spans="1:55" x14ac:dyDescent="0.2">
      <c r="A1681" s="3" t="str">
        <f t="shared" si="26"/>
        <v>MexicoAR4_UNFCCC2001</v>
      </c>
      <c r="B1681" t="s">
        <v>179</v>
      </c>
      <c r="C1681" t="s">
        <v>180</v>
      </c>
      <c r="D1681" t="s">
        <v>26</v>
      </c>
      <c r="E1681" t="s">
        <v>55</v>
      </c>
      <c r="F1681">
        <v>572.11063472811065</v>
      </c>
      <c r="G1681">
        <v>5.7559709540664015</v>
      </c>
      <c r="H1681" t="s">
        <v>54</v>
      </c>
      <c r="I1681" t="s">
        <v>103</v>
      </c>
      <c r="J1681">
        <v>1.3182456177166483E-2</v>
      </c>
      <c r="K1681">
        <v>0.68083004443432116</v>
      </c>
      <c r="L1681">
        <v>3.5226007513813662E-2</v>
      </c>
      <c r="M1681"/>
      <c r="N1681">
        <v>7.4712662886416523E-2</v>
      </c>
      <c r="O1681">
        <v>0.20923128516544867</v>
      </c>
      <c r="P1681"/>
      <c r="Q1681">
        <v>4.1710707342549904</v>
      </c>
      <c r="R1681">
        <v>42.666380952381004</v>
      </c>
      <c r="S1681">
        <v>24.982705032258064</v>
      </c>
      <c r="T1681"/>
      <c r="U1681"/>
      <c r="V1681"/>
      <c r="W1681"/>
      <c r="X1681"/>
      <c r="Y1681"/>
      <c r="Z1681">
        <v>1.40033962826421</v>
      </c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>
        <v>46.482947013824884</v>
      </c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</row>
    <row r="1682" spans="1:55" x14ac:dyDescent="0.2">
      <c r="A1682" s="3" t="str">
        <f t="shared" si="26"/>
        <v>MexicoAR4_UNFCCC2002</v>
      </c>
      <c r="B1682" t="s">
        <v>179</v>
      </c>
      <c r="C1682" t="s">
        <v>180</v>
      </c>
      <c r="D1682" t="s">
        <v>26</v>
      </c>
      <c r="E1682" t="s">
        <v>52</v>
      </c>
      <c r="F1682">
        <v>567.7865267834103</v>
      </c>
      <c r="G1682">
        <v>5.6262678345146577</v>
      </c>
      <c r="H1682" t="s">
        <v>51</v>
      </c>
      <c r="I1682" t="s">
        <v>108</v>
      </c>
      <c r="J1682">
        <v>1.3111122028860438E-2</v>
      </c>
      <c r="K1682">
        <v>0.68190694711275524</v>
      </c>
      <c r="L1682">
        <v>3.6977365439462145E-2</v>
      </c>
      <c r="M1682"/>
      <c r="N1682">
        <v>6.8860568487457904E-2</v>
      </c>
      <c r="O1682">
        <v>0.21225511896032467</v>
      </c>
      <c r="P1682"/>
      <c r="Q1682">
        <v>4.2248284055299559</v>
      </c>
      <c r="R1682">
        <v>44.71425</v>
      </c>
      <c r="S1682">
        <v>23.926727612903221</v>
      </c>
      <c r="T1682"/>
      <c r="U1682"/>
      <c r="V1682"/>
      <c r="W1682"/>
      <c r="X1682"/>
      <c r="Y1682"/>
      <c r="Z1682">
        <v>1.350545526881719</v>
      </c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>
        <v>46.299245241167434</v>
      </c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</row>
    <row r="1683" spans="1:55" x14ac:dyDescent="0.2">
      <c r="A1683" s="3" t="str">
        <f t="shared" si="26"/>
        <v>MexicoAR4_UNFCCC2003</v>
      </c>
      <c r="B1683" t="s">
        <v>179</v>
      </c>
      <c r="C1683" t="s">
        <v>180</v>
      </c>
      <c r="D1683" t="s">
        <v>26</v>
      </c>
      <c r="E1683" t="s">
        <v>50</v>
      </c>
      <c r="F1683">
        <v>581.35881596313357</v>
      </c>
      <c r="G1683">
        <v>5.6757059089458908</v>
      </c>
      <c r="H1683" t="s">
        <v>246</v>
      </c>
      <c r="I1683" t="s">
        <v>102</v>
      </c>
      <c r="J1683">
        <v>1.3470395704734774E-2</v>
      </c>
      <c r="K1683">
        <v>0.68378083408673684</v>
      </c>
      <c r="L1683">
        <v>3.7424227456097754E-2</v>
      </c>
      <c r="M1683"/>
      <c r="N1683">
        <v>6.521140797528989E-2</v>
      </c>
      <c r="O1683">
        <v>0.21358353048187542</v>
      </c>
      <c r="P1683"/>
      <c r="Q1683">
        <v>4.2053434531490028</v>
      </c>
      <c r="R1683">
        <v>44.736309523809503</v>
      </c>
      <c r="S1683">
        <v>24.219325161290307</v>
      </c>
      <c r="T1683"/>
      <c r="U1683"/>
      <c r="V1683"/>
      <c r="W1683"/>
      <c r="X1683"/>
      <c r="Y1683"/>
      <c r="Z1683">
        <v>1.4667606482334854</v>
      </c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>
        <v>49.540929603686635</v>
      </c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</row>
    <row r="1684" spans="1:55" x14ac:dyDescent="0.2">
      <c r="A1684" s="3" t="str">
        <f t="shared" si="26"/>
        <v>MexicoAR4_UNFCCC2004</v>
      </c>
      <c r="B1684" t="s">
        <v>179</v>
      </c>
      <c r="C1684" t="s">
        <v>180</v>
      </c>
      <c r="D1684" t="s">
        <v>26</v>
      </c>
      <c r="E1684" t="s">
        <v>46</v>
      </c>
      <c r="F1684">
        <v>603.21377445775738</v>
      </c>
      <c r="G1684">
        <v>5.8031560584143724</v>
      </c>
      <c r="H1684" t="s">
        <v>51</v>
      </c>
      <c r="I1684" t="s">
        <v>108</v>
      </c>
      <c r="J1684">
        <v>1.3010368178475926E-2</v>
      </c>
      <c r="K1684">
        <v>0.69210653310779613</v>
      </c>
      <c r="L1684">
        <v>3.7659446320258722E-2</v>
      </c>
      <c r="M1684"/>
      <c r="N1684">
        <v>7.626616787312239E-2</v>
      </c>
      <c r="O1684">
        <v>0.19396785269882275</v>
      </c>
      <c r="P1684"/>
      <c r="Q1684">
        <v>4.3015343809523801</v>
      </c>
      <c r="R1684">
        <v>44.500309523809499</v>
      </c>
      <c r="S1684">
        <v>24.237118645161285</v>
      </c>
      <c r="T1684"/>
      <c r="U1684"/>
      <c r="V1684"/>
      <c r="W1684"/>
      <c r="X1684"/>
      <c r="Y1684"/>
      <c r="Z1684">
        <v>1.5115742857142851</v>
      </c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>
        <v>42.453543714285715</v>
      </c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</row>
    <row r="1685" spans="1:55" x14ac:dyDescent="0.2">
      <c r="A1685" s="3" t="str">
        <f t="shared" si="26"/>
        <v>MexicoAR4_UNFCCC2005</v>
      </c>
      <c r="B1685" t="s">
        <v>179</v>
      </c>
      <c r="C1685" t="s">
        <v>180</v>
      </c>
      <c r="D1685" t="s">
        <v>26</v>
      </c>
      <c r="E1685" t="s">
        <v>43</v>
      </c>
      <c r="F1685">
        <v>615.71077177572988</v>
      </c>
      <c r="G1685">
        <v>5.8393090454799186</v>
      </c>
      <c r="H1685" t="s">
        <v>293</v>
      </c>
      <c r="I1685" t="s">
        <v>102</v>
      </c>
      <c r="J1685">
        <v>1.3294402134831908E-2</v>
      </c>
      <c r="K1685">
        <v>0.69968073926469432</v>
      </c>
      <c r="L1685">
        <v>3.9238226820216743E-2</v>
      </c>
      <c r="M1685"/>
      <c r="N1685">
        <v>6.3719649450922761E-2</v>
      </c>
      <c r="O1685">
        <v>0.19736138446416612</v>
      </c>
      <c r="P1685"/>
      <c r="Q1685">
        <v>4.2788417388632878</v>
      </c>
      <c r="R1685">
        <v>44.088785714285756</v>
      </c>
      <c r="S1685">
        <v>23.740285354838711</v>
      </c>
      <c r="T1685"/>
      <c r="U1685"/>
      <c r="V1685"/>
      <c r="W1685"/>
      <c r="X1685"/>
      <c r="Y1685"/>
      <c r="Z1685">
        <v>1.4380103809523801</v>
      </c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>
        <v>47.971607158218127</v>
      </c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</row>
    <row r="1686" spans="1:55" x14ac:dyDescent="0.2">
      <c r="A1686" s="3" t="str">
        <f t="shared" si="26"/>
        <v>MexicoAR4_UNFCCC2006</v>
      </c>
      <c r="B1686" t="s">
        <v>179</v>
      </c>
      <c r="C1686" t="s">
        <v>180</v>
      </c>
      <c r="D1686" t="s">
        <v>26</v>
      </c>
      <c r="E1686" t="s">
        <v>39</v>
      </c>
      <c r="F1686">
        <v>634.87859466973862</v>
      </c>
      <c r="G1686">
        <v>5.9397292656065233</v>
      </c>
      <c r="H1686" t="s">
        <v>246</v>
      </c>
      <c r="I1686" t="s">
        <v>102</v>
      </c>
      <c r="J1686">
        <v>1.3251897931911449E-2</v>
      </c>
      <c r="K1686">
        <v>0.6960210696681266</v>
      </c>
      <c r="L1686">
        <v>4.1707328977403112E-2</v>
      </c>
      <c r="M1686"/>
      <c r="N1686">
        <v>7.1217641484418726E-2</v>
      </c>
      <c r="O1686">
        <v>0.19105395987005164</v>
      </c>
      <c r="P1686"/>
      <c r="Q1686">
        <v>4.3343623348694313</v>
      </c>
      <c r="R1686">
        <v>44.278488095237996</v>
      </c>
      <c r="S1686">
        <v>23.742400193548406</v>
      </c>
      <c r="T1686"/>
      <c r="U1686"/>
      <c r="V1686"/>
      <c r="W1686"/>
      <c r="X1686"/>
      <c r="Y1686"/>
      <c r="Z1686">
        <v>1.5992857327188947</v>
      </c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>
        <v>47.341533192012292</v>
      </c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</row>
    <row r="1687" spans="1:55" x14ac:dyDescent="0.2">
      <c r="A1687" s="3" t="str">
        <f t="shared" si="26"/>
        <v>MexicoAR4_UNFCCC2007</v>
      </c>
      <c r="B1687" t="s">
        <v>179</v>
      </c>
      <c r="C1687" t="s">
        <v>180</v>
      </c>
      <c r="D1687" t="s">
        <v>26</v>
      </c>
      <c r="E1687" t="s">
        <v>37</v>
      </c>
      <c r="F1687">
        <v>642.21536989861761</v>
      </c>
      <c r="G1687">
        <v>5.9298036989124725</v>
      </c>
      <c r="H1687" t="s">
        <v>246</v>
      </c>
      <c r="I1687" t="s">
        <v>102</v>
      </c>
      <c r="J1687">
        <v>1.3251571806679917E-2</v>
      </c>
      <c r="K1687">
        <v>0.73022848897598092</v>
      </c>
      <c r="L1687">
        <v>4.3629389987842035E-2</v>
      </c>
      <c r="M1687"/>
      <c r="N1687">
        <v>6.6199497375822536E-2</v>
      </c>
      <c r="O1687">
        <v>0.15994262366035444</v>
      </c>
      <c r="P1687"/>
      <c r="Q1687">
        <v>4.4059948049155153</v>
      </c>
      <c r="R1687">
        <v>44.625821428571498</v>
      </c>
      <c r="S1687">
        <v>24.800117548387085</v>
      </c>
      <c r="T1687"/>
      <c r="U1687"/>
      <c r="V1687"/>
      <c r="W1687"/>
      <c r="X1687"/>
      <c r="Y1687"/>
      <c r="Z1687">
        <v>1.6331537480798777</v>
      </c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>
        <v>27.252523686635946</v>
      </c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</row>
    <row r="1688" spans="1:55" x14ac:dyDescent="0.2">
      <c r="A1688" s="3" t="str">
        <f t="shared" si="26"/>
        <v>MexicoAR4_UNFCCC2008</v>
      </c>
      <c r="B1688" t="s">
        <v>179</v>
      </c>
      <c r="C1688" t="s">
        <v>180</v>
      </c>
      <c r="D1688" t="s">
        <v>26</v>
      </c>
      <c r="E1688" t="s">
        <v>33</v>
      </c>
      <c r="F1688">
        <v>678.89740363440865</v>
      </c>
      <c r="G1688">
        <v>6.1895479463318521</v>
      </c>
      <c r="H1688" t="s">
        <v>51</v>
      </c>
      <c r="I1688" t="s">
        <v>102</v>
      </c>
      <c r="J1688">
        <v>1.324739536647415E-2</v>
      </c>
      <c r="K1688">
        <v>0.73740944605773839</v>
      </c>
      <c r="L1688">
        <v>4.3908487266987255E-2</v>
      </c>
      <c r="M1688"/>
      <c r="N1688">
        <v>6.4595981075204284E-2</v>
      </c>
      <c r="O1688">
        <v>0.15408608560007003</v>
      </c>
      <c r="P1688"/>
      <c r="Q1688">
        <v>4.4504462181259621</v>
      </c>
      <c r="R1688">
        <v>45.094119047619003</v>
      </c>
      <c r="S1688">
        <v>23.866022129032274</v>
      </c>
      <c r="T1688"/>
      <c r="U1688"/>
      <c r="V1688"/>
      <c r="W1688"/>
      <c r="X1688"/>
      <c r="Y1688"/>
      <c r="Z1688">
        <v>1.5576050015360983</v>
      </c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>
        <v>29.640451053763442</v>
      </c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</row>
    <row r="1689" spans="1:55" x14ac:dyDescent="0.2">
      <c r="A1689" s="3" t="str">
        <f t="shared" si="26"/>
        <v>MexicoAR4_UNFCCC2009</v>
      </c>
      <c r="B1689" t="s">
        <v>179</v>
      </c>
      <c r="C1689" t="s">
        <v>180</v>
      </c>
      <c r="D1689" t="s">
        <v>26</v>
      </c>
      <c r="E1689" t="s">
        <v>31</v>
      </c>
      <c r="F1689">
        <v>661.08812941628275</v>
      </c>
      <c r="G1689">
        <v>5.9530980152034889</v>
      </c>
      <c r="H1689" t="s">
        <v>293</v>
      </c>
      <c r="I1689" t="s">
        <v>102</v>
      </c>
      <c r="J1689">
        <v>1.3001027047664591E-2</v>
      </c>
      <c r="K1689">
        <v>0.72849156857157948</v>
      </c>
      <c r="L1689">
        <v>4.6739188088652628E-2</v>
      </c>
      <c r="M1689"/>
      <c r="N1689">
        <v>6.1820861233140942E-2</v>
      </c>
      <c r="O1689">
        <v>0.16294838210662688</v>
      </c>
      <c r="P1689"/>
      <c r="Q1689">
        <v>4.4664214347158202</v>
      </c>
      <c r="R1689">
        <v>45.738666666666752</v>
      </c>
      <c r="S1689">
        <v>24.170251290322575</v>
      </c>
      <c r="T1689"/>
      <c r="U1689"/>
      <c r="V1689"/>
      <c r="W1689"/>
      <c r="X1689"/>
      <c r="Y1689"/>
      <c r="Z1689">
        <v>1.4445179354838713</v>
      </c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>
        <v>31.903383791090629</v>
      </c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</row>
    <row r="1690" spans="1:55" x14ac:dyDescent="0.2">
      <c r="A1690" s="3" t="str">
        <f t="shared" si="26"/>
        <v>MexicoAR4_UNFCCC2010</v>
      </c>
      <c r="B1690" t="s">
        <v>179</v>
      </c>
      <c r="C1690" t="s">
        <v>180</v>
      </c>
      <c r="D1690" t="s">
        <v>26</v>
      </c>
      <c r="E1690" t="s">
        <v>30</v>
      </c>
      <c r="F1690">
        <v>666.85199458986187</v>
      </c>
      <c r="G1690">
        <v>5.9258665829929447</v>
      </c>
      <c r="H1690" t="s">
        <v>246</v>
      </c>
      <c r="I1690" t="s">
        <v>102</v>
      </c>
      <c r="J1690">
        <v>1.284081397699058E-2</v>
      </c>
      <c r="K1690">
        <v>0.72880055644262576</v>
      </c>
      <c r="L1690">
        <v>4.8690622830559097E-2</v>
      </c>
      <c r="M1690"/>
      <c r="N1690">
        <v>6.7819228597443729E-2</v>
      </c>
      <c r="O1690">
        <v>0.15468959212937133</v>
      </c>
      <c r="P1690"/>
      <c r="Q1690">
        <v>4.509965572964667</v>
      </c>
      <c r="R1690">
        <v>46.135940476190505</v>
      </c>
      <c r="S1690">
        <v>24.876078709677422</v>
      </c>
      <c r="T1690"/>
      <c r="U1690"/>
      <c r="V1690"/>
      <c r="W1690"/>
      <c r="X1690"/>
      <c r="Y1690"/>
      <c r="Z1690">
        <v>1.4943076774193558</v>
      </c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>
        <v>26.138770617511518</v>
      </c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</row>
    <row r="1691" spans="1:55" x14ac:dyDescent="0.2">
      <c r="A1691" s="3" t="str">
        <f t="shared" si="26"/>
        <v>MexicoAR4_UNFCCC2011</v>
      </c>
      <c r="B1691" t="s">
        <v>179</v>
      </c>
      <c r="C1691" t="s">
        <v>180</v>
      </c>
      <c r="D1691" t="s">
        <v>26</v>
      </c>
      <c r="E1691" t="s">
        <v>29</v>
      </c>
      <c r="F1691">
        <v>707.33662215668221</v>
      </c>
      <c r="G1691">
        <v>6.1965277409271904</v>
      </c>
      <c r="H1691" t="s">
        <v>112</v>
      </c>
      <c r="I1691" t="s">
        <v>96</v>
      </c>
      <c r="J1691">
        <v>1.5116374588230983E-2</v>
      </c>
      <c r="K1691">
        <v>0.70681614154909356</v>
      </c>
      <c r="L1691">
        <v>4.8545092738767857E-2</v>
      </c>
      <c r="M1691"/>
      <c r="N1691">
        <v>5.8753561059290381E-2</v>
      </c>
      <c r="O1691">
        <v>0.18588520465284816</v>
      </c>
      <c r="P1691"/>
      <c r="Q1691">
        <v>4.5316637204301058</v>
      </c>
      <c r="R1691">
        <v>46.458035714285757</v>
      </c>
      <c r="S1691">
        <v>24.553536967741934</v>
      </c>
      <c r="T1691"/>
      <c r="U1691"/>
      <c r="V1691"/>
      <c r="W1691"/>
      <c r="X1691"/>
      <c r="Y1691"/>
      <c r="Z1691">
        <v>1.2495879416282618</v>
      </c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>
        <v>54.690588423963142</v>
      </c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</row>
    <row r="1692" spans="1:55" x14ac:dyDescent="0.2">
      <c r="A1692" s="3" t="str">
        <f t="shared" si="26"/>
        <v>MexicoAR4_UNFCCC2012</v>
      </c>
      <c r="B1692" t="s">
        <v>179</v>
      </c>
      <c r="C1692" t="s">
        <v>180</v>
      </c>
      <c r="D1692" t="s">
        <v>26</v>
      </c>
      <c r="E1692" t="s">
        <v>28</v>
      </c>
      <c r="F1692">
        <v>681.68405612288814</v>
      </c>
      <c r="G1692">
        <v>5.8889784721304217</v>
      </c>
      <c r="H1692" t="s">
        <v>134</v>
      </c>
      <c r="I1692" t="s">
        <v>96</v>
      </c>
      <c r="J1692">
        <v>1.5067166354739857E-2</v>
      </c>
      <c r="K1692">
        <v>0.72880161197731841</v>
      </c>
      <c r="L1692">
        <v>5.0521191772739581E-2</v>
      </c>
      <c r="M1692"/>
      <c r="N1692">
        <v>6.2128967284011155E-2</v>
      </c>
      <c r="O1692">
        <v>0.15854822896593077</v>
      </c>
      <c r="P1692"/>
      <c r="Q1692">
        <v>4.5446956159754235</v>
      </c>
      <c r="R1692">
        <v>45.173880952380998</v>
      </c>
      <c r="S1692">
        <v>25.120621354838715</v>
      </c>
      <c r="T1692"/>
      <c r="U1692"/>
      <c r="V1692"/>
      <c r="W1692"/>
      <c r="X1692"/>
      <c r="Y1692"/>
      <c r="Z1692">
        <v>1.410484049155146</v>
      </c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>
        <v>31.830117840245773</v>
      </c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</row>
    <row r="1693" spans="1:55" x14ac:dyDescent="0.2">
      <c r="A1693" s="3" t="str">
        <f t="shared" si="26"/>
        <v>MexicoAR4_UNFCCC2013</v>
      </c>
      <c r="B1693" t="s">
        <v>179</v>
      </c>
      <c r="C1693" t="s">
        <v>180</v>
      </c>
      <c r="D1693" t="s">
        <v>26</v>
      </c>
      <c r="E1693" t="s">
        <v>27</v>
      </c>
      <c r="F1693">
        <v>646.1939141413211</v>
      </c>
      <c r="G1693">
        <v>5.5093369830006882</v>
      </c>
      <c r="H1693" t="s">
        <v>126</v>
      </c>
      <c r="I1693" t="s">
        <v>96</v>
      </c>
      <c r="J1693">
        <v>1.4554678153118367E-2</v>
      </c>
      <c r="K1693">
        <v>0.73332995410613977</v>
      </c>
      <c r="L1693">
        <v>4.3643997489973968E-2</v>
      </c>
      <c r="M1693"/>
      <c r="N1693">
        <v>5.3618729402144218E-2</v>
      </c>
      <c r="O1693">
        <v>0.16940731900174205</v>
      </c>
      <c r="P1693"/>
      <c r="Q1693">
        <v>14.94871334869431</v>
      </c>
      <c r="R1693">
        <v>45.721547619047499</v>
      </c>
      <c r="S1693">
        <v>14.954687806451625</v>
      </c>
      <c r="T1693"/>
      <c r="U1693"/>
      <c r="V1693"/>
      <c r="W1693"/>
      <c r="X1693"/>
      <c r="Y1693"/>
      <c r="Z1693">
        <v>1.4469910814132103</v>
      </c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>
        <v>32.39803869431644</v>
      </c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</row>
    <row r="1694" spans="1:55" x14ac:dyDescent="0.2">
      <c r="A1694" s="3" t="str">
        <f t="shared" si="26"/>
        <v>MexicoAR5_UNFCCC1990</v>
      </c>
      <c r="B1694" t="s">
        <v>179</v>
      </c>
      <c r="C1694" t="s">
        <v>180</v>
      </c>
      <c r="D1694" t="s">
        <v>25</v>
      </c>
      <c r="E1694" t="s">
        <v>79</v>
      </c>
      <c r="F1694">
        <v>472.4284879032258</v>
      </c>
      <c r="G1694">
        <v>5.7810329615897977</v>
      </c>
      <c r="H1694" t="s">
        <v>59</v>
      </c>
      <c r="I1694" t="s">
        <v>109</v>
      </c>
      <c r="J1694">
        <v>1.337659777425276E-2</v>
      </c>
      <c r="K1694">
        <v>0.64631041914391119</v>
      </c>
      <c r="L1694">
        <v>1.9551407614047039E-2</v>
      </c>
      <c r="M1694"/>
      <c r="N1694">
        <v>5.9509288819797619E-2</v>
      </c>
      <c r="O1694">
        <v>0.27462888442224404</v>
      </c>
      <c r="P1694"/>
      <c r="Q1694">
        <v>3.620453333333332</v>
      </c>
      <c r="R1694">
        <v>49.222773333333315</v>
      </c>
      <c r="S1694">
        <v>22.531018064516143</v>
      </c>
      <c r="T1694"/>
      <c r="U1694"/>
      <c r="V1694"/>
      <c r="W1694"/>
      <c r="X1694"/>
      <c r="Y1694"/>
      <c r="Z1694">
        <v>1.773364623655914</v>
      </c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>
        <v>52.59489924731183</v>
      </c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</row>
    <row r="1695" spans="1:55" x14ac:dyDescent="0.2">
      <c r="A1695" s="3" t="str">
        <f t="shared" si="26"/>
        <v>MexicoAR5_UNFCCC1991</v>
      </c>
      <c r="B1695" t="s">
        <v>179</v>
      </c>
      <c r="C1695" t="s">
        <v>180</v>
      </c>
      <c r="D1695" t="s">
        <v>25</v>
      </c>
      <c r="E1695" t="s">
        <v>78</v>
      </c>
      <c r="F1695">
        <v>486.13827494623672</v>
      </c>
      <c r="G1695">
        <v>5.8323811913405699</v>
      </c>
      <c r="H1695" t="s">
        <v>57</v>
      </c>
      <c r="I1695" t="s">
        <v>103</v>
      </c>
      <c r="J1695">
        <v>1.3891850775544192E-2</v>
      </c>
      <c r="K1695">
        <v>0.65131457110228075</v>
      </c>
      <c r="L1695">
        <v>2.0559900515954747E-2</v>
      </c>
      <c r="M1695"/>
      <c r="N1695">
        <v>5.9267833668396656E-2</v>
      </c>
      <c r="O1695">
        <v>0.26885769471336785</v>
      </c>
      <c r="P1695"/>
      <c r="Q1695">
        <v>3.843629946236558</v>
      </c>
      <c r="R1695">
        <v>51.50366666666676</v>
      </c>
      <c r="S1695">
        <v>21.143093387096766</v>
      </c>
      <c r="T1695"/>
      <c r="U1695"/>
      <c r="V1695"/>
      <c r="W1695"/>
      <c r="X1695"/>
      <c r="Y1695"/>
      <c r="Z1695">
        <v>1.6167266666666669</v>
      </c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>
        <v>52.59489924731183</v>
      </c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</row>
    <row r="1696" spans="1:55" x14ac:dyDescent="0.2">
      <c r="A1696" s="3" t="str">
        <f t="shared" si="26"/>
        <v>MexicoAR5_UNFCCC1992</v>
      </c>
      <c r="B1696" t="s">
        <v>179</v>
      </c>
      <c r="C1696" t="s">
        <v>180</v>
      </c>
      <c r="D1696" t="s">
        <v>25</v>
      </c>
      <c r="E1696" t="s">
        <v>76</v>
      </c>
      <c r="F1696">
        <v>487.14685419354851</v>
      </c>
      <c r="G1696">
        <v>5.7316004166352545</v>
      </c>
      <c r="H1696" t="s">
        <v>57</v>
      </c>
      <c r="I1696" t="s">
        <v>103</v>
      </c>
      <c r="J1696">
        <v>1.4031000533456227E-2</v>
      </c>
      <c r="K1696">
        <v>0.65218480382797472</v>
      </c>
      <c r="L1696">
        <v>2.2037868983388133E-2</v>
      </c>
      <c r="M1696"/>
      <c r="N1696">
        <v>6.067367596014648E-2</v>
      </c>
      <c r="O1696">
        <v>0.26510365122849061</v>
      </c>
      <c r="P1696"/>
      <c r="Q1696">
        <v>3.6044864516129027</v>
      </c>
      <c r="R1696">
        <v>50.087560000000039</v>
      </c>
      <c r="S1696">
        <v>21.228876451612908</v>
      </c>
      <c r="T1696"/>
      <c r="U1696"/>
      <c r="V1696"/>
      <c r="W1696"/>
      <c r="X1696"/>
      <c r="Y1696"/>
      <c r="Z1696">
        <v>1.6285775806451595</v>
      </c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>
        <v>52.594909247311818</v>
      </c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</row>
    <row r="1697" spans="1:55" x14ac:dyDescent="0.2">
      <c r="A1697" s="3" t="str">
        <f t="shared" si="26"/>
        <v>MexicoAR5_UNFCCC1993</v>
      </c>
      <c r="B1697" t="s">
        <v>179</v>
      </c>
      <c r="C1697" t="s">
        <v>180</v>
      </c>
      <c r="D1697" t="s">
        <v>25</v>
      </c>
      <c r="E1697" t="s">
        <v>73</v>
      </c>
      <c r="F1697">
        <v>494.57044827956992</v>
      </c>
      <c r="G1697">
        <v>5.707782024986205</v>
      </c>
      <c r="H1697" t="s">
        <v>57</v>
      </c>
      <c r="I1697" t="s">
        <v>102</v>
      </c>
      <c r="J1697">
        <v>1.4506529253998736E-2</v>
      </c>
      <c r="K1697">
        <v>0.64528235276345669</v>
      </c>
      <c r="L1697">
        <v>3.4986874258690522E-2</v>
      </c>
      <c r="M1697"/>
      <c r="N1697">
        <v>6.0155231885554161E-2</v>
      </c>
      <c r="O1697">
        <v>0.25957554109229869</v>
      </c>
      <c r="P1697"/>
      <c r="Q1697">
        <v>3.7414806451612921</v>
      </c>
      <c r="R1697">
        <v>48.982533333333315</v>
      </c>
      <c r="S1697">
        <v>21.581010161290326</v>
      </c>
      <c r="T1697"/>
      <c r="U1697"/>
      <c r="V1697"/>
      <c r="W1697"/>
      <c r="X1697"/>
      <c r="Y1697"/>
      <c r="Z1697">
        <v>1.4784683333333339</v>
      </c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>
        <v>52.59489924731183</v>
      </c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</row>
    <row r="1698" spans="1:55" x14ac:dyDescent="0.2">
      <c r="A1698" s="3" t="str">
        <f t="shared" si="26"/>
        <v>MexicoAR5_UNFCCC1994</v>
      </c>
      <c r="B1698" t="s">
        <v>179</v>
      </c>
      <c r="C1698" t="s">
        <v>180</v>
      </c>
      <c r="D1698" t="s">
        <v>25</v>
      </c>
      <c r="E1698" t="s">
        <v>70</v>
      </c>
      <c r="F1698">
        <v>519.91679672043006</v>
      </c>
      <c r="G1698">
        <v>5.8871107704946368</v>
      </c>
      <c r="H1698" t="s">
        <v>242</v>
      </c>
      <c r="I1698" t="s">
        <v>96</v>
      </c>
      <c r="J1698">
        <v>1.519987269411543E-2</v>
      </c>
      <c r="K1698">
        <v>0.65701597119868949</v>
      </c>
      <c r="L1698">
        <v>3.4921638344085036E-2</v>
      </c>
      <c r="M1698"/>
      <c r="N1698">
        <v>6.1385009333553515E-2</v>
      </c>
      <c r="O1698">
        <v>0.24667738112367188</v>
      </c>
      <c r="P1698"/>
      <c r="Q1698">
        <v>3.7300989784946252</v>
      </c>
      <c r="R1698">
        <v>48.621599999999873</v>
      </c>
      <c r="S1698">
        <v>21.582155645161279</v>
      </c>
      <c r="T1698"/>
      <c r="U1698"/>
      <c r="V1698"/>
      <c r="W1698"/>
      <c r="X1698"/>
      <c r="Y1698"/>
      <c r="Z1698">
        <v>1.7229599462365603</v>
      </c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>
        <v>52.59489924731183</v>
      </c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</row>
    <row r="1699" spans="1:55" x14ac:dyDescent="0.2">
      <c r="A1699" s="3" t="str">
        <f t="shared" si="26"/>
        <v>MexicoAR5_UNFCCC1995</v>
      </c>
      <c r="B1699" t="s">
        <v>179</v>
      </c>
      <c r="C1699" t="s">
        <v>180</v>
      </c>
      <c r="D1699" t="s">
        <v>25</v>
      </c>
      <c r="E1699" t="s">
        <v>68</v>
      </c>
      <c r="F1699">
        <v>508.03982021505374</v>
      </c>
      <c r="G1699">
        <v>5.6467960102672681</v>
      </c>
      <c r="H1699" t="s">
        <v>242</v>
      </c>
      <c r="I1699" t="s">
        <v>102</v>
      </c>
      <c r="J1699">
        <v>1.4249769438633165E-2</v>
      </c>
      <c r="K1699">
        <v>0.65391090317988476</v>
      </c>
      <c r="L1699">
        <v>3.7117640080980466E-2</v>
      </c>
      <c r="M1699"/>
      <c r="N1699">
        <v>5.9739872820332357E-2</v>
      </c>
      <c r="O1699">
        <v>0.24923158391880246</v>
      </c>
      <c r="P1699"/>
      <c r="Q1699">
        <v>3.7754251612903245</v>
      </c>
      <c r="R1699">
        <v>47.879506666666636</v>
      </c>
      <c r="S1699">
        <v>20.694380000000002</v>
      </c>
      <c r="T1699"/>
      <c r="U1699"/>
      <c r="V1699"/>
      <c r="W1699"/>
      <c r="X1699"/>
      <c r="Y1699"/>
      <c r="Z1699">
        <v>1.6753480107526906</v>
      </c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>
        <v>52.594909247311818</v>
      </c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</row>
    <row r="1700" spans="1:55" x14ac:dyDescent="0.2">
      <c r="A1700" s="3" t="str">
        <f t="shared" si="26"/>
        <v>MexicoAR5_UNFCCC1996</v>
      </c>
      <c r="B1700" t="s">
        <v>179</v>
      </c>
      <c r="C1700" t="s">
        <v>180</v>
      </c>
      <c r="D1700" t="s">
        <v>25</v>
      </c>
      <c r="E1700" t="s">
        <v>65</v>
      </c>
      <c r="F1700">
        <v>527.98756215053777</v>
      </c>
      <c r="G1700">
        <v>5.7649025247268852</v>
      </c>
      <c r="H1700" t="s">
        <v>113</v>
      </c>
      <c r="I1700" t="s">
        <v>102</v>
      </c>
      <c r="J1700">
        <v>1.4607191027231393E-2</v>
      </c>
      <c r="K1700">
        <v>0.66236038226012883</v>
      </c>
      <c r="L1700">
        <v>3.6888511214538337E-2</v>
      </c>
      <c r="M1700"/>
      <c r="N1700">
        <v>6.3470050140037412E-2</v>
      </c>
      <c r="O1700">
        <v>0.23728105638529542</v>
      </c>
      <c r="P1700"/>
      <c r="Q1700">
        <v>3.6189756989247308</v>
      </c>
      <c r="R1700">
        <v>47.443000000000083</v>
      </c>
      <c r="S1700">
        <v>20.90295209677419</v>
      </c>
      <c r="T1700"/>
      <c r="U1700"/>
      <c r="V1700"/>
      <c r="W1700"/>
      <c r="X1700"/>
      <c r="Y1700"/>
      <c r="Z1700">
        <v>1.70553806451613</v>
      </c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>
        <v>51.610980645161291</v>
      </c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</row>
    <row r="1701" spans="1:55" x14ac:dyDescent="0.2">
      <c r="A1701" s="3" t="str">
        <f t="shared" si="26"/>
        <v>MexicoAR5_UNFCCC1997</v>
      </c>
      <c r="B1701" t="s">
        <v>179</v>
      </c>
      <c r="C1701" t="s">
        <v>180</v>
      </c>
      <c r="D1701" t="s">
        <v>25</v>
      </c>
      <c r="E1701" t="s">
        <v>64</v>
      </c>
      <c r="F1701">
        <v>545.55282172043007</v>
      </c>
      <c r="G1701">
        <v>5.8546330487849021</v>
      </c>
      <c r="H1701" t="s">
        <v>119</v>
      </c>
      <c r="I1701" t="s">
        <v>102</v>
      </c>
      <c r="J1701">
        <v>1.4717870923610918E-2</v>
      </c>
      <c r="K1701">
        <v>0.67559179157665794</v>
      </c>
      <c r="L1701">
        <v>3.5607534191515876E-2</v>
      </c>
      <c r="M1701"/>
      <c r="N1701">
        <v>6.5418967989380766E-2</v>
      </c>
      <c r="O1701">
        <v>0.22338170624244549</v>
      </c>
      <c r="P1701"/>
      <c r="Q1701">
        <v>3.7834773118279581</v>
      </c>
      <c r="R1701">
        <v>47.977546666666676</v>
      </c>
      <c r="S1701">
        <v>21.438474354838725</v>
      </c>
      <c r="T1701"/>
      <c r="U1701"/>
      <c r="V1701"/>
      <c r="W1701"/>
      <c r="X1701"/>
      <c r="Y1701"/>
      <c r="Z1701">
        <v>1.8509956451612917</v>
      </c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>
        <v>46.816026182795703</v>
      </c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</row>
    <row r="1702" spans="1:55" x14ac:dyDescent="0.2">
      <c r="A1702" s="3" t="str">
        <f t="shared" si="26"/>
        <v>MexicoAR5_UNFCCC1998</v>
      </c>
      <c r="B1702" t="s">
        <v>179</v>
      </c>
      <c r="C1702" t="s">
        <v>180</v>
      </c>
      <c r="D1702" t="s">
        <v>25</v>
      </c>
      <c r="E1702" t="s">
        <v>62</v>
      </c>
      <c r="F1702">
        <v>589.28913215053728</v>
      </c>
      <c r="G1702">
        <v>6.2182760471486898</v>
      </c>
      <c r="H1702" t="s">
        <v>48</v>
      </c>
      <c r="I1702" t="s">
        <v>102</v>
      </c>
      <c r="J1702">
        <v>1.5877354314743602E-2</v>
      </c>
      <c r="K1702">
        <v>0.66377749528878383</v>
      </c>
      <c r="L1702">
        <v>3.2901528766663919E-2</v>
      </c>
      <c r="M1702"/>
      <c r="N1702">
        <v>6.0916497592610946E-2</v>
      </c>
      <c r="O1702">
        <v>0.24240447835194137</v>
      </c>
      <c r="P1702"/>
      <c r="Q1702">
        <v>3.8262957526881736</v>
      </c>
      <c r="R1702">
        <v>48.309959999999883</v>
      </c>
      <c r="S1702">
        <v>22.338610967741928</v>
      </c>
      <c r="T1702"/>
      <c r="U1702"/>
      <c r="V1702"/>
      <c r="W1702"/>
      <c r="X1702"/>
      <c r="Y1702"/>
      <c r="Z1702">
        <v>1.8169020967741922</v>
      </c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>
        <v>66.554555860215061</v>
      </c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</row>
    <row r="1703" spans="1:55" x14ac:dyDescent="0.2">
      <c r="A1703" s="3" t="str">
        <f t="shared" si="26"/>
        <v>MexicoAR5_UNFCCC1999</v>
      </c>
      <c r="B1703" t="s">
        <v>179</v>
      </c>
      <c r="C1703" t="s">
        <v>180</v>
      </c>
      <c r="D1703" t="s">
        <v>25</v>
      </c>
      <c r="E1703" t="s">
        <v>60</v>
      </c>
      <c r="F1703">
        <v>559.70532215053777</v>
      </c>
      <c r="G1703">
        <v>5.8100007894398473</v>
      </c>
      <c r="H1703" t="s">
        <v>116</v>
      </c>
      <c r="I1703" t="s">
        <v>96</v>
      </c>
      <c r="J1703">
        <v>1.5380945403345033E-2</v>
      </c>
      <c r="K1703">
        <v>0.67208077084117002</v>
      </c>
      <c r="L1703">
        <v>3.6284949318115621E-2</v>
      </c>
      <c r="M1703"/>
      <c r="N1703">
        <v>6.8429635693228838E-2</v>
      </c>
      <c r="O1703">
        <v>0.22320464414748545</v>
      </c>
      <c r="P1703"/>
      <c r="Q1703">
        <v>3.8948845161290335</v>
      </c>
      <c r="R1703">
        <v>47.104293333333324</v>
      </c>
      <c r="S1703">
        <v>22.059625806451603</v>
      </c>
      <c r="T1703"/>
      <c r="U1703"/>
      <c r="V1703"/>
      <c r="W1703"/>
      <c r="X1703"/>
      <c r="Y1703"/>
      <c r="Z1703">
        <v>1.6026569892473117</v>
      </c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>
        <v>50.267366612903224</v>
      </c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</row>
    <row r="1704" spans="1:55" x14ac:dyDescent="0.2">
      <c r="A1704" s="3" t="str">
        <f t="shared" si="26"/>
        <v>MexicoAR5_UNFCCC2000</v>
      </c>
      <c r="B1704" t="s">
        <v>179</v>
      </c>
      <c r="C1704" t="s">
        <v>180</v>
      </c>
      <c r="D1704" t="s">
        <v>25</v>
      </c>
      <c r="E1704" t="s">
        <v>58</v>
      </c>
      <c r="F1704">
        <v>593.03385645161291</v>
      </c>
      <c r="G1704">
        <v>6.0591907705832284</v>
      </c>
      <c r="H1704" t="s">
        <v>124</v>
      </c>
      <c r="I1704" t="s">
        <v>96</v>
      </c>
      <c r="J1704">
        <v>1.5832550764389251E-2</v>
      </c>
      <c r="K1704">
        <v>0.67845598604797053</v>
      </c>
      <c r="L1704">
        <v>3.61897155207207E-2</v>
      </c>
      <c r="M1704"/>
      <c r="N1704">
        <v>7.1267269475638106E-2</v>
      </c>
      <c r="O1704">
        <v>0.21408702895567067</v>
      </c>
      <c r="P1704"/>
      <c r="Q1704">
        <v>4.0648037096774177</v>
      </c>
      <c r="R1704">
        <v>48.76025333333336</v>
      </c>
      <c r="S1704">
        <v>22.183218387096769</v>
      </c>
      <c r="T1704"/>
      <c r="U1704"/>
      <c r="V1704"/>
      <c r="W1704"/>
      <c r="X1704"/>
      <c r="Y1704"/>
      <c r="Z1704">
        <v>1.6027498924731189</v>
      </c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>
        <v>50.349831075268817</v>
      </c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</row>
    <row r="1705" spans="1:55" x14ac:dyDescent="0.2">
      <c r="A1705" s="3" t="str">
        <f t="shared" si="26"/>
        <v>MexicoAR5_UNFCCC2001</v>
      </c>
      <c r="B1705" t="s">
        <v>179</v>
      </c>
      <c r="C1705" t="s">
        <v>180</v>
      </c>
      <c r="D1705" t="s">
        <v>25</v>
      </c>
      <c r="E1705" t="s">
        <v>55</v>
      </c>
      <c r="F1705">
        <v>580.02039951612903</v>
      </c>
      <c r="G1705">
        <v>5.8355506255664213</v>
      </c>
      <c r="H1705" t="s">
        <v>293</v>
      </c>
      <c r="I1705" t="s">
        <v>103</v>
      </c>
      <c r="J1705">
        <v>1.3245336150219911E-2</v>
      </c>
      <c r="K1705">
        <v>0.67759524512036973</v>
      </c>
      <c r="L1705">
        <v>3.8139885942244801E-2</v>
      </c>
      <c r="M1705"/>
      <c r="N1705">
        <v>7.3666608139155279E-2</v>
      </c>
      <c r="O1705">
        <v>0.21059826079823024</v>
      </c>
      <c r="P1705"/>
      <c r="Q1705">
        <v>4.1348143010752665</v>
      </c>
      <c r="R1705">
        <v>47.786346666666724</v>
      </c>
      <c r="S1705">
        <v>22.216163870967744</v>
      </c>
      <c r="T1705"/>
      <c r="U1705"/>
      <c r="V1705"/>
      <c r="W1705"/>
      <c r="X1705"/>
      <c r="Y1705"/>
      <c r="Z1705">
        <v>1.5077030107526894</v>
      </c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>
        <v>46.506259516129028</v>
      </c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</row>
    <row r="1706" spans="1:55" x14ac:dyDescent="0.2">
      <c r="A1706" s="3" t="str">
        <f t="shared" si="26"/>
        <v>MexicoAR5_UNFCCC2002</v>
      </c>
      <c r="B1706" t="s">
        <v>179</v>
      </c>
      <c r="C1706" t="s">
        <v>180</v>
      </c>
      <c r="D1706" t="s">
        <v>25</v>
      </c>
      <c r="E1706" t="s">
        <v>52</v>
      </c>
      <c r="F1706">
        <v>576.04595758064534</v>
      </c>
      <c r="G1706">
        <v>5.7081115691470048</v>
      </c>
      <c r="H1706" t="s">
        <v>51</v>
      </c>
      <c r="I1706" t="s">
        <v>102</v>
      </c>
      <c r="J1706">
        <v>1.3183833107309573E-2</v>
      </c>
      <c r="K1706">
        <v>0.67800824168318019</v>
      </c>
      <c r="L1706">
        <v>4.0020658872887568E-2</v>
      </c>
      <c r="M1706"/>
      <c r="N1706">
        <v>6.7866146792039492E-2</v>
      </c>
      <c r="O1706">
        <v>0.21410495265189272</v>
      </c>
      <c r="P1706"/>
      <c r="Q1706">
        <v>4.1842808064516142</v>
      </c>
      <c r="R1706">
        <v>50.07996</v>
      </c>
      <c r="S1706">
        <v>21.277123548387095</v>
      </c>
      <c r="T1706"/>
      <c r="U1706"/>
      <c r="V1706"/>
      <c r="W1706"/>
      <c r="X1706"/>
      <c r="Y1706"/>
      <c r="Z1706">
        <v>1.4530315591397838</v>
      </c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>
        <v>46.339896559139788</v>
      </c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</row>
    <row r="1707" spans="1:55" x14ac:dyDescent="0.2">
      <c r="A1707" s="3" t="str">
        <f t="shared" si="26"/>
        <v>MexicoAR5_UNFCCC2003</v>
      </c>
      <c r="B1707" t="s">
        <v>179</v>
      </c>
      <c r="C1707" t="s">
        <v>180</v>
      </c>
      <c r="D1707" t="s">
        <v>25</v>
      </c>
      <c r="E1707" t="s">
        <v>50</v>
      </c>
      <c r="F1707">
        <v>589.9047312903225</v>
      </c>
      <c r="G1707">
        <v>5.7591382071893102</v>
      </c>
      <c r="H1707" t="s">
        <v>246</v>
      </c>
      <c r="I1707" t="s">
        <v>102</v>
      </c>
      <c r="J1707">
        <v>1.3547981069548758E-2</v>
      </c>
      <c r="K1707">
        <v>0.67994035446949497</v>
      </c>
      <c r="L1707">
        <v>4.0512016695148527E-2</v>
      </c>
      <c r="M1707"/>
      <c r="N1707">
        <v>6.4261838422558878E-2</v>
      </c>
      <c r="O1707">
        <v>0.2152857904127975</v>
      </c>
      <c r="P1707"/>
      <c r="Q1707">
        <v>4.164039139784947</v>
      </c>
      <c r="R1707">
        <v>50.104666666666645</v>
      </c>
      <c r="S1707">
        <v>21.537319354838694</v>
      </c>
      <c r="T1707"/>
      <c r="U1707"/>
      <c r="V1707"/>
      <c r="W1707"/>
      <c r="X1707"/>
      <c r="Y1707"/>
      <c r="Z1707">
        <v>1.579437311827955</v>
      </c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>
        <v>49.612643870967744</v>
      </c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</row>
    <row r="1708" spans="1:55" x14ac:dyDescent="0.2">
      <c r="A1708" s="3" t="str">
        <f t="shared" si="26"/>
        <v>MexicoAR5_UNFCCC2004</v>
      </c>
      <c r="B1708" t="s">
        <v>179</v>
      </c>
      <c r="C1708" t="s">
        <v>180</v>
      </c>
      <c r="D1708" t="s">
        <v>25</v>
      </c>
      <c r="E1708" t="s">
        <v>46</v>
      </c>
      <c r="F1708">
        <v>611.60267397849475</v>
      </c>
      <c r="G1708">
        <v>5.8838606032019278</v>
      </c>
      <c r="H1708" t="s">
        <v>51</v>
      </c>
      <c r="I1708" t="s">
        <v>102</v>
      </c>
      <c r="J1708">
        <v>1.3090631655065245E-2</v>
      </c>
      <c r="K1708">
        <v>0.6881707719869693</v>
      </c>
      <c r="L1708">
        <v>4.0824042312375741E-2</v>
      </c>
      <c r="M1708"/>
      <c r="N1708">
        <v>7.5216472133162252E-2</v>
      </c>
      <c r="O1708">
        <v>0.19578871356749272</v>
      </c>
      <c r="P1708"/>
      <c r="Q1708">
        <v>4.2549866666666656</v>
      </c>
      <c r="R1708">
        <v>49.84034666666664</v>
      </c>
      <c r="S1708">
        <v>21.553142419354835</v>
      </c>
      <c r="T1708"/>
      <c r="U1708"/>
      <c r="V1708"/>
      <c r="W1708"/>
      <c r="X1708"/>
      <c r="Y1708"/>
      <c r="Z1708">
        <v>1.6279849999999991</v>
      </c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>
        <v>42.468439999999994</v>
      </c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</row>
    <row r="1709" spans="1:55" x14ac:dyDescent="0.2">
      <c r="A1709" s="3" t="str">
        <f t="shared" si="26"/>
        <v>MexicoAR5_UNFCCC2005</v>
      </c>
      <c r="B1709" t="s">
        <v>179</v>
      </c>
      <c r="C1709" t="s">
        <v>180</v>
      </c>
      <c r="D1709" t="s">
        <v>25</v>
      </c>
      <c r="E1709" t="s">
        <v>43</v>
      </c>
      <c r="F1709">
        <v>624.37014284946258</v>
      </c>
      <c r="G1709">
        <v>5.9214332280619191</v>
      </c>
      <c r="H1709" t="s">
        <v>293</v>
      </c>
      <c r="I1709" t="s">
        <v>102</v>
      </c>
      <c r="J1709">
        <v>1.3363970753768745E-2</v>
      </c>
      <c r="K1709">
        <v>0.69553499802756102</v>
      </c>
      <c r="L1709">
        <v>4.2556531816526535E-2</v>
      </c>
      <c r="M1709"/>
      <c r="N1709">
        <v>6.2830872879722596E-2</v>
      </c>
      <c r="O1709">
        <v>0.19907759727618982</v>
      </c>
      <c r="P1709"/>
      <c r="Q1709">
        <v>4.2337741397849467</v>
      </c>
      <c r="R1709">
        <v>49.379440000000038</v>
      </c>
      <c r="S1709">
        <v>21.111327580645163</v>
      </c>
      <c r="T1709"/>
      <c r="U1709"/>
      <c r="V1709"/>
      <c r="W1709"/>
      <c r="X1709"/>
      <c r="Y1709"/>
      <c r="Z1709">
        <v>1.5506816666666654</v>
      </c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>
        <v>48.022884462365589</v>
      </c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</row>
    <row r="1710" spans="1:55" x14ac:dyDescent="0.2">
      <c r="A1710" s="3" t="str">
        <f t="shared" si="26"/>
        <v>MexicoAR5_UNFCCC2006</v>
      </c>
      <c r="B1710" t="s">
        <v>179</v>
      </c>
      <c r="C1710" t="s">
        <v>180</v>
      </c>
      <c r="D1710" t="s">
        <v>25</v>
      </c>
      <c r="E1710" t="s">
        <v>39</v>
      </c>
      <c r="F1710">
        <v>644.03106155913963</v>
      </c>
      <c r="G1710">
        <v>6.0253569366162054</v>
      </c>
      <c r="H1710" t="s">
        <v>51</v>
      </c>
      <c r="I1710" t="s">
        <v>102</v>
      </c>
      <c r="J1710">
        <v>1.3322902729295136E-2</v>
      </c>
      <c r="K1710">
        <v>0.69182346410645246</v>
      </c>
      <c r="L1710">
        <v>4.5271520954812516E-2</v>
      </c>
      <c r="M1710"/>
      <c r="N1710">
        <v>7.0198392208466381E-2</v>
      </c>
      <c r="O1710">
        <v>0.19270662273026862</v>
      </c>
      <c r="P1710"/>
      <c r="Q1710">
        <v>4.2853082795698922</v>
      </c>
      <c r="R1710">
        <v>49.59190666666656</v>
      </c>
      <c r="S1710">
        <v>21.113208225806467</v>
      </c>
      <c r="T1710"/>
      <c r="U1710"/>
      <c r="V1710"/>
      <c r="W1710"/>
      <c r="X1710"/>
      <c r="Y1710"/>
      <c r="Z1710">
        <v>1.7236843548387104</v>
      </c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>
        <v>47.394943279569894</v>
      </c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</row>
    <row r="1711" spans="1:55" x14ac:dyDescent="0.2">
      <c r="A1711" s="3" t="str">
        <f t="shared" si="26"/>
        <v>MexicoAR5_UNFCCC2007</v>
      </c>
      <c r="B1711" t="s">
        <v>179</v>
      </c>
      <c r="C1711" t="s">
        <v>180</v>
      </c>
      <c r="D1711" t="s">
        <v>25</v>
      </c>
      <c r="E1711" t="s">
        <v>37</v>
      </c>
      <c r="F1711">
        <v>651.97981854838713</v>
      </c>
      <c r="G1711">
        <v>6.0199623379534293</v>
      </c>
      <c r="H1711" t="s">
        <v>246</v>
      </c>
      <c r="I1711" t="s">
        <v>102</v>
      </c>
      <c r="J1711">
        <v>1.3323151721816322E-2</v>
      </c>
      <c r="K1711">
        <v>0.72574633600755978</v>
      </c>
      <c r="L1711">
        <v>4.7349994722958935E-2</v>
      </c>
      <c r="M1711"/>
      <c r="N1711">
        <v>6.5200853599381547E-2</v>
      </c>
      <c r="O1711">
        <v>0.16170281567009973</v>
      </c>
      <c r="P1711"/>
      <c r="Q1711">
        <v>4.3476568279569898</v>
      </c>
      <c r="R1711">
        <v>49.980920000000076</v>
      </c>
      <c r="S1711">
        <v>22.053795806451607</v>
      </c>
      <c r="T1711"/>
      <c r="U1711"/>
      <c r="V1711"/>
      <c r="W1711"/>
      <c r="X1711"/>
      <c r="Y1711"/>
      <c r="Z1711">
        <v>1.7606938172043016</v>
      </c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>
        <v>27.283905967741937</v>
      </c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</row>
    <row r="1712" spans="1:55" x14ac:dyDescent="0.2">
      <c r="A1712" s="3" t="str">
        <f t="shared" si="26"/>
        <v>MexicoAR5_UNFCCC2008</v>
      </c>
      <c r="B1712" t="s">
        <v>179</v>
      </c>
      <c r="C1712" t="s">
        <v>180</v>
      </c>
      <c r="D1712" t="s">
        <v>25</v>
      </c>
      <c r="E1712" t="s">
        <v>33</v>
      </c>
      <c r="F1712">
        <v>690.53621279569893</v>
      </c>
      <c r="G1712">
        <v>6.295659660644441</v>
      </c>
      <c r="H1712" t="s">
        <v>246</v>
      </c>
      <c r="I1712" t="s">
        <v>102</v>
      </c>
      <c r="J1712">
        <v>1.3319468713620103E-2</v>
      </c>
      <c r="K1712">
        <v>0.7332928868522669</v>
      </c>
      <c r="L1712">
        <v>4.7565137474101828E-2</v>
      </c>
      <c r="M1712"/>
      <c r="N1712">
        <v>6.3499176272595687E-2</v>
      </c>
      <c r="O1712">
        <v>0.15564279940103559</v>
      </c>
      <c r="P1712"/>
      <c r="Q1712">
        <v>4.3879823655913999</v>
      </c>
      <c r="R1712">
        <v>50.50541333333328</v>
      </c>
      <c r="S1712">
        <v>21.223140483870978</v>
      </c>
      <c r="T1712"/>
      <c r="U1712"/>
      <c r="V1712"/>
      <c r="W1712"/>
      <c r="X1712"/>
      <c r="Y1712"/>
      <c r="Z1712">
        <v>1.6730249462365592</v>
      </c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>
        <v>29.68742811827957</v>
      </c>
      <c r="AQ1712"/>
      <c r="AR1712"/>
      <c r="AS1712"/>
      <c r="AT1712"/>
      <c r="AU1712"/>
      <c r="AV1712"/>
      <c r="AW1712"/>
      <c r="AX1712"/>
      <c r="AY1712"/>
      <c r="AZ1712"/>
      <c r="BA1712"/>
      <c r="BB1712"/>
      <c r="BC1712"/>
    </row>
    <row r="1713" spans="1:55" x14ac:dyDescent="0.2">
      <c r="A1713" s="3" t="str">
        <f t="shared" si="26"/>
        <v>MexicoAR5_UNFCCC2009</v>
      </c>
      <c r="B1713" t="s">
        <v>179</v>
      </c>
      <c r="C1713" t="s">
        <v>180</v>
      </c>
      <c r="D1713" t="s">
        <v>25</v>
      </c>
      <c r="E1713" t="s">
        <v>31</v>
      </c>
      <c r="F1713">
        <v>672.5509954301076</v>
      </c>
      <c r="G1713">
        <v>6.0563211134244437</v>
      </c>
      <c r="H1713" t="s">
        <v>293</v>
      </c>
      <c r="I1713" t="s">
        <v>102</v>
      </c>
      <c r="J1713">
        <v>1.3072484864436266E-2</v>
      </c>
      <c r="K1713">
        <v>0.72407714154135905</v>
      </c>
      <c r="L1713">
        <v>5.0640821874792359E-2</v>
      </c>
      <c r="M1713"/>
      <c r="N1713">
        <v>6.0757425644195145E-2</v>
      </c>
      <c r="O1713">
        <v>0.16452461093965351</v>
      </c>
      <c r="P1713"/>
      <c r="Q1713">
        <v>4.4045947849462355</v>
      </c>
      <c r="R1713">
        <v>51.227306666666756</v>
      </c>
      <c r="S1713">
        <v>21.493679838709674</v>
      </c>
      <c r="T1713"/>
      <c r="U1713"/>
      <c r="V1713"/>
      <c r="W1713"/>
      <c r="X1713"/>
      <c r="Y1713"/>
      <c r="Z1713">
        <v>1.5565372580645165</v>
      </c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>
        <v>31.969072311827958</v>
      </c>
      <c r="AQ1713"/>
      <c r="AR1713"/>
      <c r="AS1713"/>
      <c r="AT1713"/>
      <c r="AU1713"/>
      <c r="AV1713"/>
      <c r="AW1713"/>
      <c r="AX1713"/>
      <c r="AY1713"/>
      <c r="AZ1713"/>
      <c r="BA1713"/>
      <c r="BB1713"/>
      <c r="BC1713"/>
    </row>
    <row r="1714" spans="1:55" x14ac:dyDescent="0.2">
      <c r="A1714" s="3" t="str">
        <f t="shared" si="26"/>
        <v>MexicoAR5_UNFCCC2010</v>
      </c>
      <c r="B1714" t="s">
        <v>179</v>
      </c>
      <c r="C1714" t="s">
        <v>180</v>
      </c>
      <c r="D1714" t="s">
        <v>25</v>
      </c>
      <c r="E1714" t="s">
        <v>30</v>
      </c>
      <c r="F1714">
        <v>677.7161793548388</v>
      </c>
      <c r="G1714">
        <v>6.0224093090739155</v>
      </c>
      <c r="H1714" t="s">
        <v>133</v>
      </c>
      <c r="I1714" t="s">
        <v>102</v>
      </c>
      <c r="J1714">
        <v>1.2913329966168043E-2</v>
      </c>
      <c r="K1714">
        <v>0.72404144194743325</v>
      </c>
      <c r="L1714">
        <v>5.2818661789575796E-2</v>
      </c>
      <c r="M1714"/>
      <c r="N1714">
        <v>6.672131522926851E-2</v>
      </c>
      <c r="O1714">
        <v>0.15641858103372241</v>
      </c>
      <c r="P1714"/>
      <c r="Q1714">
        <v>4.4461599462365573</v>
      </c>
      <c r="R1714">
        <v>51.672253333333366</v>
      </c>
      <c r="S1714">
        <v>22.121345161290321</v>
      </c>
      <c r="T1714"/>
      <c r="U1714"/>
      <c r="V1714"/>
      <c r="W1714"/>
      <c r="X1714"/>
      <c r="Y1714"/>
      <c r="Z1714">
        <v>1.6048512903225816</v>
      </c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>
        <v>26.162793387096777</v>
      </c>
      <c r="AQ1714"/>
      <c r="AR1714"/>
      <c r="AS1714"/>
      <c r="AT1714"/>
      <c r="AU1714"/>
      <c r="AV1714"/>
      <c r="AW1714"/>
      <c r="AX1714"/>
      <c r="AY1714"/>
      <c r="AZ1714"/>
      <c r="BA1714"/>
      <c r="BB1714"/>
      <c r="BC1714"/>
    </row>
    <row r="1715" spans="1:55" x14ac:dyDescent="0.2">
      <c r="A1715" s="3" t="str">
        <f t="shared" si="26"/>
        <v>MexicoAR5_UNFCCC2011</v>
      </c>
      <c r="B1715" t="s">
        <v>179</v>
      </c>
      <c r="C1715" t="s">
        <v>180</v>
      </c>
      <c r="D1715" t="s">
        <v>25</v>
      </c>
      <c r="E1715" t="s">
        <v>29</v>
      </c>
      <c r="F1715">
        <v>718.40196951612927</v>
      </c>
      <c r="G1715">
        <v>6.2934642344269163</v>
      </c>
      <c r="H1715" t="s">
        <v>112</v>
      </c>
      <c r="I1715" t="s">
        <v>96</v>
      </c>
      <c r="J1715">
        <v>1.5153409557296191E-2</v>
      </c>
      <c r="K1715">
        <v>0.7021340067028381</v>
      </c>
      <c r="L1715">
        <v>5.2717405300555333E-2</v>
      </c>
      <c r="M1715"/>
      <c r="N1715">
        <v>5.7840202401683034E-2</v>
      </c>
      <c r="O1715">
        <v>0.18730838559492349</v>
      </c>
      <c r="P1715"/>
      <c r="Q1715">
        <v>4.4683147849462346</v>
      </c>
      <c r="R1715">
        <v>52.033000000000044</v>
      </c>
      <c r="S1715">
        <v>21.834521129032254</v>
      </c>
      <c r="T1715"/>
      <c r="U1715"/>
      <c r="V1715"/>
      <c r="W1715"/>
      <c r="X1715"/>
      <c r="Y1715"/>
      <c r="Z1715">
        <v>1.3410370430107506</v>
      </c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>
        <v>54.885840161290332</v>
      </c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/>
    </row>
    <row r="1716" spans="1:55" x14ac:dyDescent="0.2">
      <c r="A1716" s="3" t="str">
        <f t="shared" si="26"/>
        <v>MexicoAR5_UNFCCC2012</v>
      </c>
      <c r="B1716" t="s">
        <v>179</v>
      </c>
      <c r="C1716" t="s">
        <v>180</v>
      </c>
      <c r="D1716" t="s">
        <v>25</v>
      </c>
      <c r="E1716" t="s">
        <v>28</v>
      </c>
      <c r="F1716">
        <v>691.80296069892495</v>
      </c>
      <c r="G1716">
        <v>5.9763943514877056</v>
      </c>
      <c r="H1716" t="s">
        <v>134</v>
      </c>
      <c r="I1716" t="s">
        <v>98</v>
      </c>
      <c r="J1716">
        <v>1.5102068495849396E-2</v>
      </c>
      <c r="K1716">
        <v>0.72373088117207907</v>
      </c>
      <c r="L1716">
        <v>5.4901814077970262E-2</v>
      </c>
      <c r="M1716"/>
      <c r="N1716">
        <v>6.1208707788756665E-2</v>
      </c>
      <c r="O1716">
        <v>0.16015859696119397</v>
      </c>
      <c r="P1716"/>
      <c r="Q1716">
        <v>4.4786784408602163</v>
      </c>
      <c r="R1716">
        <v>50.594746666666715</v>
      </c>
      <c r="S1716">
        <v>22.338807580645163</v>
      </c>
      <c r="T1716"/>
      <c r="U1716"/>
      <c r="V1716"/>
      <c r="W1716"/>
      <c r="X1716"/>
      <c r="Y1716"/>
      <c r="Z1716">
        <v>1.5085932795698926</v>
      </c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>
        <v>31.877365591397851</v>
      </c>
      <c r="AQ1716"/>
      <c r="AR1716"/>
      <c r="AS1716"/>
      <c r="AT1716"/>
      <c r="AU1716"/>
      <c r="AV1716"/>
      <c r="AW1716"/>
      <c r="AX1716"/>
      <c r="AY1716"/>
      <c r="AZ1716"/>
      <c r="BA1716"/>
      <c r="BB1716"/>
      <c r="BC1716"/>
    </row>
    <row r="1717" spans="1:55" x14ac:dyDescent="0.2">
      <c r="A1717" s="3" t="str">
        <f t="shared" si="26"/>
        <v>MexicoAR5_UNFCCC2013</v>
      </c>
      <c r="B1717" t="s">
        <v>179</v>
      </c>
      <c r="C1717" t="s">
        <v>180</v>
      </c>
      <c r="D1717" t="s">
        <v>25</v>
      </c>
      <c r="E1717" t="s">
        <v>27</v>
      </c>
      <c r="F1717">
        <v>655.96361505376342</v>
      </c>
      <c r="G1717">
        <v>5.5926317546967326</v>
      </c>
      <c r="H1717" t="s">
        <v>126</v>
      </c>
      <c r="I1717" t="s">
        <v>96</v>
      </c>
      <c r="J1717">
        <v>1.4577193448713145E-2</v>
      </c>
      <c r="K1717">
        <v>0.7290185232736538</v>
      </c>
      <c r="L1717">
        <v>4.7110829704719949E-2</v>
      </c>
      <c r="M1717"/>
      <c r="N1717">
        <v>5.2802765850365273E-2</v>
      </c>
      <c r="O1717">
        <v>0.17106788117126109</v>
      </c>
      <c r="P1717"/>
      <c r="Q1717">
        <v>13.735517795698922</v>
      </c>
      <c r="R1717">
        <v>51.208133333333201</v>
      </c>
      <c r="S1717">
        <v>13.298631774193559</v>
      </c>
      <c r="T1717"/>
      <c r="U1717"/>
      <c r="V1717"/>
      <c r="W1717"/>
      <c r="X1717"/>
      <c r="Y1717"/>
      <c r="Z1717">
        <v>1.5471721505376346</v>
      </c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>
        <v>32.424850698924736</v>
      </c>
      <c r="AQ1717"/>
      <c r="AR1717"/>
      <c r="AS1717"/>
      <c r="AT1717"/>
      <c r="AU1717"/>
      <c r="AV1717"/>
      <c r="AW1717"/>
      <c r="AX1717"/>
      <c r="AY1717"/>
      <c r="AZ1717"/>
      <c r="BA1717"/>
      <c r="BB1717"/>
      <c r="BC1717"/>
    </row>
    <row r="1718" spans="1:55" x14ac:dyDescent="0.2">
      <c r="A1718" s="3" t="str">
        <f t="shared" si="26"/>
        <v>MexicoAR6_UNFCCC1990</v>
      </c>
      <c r="B1718" t="s">
        <v>179</v>
      </c>
      <c r="C1718" t="s">
        <v>180</v>
      </c>
      <c r="D1718" t="s">
        <v>285</v>
      </c>
      <c r="E1718" t="s">
        <v>79</v>
      </c>
      <c r="F1718">
        <v>470.77205424423965</v>
      </c>
      <c r="G1718">
        <v>5.7607634439242004</v>
      </c>
      <c r="H1718" t="s">
        <v>67</v>
      </c>
      <c r="I1718" t="s">
        <v>109</v>
      </c>
      <c r="J1718">
        <v>1.3373490264523748E-2</v>
      </c>
      <c r="K1718">
        <v>0.64714364380515099</v>
      </c>
      <c r="L1718">
        <v>1.9211024357511146E-2</v>
      </c>
      <c r="M1718"/>
      <c r="N1718">
        <v>5.9742156646648371E-2</v>
      </c>
      <c r="O1718">
        <v>0.27390317519068941</v>
      </c>
      <c r="P1718"/>
      <c r="Q1718">
        <v>3.6075752380952366</v>
      </c>
      <c r="R1718">
        <v>47.816408380952367</v>
      </c>
      <c r="S1718">
        <v>23.211199741935495</v>
      </c>
      <c r="T1718"/>
      <c r="U1718"/>
      <c r="V1718"/>
      <c r="W1718"/>
      <c r="X1718"/>
      <c r="Y1718"/>
      <c r="Z1718">
        <v>1.735219505376344</v>
      </c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>
        <v>52.575557582181261</v>
      </c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</row>
    <row r="1719" spans="1:55" x14ac:dyDescent="0.2">
      <c r="A1719" s="3" t="str">
        <f t="shared" si="26"/>
        <v>MexicoAR6_UNFCCC1991</v>
      </c>
      <c r="B1719" t="s">
        <v>179</v>
      </c>
      <c r="C1719" t="s">
        <v>180</v>
      </c>
      <c r="D1719" t="s">
        <v>285</v>
      </c>
      <c r="E1719" t="s">
        <v>78</v>
      </c>
      <c r="F1719">
        <v>484.36132278648239</v>
      </c>
      <c r="G1719">
        <v>5.8110624372152975</v>
      </c>
      <c r="H1719" t="s">
        <v>57</v>
      </c>
      <c r="I1719" t="s">
        <v>103</v>
      </c>
      <c r="J1719">
        <v>1.3889273451054663E-2</v>
      </c>
      <c r="K1719">
        <v>0.65228124682762134</v>
      </c>
      <c r="L1719">
        <v>2.0198517635857678E-2</v>
      </c>
      <c r="M1719"/>
      <c r="N1719">
        <v>5.9514437957542285E-2</v>
      </c>
      <c r="O1719">
        <v>0.26800579757897874</v>
      </c>
      <c r="P1719"/>
      <c r="Q1719">
        <v>3.8393977864823334</v>
      </c>
      <c r="R1719">
        <v>50.03213333333342</v>
      </c>
      <c r="S1719">
        <v>21.781375451612895</v>
      </c>
      <c r="T1719"/>
      <c r="U1719"/>
      <c r="V1719"/>
      <c r="W1719"/>
      <c r="X1719"/>
      <c r="Y1719"/>
      <c r="Z1719">
        <v>1.5831784761904764</v>
      </c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>
        <v>52.575557582181261</v>
      </c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</row>
    <row r="1720" spans="1:55" x14ac:dyDescent="0.2">
      <c r="A1720" s="3" t="str">
        <f t="shared" si="26"/>
        <v>MexicoAR6_UNFCCC1992</v>
      </c>
      <c r="B1720" t="s">
        <v>179</v>
      </c>
      <c r="C1720" t="s">
        <v>180</v>
      </c>
      <c r="D1720" t="s">
        <v>285</v>
      </c>
      <c r="E1720" t="s">
        <v>76</v>
      </c>
      <c r="F1720">
        <v>485.38917865437799</v>
      </c>
      <c r="G1720">
        <v>5.7109202177057208</v>
      </c>
      <c r="H1720" t="s">
        <v>57</v>
      </c>
      <c r="I1720" t="s">
        <v>103</v>
      </c>
      <c r="J1720">
        <v>1.402910695363312E-2</v>
      </c>
      <c r="K1720">
        <v>0.65314448739240427</v>
      </c>
      <c r="L1720">
        <v>2.1643456096413403E-2</v>
      </c>
      <c r="M1720"/>
      <c r="N1720">
        <v>6.0905541827592696E-2</v>
      </c>
      <c r="O1720">
        <v>0.26430651468358957</v>
      </c>
      <c r="P1720"/>
      <c r="Q1720">
        <v>3.595785622119815</v>
      </c>
      <c r="R1720">
        <v>48.656486857142895</v>
      </c>
      <c r="S1720">
        <v>21.869748193548393</v>
      </c>
      <c r="T1720"/>
      <c r="U1720"/>
      <c r="V1720"/>
      <c r="W1720"/>
      <c r="X1720"/>
      <c r="Y1720"/>
      <c r="Z1720">
        <v>1.5939338202764959</v>
      </c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>
        <v>52.575567582181257</v>
      </c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</row>
    <row r="1721" spans="1:55" x14ac:dyDescent="0.2">
      <c r="A1721" s="3" t="str">
        <f t="shared" si="26"/>
        <v>MexicoAR6_UNFCCC1993</v>
      </c>
      <c r="B1721" t="s">
        <v>179</v>
      </c>
      <c r="C1721" t="s">
        <v>180</v>
      </c>
      <c r="D1721" t="s">
        <v>285</v>
      </c>
      <c r="E1721" t="s">
        <v>73</v>
      </c>
      <c r="F1721">
        <v>492.64653802457758</v>
      </c>
      <c r="G1721">
        <v>5.6855783927042287</v>
      </c>
      <c r="H1721" t="s">
        <v>57</v>
      </c>
      <c r="I1721" t="s">
        <v>102</v>
      </c>
      <c r="J1721">
        <v>1.4500528930838514E-2</v>
      </c>
      <c r="K1721">
        <v>0.64636714001616802</v>
      </c>
      <c r="L1721">
        <v>3.4280212359445728E-2</v>
      </c>
      <c r="M1721"/>
      <c r="N1721">
        <v>6.0407331748382628E-2</v>
      </c>
      <c r="O1721">
        <v>0.25894531587600356</v>
      </c>
      <c r="P1721"/>
      <c r="Q1721">
        <v>3.7279957050691261</v>
      </c>
      <c r="R1721">
        <v>47.583032380952368</v>
      </c>
      <c r="S1721">
        <v>22.232512354838715</v>
      </c>
      <c r="T1721"/>
      <c r="U1721"/>
      <c r="V1721"/>
      <c r="W1721"/>
      <c r="X1721"/>
      <c r="Y1721"/>
      <c r="Z1721">
        <v>1.4494153809523815</v>
      </c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>
        <v>52.575557582181261</v>
      </c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</row>
    <row r="1722" spans="1:55" x14ac:dyDescent="0.2">
      <c r="A1722" s="3" t="str">
        <f t="shared" si="26"/>
        <v>MexicoAR6_UNFCCC1994</v>
      </c>
      <c r="B1722" t="s">
        <v>179</v>
      </c>
      <c r="C1722" t="s">
        <v>180</v>
      </c>
      <c r="D1722" t="s">
        <v>285</v>
      </c>
      <c r="E1722" t="s">
        <v>70</v>
      </c>
      <c r="F1722">
        <v>517.97516983256514</v>
      </c>
      <c r="G1722">
        <v>5.8651253823788192</v>
      </c>
      <c r="H1722" t="s">
        <v>54</v>
      </c>
      <c r="I1722" t="s">
        <v>96</v>
      </c>
      <c r="J1722">
        <v>1.5196043581046953E-2</v>
      </c>
      <c r="K1722">
        <v>0.65810552514580134</v>
      </c>
      <c r="L1722">
        <v>3.4215854236988114E-2</v>
      </c>
      <c r="M1722"/>
      <c r="N1722">
        <v>6.1633097843088062E-2</v>
      </c>
      <c r="O1722">
        <v>0.2460455227741225</v>
      </c>
      <c r="P1722"/>
      <c r="Q1722">
        <v>3.7163942288786496</v>
      </c>
      <c r="R1722">
        <v>47.232411428571311</v>
      </c>
      <c r="S1722">
        <v>22.233692419354824</v>
      </c>
      <c r="T1722"/>
      <c r="U1722"/>
      <c r="V1722"/>
      <c r="W1722"/>
      <c r="X1722"/>
      <c r="Y1722"/>
      <c r="Z1722">
        <v>1.687415786482336</v>
      </c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>
        <v>52.575557582181261</v>
      </c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</row>
    <row r="1723" spans="1:55" x14ac:dyDescent="0.2">
      <c r="A1723" s="3" t="str">
        <f t="shared" si="26"/>
        <v>MexicoAR6_UNFCCC1995</v>
      </c>
      <c r="B1723" t="s">
        <v>179</v>
      </c>
      <c r="C1723" t="s">
        <v>180</v>
      </c>
      <c r="D1723" t="s">
        <v>285</v>
      </c>
      <c r="E1723" t="s">
        <v>68</v>
      </c>
      <c r="F1723">
        <v>506.05476828264204</v>
      </c>
      <c r="G1723">
        <v>5.6247324182295992</v>
      </c>
      <c r="H1723" t="s">
        <v>242</v>
      </c>
      <c r="I1723" t="s">
        <v>102</v>
      </c>
      <c r="J1723">
        <v>1.4241802705405825E-2</v>
      </c>
      <c r="K1723">
        <v>0.65500463054207259</v>
      </c>
      <c r="L1723">
        <v>3.6369902360530816E-2</v>
      </c>
      <c r="M1723"/>
      <c r="N1723">
        <v>6.001319038386687E-2</v>
      </c>
      <c r="O1723">
        <v>0.24861227671352973</v>
      </c>
      <c r="P1723"/>
      <c r="Q1723">
        <v>3.7642976405529973</v>
      </c>
      <c r="R1723">
        <v>46.511520761904734</v>
      </c>
      <c r="S1723">
        <v>21.319115999999998</v>
      </c>
      <c r="T1723"/>
      <c r="U1723"/>
      <c r="V1723"/>
      <c r="W1723"/>
      <c r="X1723"/>
      <c r="Y1723"/>
      <c r="Z1723">
        <v>1.6409260998463924</v>
      </c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>
        <v>52.575567582181257</v>
      </c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</row>
    <row r="1724" spans="1:55" x14ac:dyDescent="0.2">
      <c r="A1724" s="3" t="str">
        <f t="shared" si="26"/>
        <v>MexicoAR6_UNFCCC1996</v>
      </c>
      <c r="B1724" t="s">
        <v>179</v>
      </c>
      <c r="C1724" t="s">
        <v>180</v>
      </c>
      <c r="D1724" t="s">
        <v>285</v>
      </c>
      <c r="E1724" t="s">
        <v>65</v>
      </c>
      <c r="F1724">
        <v>525.84021654070671</v>
      </c>
      <c r="G1724">
        <v>5.7414564456617754</v>
      </c>
      <c r="H1724" t="s">
        <v>113</v>
      </c>
      <c r="I1724" t="s">
        <v>102</v>
      </c>
      <c r="J1724">
        <v>1.4600190271274545E-2</v>
      </c>
      <c r="K1724">
        <v>0.66332077429823666</v>
      </c>
      <c r="L1724">
        <v>3.6148095345816339E-2</v>
      </c>
      <c r="M1724"/>
      <c r="N1724">
        <v>6.3777687162428764E-2</v>
      </c>
      <c r="O1724">
        <v>0.23675344319351826</v>
      </c>
      <c r="P1724"/>
      <c r="Q1724">
        <v>3.6066280614439319</v>
      </c>
      <c r="R1724">
        <v>46.087485714285798</v>
      </c>
      <c r="S1724">
        <v>21.533984612903218</v>
      </c>
      <c r="T1724"/>
      <c r="U1724"/>
      <c r="V1724"/>
      <c r="W1724"/>
      <c r="X1724"/>
      <c r="Y1724"/>
      <c r="Z1724">
        <v>1.6707403133640564</v>
      </c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>
        <v>51.59564313364055</v>
      </c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</row>
    <row r="1725" spans="1:55" x14ac:dyDescent="0.2">
      <c r="A1725" s="3" t="str">
        <f t="shared" si="26"/>
        <v>MexicoAR6_UNFCCC1997</v>
      </c>
      <c r="B1725" t="s">
        <v>179</v>
      </c>
      <c r="C1725" t="s">
        <v>180</v>
      </c>
      <c r="D1725" t="s">
        <v>285</v>
      </c>
      <c r="E1725" t="s">
        <v>64</v>
      </c>
      <c r="F1725">
        <v>543.29264968970813</v>
      </c>
      <c r="G1725">
        <v>5.8303778761596838</v>
      </c>
      <c r="H1725" t="s">
        <v>119</v>
      </c>
      <c r="I1725" t="s">
        <v>102</v>
      </c>
      <c r="J1725">
        <v>1.4711588670039674E-2</v>
      </c>
      <c r="K1725">
        <v>0.67649486045788054</v>
      </c>
      <c r="L1725">
        <v>3.4901120313212394E-2</v>
      </c>
      <c r="M1725"/>
      <c r="N1725">
        <v>6.5726248981148497E-2</v>
      </c>
      <c r="O1725">
        <v>0.22287777024775851</v>
      </c>
      <c r="P1725"/>
      <c r="Q1725">
        <v>3.7744293241167441</v>
      </c>
      <c r="R1725">
        <v>46.606759619047622</v>
      </c>
      <c r="S1725">
        <v>22.085673580645171</v>
      </c>
      <c r="T1725"/>
      <c r="U1725"/>
      <c r="V1725"/>
      <c r="W1725"/>
      <c r="X1725"/>
      <c r="Y1725"/>
      <c r="Z1725">
        <v>1.8113472764976968</v>
      </c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>
        <v>46.809644554531495</v>
      </c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</row>
    <row r="1726" spans="1:55" x14ac:dyDescent="0.2">
      <c r="A1726" s="3" t="str">
        <f t="shared" si="26"/>
        <v>MexicoAR6_UNFCCC1998</v>
      </c>
      <c r="B1726" t="s">
        <v>179</v>
      </c>
      <c r="C1726" t="s">
        <v>180</v>
      </c>
      <c r="D1726" t="s">
        <v>285</v>
      </c>
      <c r="E1726" t="s">
        <v>62</v>
      </c>
      <c r="F1726">
        <v>586.96709625499204</v>
      </c>
      <c r="G1726">
        <v>6.1937735416685786</v>
      </c>
      <c r="H1726" t="s">
        <v>48</v>
      </c>
      <c r="I1726" t="s">
        <v>96</v>
      </c>
      <c r="J1726">
        <v>1.5870907153533273E-2</v>
      </c>
      <c r="K1726">
        <v>0.66455645652454187</v>
      </c>
      <c r="L1726">
        <v>3.2246111898654291E-2</v>
      </c>
      <c r="M1726"/>
      <c r="N1726">
        <v>6.1186608634699172E-2</v>
      </c>
      <c r="O1726">
        <v>0.24201082294210463</v>
      </c>
      <c r="P1726"/>
      <c r="Q1726">
        <v>3.8208751321044563</v>
      </c>
      <c r="R1726">
        <v>46.929675428571308</v>
      </c>
      <c r="S1726">
        <v>23.012984129032251</v>
      </c>
      <c r="T1726"/>
      <c r="U1726"/>
      <c r="V1726"/>
      <c r="W1726"/>
      <c r="X1726"/>
      <c r="Y1726"/>
      <c r="Z1726">
        <v>1.778647755760367</v>
      </c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>
        <v>66.510207559139786</v>
      </c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</row>
    <row r="1727" spans="1:55" x14ac:dyDescent="0.2">
      <c r="A1727" s="3" t="str">
        <f t="shared" si="26"/>
        <v>MexicoAR6_UNFCCC1999</v>
      </c>
      <c r="B1727" t="s">
        <v>179</v>
      </c>
      <c r="C1727" t="s">
        <v>180</v>
      </c>
      <c r="D1727" t="s">
        <v>285</v>
      </c>
      <c r="E1727" t="s">
        <v>60</v>
      </c>
      <c r="F1727">
        <v>557.53156168356372</v>
      </c>
      <c r="G1727">
        <v>5.7874361477804719</v>
      </c>
      <c r="H1727" t="s">
        <v>116</v>
      </c>
      <c r="I1727" t="s">
        <v>96</v>
      </c>
      <c r="J1727">
        <v>1.5374791222712665E-2</v>
      </c>
      <c r="K1727">
        <v>0.67295572165425799</v>
      </c>
      <c r="L1727">
        <v>3.555701304315436E-2</v>
      </c>
      <c r="M1727"/>
      <c r="N1727">
        <v>6.8721266664666172E-2</v>
      </c>
      <c r="O1727">
        <v>0.22276599863792157</v>
      </c>
      <c r="P1727"/>
      <c r="Q1727">
        <v>3.8910087926267289</v>
      </c>
      <c r="R1727">
        <v>45.758456380952367</v>
      </c>
      <c r="S1727">
        <v>22.725576774193538</v>
      </c>
      <c r="T1727"/>
      <c r="U1727"/>
      <c r="V1727"/>
      <c r="W1727"/>
      <c r="X1727"/>
      <c r="Y1727"/>
      <c r="Z1727">
        <v>1.5697840430107526</v>
      </c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>
        <v>50.254249119815661</v>
      </c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</row>
    <row r="1728" spans="1:55" x14ac:dyDescent="0.2">
      <c r="A1728" s="3" t="str">
        <f t="shared" si="26"/>
        <v>MexicoAR6_UNFCCC2000</v>
      </c>
      <c r="B1728" t="s">
        <v>179</v>
      </c>
      <c r="C1728" t="s">
        <v>180</v>
      </c>
      <c r="D1728" t="s">
        <v>285</v>
      </c>
      <c r="E1728" t="s">
        <v>58</v>
      </c>
      <c r="F1728">
        <v>590.75810647926266</v>
      </c>
      <c r="G1728">
        <v>6.0359388043108027</v>
      </c>
      <c r="H1728" t="s">
        <v>124</v>
      </c>
      <c r="I1728" t="s">
        <v>96</v>
      </c>
      <c r="J1728">
        <v>1.5826609134546105E-2</v>
      </c>
      <c r="K1728">
        <v>0.67938092299246311</v>
      </c>
      <c r="L1728">
        <v>3.5458991405848857E-2</v>
      </c>
      <c r="M1728"/>
      <c r="N1728">
        <v>7.1549263900862123E-2</v>
      </c>
      <c r="O1728">
        <v>0.2136108217008259</v>
      </c>
      <c r="P1728"/>
      <c r="Q1728">
        <v>4.066118732718893</v>
      </c>
      <c r="R1728">
        <v>47.367103238095268</v>
      </c>
      <c r="S1728">
        <v>22.852900451612896</v>
      </c>
      <c r="T1728"/>
      <c r="U1728"/>
      <c r="V1728"/>
      <c r="W1728"/>
      <c r="X1728"/>
      <c r="Y1728"/>
      <c r="Z1728">
        <v>1.5693438586789561</v>
      </c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>
        <v>50.336858270353304</v>
      </c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</row>
    <row r="1729" spans="1:55" x14ac:dyDescent="0.2">
      <c r="A1729" s="3" t="str">
        <f t="shared" si="26"/>
        <v>MexicoAR6_UNFCCC2001</v>
      </c>
      <c r="B1729" t="s">
        <v>179</v>
      </c>
      <c r="C1729" t="s">
        <v>180</v>
      </c>
      <c r="D1729" t="s">
        <v>285</v>
      </c>
      <c r="E1729" t="s">
        <v>55</v>
      </c>
      <c r="F1729">
        <v>577.82796036405534</v>
      </c>
      <c r="G1729">
        <v>5.8134926260959316</v>
      </c>
      <c r="H1729" t="s">
        <v>293</v>
      </c>
      <c r="I1729" t="s">
        <v>103</v>
      </c>
      <c r="J1729">
        <v>1.3228327591031866E-2</v>
      </c>
      <c r="K1729">
        <v>0.6785412498637432</v>
      </c>
      <c r="L1729">
        <v>3.7367343292333544E-2</v>
      </c>
      <c r="M1729"/>
      <c r="N1729">
        <v>7.3952360259902969E-2</v>
      </c>
      <c r="O1729">
        <v>0.21013904658402019</v>
      </c>
      <c r="P1729"/>
      <c r="Q1729">
        <v>4.1382373671274948</v>
      </c>
      <c r="R1729">
        <v>46.421022476190529</v>
      </c>
      <c r="S1729">
        <v>22.88684051612903</v>
      </c>
      <c r="T1729"/>
      <c r="U1729"/>
      <c r="V1729"/>
      <c r="W1729"/>
      <c r="X1729"/>
      <c r="Y1729"/>
      <c r="Z1729">
        <v>1.4783668141321054</v>
      </c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>
        <v>46.499749506912444</v>
      </c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</row>
    <row r="1730" spans="1:55" x14ac:dyDescent="0.2">
      <c r="A1730" s="3" t="str">
        <f t="shared" si="26"/>
        <v>MexicoAR6_UNFCCC2002</v>
      </c>
      <c r="B1730" t="s">
        <v>179</v>
      </c>
      <c r="C1730" t="s">
        <v>180</v>
      </c>
      <c r="D1730" t="s">
        <v>285</v>
      </c>
      <c r="E1730" t="s">
        <v>52</v>
      </c>
      <c r="F1730">
        <v>573.7629983917052</v>
      </c>
      <c r="G1730">
        <v>5.6854894405012084</v>
      </c>
      <c r="H1730" t="s">
        <v>51</v>
      </c>
      <c r="I1730" t="s">
        <v>108</v>
      </c>
      <c r="J1730">
        <v>1.3164363016396809E-2</v>
      </c>
      <c r="K1730">
        <v>0.67912657253526421</v>
      </c>
      <c r="L1730">
        <v>3.9214278385508797E-2</v>
      </c>
      <c r="M1730"/>
      <c r="N1730">
        <v>6.8137536956021372E-2</v>
      </c>
      <c r="O1730">
        <v>0.2135216121232057</v>
      </c>
      <c r="P1730"/>
      <c r="Q1730">
        <v>4.1887232027649786</v>
      </c>
      <c r="R1730">
        <v>48.649104000000001</v>
      </c>
      <c r="S1730">
        <v>21.919451806451608</v>
      </c>
      <c r="T1730"/>
      <c r="U1730"/>
      <c r="V1730"/>
      <c r="W1730"/>
      <c r="X1730"/>
      <c r="Y1730"/>
      <c r="Z1730">
        <v>1.4250087634408588</v>
      </c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>
        <v>46.328512620583716</v>
      </c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</row>
    <row r="1731" spans="1:55" x14ac:dyDescent="0.2">
      <c r="A1731" s="3" t="str">
        <f t="shared" ref="A1731:A1794" si="27">C1731&amp;D1731&amp;E1731</f>
        <v>MexicoAR6_UNFCCC2003</v>
      </c>
      <c r="B1731" t="s">
        <v>179</v>
      </c>
      <c r="C1731" t="s">
        <v>180</v>
      </c>
      <c r="D1731" t="s">
        <v>285</v>
      </c>
      <c r="E1731" t="s">
        <v>50</v>
      </c>
      <c r="F1731">
        <v>587.54422198156658</v>
      </c>
      <c r="G1731">
        <v>5.736092961698998</v>
      </c>
      <c r="H1731" t="s">
        <v>246</v>
      </c>
      <c r="I1731" t="s">
        <v>102</v>
      </c>
      <c r="J1731">
        <v>1.3527211923604962E-2</v>
      </c>
      <c r="K1731">
        <v>0.68104255828087856</v>
      </c>
      <c r="L1731">
        <v>3.9694182001227638E-2</v>
      </c>
      <c r="M1731"/>
      <c r="N1731">
        <v>6.4520824213110936E-2</v>
      </c>
      <c r="O1731">
        <v>0.21474243550478297</v>
      </c>
      <c r="P1731"/>
      <c r="Q1731">
        <v>4.1687017265745014</v>
      </c>
      <c r="R1731">
        <v>48.673104761904739</v>
      </c>
      <c r="S1731">
        <v>22.187502580645148</v>
      </c>
      <c r="T1731"/>
      <c r="U1731"/>
      <c r="V1731"/>
      <c r="W1731"/>
      <c r="X1731"/>
      <c r="Y1731"/>
      <c r="Z1731">
        <v>1.5486533241167415</v>
      </c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>
        <v>49.592714801843321</v>
      </c>
      <c r="AQ1731"/>
      <c r="AR1731"/>
      <c r="AS1731"/>
      <c r="AT1731"/>
      <c r="AU1731"/>
      <c r="AV1731"/>
      <c r="AW1731"/>
      <c r="AX1731"/>
      <c r="AY1731"/>
      <c r="AZ1731"/>
      <c r="BA1731"/>
      <c r="BB1731"/>
      <c r="BC1731"/>
    </row>
    <row r="1732" spans="1:55" x14ac:dyDescent="0.2">
      <c r="A1732" s="3" t="str">
        <f t="shared" si="27"/>
        <v>MexicoAR6_UNFCCC2004</v>
      </c>
      <c r="B1732" t="s">
        <v>179</v>
      </c>
      <c r="C1732" t="s">
        <v>180</v>
      </c>
      <c r="D1732" t="s">
        <v>285</v>
      </c>
      <c r="E1732" t="s">
        <v>46</v>
      </c>
      <c r="F1732">
        <v>609.28418522887875</v>
      </c>
      <c r="G1732">
        <v>5.8615558207128435</v>
      </c>
      <c r="H1732" t="s">
        <v>51</v>
      </c>
      <c r="I1732" t="s">
        <v>102</v>
      </c>
      <c r="J1732">
        <v>1.3069345480969767E-2</v>
      </c>
      <c r="K1732">
        <v>0.68929623854203281</v>
      </c>
      <c r="L1732">
        <v>3.9985514100065553E-2</v>
      </c>
      <c r="M1732"/>
      <c r="N1732">
        <v>7.5503186539802411E-2</v>
      </c>
      <c r="O1732">
        <v>0.19521506081809917</v>
      </c>
      <c r="P1732"/>
      <c r="Q1732">
        <v>4.2608521904761893</v>
      </c>
      <c r="R1732">
        <v>48.416336761904738</v>
      </c>
      <c r="S1732">
        <v>22.203803322580644</v>
      </c>
      <c r="T1732"/>
      <c r="U1732"/>
      <c r="V1732"/>
      <c r="W1732"/>
      <c r="X1732"/>
      <c r="Y1732"/>
      <c r="Z1732">
        <v>1.5961861428571422</v>
      </c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>
        <v>42.46427085714285</v>
      </c>
      <c r="AQ1732"/>
      <c r="AR1732"/>
      <c r="AS1732"/>
      <c r="AT1732"/>
      <c r="AU1732"/>
      <c r="AV1732"/>
      <c r="AW1732"/>
      <c r="AX1732"/>
      <c r="AY1732"/>
      <c r="AZ1732"/>
      <c r="BA1732"/>
      <c r="BB1732"/>
      <c r="BC1732"/>
    </row>
    <row r="1733" spans="1:55" x14ac:dyDescent="0.2">
      <c r="A1733" s="3" t="str">
        <f t="shared" si="27"/>
        <v>MexicoAR6_UNFCCC2005</v>
      </c>
      <c r="B1733" t="s">
        <v>179</v>
      </c>
      <c r="C1733" t="s">
        <v>180</v>
      </c>
      <c r="D1733" t="s">
        <v>285</v>
      </c>
      <c r="E1733" t="s">
        <v>43</v>
      </c>
      <c r="F1733">
        <v>621.98024388786496</v>
      </c>
      <c r="G1733">
        <v>5.8987677830771057</v>
      </c>
      <c r="H1733" t="s">
        <v>293</v>
      </c>
      <c r="I1733" t="s">
        <v>102</v>
      </c>
      <c r="J1733">
        <v>1.3345355578731413E-2</v>
      </c>
      <c r="K1733">
        <v>0.69671393463546272</v>
      </c>
      <c r="L1733">
        <v>4.1677654095982702E-2</v>
      </c>
      <c r="M1733"/>
      <c r="N1733">
        <v>6.3073161335693503E-2</v>
      </c>
      <c r="O1733">
        <v>0.19853524993286104</v>
      </c>
      <c r="P1733"/>
      <c r="Q1733">
        <v>4.2392938694316449</v>
      </c>
      <c r="R1733">
        <v>47.968598857142894</v>
      </c>
      <c r="S1733">
        <v>21.748650677419356</v>
      </c>
      <c r="T1733"/>
      <c r="U1733"/>
      <c r="V1733"/>
      <c r="W1733"/>
      <c r="X1733"/>
      <c r="Y1733"/>
      <c r="Z1733">
        <v>1.5199391904761894</v>
      </c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>
        <v>48.00852057910906</v>
      </c>
      <c r="AQ1733"/>
      <c r="AR1733"/>
      <c r="AS1733"/>
      <c r="AT1733"/>
      <c r="AU1733"/>
      <c r="AV1733"/>
      <c r="AW1733"/>
      <c r="AX1733"/>
      <c r="AY1733"/>
      <c r="AZ1733"/>
      <c r="BA1733"/>
      <c r="BB1733"/>
      <c r="BC1733"/>
    </row>
    <row r="1734" spans="1:55" x14ac:dyDescent="0.2">
      <c r="A1734" s="3" t="str">
        <f t="shared" si="27"/>
        <v>MexicoAR6_UNFCCC2006</v>
      </c>
      <c r="B1734" t="s">
        <v>179</v>
      </c>
      <c r="C1734" t="s">
        <v>180</v>
      </c>
      <c r="D1734" t="s">
        <v>285</v>
      </c>
      <c r="E1734" t="s">
        <v>39</v>
      </c>
      <c r="F1734">
        <v>641.50928333486934</v>
      </c>
      <c r="G1734">
        <v>6.0017639535705891</v>
      </c>
      <c r="H1734" t="s">
        <v>51</v>
      </c>
      <c r="I1734" t="s">
        <v>102</v>
      </c>
      <c r="J1734">
        <v>1.3303998122936461E-2</v>
      </c>
      <c r="K1734">
        <v>0.6930131018129716</v>
      </c>
      <c r="L1734">
        <v>4.4328211520918745E-2</v>
      </c>
      <c r="M1734"/>
      <c r="N1734">
        <v>7.0475725363837574E-2</v>
      </c>
      <c r="O1734">
        <v>0.19218296130227205</v>
      </c>
      <c r="P1734"/>
      <c r="Q1734">
        <v>4.2917671674347151</v>
      </c>
      <c r="R1734">
        <v>48.174995047618943</v>
      </c>
      <c r="S1734">
        <v>21.750588096774209</v>
      </c>
      <c r="T1734"/>
      <c r="U1734"/>
      <c r="V1734"/>
      <c r="W1734"/>
      <c r="X1734"/>
      <c r="Y1734"/>
      <c r="Z1734">
        <v>1.6897258663594474</v>
      </c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>
        <v>47.380077596006146</v>
      </c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</row>
    <row r="1735" spans="1:55" x14ac:dyDescent="0.2">
      <c r="A1735" s="3" t="str">
        <f t="shared" si="27"/>
        <v>MexicoAR6_UNFCCC2007</v>
      </c>
      <c r="B1735" t="s">
        <v>179</v>
      </c>
      <c r="C1735" t="s">
        <v>180</v>
      </c>
      <c r="D1735" t="s">
        <v>285</v>
      </c>
      <c r="E1735" t="s">
        <v>37</v>
      </c>
      <c r="F1735">
        <v>649.29166794930893</v>
      </c>
      <c r="G1735">
        <v>5.9951416841466481</v>
      </c>
      <c r="H1735" t="s">
        <v>246</v>
      </c>
      <c r="I1735" t="s">
        <v>102</v>
      </c>
      <c r="J1735">
        <v>1.3304104821844758E-2</v>
      </c>
      <c r="K1735">
        <v>0.72701686450096636</v>
      </c>
      <c r="L1735">
        <v>4.6366306393287683E-2</v>
      </c>
      <c r="M1735"/>
      <c r="N1735">
        <v>6.5472196003102084E-2</v>
      </c>
      <c r="O1735">
        <v>0.16114463310264379</v>
      </c>
      <c r="P1735"/>
      <c r="Q1735">
        <v>4.3563834024577579</v>
      </c>
      <c r="R1735">
        <v>48.552893714285787</v>
      </c>
      <c r="S1735">
        <v>22.719570774193539</v>
      </c>
      <c r="T1735"/>
      <c r="U1735"/>
      <c r="V1735"/>
      <c r="W1735"/>
      <c r="X1735"/>
      <c r="Y1735"/>
      <c r="Z1735">
        <v>1.7258868740399393</v>
      </c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>
        <v>27.275132843317969</v>
      </c>
      <c r="AQ1735"/>
      <c r="AR1735"/>
      <c r="AS1735"/>
      <c r="AT1735"/>
      <c r="AU1735"/>
      <c r="AV1735"/>
      <c r="AW1735"/>
      <c r="AX1735"/>
      <c r="AY1735"/>
      <c r="AZ1735"/>
      <c r="BA1735"/>
      <c r="BB1735"/>
      <c r="BC1735"/>
    </row>
    <row r="1736" spans="1:55" x14ac:dyDescent="0.2">
      <c r="A1736" s="3" t="str">
        <f t="shared" si="27"/>
        <v>MexicoAR6_UNFCCC2008</v>
      </c>
      <c r="B1736" t="s">
        <v>179</v>
      </c>
      <c r="C1736" t="s">
        <v>180</v>
      </c>
      <c r="D1736" t="s">
        <v>285</v>
      </c>
      <c r="E1736" t="s">
        <v>33</v>
      </c>
      <c r="F1736">
        <v>687.35024281720428</v>
      </c>
      <c r="G1736">
        <v>6.2666129831466355</v>
      </c>
      <c r="H1736" t="s">
        <v>246</v>
      </c>
      <c r="I1736" t="s">
        <v>102</v>
      </c>
      <c r="J1736">
        <v>1.3300300079549221E-2</v>
      </c>
      <c r="K1736">
        <v>0.73445924031818388</v>
      </c>
      <c r="L1736">
        <v>4.6599621279328256E-2</v>
      </c>
      <c r="M1736"/>
      <c r="N1736">
        <v>6.3795138470982199E-2</v>
      </c>
      <c r="O1736">
        <v>0.15514599993150563</v>
      </c>
      <c r="P1736"/>
      <c r="Q1736">
        <v>4.397699109062982</v>
      </c>
      <c r="R1736">
        <v>49.06240152380947</v>
      </c>
      <c r="S1736">
        <v>21.863839064516142</v>
      </c>
      <c r="T1736"/>
      <c r="U1736"/>
      <c r="V1736"/>
      <c r="W1736"/>
      <c r="X1736"/>
      <c r="Y1736"/>
      <c r="Z1736">
        <v>1.641414500768049</v>
      </c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>
        <v>29.674286526881723</v>
      </c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</row>
    <row r="1737" spans="1:55" x14ac:dyDescent="0.2">
      <c r="A1737" s="3" t="str">
        <f t="shared" si="27"/>
        <v>MexicoAR6_UNFCCC2009</v>
      </c>
      <c r="B1737" t="s">
        <v>179</v>
      </c>
      <c r="C1737" t="s">
        <v>180</v>
      </c>
      <c r="D1737" t="s">
        <v>285</v>
      </c>
      <c r="E1737" t="s">
        <v>31</v>
      </c>
      <c r="F1737">
        <v>669.41124470814145</v>
      </c>
      <c r="G1737">
        <v>6.0280476609761688</v>
      </c>
      <c r="H1737" t="s">
        <v>293</v>
      </c>
      <c r="I1737" t="s">
        <v>102</v>
      </c>
      <c r="J1737">
        <v>1.3053402932856164E-2</v>
      </c>
      <c r="K1737">
        <v>0.7253239992897812</v>
      </c>
      <c r="L1737">
        <v>4.9611255374804882E-2</v>
      </c>
      <c r="M1737"/>
      <c r="N1737">
        <v>6.104444327578739E-2</v>
      </c>
      <c r="O1737">
        <v>0.16402030205962645</v>
      </c>
      <c r="P1737"/>
      <c r="Q1737">
        <v>4.4141267173579095</v>
      </c>
      <c r="R1737">
        <v>49.763669333333425</v>
      </c>
      <c r="S1737">
        <v>22.142545645161288</v>
      </c>
      <c r="T1737"/>
      <c r="U1737"/>
      <c r="V1737"/>
      <c r="W1737"/>
      <c r="X1737"/>
      <c r="Y1737"/>
      <c r="Z1737">
        <v>1.5259519677419358</v>
      </c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>
        <v>31.950740895545316</v>
      </c>
      <c r="AQ1737"/>
      <c r="AR1737"/>
      <c r="AS1737"/>
      <c r="AT1737"/>
      <c r="AU1737"/>
      <c r="AV1737"/>
      <c r="AW1737"/>
      <c r="AX1737"/>
      <c r="AY1737"/>
      <c r="AZ1737"/>
      <c r="BA1737"/>
      <c r="BB1737"/>
      <c r="BC1737"/>
    </row>
    <row r="1738" spans="1:55" x14ac:dyDescent="0.2">
      <c r="A1738" s="3" t="str">
        <f t="shared" si="27"/>
        <v>MexicoAR6_UNFCCC2010</v>
      </c>
      <c r="B1738" t="s">
        <v>179</v>
      </c>
      <c r="C1738" t="s">
        <v>180</v>
      </c>
      <c r="D1738" t="s">
        <v>285</v>
      </c>
      <c r="E1738" t="s">
        <v>30</v>
      </c>
      <c r="F1738">
        <v>674.73428029493107</v>
      </c>
      <c r="G1738">
        <v>5.9959111713517164</v>
      </c>
      <c r="H1738" t="s">
        <v>133</v>
      </c>
      <c r="I1738" t="s">
        <v>102</v>
      </c>
      <c r="J1738">
        <v>1.289399983751925E-2</v>
      </c>
      <c r="K1738">
        <v>0.72538116508182404</v>
      </c>
      <c r="L1738">
        <v>5.1728845703428741E-2</v>
      </c>
      <c r="M1738"/>
      <c r="N1738">
        <v>6.7018463788603946E-2</v>
      </c>
      <c r="O1738">
        <v>0.15587152542614313</v>
      </c>
      <c r="P1738"/>
      <c r="Q1738">
        <v>4.4561357864823332</v>
      </c>
      <c r="R1738">
        <v>50.195903238095262</v>
      </c>
      <c r="S1738">
        <v>22.789159354838709</v>
      </c>
      <c r="T1738"/>
      <c r="U1738"/>
      <c r="V1738"/>
      <c r="W1738"/>
      <c r="X1738"/>
      <c r="Y1738"/>
      <c r="Z1738">
        <v>1.5745728387096782</v>
      </c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>
        <v>26.156090308755761</v>
      </c>
      <c r="AQ1738"/>
      <c r="AR1738"/>
      <c r="AS1738"/>
      <c r="AT1738"/>
      <c r="AU1738"/>
      <c r="AV1738"/>
      <c r="AW1738"/>
      <c r="AX1738"/>
      <c r="AY1738"/>
      <c r="AZ1738"/>
      <c r="BA1738"/>
      <c r="BB1738"/>
      <c r="BC1738"/>
    </row>
    <row r="1739" spans="1:55" x14ac:dyDescent="0.2">
      <c r="A1739" s="3" t="str">
        <f t="shared" si="27"/>
        <v>MexicoAR6_UNFCCC2011</v>
      </c>
      <c r="B1739" t="s">
        <v>179</v>
      </c>
      <c r="C1739" t="s">
        <v>180</v>
      </c>
      <c r="D1739" t="s">
        <v>285</v>
      </c>
      <c r="E1739" t="s">
        <v>29</v>
      </c>
      <c r="F1739">
        <v>715.36456807834122</v>
      </c>
      <c r="G1739">
        <v>6.2668554859470209</v>
      </c>
      <c r="H1739" t="s">
        <v>45</v>
      </c>
      <c r="I1739" t="s">
        <v>96</v>
      </c>
      <c r="J1739">
        <v>1.5143690198722044E-2</v>
      </c>
      <c r="K1739">
        <v>0.70344847016447232</v>
      </c>
      <c r="L1739">
        <v>5.1615403680460019E-2</v>
      </c>
      <c r="M1739"/>
      <c r="N1739">
        <v>5.8087461364352583E-2</v>
      </c>
      <c r="O1739">
        <v>0.18684866479071505</v>
      </c>
      <c r="P1739"/>
      <c r="Q1739">
        <v>4.4781438602150523</v>
      </c>
      <c r="R1739">
        <v>50.546342857142896</v>
      </c>
      <c r="S1739">
        <v>22.493676483870967</v>
      </c>
      <c r="T1739"/>
      <c r="U1739"/>
      <c r="V1739"/>
      <c r="W1739"/>
      <c r="X1739"/>
      <c r="Y1739"/>
      <c r="Z1739">
        <v>1.3159699708141297</v>
      </c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>
        <v>54.830781211981581</v>
      </c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</row>
    <row r="1740" spans="1:55" x14ac:dyDescent="0.2">
      <c r="A1740" s="3" t="str">
        <f t="shared" si="27"/>
        <v>MexicoAR6_UNFCCC2012</v>
      </c>
      <c r="B1740" t="s">
        <v>179</v>
      </c>
      <c r="C1740" t="s">
        <v>180</v>
      </c>
      <c r="D1740" t="s">
        <v>285</v>
      </c>
      <c r="E1740" t="s">
        <v>28</v>
      </c>
      <c r="F1740">
        <v>689.01840506144413</v>
      </c>
      <c r="G1740">
        <v>5.9523389433315597</v>
      </c>
      <c r="H1740" t="s">
        <v>45</v>
      </c>
      <c r="I1740" t="s">
        <v>98</v>
      </c>
      <c r="J1740">
        <v>1.5093008100543653E-2</v>
      </c>
      <c r="K1740">
        <v>0.72515398690437372</v>
      </c>
      <c r="L1740">
        <v>5.3744306671458852E-2</v>
      </c>
      <c r="M1740"/>
      <c r="N1740">
        <v>6.1458525489851326E-2</v>
      </c>
      <c r="O1740">
        <v>0.15964318093431615</v>
      </c>
      <c r="P1740"/>
      <c r="Q1740">
        <v>4.4891698079877118</v>
      </c>
      <c r="R1740">
        <v>49.149182476190532</v>
      </c>
      <c r="S1740">
        <v>23.013186677419359</v>
      </c>
      <c r="T1740"/>
      <c r="U1740"/>
      <c r="V1740"/>
      <c r="W1740"/>
      <c r="X1740"/>
      <c r="Y1740"/>
      <c r="Z1740">
        <v>1.4816030245775733</v>
      </c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>
        <v>31.863947920122886</v>
      </c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</row>
    <row r="1741" spans="1:55" x14ac:dyDescent="0.2">
      <c r="A1741" s="3" t="str">
        <f t="shared" si="27"/>
        <v>MexicoAR6_UNFCCC2013</v>
      </c>
      <c r="B1741" t="s">
        <v>179</v>
      </c>
      <c r="C1741" t="s">
        <v>180</v>
      </c>
      <c r="D1741" t="s">
        <v>285</v>
      </c>
      <c r="E1741" t="s">
        <v>27</v>
      </c>
      <c r="F1741">
        <v>653.2675020706605</v>
      </c>
      <c r="G1741">
        <v>5.5696451640726226</v>
      </c>
      <c r="H1741" t="s">
        <v>126</v>
      </c>
      <c r="I1741" t="s">
        <v>96</v>
      </c>
      <c r="J1741">
        <v>1.4571173626784714E-2</v>
      </c>
      <c r="K1741">
        <v>0.73024532551882781</v>
      </c>
      <c r="L1741">
        <v>4.6194209397769838E-2</v>
      </c>
      <c r="M1741"/>
      <c r="N1741">
        <v>5.3024655599784004E-2</v>
      </c>
      <c r="O1741">
        <v>0.17053580948361843</v>
      </c>
      <c r="P1741"/>
      <c r="Q1741">
        <v>14.024050674347153</v>
      </c>
      <c r="R1741">
        <v>49.745043809523672</v>
      </c>
      <c r="S1741">
        <v>13.700099903225817</v>
      </c>
      <c r="T1741"/>
      <c r="U1741"/>
      <c r="V1741"/>
      <c r="W1741"/>
      <c r="X1741"/>
      <c r="Y1741"/>
      <c r="Z1741">
        <v>1.5196025407066054</v>
      </c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>
        <v>32.416705347158221</v>
      </c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</row>
    <row r="1742" spans="1:55" x14ac:dyDescent="0.2">
      <c r="A1742" s="3" t="str">
        <f t="shared" si="27"/>
        <v>MexicoSAR_UNFCCC1990</v>
      </c>
      <c r="B1742" t="s">
        <v>179</v>
      </c>
      <c r="C1742" t="s">
        <v>180</v>
      </c>
      <c r="D1742" t="s">
        <v>23</v>
      </c>
      <c r="E1742" t="s">
        <v>79</v>
      </c>
      <c r="F1742">
        <v>455.38006999999999</v>
      </c>
      <c r="G1742">
        <v>5.5724141581833129</v>
      </c>
      <c r="H1742" t="s">
        <v>56</v>
      </c>
      <c r="I1742" t="s">
        <v>245</v>
      </c>
      <c r="J1742">
        <v>1.3329239027262126E-2</v>
      </c>
      <c r="K1742">
        <v>0.65728891033812709</v>
      </c>
      <c r="L1742">
        <v>1.6342744204857249E-2</v>
      </c>
      <c r="M1742"/>
      <c r="N1742">
        <v>6.1852421428983485E-2</v>
      </c>
      <c r="O1742">
        <v>0.2645159240280322</v>
      </c>
      <c r="P1742"/>
      <c r="Q1742">
        <v>3.362369999999999</v>
      </c>
      <c r="R1742">
        <v>36.917079999999984</v>
      </c>
      <c r="S1742">
        <v>26.357040000000016</v>
      </c>
      <c r="T1742"/>
      <c r="U1742"/>
      <c r="V1742"/>
      <c r="W1742"/>
      <c r="X1742"/>
      <c r="Y1742"/>
      <c r="Z1742">
        <v>1.4194900000000001</v>
      </c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>
        <v>52.399300000000004</v>
      </c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</row>
    <row r="1743" spans="1:55" x14ac:dyDescent="0.2">
      <c r="A1743" s="3" t="str">
        <f t="shared" si="27"/>
        <v>MexicoSAR_UNFCCC1991</v>
      </c>
      <c r="B1743" t="s">
        <v>179</v>
      </c>
      <c r="C1743" t="s">
        <v>180</v>
      </c>
      <c r="D1743" t="s">
        <v>23</v>
      </c>
      <c r="E1743" t="s">
        <v>78</v>
      </c>
      <c r="F1743">
        <v>468.12555000000009</v>
      </c>
      <c r="G1743">
        <v>5.6162758493103828</v>
      </c>
      <c r="H1743" t="s">
        <v>53</v>
      </c>
      <c r="I1743" t="s">
        <v>103</v>
      </c>
      <c r="J1743">
        <v>1.3854940528998336E-2</v>
      </c>
      <c r="K1743">
        <v>0.66330810185429945</v>
      </c>
      <c r="L1743">
        <v>1.7154500539438629E-2</v>
      </c>
      <c r="M1743"/>
      <c r="N1743">
        <v>6.1699644465037194E-2</v>
      </c>
      <c r="O1743">
        <v>0.2578377531412247</v>
      </c>
      <c r="P1743"/>
      <c r="Q1743">
        <v>3.6370799999999992</v>
      </c>
      <c r="R1743">
        <v>38.627750000000063</v>
      </c>
      <c r="S1743">
        <v>24.733429999999988</v>
      </c>
      <c r="T1743"/>
      <c r="U1743"/>
      <c r="V1743"/>
      <c r="W1743"/>
      <c r="X1743"/>
      <c r="Y1743"/>
      <c r="Z1743">
        <v>1.30288</v>
      </c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>
        <v>52.399300000000004</v>
      </c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</row>
    <row r="1744" spans="1:55" x14ac:dyDescent="0.2">
      <c r="A1744" s="3" t="str">
        <f t="shared" si="27"/>
        <v>MexicoSAR_UNFCCC1992</v>
      </c>
      <c r="B1744" t="s">
        <v>179</v>
      </c>
      <c r="C1744" t="s">
        <v>180</v>
      </c>
      <c r="D1744" t="s">
        <v>23</v>
      </c>
      <c r="E1744" t="s">
        <v>76</v>
      </c>
      <c r="F1744">
        <v>469.33424000000002</v>
      </c>
      <c r="G1744">
        <v>5.5220233947285458</v>
      </c>
      <c r="H1744" t="s">
        <v>53</v>
      </c>
      <c r="I1744" t="s">
        <v>108</v>
      </c>
      <c r="J1744">
        <v>1.4000849779762254E-2</v>
      </c>
      <c r="K1744">
        <v>0.66406092596184751</v>
      </c>
      <c r="L1744">
        <v>1.833322452672536E-2</v>
      </c>
      <c r="M1744"/>
      <c r="N1744">
        <v>6.3028003241357364E-2</v>
      </c>
      <c r="O1744">
        <v>0.25457784627006974</v>
      </c>
      <c r="P1744"/>
      <c r="Q1744">
        <v>3.3769799999999992</v>
      </c>
      <c r="R1744">
        <v>37.565670000000026</v>
      </c>
      <c r="S1744">
        <v>24.833780000000004</v>
      </c>
      <c r="T1744"/>
      <c r="U1744"/>
      <c r="V1744"/>
      <c r="W1744"/>
      <c r="X1744"/>
      <c r="Y1744"/>
      <c r="Z1744">
        <v>1.3063599999999984</v>
      </c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>
        <v>52.39931</v>
      </c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</row>
    <row r="1745" spans="1:55" x14ac:dyDescent="0.2">
      <c r="A1745" s="3" t="str">
        <f t="shared" si="27"/>
        <v>MexicoSAR_UNFCCC1993</v>
      </c>
      <c r="B1745" t="s">
        <v>179</v>
      </c>
      <c r="C1745" t="s">
        <v>180</v>
      </c>
      <c r="D1745" t="s">
        <v>23</v>
      </c>
      <c r="E1745" t="s">
        <v>73</v>
      </c>
      <c r="F1745">
        <v>475.25769000000008</v>
      </c>
      <c r="G1745">
        <v>5.4848956496589043</v>
      </c>
      <c r="H1745" t="s">
        <v>242</v>
      </c>
      <c r="I1745" t="s">
        <v>102</v>
      </c>
      <c r="J1745">
        <v>1.4439832967135817E-2</v>
      </c>
      <c r="K1745">
        <v>0.65829741755467441</v>
      </c>
      <c r="L1745">
        <v>2.8505440911434823E-2</v>
      </c>
      <c r="M1745"/>
      <c r="N1745">
        <v>6.2683572779222138E-2</v>
      </c>
      <c r="O1745">
        <v>0.25051356875466863</v>
      </c>
      <c r="P1745"/>
      <c r="Q1745">
        <v>3.473510000000001</v>
      </c>
      <c r="R1745">
        <v>36.736899999999984</v>
      </c>
      <c r="S1745">
        <v>25.245710000000006</v>
      </c>
      <c r="T1745"/>
      <c r="U1745"/>
      <c r="V1745"/>
      <c r="W1745"/>
      <c r="X1745"/>
      <c r="Y1745"/>
      <c r="Z1745">
        <v>1.2030800000000004</v>
      </c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>
        <v>52.399300000000004</v>
      </c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</row>
    <row r="1746" spans="1:55" x14ac:dyDescent="0.2">
      <c r="A1746" s="3" t="str">
        <f t="shared" si="27"/>
        <v>MexicoSAR_UNFCCC1994</v>
      </c>
      <c r="B1746" t="s">
        <v>179</v>
      </c>
      <c r="C1746" t="s">
        <v>180</v>
      </c>
      <c r="D1746" t="s">
        <v>23</v>
      </c>
      <c r="E1746" t="s">
        <v>70</v>
      </c>
      <c r="F1746">
        <v>500.43352999999991</v>
      </c>
      <c r="G1746">
        <v>5.6664982608050511</v>
      </c>
      <c r="H1746" t="s">
        <v>51</v>
      </c>
      <c r="I1746" t="s">
        <v>96</v>
      </c>
      <c r="J1746">
        <v>1.5160367415062858E-2</v>
      </c>
      <c r="K1746">
        <v>0.66997421215960495</v>
      </c>
      <c r="L1746">
        <v>2.8441699340170136E-2</v>
      </c>
      <c r="M1746"/>
      <c r="N1746">
        <v>6.3862986958527754E-2</v>
      </c>
      <c r="O1746">
        <v>0.23772110154169709</v>
      </c>
      <c r="P1746"/>
      <c r="Q1746">
        <v>3.4610800000000013</v>
      </c>
      <c r="R1746">
        <v>36.466199999999908</v>
      </c>
      <c r="S1746">
        <v>25.247049999999984</v>
      </c>
      <c r="T1746"/>
      <c r="U1746"/>
      <c r="V1746"/>
      <c r="W1746"/>
      <c r="X1746"/>
      <c r="Y1746"/>
      <c r="Z1746">
        <v>1.3899800000000007</v>
      </c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>
        <v>52.399300000000004</v>
      </c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</row>
    <row r="1747" spans="1:55" x14ac:dyDescent="0.2">
      <c r="A1747" s="3" t="str">
        <f t="shared" si="27"/>
        <v>MexicoSAR_UNFCCC1995</v>
      </c>
      <c r="B1747" t="s">
        <v>179</v>
      </c>
      <c r="C1747" t="s">
        <v>180</v>
      </c>
      <c r="D1747" t="s">
        <v>23</v>
      </c>
      <c r="E1747" t="s">
        <v>68</v>
      </c>
      <c r="F1747">
        <v>488.21944000000002</v>
      </c>
      <c r="G1747">
        <v>5.4264950821373255</v>
      </c>
      <c r="H1747" t="s">
        <v>113</v>
      </c>
      <c r="I1747" t="s">
        <v>96</v>
      </c>
      <c r="J1747">
        <v>1.4170746954727838E-2</v>
      </c>
      <c r="K1747">
        <v>0.6669254505719806</v>
      </c>
      <c r="L1747">
        <v>3.0249696734730602E-2</v>
      </c>
      <c r="M1747"/>
      <c r="N1747">
        <v>6.2374021812814331E-2</v>
      </c>
      <c r="O1747">
        <v>0.24045083088047453</v>
      </c>
      <c r="P1747"/>
      <c r="Q1747">
        <v>3.5227400000000015</v>
      </c>
      <c r="R1747">
        <v>35.909629999999986</v>
      </c>
      <c r="S1747">
        <v>24.20852</v>
      </c>
      <c r="T1747"/>
      <c r="U1747"/>
      <c r="V1747"/>
      <c r="W1747"/>
      <c r="X1747"/>
      <c r="Y1747"/>
      <c r="Z1747">
        <v>1.3525700000000023</v>
      </c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>
        <v>52.39931</v>
      </c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</row>
    <row r="1748" spans="1:55" x14ac:dyDescent="0.2">
      <c r="A1748" s="3" t="str">
        <f t="shared" si="27"/>
        <v>MexicoSAR_UNFCCC1996</v>
      </c>
      <c r="B1748" t="s">
        <v>179</v>
      </c>
      <c r="C1748" t="s">
        <v>180</v>
      </c>
      <c r="D1748" t="s">
        <v>23</v>
      </c>
      <c r="E1748" t="s">
        <v>65</v>
      </c>
      <c r="F1748">
        <v>506.71418000000006</v>
      </c>
      <c r="G1748">
        <v>5.5326262681241811</v>
      </c>
      <c r="H1748" t="s">
        <v>51</v>
      </c>
      <c r="I1748" t="s">
        <v>96</v>
      </c>
      <c r="J1748">
        <v>1.4538787650408173E-2</v>
      </c>
      <c r="K1748">
        <v>0.67414028160806549</v>
      </c>
      <c r="L1748">
        <v>3.0079876588415162E-2</v>
      </c>
      <c r="M1748"/>
      <c r="N1748">
        <v>6.6399444357369275E-2</v>
      </c>
      <c r="O1748">
        <v>0.22938039744615007</v>
      </c>
      <c r="P1748"/>
      <c r="Q1748">
        <v>3.3647499999999999</v>
      </c>
      <c r="R1748">
        <v>35.582250000000059</v>
      </c>
      <c r="S1748">
        <v>24.45250999999999</v>
      </c>
      <c r="T1748"/>
      <c r="U1748"/>
      <c r="V1748"/>
      <c r="W1748"/>
      <c r="X1748"/>
      <c r="Y1748"/>
      <c r="Z1748">
        <v>1.3786900000000011</v>
      </c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>
        <v>51.452100000000002</v>
      </c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</row>
    <row r="1749" spans="1:55" x14ac:dyDescent="0.2">
      <c r="A1749" s="3" t="str">
        <f t="shared" si="27"/>
        <v>MexicoSAR_UNFCCC1997</v>
      </c>
      <c r="B1749" t="s">
        <v>179</v>
      </c>
      <c r="C1749" t="s">
        <v>180</v>
      </c>
      <c r="D1749" t="s">
        <v>23</v>
      </c>
      <c r="E1749" t="s">
        <v>64</v>
      </c>
      <c r="F1749">
        <v>523.25661000000002</v>
      </c>
      <c r="G1749">
        <v>5.6153599063795845</v>
      </c>
      <c r="H1749" t="s">
        <v>116</v>
      </c>
      <c r="I1749" t="s">
        <v>96</v>
      </c>
      <c r="J1749">
        <v>1.4656358810973743E-2</v>
      </c>
      <c r="K1749">
        <v>0.68686054438949173</v>
      </c>
      <c r="L1749">
        <v>2.9094902403621826E-2</v>
      </c>
      <c r="M1749"/>
      <c r="N1749">
        <v>6.8394530171343657E-2</v>
      </c>
      <c r="O1749">
        <v>0.21565002303554279</v>
      </c>
      <c r="P1749"/>
      <c r="Q1749">
        <v>3.5452800000000009</v>
      </c>
      <c r="R1749">
        <v>35.983160000000012</v>
      </c>
      <c r="S1749">
        <v>25.078970000000016</v>
      </c>
      <c r="T1749"/>
      <c r="U1749"/>
      <c r="V1749"/>
      <c r="W1749"/>
      <c r="X1749"/>
      <c r="Y1749"/>
      <c r="Z1749">
        <v>1.4828200000000011</v>
      </c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>
        <v>46.750070000000001</v>
      </c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</row>
    <row r="1750" spans="1:55" x14ac:dyDescent="0.2">
      <c r="A1750" s="3" t="str">
        <f t="shared" si="27"/>
        <v>MexicoSAR_UNFCCC1998</v>
      </c>
      <c r="B1750" t="s">
        <v>179</v>
      </c>
      <c r="C1750" t="s">
        <v>180</v>
      </c>
      <c r="D1750" t="s">
        <v>23</v>
      </c>
      <c r="E1750" t="s">
        <v>62</v>
      </c>
      <c r="F1750">
        <v>566.30290999999977</v>
      </c>
      <c r="G1750">
        <v>5.9757216425026991</v>
      </c>
      <c r="H1750" t="s">
        <v>47</v>
      </c>
      <c r="I1750" t="s">
        <v>96</v>
      </c>
      <c r="J1750">
        <v>1.5813485229125748E-2</v>
      </c>
      <c r="K1750">
        <v>0.67378816753740522</v>
      </c>
      <c r="L1750">
        <v>2.6860766087181149E-2</v>
      </c>
      <c r="M1750"/>
      <c r="N1750">
        <v>6.3543060373820112E-2</v>
      </c>
      <c r="O1750">
        <v>0.23580800600159363</v>
      </c>
      <c r="P1750"/>
      <c r="Q1750">
        <v>3.6120500000000022</v>
      </c>
      <c r="R1750">
        <v>36.232469999999914</v>
      </c>
      <c r="S1750">
        <v>26.131959999999992</v>
      </c>
      <c r="T1750"/>
      <c r="U1750"/>
      <c r="V1750"/>
      <c r="W1750"/>
      <c r="X1750"/>
      <c r="Y1750"/>
      <c r="Z1750">
        <v>1.4602499999999987</v>
      </c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>
        <v>66.102029999999999</v>
      </c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</row>
    <row r="1751" spans="1:55" x14ac:dyDescent="0.2">
      <c r="A1751" s="3" t="str">
        <f t="shared" si="27"/>
        <v>MexicoSAR_UNFCCC1999</v>
      </c>
      <c r="B1751" t="s">
        <v>179</v>
      </c>
      <c r="C1751" t="s">
        <v>180</v>
      </c>
      <c r="D1751" t="s">
        <v>23</v>
      </c>
      <c r="E1751" t="s">
        <v>60</v>
      </c>
      <c r="F1751">
        <v>538.09141</v>
      </c>
      <c r="G1751">
        <v>5.5856383585538811</v>
      </c>
      <c r="H1751" t="s">
        <v>49</v>
      </c>
      <c r="I1751" t="s">
        <v>96</v>
      </c>
      <c r="J1751">
        <v>1.5321262032243531E-2</v>
      </c>
      <c r="K1751">
        <v>0.68306628422111404</v>
      </c>
      <c r="L1751">
        <v>2.958753792408618E-2</v>
      </c>
      <c r="M1751"/>
      <c r="N1751">
        <v>7.1307047997662701E-2</v>
      </c>
      <c r="O1751">
        <v>0.21603912985713702</v>
      </c>
      <c r="P1751"/>
      <c r="Q1751">
        <v>3.6885300000000005</v>
      </c>
      <c r="R1751">
        <v>35.328219999999995</v>
      </c>
      <c r="S1751">
        <v>25.805599999999988</v>
      </c>
      <c r="T1751"/>
      <c r="U1751"/>
      <c r="V1751"/>
      <c r="W1751"/>
      <c r="X1751"/>
      <c r="Y1751"/>
      <c r="Z1751">
        <v>1.2942799999999994</v>
      </c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>
        <v>50.132169999999995</v>
      </c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</row>
    <row r="1752" spans="1:55" x14ac:dyDescent="0.2">
      <c r="A1752" s="3" t="str">
        <f t="shared" si="27"/>
        <v>MexicoSAR_UNFCCC2000</v>
      </c>
      <c r="B1752" t="s">
        <v>179</v>
      </c>
      <c r="C1752" t="s">
        <v>180</v>
      </c>
      <c r="D1752" t="s">
        <v>23</v>
      </c>
      <c r="E1752" t="s">
        <v>58</v>
      </c>
      <c r="F1752">
        <v>570.52177000000006</v>
      </c>
      <c r="G1752">
        <v>5.8291785630671908</v>
      </c>
      <c r="H1752" t="s">
        <v>126</v>
      </c>
      <c r="I1752" t="s">
        <v>96</v>
      </c>
      <c r="J1752">
        <v>1.5776850981681578E-2</v>
      </c>
      <c r="K1752">
        <v>0.68974759718634404</v>
      </c>
      <c r="L1752">
        <v>2.9466693269215655E-2</v>
      </c>
      <c r="M1752"/>
      <c r="N1752">
        <v>7.4107513899075217E-2</v>
      </c>
      <c r="O1752">
        <v>0.20667819564536513</v>
      </c>
      <c r="P1752"/>
      <c r="Q1752">
        <v>3.8877399999999991</v>
      </c>
      <c r="R1752">
        <v>36.570190000000025</v>
      </c>
      <c r="S1752">
        <v>25.950179999999989</v>
      </c>
      <c r="T1752"/>
      <c r="U1752"/>
      <c r="V1752"/>
      <c r="W1752"/>
      <c r="X1752"/>
      <c r="Y1752"/>
      <c r="Z1752">
        <v>1.2905600000000004</v>
      </c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>
        <v>50.215740000000004</v>
      </c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</row>
    <row r="1753" spans="1:55" x14ac:dyDescent="0.2">
      <c r="A1753" s="3" t="str">
        <f t="shared" si="27"/>
        <v>MexicoSAR_UNFCCC2001</v>
      </c>
      <c r="B1753" t="s">
        <v>179</v>
      </c>
      <c r="C1753" t="s">
        <v>180</v>
      </c>
      <c r="D1753" t="s">
        <v>23</v>
      </c>
      <c r="E1753" t="s">
        <v>55</v>
      </c>
      <c r="F1753">
        <v>558.23754000000008</v>
      </c>
      <c r="G1753">
        <v>5.6163945759136595</v>
      </c>
      <c r="H1753" t="s">
        <v>113</v>
      </c>
      <c r="I1753" t="s">
        <v>108</v>
      </c>
      <c r="J1753">
        <v>1.3076087106606307E-2</v>
      </c>
      <c r="K1753">
        <v>0.68913679649706094</v>
      </c>
      <c r="L1753">
        <v>3.1039510528080926E-2</v>
      </c>
      <c r="M1753"/>
      <c r="N1753">
        <v>7.6564055509416293E-2</v>
      </c>
      <c r="O1753">
        <v>0.20325963746544173</v>
      </c>
      <c r="P1753"/>
      <c r="Q1753">
        <v>3.9695999999999985</v>
      </c>
      <c r="R1753">
        <v>35.839760000000041</v>
      </c>
      <c r="S1753">
        <v>25.988720000000001</v>
      </c>
      <c r="T1753"/>
      <c r="U1753"/>
      <c r="V1753"/>
      <c r="W1753"/>
      <c r="X1753"/>
      <c r="Y1753"/>
      <c r="Z1753">
        <v>1.2289500000000011</v>
      </c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>
        <v>46.440129999999996</v>
      </c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</row>
    <row r="1754" spans="1:55" x14ac:dyDescent="0.2">
      <c r="A1754" s="3" t="str">
        <f t="shared" si="27"/>
        <v>MexicoSAR_UNFCCC2002</v>
      </c>
      <c r="B1754" t="s">
        <v>179</v>
      </c>
      <c r="C1754" t="s">
        <v>180</v>
      </c>
      <c r="D1754" t="s">
        <v>23</v>
      </c>
      <c r="E1754" t="s">
        <v>52</v>
      </c>
      <c r="F1754">
        <v>553.55618000000004</v>
      </c>
      <c r="G1754">
        <v>5.4852575452514323</v>
      </c>
      <c r="H1754" t="s">
        <v>293</v>
      </c>
      <c r="I1754" t="s">
        <v>108</v>
      </c>
      <c r="J1754">
        <v>1.2996476757218637E-2</v>
      </c>
      <c r="K1754">
        <v>0.69104998520656036</v>
      </c>
      <c r="L1754">
        <v>3.2600738013619512E-2</v>
      </c>
      <c r="M1754"/>
      <c r="N1754">
        <v>7.0618143943402448E-2</v>
      </c>
      <c r="O1754">
        <v>0.20573113283641775</v>
      </c>
      <c r="P1754"/>
      <c r="Q1754">
        <v>4.0240800000000014</v>
      </c>
      <c r="R1754">
        <v>37.55997</v>
      </c>
      <c r="S1754">
        <v>24.890219999999996</v>
      </c>
      <c r="T1754"/>
      <c r="U1754"/>
      <c r="V1754"/>
      <c r="W1754"/>
      <c r="X1754"/>
      <c r="Y1754"/>
      <c r="Z1754">
        <v>1.1861699999999986</v>
      </c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>
        <v>46.223299999999995</v>
      </c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</row>
    <row r="1755" spans="1:55" x14ac:dyDescent="0.2">
      <c r="A1755" s="3" t="str">
        <f t="shared" si="27"/>
        <v>MexicoSAR_UNFCCC2003</v>
      </c>
      <c r="B1755" t="s">
        <v>179</v>
      </c>
      <c r="C1755" t="s">
        <v>180</v>
      </c>
      <c r="D1755" t="s">
        <v>23</v>
      </c>
      <c r="E1755" t="s">
        <v>50</v>
      </c>
      <c r="F1755">
        <v>566.70031999999981</v>
      </c>
      <c r="G1755">
        <v>5.5325975396053737</v>
      </c>
      <c r="H1755" t="s">
        <v>246</v>
      </c>
      <c r="I1755" t="s">
        <v>108</v>
      </c>
      <c r="J1755">
        <v>1.3348613587790025E-2</v>
      </c>
      <c r="K1755">
        <v>0.69281829592049649</v>
      </c>
      <c r="L1755">
        <v>3.2992552395241299E-2</v>
      </c>
      <c r="M1755"/>
      <c r="N1755">
        <v>6.6884539609930002E-2</v>
      </c>
      <c r="O1755">
        <v>0.20730461207433235</v>
      </c>
      <c r="P1755"/>
      <c r="Q1755">
        <v>4.0063400000000016</v>
      </c>
      <c r="R1755">
        <v>37.578499999999977</v>
      </c>
      <c r="S1755">
        <v>25.194599999999983</v>
      </c>
      <c r="T1755"/>
      <c r="U1755"/>
      <c r="V1755"/>
      <c r="W1755"/>
      <c r="X1755"/>
      <c r="Y1755"/>
      <c r="Z1755">
        <v>1.2870499999999989</v>
      </c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>
        <v>49.4131</v>
      </c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</row>
    <row r="1756" spans="1:55" x14ac:dyDescent="0.2">
      <c r="A1756" s="3" t="str">
        <f t="shared" si="27"/>
        <v>MexicoSAR_UNFCCC2004</v>
      </c>
      <c r="B1756" t="s">
        <v>179</v>
      </c>
      <c r="C1756" t="s">
        <v>180</v>
      </c>
      <c r="D1756" t="s">
        <v>23</v>
      </c>
      <c r="E1756" t="s">
        <v>46</v>
      </c>
      <c r="F1756">
        <v>588.77062000000012</v>
      </c>
      <c r="G1756">
        <v>5.664207176868203</v>
      </c>
      <c r="H1756" t="s">
        <v>293</v>
      </c>
      <c r="I1756" t="s">
        <v>108</v>
      </c>
      <c r="J1756">
        <v>1.2892892711046532E-2</v>
      </c>
      <c r="K1756">
        <v>0.70115536675386425</v>
      </c>
      <c r="L1756">
        <v>3.3132852315219119E-2</v>
      </c>
      <c r="M1756"/>
      <c r="N1756">
        <v>7.812258023336828E-2</v>
      </c>
      <c r="O1756">
        <v>0.18758920069754834</v>
      </c>
      <c r="P1756"/>
      <c r="Q1756">
        <v>4.1017099999999989</v>
      </c>
      <c r="R1756">
        <v>37.380259999999979</v>
      </c>
      <c r="S1756">
        <v>25.213109999999997</v>
      </c>
      <c r="T1756"/>
      <c r="U1756"/>
      <c r="V1756"/>
      <c r="W1756"/>
      <c r="X1756"/>
      <c r="Y1756"/>
      <c r="Z1756">
        <v>1.3261199999999995</v>
      </c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>
        <v>42.425809999999998</v>
      </c>
      <c r="AQ1756"/>
      <c r="AR1756"/>
      <c r="AS1756"/>
      <c r="AT1756"/>
      <c r="AU1756"/>
      <c r="AV1756"/>
      <c r="AW1756"/>
      <c r="AX1756"/>
      <c r="AY1756"/>
      <c r="AZ1756"/>
      <c r="BA1756"/>
      <c r="BB1756"/>
      <c r="BC1756"/>
    </row>
    <row r="1757" spans="1:55" x14ac:dyDescent="0.2">
      <c r="A1757" s="3" t="str">
        <f t="shared" si="27"/>
        <v>MexicoSAR_UNFCCC2005</v>
      </c>
      <c r="B1757" t="s">
        <v>179</v>
      </c>
      <c r="C1757" t="s">
        <v>180</v>
      </c>
      <c r="D1757" t="s">
        <v>23</v>
      </c>
      <c r="E1757" t="s">
        <v>43</v>
      </c>
      <c r="F1757">
        <v>600.93561000000011</v>
      </c>
      <c r="G1757">
        <v>5.6991836168527357</v>
      </c>
      <c r="H1757" t="s">
        <v>293</v>
      </c>
      <c r="I1757" t="s">
        <v>102</v>
      </c>
      <c r="J1757">
        <v>1.3185893629333324E-2</v>
      </c>
      <c r="K1757">
        <v>0.70894663739431252</v>
      </c>
      <c r="L1757">
        <v>3.4502731498970408E-2</v>
      </c>
      <c r="M1757"/>
      <c r="N1757">
        <v>6.5273232851020421E-2</v>
      </c>
      <c r="O1757">
        <v>0.19127739825569667</v>
      </c>
      <c r="P1757"/>
      <c r="Q1757">
        <v>4.0790000000000006</v>
      </c>
      <c r="R1757">
        <v>37.034580000000034</v>
      </c>
      <c r="S1757">
        <v>24.696270000000002</v>
      </c>
      <c r="T1757"/>
      <c r="U1757"/>
      <c r="V1757"/>
      <c r="W1757"/>
      <c r="X1757"/>
      <c r="Y1757"/>
      <c r="Z1757">
        <v>1.2599099999999992</v>
      </c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>
        <v>47.875639999999997</v>
      </c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</row>
    <row r="1758" spans="1:55" x14ac:dyDescent="0.2">
      <c r="A1758" s="3" t="str">
        <f t="shared" si="27"/>
        <v>MexicoSAR_UNFCCC2006</v>
      </c>
      <c r="B1758" t="s">
        <v>179</v>
      </c>
      <c r="C1758" t="s">
        <v>180</v>
      </c>
      <c r="D1758" t="s">
        <v>23</v>
      </c>
      <c r="E1758" t="s">
        <v>39</v>
      </c>
      <c r="F1758">
        <v>619.43048999999985</v>
      </c>
      <c r="G1758">
        <v>5.7952015398722319</v>
      </c>
      <c r="H1758" t="s">
        <v>246</v>
      </c>
      <c r="I1758" t="s">
        <v>102</v>
      </c>
      <c r="J1758">
        <v>1.3145193637113681E-2</v>
      </c>
      <c r="K1758">
        <v>0.70525267492079702</v>
      </c>
      <c r="L1758">
        <v>3.6636556266385935E-2</v>
      </c>
      <c r="M1758"/>
      <c r="N1758">
        <v>7.2981554395231671E-2</v>
      </c>
      <c r="O1758">
        <v>0.18512921441758534</v>
      </c>
      <c r="P1758"/>
      <c r="Q1758">
        <v>4.134879999999999</v>
      </c>
      <c r="R1758">
        <v>37.193929999999924</v>
      </c>
      <c r="S1758">
        <v>24.698470000000015</v>
      </c>
      <c r="T1758"/>
      <c r="U1758"/>
      <c r="V1758"/>
      <c r="W1758"/>
      <c r="X1758"/>
      <c r="Y1758"/>
      <c r="Z1758">
        <v>1.4020000000000001</v>
      </c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>
        <v>47.245400000000004</v>
      </c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</row>
    <row r="1759" spans="1:55" x14ac:dyDescent="0.2">
      <c r="A1759" s="3" t="str">
        <f t="shared" si="27"/>
        <v>MexicoSAR_UNFCCC2007</v>
      </c>
      <c r="B1759" t="s">
        <v>179</v>
      </c>
      <c r="C1759" t="s">
        <v>180</v>
      </c>
      <c r="D1759" t="s">
        <v>23</v>
      </c>
      <c r="E1759" t="s">
        <v>37</v>
      </c>
      <c r="F1759">
        <v>625.82420000000002</v>
      </c>
      <c r="G1759">
        <v>5.7784581776900987</v>
      </c>
      <c r="H1759" t="s">
        <v>133</v>
      </c>
      <c r="I1759" t="s">
        <v>102</v>
      </c>
      <c r="J1759">
        <v>1.3144861652020853E-2</v>
      </c>
      <c r="K1759">
        <v>0.74014363778198411</v>
      </c>
      <c r="L1759">
        <v>3.8344090880473997E-2</v>
      </c>
      <c r="M1759"/>
      <c r="N1759">
        <v>6.7921550492933955E-2</v>
      </c>
      <c r="O1759">
        <v>0.15359072084460787</v>
      </c>
      <c r="P1759"/>
      <c r="Q1759">
        <v>4.2105700000000006</v>
      </c>
      <c r="R1759">
        <v>37.485690000000062</v>
      </c>
      <c r="S1759">
        <v>25.79877999999999</v>
      </c>
      <c r="T1759"/>
      <c r="U1759"/>
      <c r="V1759"/>
      <c r="W1759"/>
      <c r="X1759"/>
      <c r="Y1759"/>
      <c r="Z1759">
        <v>1.4312500000000004</v>
      </c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>
        <v>27.194500000000001</v>
      </c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</row>
    <row r="1760" spans="1:55" x14ac:dyDescent="0.2">
      <c r="A1760" s="3" t="str">
        <f t="shared" si="27"/>
        <v>MexicoSAR_UNFCCC2008</v>
      </c>
      <c r="B1760" t="s">
        <v>179</v>
      </c>
      <c r="C1760" t="s">
        <v>180</v>
      </c>
      <c r="D1760" t="s">
        <v>23</v>
      </c>
      <c r="E1760" t="s">
        <v>33</v>
      </c>
      <c r="F1760">
        <v>660.08749</v>
      </c>
      <c r="G1760">
        <v>6.0180568466704534</v>
      </c>
      <c r="H1760" t="s">
        <v>51</v>
      </c>
      <c r="I1760" t="s">
        <v>102</v>
      </c>
      <c r="J1760">
        <v>1.3140254925956553E-2</v>
      </c>
      <c r="K1760">
        <v>0.74659171316820461</v>
      </c>
      <c r="L1760">
        <v>3.8689810649191296E-2</v>
      </c>
      <c r="M1760"/>
      <c r="N1760">
        <v>6.6426118755863711E-2</v>
      </c>
      <c r="O1760">
        <v>0.14829235742674049</v>
      </c>
      <c r="P1760"/>
      <c r="Q1760">
        <v>4.2561200000000019</v>
      </c>
      <c r="R1760">
        <v>37.87905999999996</v>
      </c>
      <c r="S1760">
        <v>24.827070000000013</v>
      </c>
      <c r="T1760"/>
      <c r="U1760"/>
      <c r="V1760"/>
      <c r="W1760"/>
      <c r="X1760"/>
      <c r="Y1760"/>
      <c r="Z1760">
        <v>1.3704400000000001</v>
      </c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>
        <v>29.553240000000002</v>
      </c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</row>
    <row r="1761" spans="1:55" x14ac:dyDescent="0.2">
      <c r="A1761" s="3" t="str">
        <f t="shared" si="27"/>
        <v>MexicoSAR_UNFCCC2009</v>
      </c>
      <c r="B1761" t="s">
        <v>179</v>
      </c>
      <c r="C1761" t="s">
        <v>180</v>
      </c>
      <c r="D1761" t="s">
        <v>23</v>
      </c>
      <c r="E1761" t="s">
        <v>31</v>
      </c>
      <c r="F1761">
        <v>642.48485000000005</v>
      </c>
      <c r="G1761">
        <v>5.7855755006680454</v>
      </c>
      <c r="H1761" t="s">
        <v>293</v>
      </c>
      <c r="I1761" t="s">
        <v>102</v>
      </c>
      <c r="J1761">
        <v>1.2891526048604118E-2</v>
      </c>
      <c r="K1761">
        <v>0.73818960867326266</v>
      </c>
      <c r="L1761">
        <v>4.1187259123697667E-2</v>
      </c>
      <c r="M1761"/>
      <c r="N1761">
        <v>6.3600721480047348E-2</v>
      </c>
      <c r="O1761">
        <v>0.15702241072299222</v>
      </c>
      <c r="P1761"/>
      <c r="Q1761">
        <v>4.2706499999999998</v>
      </c>
      <c r="R1761">
        <v>38.420480000000069</v>
      </c>
      <c r="S1761">
        <v>25.143549999999994</v>
      </c>
      <c r="T1761"/>
      <c r="U1761"/>
      <c r="V1761"/>
      <c r="W1761"/>
      <c r="X1761"/>
      <c r="Y1761"/>
      <c r="Z1761">
        <v>1.2666200000000003</v>
      </c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>
        <v>31.78322</v>
      </c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/>
    </row>
    <row r="1762" spans="1:55" x14ac:dyDescent="0.2">
      <c r="A1762" s="3" t="str">
        <f t="shared" si="27"/>
        <v>MexicoSAR_UNFCCC2010</v>
      </c>
      <c r="B1762" t="s">
        <v>179</v>
      </c>
      <c r="C1762" t="s">
        <v>180</v>
      </c>
      <c r="D1762" t="s">
        <v>23</v>
      </c>
      <c r="E1762" t="s">
        <v>30</v>
      </c>
      <c r="F1762">
        <v>648.97509000000014</v>
      </c>
      <c r="G1762">
        <v>5.7670065175273395</v>
      </c>
      <c r="H1762" t="s">
        <v>246</v>
      </c>
      <c r="I1762" t="s">
        <v>102</v>
      </c>
      <c r="J1762">
        <v>1.2731569528043545E-2</v>
      </c>
      <c r="K1762">
        <v>0.73900566815284074</v>
      </c>
      <c r="L1762">
        <v>4.2843662920868102E-2</v>
      </c>
      <c r="M1762"/>
      <c r="N1762">
        <v>6.9677728308493309E-2</v>
      </c>
      <c r="O1762">
        <v>0.14847294061779787</v>
      </c>
      <c r="P1762"/>
      <c r="Q1762">
        <v>4.3134799999999984</v>
      </c>
      <c r="R1762">
        <v>38.754190000000023</v>
      </c>
      <c r="S1762">
        <v>25.877800000000004</v>
      </c>
      <c r="T1762"/>
      <c r="U1762"/>
      <c r="V1762"/>
      <c r="W1762"/>
      <c r="X1762"/>
      <c r="Y1762"/>
      <c r="Z1762">
        <v>1.3149100000000009</v>
      </c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>
        <v>26.094860000000001</v>
      </c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</row>
    <row r="1763" spans="1:55" x14ac:dyDescent="0.2">
      <c r="A1763" s="3" t="str">
        <f t="shared" si="27"/>
        <v>MexicoSAR_UNFCCC2011</v>
      </c>
      <c r="B1763" t="s">
        <v>179</v>
      </c>
      <c r="C1763" t="s">
        <v>180</v>
      </c>
      <c r="D1763" t="s">
        <v>23</v>
      </c>
      <c r="E1763" t="s">
        <v>29</v>
      </c>
      <c r="F1763">
        <v>689.11714000000018</v>
      </c>
      <c r="G1763">
        <v>6.0369184077288311</v>
      </c>
      <c r="H1763" t="s">
        <v>130</v>
      </c>
      <c r="I1763" t="s">
        <v>96</v>
      </c>
      <c r="J1763">
        <v>1.5066822985918323E-2</v>
      </c>
      <c r="K1763">
        <v>0.71666580517791212</v>
      </c>
      <c r="L1763">
        <v>4.2646929374010399E-2</v>
      </c>
      <c r="M1763"/>
      <c r="N1763">
        <v>6.0294712739259376E-2</v>
      </c>
      <c r="O1763">
        <v>0.18039255270881815</v>
      </c>
      <c r="P1763"/>
      <c r="Q1763">
        <v>4.3335699999999981</v>
      </c>
      <c r="R1763">
        <v>39.024750000000026</v>
      </c>
      <c r="S1763">
        <v>25.542269999999998</v>
      </c>
      <c r="T1763"/>
      <c r="U1763"/>
      <c r="V1763"/>
      <c r="W1763"/>
      <c r="X1763"/>
      <c r="Y1763"/>
      <c r="Z1763">
        <v>1.100429999999998</v>
      </c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>
        <v>54.310580000000009</v>
      </c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</row>
    <row r="1764" spans="1:55" x14ac:dyDescent="0.2">
      <c r="A1764" s="3" t="str">
        <f t="shared" si="27"/>
        <v>MexicoSAR_UNFCCC2012</v>
      </c>
      <c r="B1764" t="s">
        <v>179</v>
      </c>
      <c r="C1764" t="s">
        <v>180</v>
      </c>
      <c r="D1764" t="s">
        <v>23</v>
      </c>
      <c r="E1764" t="s">
        <v>28</v>
      </c>
      <c r="F1764">
        <v>664.74494000000016</v>
      </c>
      <c r="G1764">
        <v>5.7426436865525385</v>
      </c>
      <c r="H1764" t="s">
        <v>122</v>
      </c>
      <c r="I1764" t="s">
        <v>96</v>
      </c>
      <c r="J1764">
        <v>1.5024586507056983E-2</v>
      </c>
      <c r="K1764">
        <v>0.7394008595236542</v>
      </c>
      <c r="L1764">
        <v>4.4346257077188152E-2</v>
      </c>
      <c r="M1764"/>
      <c r="N1764">
        <v>6.3702056912234628E-2</v>
      </c>
      <c r="O1764">
        <v>0.15255082648692297</v>
      </c>
      <c r="P1764"/>
      <c r="Q1764">
        <v>4.3481900000000007</v>
      </c>
      <c r="R1764">
        <v>37.946060000000038</v>
      </c>
      <c r="S1764">
        <v>26.132190000000001</v>
      </c>
      <c r="T1764"/>
      <c r="U1764"/>
      <c r="V1764"/>
      <c r="W1764"/>
      <c r="X1764"/>
      <c r="Y1764"/>
      <c r="Z1764">
        <v>1.2465599999999999</v>
      </c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>
        <v>31.734389999999998</v>
      </c>
      <c r="AQ1764"/>
      <c r="AR1764"/>
      <c r="AS1764"/>
      <c r="AT1764"/>
      <c r="AU1764"/>
      <c r="AV1764"/>
      <c r="AW1764"/>
      <c r="AX1764"/>
      <c r="AY1764"/>
      <c r="AZ1764"/>
      <c r="BA1764"/>
      <c r="BB1764"/>
      <c r="BC1764"/>
    </row>
    <row r="1765" spans="1:55" x14ac:dyDescent="0.2">
      <c r="A1765" s="3" t="str">
        <f t="shared" si="27"/>
        <v>MexicoSAR_UNFCCC2013</v>
      </c>
      <c r="B1765" t="s">
        <v>179</v>
      </c>
      <c r="C1765" t="s">
        <v>180</v>
      </c>
      <c r="D1765" t="s">
        <v>23</v>
      </c>
      <c r="E1765" t="s">
        <v>27</v>
      </c>
      <c r="F1765">
        <v>629.53327000000002</v>
      </c>
      <c r="G1765">
        <v>5.367291227199404</v>
      </c>
      <c r="H1765" t="s">
        <v>126</v>
      </c>
      <c r="I1765" t="s">
        <v>96</v>
      </c>
      <c r="J1765">
        <v>1.452000173309703E-2</v>
      </c>
      <c r="K1765">
        <v>0.74306125234652021</v>
      </c>
      <c r="L1765">
        <v>3.8718557321045149E-2</v>
      </c>
      <c r="M1765"/>
      <c r="N1765">
        <v>5.5033326515054555E-2</v>
      </c>
      <c r="O1765">
        <v>0.16318686381737998</v>
      </c>
      <c r="P1765"/>
      <c r="Q1765">
        <v>15.166869999999996</v>
      </c>
      <c r="R1765">
        <v>38.406099999999896</v>
      </c>
      <c r="S1765">
        <v>15.556890000000012</v>
      </c>
      <c r="T1765"/>
      <c r="U1765"/>
      <c r="V1765"/>
      <c r="W1765"/>
      <c r="X1765"/>
      <c r="Y1765"/>
      <c r="Z1765">
        <v>1.2792299999999999</v>
      </c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>
        <v>32.322470000000003</v>
      </c>
      <c r="AQ1765"/>
      <c r="AR1765"/>
      <c r="AS1765"/>
      <c r="AT1765"/>
      <c r="AU1765"/>
      <c r="AV1765"/>
      <c r="AW1765"/>
      <c r="AX1765"/>
      <c r="AY1765"/>
      <c r="AZ1765"/>
      <c r="BA1765"/>
      <c r="BB1765"/>
      <c r="BC1765"/>
    </row>
    <row r="1766" spans="1:55" x14ac:dyDescent="0.2">
      <c r="A1766" s="3" t="str">
        <f t="shared" si="27"/>
        <v>NepalAR4_UNFCCC1994</v>
      </c>
      <c r="B1766" t="s">
        <v>295</v>
      </c>
      <c r="C1766" t="s">
        <v>296</v>
      </c>
      <c r="D1766" t="s">
        <v>26</v>
      </c>
      <c r="E1766" t="s">
        <v>70</v>
      </c>
      <c r="F1766">
        <v>57.504390000000001</v>
      </c>
      <c r="G1766">
        <v>2.6384513408756081</v>
      </c>
      <c r="H1766" t="s">
        <v>313</v>
      </c>
      <c r="I1766" t="s">
        <v>66</v>
      </c>
      <c r="J1766">
        <v>6.504542285720999E-4</v>
      </c>
      <c r="K1766">
        <v>6.1525737426307799E-2</v>
      </c>
      <c r="L1766">
        <v>1.0252260740440859E-2</v>
      </c>
      <c r="M1766"/>
      <c r="N1766">
        <v>2.8693461490505332E-3</v>
      </c>
      <c r="O1766">
        <v>0.92535265568420078</v>
      </c>
      <c r="P1766">
        <v>7.65</v>
      </c>
      <c r="Q1766"/>
      <c r="R1766">
        <v>13.175000000000001</v>
      </c>
      <c r="S1766">
        <v>8.0459999999999994</v>
      </c>
      <c r="T1766"/>
      <c r="U1766"/>
      <c r="V1766"/>
      <c r="W1766"/>
      <c r="X1766"/>
      <c r="Y1766"/>
      <c r="Z1766">
        <v>1.446</v>
      </c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>
        <v>18.547099999999997</v>
      </c>
      <c r="AR1766"/>
      <c r="AS1766"/>
      <c r="AT1766"/>
      <c r="AU1766">
        <v>4.3477399999999999</v>
      </c>
      <c r="AV1766"/>
      <c r="AW1766"/>
      <c r="AX1766">
        <v>-4.0310000000000006E-2</v>
      </c>
      <c r="AY1766"/>
      <c r="AZ1766"/>
      <c r="BA1766">
        <v>-14.73767</v>
      </c>
      <c r="BB1766"/>
      <c r="BC1766"/>
    </row>
    <row r="1767" spans="1:55" x14ac:dyDescent="0.2">
      <c r="A1767" s="3" t="str">
        <f t="shared" si="27"/>
        <v>NepalAR4_UNFCCC2000</v>
      </c>
      <c r="B1767" t="s">
        <v>295</v>
      </c>
      <c r="C1767" t="s">
        <v>296</v>
      </c>
      <c r="D1767" t="s">
        <v>26</v>
      </c>
      <c r="E1767" t="s">
        <v>58</v>
      </c>
      <c r="F1767">
        <v>45.601889999999997</v>
      </c>
      <c r="G1767">
        <v>1.8567922799731262</v>
      </c>
      <c r="H1767" t="s">
        <v>308</v>
      </c>
      <c r="I1767" t="s">
        <v>57</v>
      </c>
      <c r="J1767">
        <v>7.0636691831842081E-4</v>
      </c>
      <c r="K1767">
        <v>0.16498965284114323</v>
      </c>
      <c r="L1767">
        <v>1.6953683279355307E-2</v>
      </c>
      <c r="M1767"/>
      <c r="N1767">
        <v>2.8718107955613245E-3</v>
      </c>
      <c r="O1767">
        <v>0.81518485308394018</v>
      </c>
      <c r="P1767"/>
      <c r="Q1767">
        <v>3.2297000000000002</v>
      </c>
      <c r="R1767">
        <v>10.763</v>
      </c>
      <c r="S1767">
        <v>5.80802</v>
      </c>
      <c r="T1767"/>
      <c r="U1767"/>
      <c r="V1767"/>
      <c r="W1767"/>
      <c r="X1767"/>
      <c r="Y1767"/>
      <c r="Z1767">
        <v>3.925E-2</v>
      </c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>
        <v>12.986000000000001</v>
      </c>
      <c r="AR1767"/>
      <c r="AS1767"/>
      <c r="AT1767"/>
      <c r="AU1767">
        <v>4.3479999999999999</v>
      </c>
      <c r="AV1767"/>
      <c r="AW1767"/>
      <c r="AX1767">
        <v>-0.122</v>
      </c>
      <c r="AY1767"/>
      <c r="AZ1767"/>
      <c r="BA1767">
        <v>-29.562000000000001</v>
      </c>
      <c r="BB1767"/>
      <c r="BC1767"/>
    </row>
    <row r="1768" spans="1:55" x14ac:dyDescent="0.2">
      <c r="A1768" s="3" t="str">
        <f t="shared" si="27"/>
        <v>NepalAR5_UNFCCC1994</v>
      </c>
      <c r="B1768" t="s">
        <v>295</v>
      </c>
      <c r="C1768" t="s">
        <v>296</v>
      </c>
      <c r="D1768" t="s">
        <v>25</v>
      </c>
      <c r="E1768" t="s">
        <v>70</v>
      </c>
      <c r="F1768">
        <v>59.323500000000003</v>
      </c>
      <c r="G1768">
        <v>2.7219168505297446</v>
      </c>
      <c r="H1768" t="s">
        <v>310</v>
      </c>
      <c r="I1768" t="s">
        <v>57</v>
      </c>
      <c r="J1768">
        <v>6.8586188142048181E-4</v>
      </c>
      <c r="K1768">
        <v>6.2673308216811219E-2</v>
      </c>
      <c r="L1768">
        <v>9.8554535723617137E-3</v>
      </c>
      <c r="M1768"/>
      <c r="N1768">
        <v>2.7813598321070063E-3</v>
      </c>
      <c r="O1768">
        <v>0.92468987837871996</v>
      </c>
      <c r="P1768">
        <v>8.5679999999999996</v>
      </c>
      <c r="Q1768"/>
      <c r="R1768">
        <v>14.756</v>
      </c>
      <c r="S1768">
        <v>7.1550000000000002</v>
      </c>
      <c r="T1768"/>
      <c r="U1768"/>
      <c r="V1768"/>
      <c r="W1768"/>
      <c r="X1768"/>
      <c r="Y1768"/>
      <c r="Z1768">
        <v>1.482</v>
      </c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>
        <v>18.547099999999997</v>
      </c>
      <c r="AR1768"/>
      <c r="AS1768"/>
      <c r="AT1768"/>
      <c r="AU1768">
        <v>4.3477399999999999</v>
      </c>
      <c r="AV1768"/>
      <c r="AW1768"/>
      <c r="AX1768">
        <v>-4.0310000000000006E-2</v>
      </c>
      <c r="AY1768"/>
      <c r="AZ1768"/>
      <c r="BA1768">
        <v>-14.73767</v>
      </c>
      <c r="BB1768"/>
      <c r="BC1768"/>
    </row>
    <row r="1769" spans="1:55" x14ac:dyDescent="0.2">
      <c r="A1769" s="3" t="str">
        <f t="shared" si="27"/>
        <v>NepalAR5_UNFCCC2000</v>
      </c>
      <c r="B1769" t="s">
        <v>295</v>
      </c>
      <c r="C1769" t="s">
        <v>296</v>
      </c>
      <c r="D1769" t="s">
        <v>25</v>
      </c>
      <c r="E1769" t="s">
        <v>58</v>
      </c>
      <c r="F1769">
        <v>46.597109999999994</v>
      </c>
      <c r="G1769">
        <v>1.8973150919196236</v>
      </c>
      <c r="H1769" t="s">
        <v>299</v>
      </c>
      <c r="I1769" t="s">
        <v>136</v>
      </c>
      <c r="J1769">
        <v>7.4375049411016191E-4</v>
      </c>
      <c r="K1769">
        <v>0.17044962659701429</v>
      </c>
      <c r="L1769">
        <v>1.6826580017516107E-2</v>
      </c>
      <c r="M1769"/>
      <c r="N1769">
        <v>2.8104747268661088E-3</v>
      </c>
      <c r="O1769">
        <v>0.8099133186586035</v>
      </c>
      <c r="P1769"/>
      <c r="Q1769">
        <v>3.0912500000000001</v>
      </c>
      <c r="R1769">
        <v>12.054559999999999</v>
      </c>
      <c r="S1769">
        <v>5.1648499999999995</v>
      </c>
      <c r="T1769"/>
      <c r="U1769"/>
      <c r="V1769"/>
      <c r="W1769"/>
      <c r="X1769"/>
      <c r="Y1769"/>
      <c r="Z1769">
        <v>4.3959999999999999E-2</v>
      </c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>
        <v>13.037000000000001</v>
      </c>
      <c r="AR1769"/>
      <c r="AS1769"/>
      <c r="AT1769"/>
      <c r="AU1769">
        <v>4.3479999999999999</v>
      </c>
      <c r="AV1769"/>
      <c r="AW1769"/>
      <c r="AX1769">
        <v>-0.122</v>
      </c>
      <c r="AY1769"/>
      <c r="AZ1769"/>
      <c r="BA1769">
        <v>-29.562000000000001</v>
      </c>
      <c r="BB1769"/>
      <c r="BC1769"/>
    </row>
    <row r="1770" spans="1:55" x14ac:dyDescent="0.2">
      <c r="A1770" s="3" t="str">
        <f t="shared" si="27"/>
        <v>NepalAR6_UNFCCC1994</v>
      </c>
      <c r="B1770" t="s">
        <v>295</v>
      </c>
      <c r="C1770" t="s">
        <v>296</v>
      </c>
      <c r="D1770" t="s">
        <v>285</v>
      </c>
      <c r="E1770" t="s">
        <v>70</v>
      </c>
      <c r="F1770">
        <v>58.813524000000001</v>
      </c>
      <c r="G1770">
        <v>2.6985178220205408</v>
      </c>
      <c r="H1770" t="s">
        <v>313</v>
      </c>
      <c r="I1770" t="s">
        <v>57</v>
      </c>
      <c r="J1770">
        <v>6.7630433196179157E-4</v>
      </c>
      <c r="K1770">
        <v>6.238701153156543E-2</v>
      </c>
      <c r="L1770">
        <v>9.9481200956433088E-3</v>
      </c>
      <c r="M1770"/>
      <c r="N1770">
        <v>2.8054771892260699E-3</v>
      </c>
      <c r="O1770">
        <v>0.92485939118356519</v>
      </c>
      <c r="P1770">
        <v>8.3231999999999982</v>
      </c>
      <c r="Q1770"/>
      <c r="R1770">
        <v>14.3344</v>
      </c>
      <c r="S1770">
        <v>7.3710000000000004</v>
      </c>
      <c r="T1770"/>
      <c r="U1770"/>
      <c r="V1770"/>
      <c r="W1770"/>
      <c r="X1770"/>
      <c r="Y1770"/>
      <c r="Z1770">
        <v>1.4707999999999999</v>
      </c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>
        <v>18.547099999999997</v>
      </c>
      <c r="AR1770"/>
      <c r="AS1770"/>
      <c r="AT1770"/>
      <c r="AU1770">
        <v>4.3477399999999999</v>
      </c>
      <c r="AV1770"/>
      <c r="AW1770"/>
      <c r="AX1770">
        <v>-4.0310000000000006E-2</v>
      </c>
      <c r="AY1770"/>
      <c r="AZ1770"/>
      <c r="BA1770">
        <v>-14.73767</v>
      </c>
      <c r="BB1770"/>
      <c r="BC1770"/>
    </row>
    <row r="1771" spans="1:55" x14ac:dyDescent="0.2">
      <c r="A1771" s="3" t="str">
        <f t="shared" si="27"/>
        <v>NepalAR6_UNFCCC2000</v>
      </c>
      <c r="B1771" t="s">
        <v>295</v>
      </c>
      <c r="C1771" t="s">
        <v>296</v>
      </c>
      <c r="D1771" t="s">
        <v>285</v>
      </c>
      <c r="E1771" t="s">
        <v>58</v>
      </c>
      <c r="F1771">
        <v>46.307277999999997</v>
      </c>
      <c r="G1771">
        <v>1.8855138744681283</v>
      </c>
      <c r="H1771" t="s">
        <v>307</v>
      </c>
      <c r="I1771" t="s">
        <v>136</v>
      </c>
      <c r="J1771">
        <v>7.3368632873247114E-4</v>
      </c>
      <c r="K1771">
        <v>0.16906741959654811</v>
      </c>
      <c r="L1771">
        <v>1.6848280307039422E-2</v>
      </c>
      <c r="M1771"/>
      <c r="N1771">
        <v>2.8280651693671135E-3</v>
      </c>
      <c r="O1771">
        <v>0.81125623492704535</v>
      </c>
      <c r="P1771"/>
      <c r="Q1771">
        <v>3.1220500000000002</v>
      </c>
      <c r="R1771">
        <v>11.710143999999998</v>
      </c>
      <c r="S1771">
        <v>5.3207699999999996</v>
      </c>
      <c r="T1771"/>
      <c r="U1771"/>
      <c r="V1771"/>
      <c r="W1771"/>
      <c r="X1771"/>
      <c r="Y1771"/>
      <c r="Z1771">
        <v>4.2703999999999999E-2</v>
      </c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>
        <v>13.023399999999999</v>
      </c>
      <c r="AR1771"/>
      <c r="AS1771"/>
      <c r="AT1771"/>
      <c r="AU1771">
        <v>4.3479999999999999</v>
      </c>
      <c r="AV1771"/>
      <c r="AW1771"/>
      <c r="AX1771">
        <v>-0.122</v>
      </c>
      <c r="AY1771"/>
      <c r="AZ1771"/>
      <c r="BA1771">
        <v>-29.562000000000001</v>
      </c>
      <c r="BB1771"/>
      <c r="BC1771"/>
    </row>
    <row r="1772" spans="1:55" x14ac:dyDescent="0.2">
      <c r="A1772" s="3" t="str">
        <f t="shared" si="27"/>
        <v>NepalSAR_UNFCCC1994</v>
      </c>
      <c r="B1772" t="s">
        <v>295</v>
      </c>
      <c r="C1772" t="s">
        <v>296</v>
      </c>
      <c r="D1772" t="s">
        <v>23</v>
      </c>
      <c r="E1772" t="s">
        <v>70</v>
      </c>
      <c r="F1772">
        <v>54.083709999999996</v>
      </c>
      <c r="G1772">
        <v>2.481501623946059</v>
      </c>
      <c r="H1772" t="s">
        <v>313</v>
      </c>
      <c r="I1772" t="s">
        <v>71</v>
      </c>
      <c r="J1772">
        <v>5.9087158921637402E-4</v>
      </c>
      <c r="K1772">
        <v>6.0387869101435537E-2</v>
      </c>
      <c r="L1772">
        <v>1.0370405432615477E-2</v>
      </c>
      <c r="M1772"/>
      <c r="N1772">
        <v>3.0508262099622975E-3</v>
      </c>
      <c r="O1772">
        <v>0.92619089925598663</v>
      </c>
      <c r="P1772">
        <v>6.4260000000000002</v>
      </c>
      <c r="Q1772"/>
      <c r="R1772">
        <v>11.067</v>
      </c>
      <c r="S1772">
        <v>8.3699999999999992</v>
      </c>
      <c r="T1772"/>
      <c r="U1772"/>
      <c r="V1772"/>
      <c r="W1772"/>
      <c r="X1772"/>
      <c r="Y1772"/>
      <c r="Z1772">
        <v>1.3340000000000001</v>
      </c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>
        <v>18.547099999999997</v>
      </c>
      <c r="AR1772"/>
      <c r="AS1772"/>
      <c r="AT1772"/>
      <c r="AU1772">
        <v>4.3477399999999999</v>
      </c>
      <c r="AV1772"/>
      <c r="AW1772"/>
      <c r="AX1772">
        <v>-4.0310000000000006E-2</v>
      </c>
      <c r="AY1772"/>
      <c r="AZ1772"/>
      <c r="BA1772">
        <v>-14.73767</v>
      </c>
      <c r="BB1772"/>
      <c r="BC1772"/>
    </row>
    <row r="1773" spans="1:55" x14ac:dyDescent="0.2">
      <c r="A1773" s="3" t="str">
        <f t="shared" si="27"/>
        <v>NepalSAR_UNFCCC2000</v>
      </c>
      <c r="B1773" t="s">
        <v>295</v>
      </c>
      <c r="C1773" t="s">
        <v>296</v>
      </c>
      <c r="D1773" t="s">
        <v>23</v>
      </c>
      <c r="E1773" t="s">
        <v>58</v>
      </c>
      <c r="F1773">
        <v>43.297330000000002</v>
      </c>
      <c r="G1773">
        <v>1.7629564934139541</v>
      </c>
      <c r="H1773" t="s">
        <v>309</v>
      </c>
      <c r="I1773" t="s">
        <v>59</v>
      </c>
      <c r="J1773">
        <v>6.4500609105791864E-4</v>
      </c>
      <c r="K1773">
        <v>0.15923938034978138</v>
      </c>
      <c r="L1773">
        <v>1.6639363212465987E-2</v>
      </c>
      <c r="M1773"/>
      <c r="N1773">
        <v>3.0246668789969265E-3</v>
      </c>
      <c r="O1773">
        <v>0.82109658955875564</v>
      </c>
      <c r="P1773"/>
      <c r="Q1773">
        <v>3.1695000000000002</v>
      </c>
      <c r="R1773">
        <v>9.0409199999999998</v>
      </c>
      <c r="S1773">
        <v>6.0419</v>
      </c>
      <c r="T1773"/>
      <c r="U1773"/>
      <c r="V1773"/>
      <c r="W1773"/>
      <c r="X1773"/>
      <c r="Y1773"/>
      <c r="Z1773">
        <v>3.2969999999999999E-2</v>
      </c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>
        <v>12.917999999999999</v>
      </c>
      <c r="AR1773"/>
      <c r="AS1773"/>
      <c r="AT1773"/>
      <c r="AU1773">
        <v>4.3479999999999999</v>
      </c>
      <c r="AV1773"/>
      <c r="AW1773"/>
      <c r="AX1773">
        <v>-0.122</v>
      </c>
      <c r="AY1773"/>
      <c r="AZ1773"/>
      <c r="BA1773">
        <v>-29.562000000000001</v>
      </c>
      <c r="BB1773"/>
      <c r="BC1773"/>
    </row>
    <row r="1774" spans="1:55" x14ac:dyDescent="0.2">
      <c r="A1774" s="3" t="str">
        <f t="shared" si="27"/>
        <v>RwandaAR4_UNFCCC2002</v>
      </c>
      <c r="B1774" t="s">
        <v>187</v>
      </c>
      <c r="C1774" t="s">
        <v>188</v>
      </c>
      <c r="D1774" t="s">
        <v>26</v>
      </c>
      <c r="E1774" t="s">
        <v>52</v>
      </c>
      <c r="F1774">
        <v>3.09973725</v>
      </c>
      <c r="G1774">
        <v>0.37023697533272193</v>
      </c>
      <c r="H1774" t="s">
        <v>317</v>
      </c>
      <c r="I1774" t="s">
        <v>236</v>
      </c>
      <c r="J1774">
        <v>1.5932276444542771E-4</v>
      </c>
      <c r="K1774">
        <v>0.42545681896102638</v>
      </c>
      <c r="L1774">
        <v>7.6387119585700367E-2</v>
      </c>
      <c r="M1774"/>
      <c r="N1774">
        <v>1.7031282248197003E-2</v>
      </c>
      <c r="O1774">
        <v>0.48112477920507618</v>
      </c>
      <c r="P1774"/>
      <c r="Q1774">
        <v>0.13838999999999999</v>
      </c>
      <c r="R1774">
        <v>0.27274999999999999</v>
      </c>
      <c r="S1774">
        <v>0.54027400000000003</v>
      </c>
      <c r="T1774"/>
      <c r="U1774"/>
      <c r="V1774"/>
      <c r="W1774"/>
      <c r="X1774"/>
      <c r="Y1774"/>
      <c r="Z1774">
        <v>3.0224999999999998E-2</v>
      </c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>
        <v>0.50972139999999999</v>
      </c>
      <c r="AR1774"/>
      <c r="AS1774"/>
      <c r="AT1774"/>
      <c r="AU1774"/>
      <c r="AV1774"/>
      <c r="AW1774"/>
      <c r="AX1774"/>
      <c r="AY1774"/>
      <c r="AZ1774"/>
      <c r="BA1774">
        <v>-7.5170000000000003</v>
      </c>
      <c r="BB1774"/>
      <c r="BC1774"/>
    </row>
    <row r="1775" spans="1:55" x14ac:dyDescent="0.2">
      <c r="A1775" s="3" t="str">
        <f t="shared" si="27"/>
        <v>RwandaAR4_UNFCCC2005</v>
      </c>
      <c r="B1775" t="s">
        <v>187</v>
      </c>
      <c r="C1775" t="s">
        <v>188</v>
      </c>
      <c r="D1775" t="s">
        <v>26</v>
      </c>
      <c r="E1775" t="s">
        <v>43</v>
      </c>
      <c r="F1775">
        <v>6.7620803020000002</v>
      </c>
      <c r="G1775">
        <v>0.74915314704287994</v>
      </c>
      <c r="H1775" t="s">
        <v>317</v>
      </c>
      <c r="I1775" t="s">
        <v>191</v>
      </c>
      <c r="J1775">
        <v>1.5103425519988765E-4</v>
      </c>
      <c r="K1775">
        <v>0.13028535016649082</v>
      </c>
      <c r="L1775">
        <v>1.109126136491125E-2</v>
      </c>
      <c r="M1775"/>
      <c r="N1775">
        <v>2.2330406214687983E-2</v>
      </c>
      <c r="O1775">
        <v>0.83629298225390991</v>
      </c>
      <c r="P1775"/>
      <c r="Q1775">
        <v>1.2503118420000001</v>
      </c>
      <c r="R1775">
        <v>1.1373499999999999</v>
      </c>
      <c r="S1775">
        <v>2.7714000000000003</v>
      </c>
      <c r="T1775"/>
      <c r="U1775"/>
      <c r="V1775"/>
      <c r="W1775"/>
      <c r="X1775"/>
      <c r="Y1775"/>
      <c r="Z1775">
        <v>4.1018460000000007E-2</v>
      </c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>
        <v>0.45500000000000002</v>
      </c>
      <c r="AR1775"/>
      <c r="AS1775"/>
      <c r="AT1775"/>
      <c r="AU1775"/>
      <c r="AV1775"/>
      <c r="AW1775"/>
      <c r="AX1775"/>
      <c r="AY1775"/>
      <c r="AZ1775"/>
      <c r="BA1775"/>
      <c r="BB1775">
        <v>-9</v>
      </c>
      <c r="BC1775"/>
    </row>
    <row r="1776" spans="1:55" x14ac:dyDescent="0.2">
      <c r="A1776" s="3" t="str">
        <f t="shared" si="27"/>
        <v>RwandaAR5_UNFCCC2002</v>
      </c>
      <c r="B1776" t="s">
        <v>187</v>
      </c>
      <c r="C1776" t="s">
        <v>188</v>
      </c>
      <c r="D1776" t="s">
        <v>25</v>
      </c>
      <c r="E1776" t="s">
        <v>52</v>
      </c>
      <c r="F1776">
        <v>3.1956969900000001</v>
      </c>
      <c r="G1776">
        <v>0.38169854159654459</v>
      </c>
      <c r="H1776" t="s">
        <v>317</v>
      </c>
      <c r="I1776" t="s">
        <v>222</v>
      </c>
      <c r="J1776">
        <v>1.5945684921907027E-4</v>
      </c>
      <c r="K1776">
        <v>0.45240997332478639</v>
      </c>
      <c r="L1776">
        <v>7.5238672737868051E-2</v>
      </c>
      <c r="M1776"/>
      <c r="N1776">
        <v>1.6519870364805768E-2</v>
      </c>
      <c r="O1776">
        <v>0.45583148357253983</v>
      </c>
      <c r="P1776"/>
      <c r="Q1776">
        <v>0.12543000000000001</v>
      </c>
      <c r="R1776">
        <v>0.30548000000000003</v>
      </c>
      <c r="S1776">
        <v>0.48044500000000001</v>
      </c>
      <c r="T1776"/>
      <c r="U1776"/>
      <c r="V1776"/>
      <c r="W1776"/>
      <c r="X1776"/>
      <c r="Y1776"/>
      <c r="Z1776">
        <v>3.3852E-2</v>
      </c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>
        <v>0.51149230000000001</v>
      </c>
      <c r="AR1776"/>
      <c r="AS1776"/>
      <c r="AT1776"/>
      <c r="AU1776"/>
      <c r="AV1776"/>
      <c r="AW1776"/>
      <c r="AX1776"/>
      <c r="AY1776"/>
      <c r="AZ1776"/>
      <c r="BA1776">
        <v>-7.5170000000000003</v>
      </c>
      <c r="BB1776"/>
      <c r="BC1776"/>
    </row>
    <row r="1777" spans="1:55" x14ac:dyDescent="0.2">
      <c r="A1777" s="3" t="str">
        <f t="shared" si="27"/>
        <v>RwandaAR5_UNFCCC2005</v>
      </c>
      <c r="B1777" t="s">
        <v>187</v>
      </c>
      <c r="C1777" t="s">
        <v>188</v>
      </c>
      <c r="D1777" t="s">
        <v>25</v>
      </c>
      <c r="E1777" t="s">
        <v>43</v>
      </c>
      <c r="F1777">
        <v>6.5368208350000003</v>
      </c>
      <c r="G1777">
        <v>0.72419724130565588</v>
      </c>
      <c r="H1777" t="s">
        <v>317</v>
      </c>
      <c r="I1777" t="s">
        <v>177</v>
      </c>
      <c r="J1777">
        <v>1.5091356288566342E-4</v>
      </c>
      <c r="K1777">
        <v>0.14395376953910347</v>
      </c>
      <c r="L1777">
        <v>1.2850283359494891E-2</v>
      </c>
      <c r="M1777"/>
      <c r="N1777">
        <v>2.3099914134330102E-2</v>
      </c>
      <c r="O1777">
        <v>0.82009603296707156</v>
      </c>
      <c r="P1777"/>
      <c r="Q1777">
        <v>1.1222371350000002</v>
      </c>
      <c r="R1777">
        <v>1.2738319999999999</v>
      </c>
      <c r="S1777">
        <v>2.4645000000000001</v>
      </c>
      <c r="T1777"/>
      <c r="U1777"/>
      <c r="V1777"/>
      <c r="W1777"/>
      <c r="X1777"/>
      <c r="Y1777"/>
      <c r="Z1777">
        <v>4.5251699999999999E-2</v>
      </c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>
        <v>0.45500000000000002</v>
      </c>
      <c r="AR1777"/>
      <c r="AS1777"/>
      <c r="AT1777"/>
      <c r="AU1777"/>
      <c r="AV1777"/>
      <c r="AW1777"/>
      <c r="AX1777"/>
      <c r="AY1777"/>
      <c r="AZ1777"/>
      <c r="BA1777"/>
      <c r="BB1777">
        <v>-9</v>
      </c>
      <c r="BC1777"/>
    </row>
    <row r="1778" spans="1:55" x14ac:dyDescent="0.2">
      <c r="A1778" s="3" t="str">
        <f t="shared" si="27"/>
        <v>RwandaAR6_UNFCCC2002</v>
      </c>
      <c r="B1778" t="s">
        <v>187</v>
      </c>
      <c r="C1778" t="s">
        <v>188</v>
      </c>
      <c r="D1778" t="s">
        <v>285</v>
      </c>
      <c r="E1778" t="s">
        <v>52</v>
      </c>
      <c r="F1778">
        <v>3.1680203260000002</v>
      </c>
      <c r="G1778">
        <v>0.37839280193533298</v>
      </c>
      <c r="H1778" t="s">
        <v>317</v>
      </c>
      <c r="I1778" t="s">
        <v>236</v>
      </c>
      <c r="J1778">
        <v>1.5937794678991807E-4</v>
      </c>
      <c r="K1778">
        <v>0.44567498333658101</v>
      </c>
      <c r="L1778">
        <v>7.5496990356115526E-2</v>
      </c>
      <c r="M1778"/>
      <c r="N1778">
        <v>1.6664192324377148E-2</v>
      </c>
      <c r="O1778">
        <v>0.46216383398292626</v>
      </c>
      <c r="P1778"/>
      <c r="Q1778">
        <v>0.12854199999999999</v>
      </c>
      <c r="R1778">
        <v>0.29675200000000002</v>
      </c>
      <c r="S1778">
        <v>0.49494900000000003</v>
      </c>
      <c r="T1778"/>
      <c r="U1778"/>
      <c r="V1778"/>
      <c r="W1778"/>
      <c r="X1778"/>
      <c r="Y1778"/>
      <c r="Z1778">
        <v>3.2884799999999999E-2</v>
      </c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>
        <v>0.51101662000000003</v>
      </c>
      <c r="AR1778"/>
      <c r="AS1778"/>
      <c r="AT1778"/>
      <c r="AU1778"/>
      <c r="AV1778"/>
      <c r="AW1778"/>
      <c r="AX1778"/>
      <c r="AY1778"/>
      <c r="AZ1778"/>
      <c r="BA1778">
        <v>-7.5170000000000003</v>
      </c>
      <c r="BB1778"/>
      <c r="BC1778"/>
    </row>
    <row r="1779" spans="1:55" x14ac:dyDescent="0.2">
      <c r="A1779" s="3" t="str">
        <f t="shared" si="27"/>
        <v>RwandaAR6_UNFCCC2005</v>
      </c>
      <c r="B1779" t="s">
        <v>187</v>
      </c>
      <c r="C1779" t="s">
        <v>188</v>
      </c>
      <c r="D1779" t="s">
        <v>285</v>
      </c>
      <c r="E1779" t="s">
        <v>43</v>
      </c>
      <c r="F1779">
        <v>6.5862062670000006</v>
      </c>
      <c r="G1779">
        <v>0.72966852383241465</v>
      </c>
      <c r="H1779" t="s">
        <v>317</v>
      </c>
      <c r="I1779" t="s">
        <v>177</v>
      </c>
      <c r="J1779">
        <v>1.5089128550630708E-4</v>
      </c>
      <c r="K1779">
        <v>0.14044503960264443</v>
      </c>
      <c r="L1779">
        <v>1.2389529980081929E-2</v>
      </c>
      <c r="M1779"/>
      <c r="N1779">
        <v>2.2926703762161414E-2</v>
      </c>
      <c r="O1779">
        <v>0.82423872665511222</v>
      </c>
      <c r="P1779"/>
      <c r="Q1779">
        <v>1.153154647</v>
      </c>
      <c r="R1779">
        <v>1.2374368</v>
      </c>
      <c r="S1779">
        <v>2.5388999999999999</v>
      </c>
      <c r="T1779"/>
      <c r="U1779"/>
      <c r="V1779"/>
      <c r="W1779"/>
      <c r="X1779"/>
      <c r="Y1779"/>
      <c r="Z1779">
        <v>4.4114819999999999E-2</v>
      </c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>
        <v>0.45500000000000002</v>
      </c>
      <c r="AR1779"/>
      <c r="AS1779"/>
      <c r="AT1779"/>
      <c r="AU1779"/>
      <c r="AV1779"/>
      <c r="AW1779"/>
      <c r="AX1779"/>
      <c r="AY1779"/>
      <c r="AZ1779"/>
      <c r="BA1779"/>
      <c r="BB1779">
        <v>-9</v>
      </c>
      <c r="BC1779"/>
    </row>
    <row r="1780" spans="1:55" x14ac:dyDescent="0.2">
      <c r="A1780" s="3" t="str">
        <f t="shared" si="27"/>
        <v>RwandaSAR_UNFCCC2002</v>
      </c>
      <c r="B1780" t="s">
        <v>187</v>
      </c>
      <c r="C1780" t="s">
        <v>188</v>
      </c>
      <c r="D1780" t="s">
        <v>23</v>
      </c>
      <c r="E1780" t="s">
        <v>52</v>
      </c>
      <c r="F1780">
        <v>2.8882949299999998</v>
      </c>
      <c r="G1780">
        <v>0.344982007346602</v>
      </c>
      <c r="H1780" t="s">
        <v>318</v>
      </c>
      <c r="I1780" t="s">
        <v>222</v>
      </c>
      <c r="J1780">
        <v>1.5731948275620795E-4</v>
      </c>
      <c r="K1780">
        <v>0.39797211083287815</v>
      </c>
      <c r="L1780">
        <v>7.6301072203869433E-2</v>
      </c>
      <c r="M1780"/>
      <c r="N1780">
        <v>1.8278084918426248E-2</v>
      </c>
      <c r="O1780">
        <v>0.5074487320448261</v>
      </c>
      <c r="P1780"/>
      <c r="Q1780">
        <v>0.14191000000000004</v>
      </c>
      <c r="R1780">
        <v>0.22911000000000001</v>
      </c>
      <c r="S1780">
        <v>0.56202999999999992</v>
      </c>
      <c r="T1780"/>
      <c r="U1780"/>
      <c r="V1780"/>
      <c r="W1780"/>
      <c r="X1780"/>
      <c r="Y1780"/>
      <c r="Z1780">
        <v>2.5388999999999998E-2</v>
      </c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>
        <v>0.50722259999999997</v>
      </c>
      <c r="AR1780"/>
      <c r="AS1780"/>
      <c r="AT1780"/>
      <c r="AU1780"/>
      <c r="AV1780"/>
      <c r="AW1780"/>
      <c r="AX1780"/>
      <c r="AY1780"/>
      <c r="AZ1780"/>
      <c r="BA1780">
        <v>-7.5170000000000003</v>
      </c>
      <c r="BB1780"/>
      <c r="BC1780"/>
    </row>
    <row r="1781" spans="1:55" x14ac:dyDescent="0.2">
      <c r="A1781" s="3" t="str">
        <f t="shared" si="27"/>
        <v>RwandaSAR_UNFCCC2005</v>
      </c>
      <c r="B1781" t="s">
        <v>187</v>
      </c>
      <c r="C1781" t="s">
        <v>188</v>
      </c>
      <c r="D1781" t="s">
        <v>23</v>
      </c>
      <c r="E1781" t="s">
        <v>43</v>
      </c>
      <c r="F1781">
        <v>6.6350758900000004</v>
      </c>
      <c r="G1781">
        <v>0.73508266123247201</v>
      </c>
      <c r="H1781" t="s">
        <v>317</v>
      </c>
      <c r="I1781" t="s">
        <v>191</v>
      </c>
      <c r="J1781">
        <v>1.4895241321577539E-4</v>
      </c>
      <c r="K1781">
        <v>0.12072205552422099</v>
      </c>
      <c r="L1781">
        <v>9.4949931311185051E-3</v>
      </c>
      <c r="M1781"/>
      <c r="N1781">
        <v>2.2757840679347528E-2</v>
      </c>
      <c r="O1781">
        <v>0.84702511066531294</v>
      </c>
      <c r="P1781"/>
      <c r="Q1781">
        <v>1.29164839</v>
      </c>
      <c r="R1781">
        <v>0.95537400000000006</v>
      </c>
      <c r="S1781">
        <v>2.883</v>
      </c>
      <c r="T1781"/>
      <c r="U1781"/>
      <c r="V1781"/>
      <c r="W1781"/>
      <c r="X1781"/>
      <c r="Y1781"/>
      <c r="Z1781">
        <v>3.5053500000000001E-2</v>
      </c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>
        <v>0.45500000000000002</v>
      </c>
      <c r="AR1781"/>
      <c r="AS1781"/>
      <c r="AT1781"/>
      <c r="AU1781"/>
      <c r="AV1781"/>
      <c r="AW1781"/>
      <c r="AX1781"/>
      <c r="AY1781"/>
      <c r="AZ1781"/>
      <c r="BA1781"/>
      <c r="BB1781">
        <v>-9</v>
      </c>
      <c r="BC1781"/>
    </row>
    <row r="1782" spans="1:55" x14ac:dyDescent="0.2">
      <c r="A1782" s="3" t="str">
        <f t="shared" si="27"/>
        <v>ArgentinaAR4_FAO1990</v>
      </c>
      <c r="B1782" t="s">
        <v>140</v>
      </c>
      <c r="C1782" t="s">
        <v>141</v>
      </c>
      <c r="D1782" t="s">
        <v>142</v>
      </c>
      <c r="E1782" t="s">
        <v>79</v>
      </c>
      <c r="F1782">
        <v>294.97042649999997</v>
      </c>
      <c r="G1782">
        <v>9.0377329015989112</v>
      </c>
      <c r="H1782" t="s">
        <v>121</v>
      </c>
      <c r="I1782" t="s">
        <v>143</v>
      </c>
      <c r="J1782">
        <v>9.1155023821770775E-3</v>
      </c>
      <c r="K1782">
        <v>0.39380347846498437</v>
      </c>
      <c r="L1782">
        <v>3.7303027732510666E-2</v>
      </c>
      <c r="M1782"/>
      <c r="N1782">
        <v>6.6716179765906125E-3</v>
      </c>
      <c r="O1782">
        <v>0.56222187582591443</v>
      </c>
      <c r="P1782">
        <v>0.81633999999999995</v>
      </c>
      <c r="Q1782">
        <v>2.0124917</v>
      </c>
      <c r="R1782">
        <v>80.582374999999999</v>
      </c>
      <c r="S1782">
        <v>31.988809999999997</v>
      </c>
      <c r="T1782">
        <v>2.6337813999999997</v>
      </c>
      <c r="U1782">
        <v>0.52237069999999997</v>
      </c>
      <c r="V1782"/>
      <c r="W1782">
        <v>1.0607377999999998</v>
      </c>
      <c r="X1782">
        <v>81.523287999999994</v>
      </c>
      <c r="Y1782">
        <v>2.7803752000000004</v>
      </c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/>
    </row>
    <row r="1783" spans="1:55" x14ac:dyDescent="0.2">
      <c r="A1783" s="3" t="str">
        <f t="shared" si="27"/>
        <v>ArgentinaAR4_FAO1991</v>
      </c>
      <c r="B1783" t="s">
        <v>140</v>
      </c>
      <c r="C1783" t="s">
        <v>141</v>
      </c>
      <c r="D1783" t="s">
        <v>142</v>
      </c>
      <c r="E1783" t="s">
        <v>78</v>
      </c>
      <c r="F1783">
        <v>299.64568200000002</v>
      </c>
      <c r="G1783">
        <v>9.0511637505530391</v>
      </c>
      <c r="H1783" t="s">
        <v>230</v>
      </c>
      <c r="I1783" t="s">
        <v>143</v>
      </c>
      <c r="J1783">
        <v>9.2091001419718609E-3</v>
      </c>
      <c r="K1783">
        <v>0.40523302117865995</v>
      </c>
      <c r="L1783">
        <v>3.7557741279248602E-2</v>
      </c>
      <c r="M1783"/>
      <c r="N1783">
        <v>7.8252087076629388E-3</v>
      </c>
      <c r="O1783">
        <v>0.5493840288344285</v>
      </c>
      <c r="P1783">
        <v>0.60385500000000003</v>
      </c>
      <c r="Q1783">
        <v>1.9895758000000001</v>
      </c>
      <c r="R1783">
        <v>79.745800000000003</v>
      </c>
      <c r="S1783">
        <v>31.793858400000001</v>
      </c>
      <c r="T1783">
        <v>2.6337813999999997</v>
      </c>
      <c r="U1783">
        <v>0.52237069999999997</v>
      </c>
      <c r="V1783"/>
      <c r="W1783">
        <v>1.0607377999999998</v>
      </c>
      <c r="X1783">
        <v>81.523287999999994</v>
      </c>
      <c r="Y1783">
        <v>2.7803752000000004</v>
      </c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</row>
    <row r="1784" spans="1:55" x14ac:dyDescent="0.2">
      <c r="A1784" s="3" t="str">
        <f t="shared" si="27"/>
        <v>ArgentinaAR4_FAO1992</v>
      </c>
      <c r="B1784" t="s">
        <v>140</v>
      </c>
      <c r="C1784" t="s">
        <v>141</v>
      </c>
      <c r="D1784" t="s">
        <v>142</v>
      </c>
      <c r="E1784" t="s">
        <v>76</v>
      </c>
      <c r="F1784">
        <v>304.72381330000002</v>
      </c>
      <c r="G1784">
        <v>9.0777295682516996</v>
      </c>
      <c r="H1784" t="s">
        <v>149</v>
      </c>
      <c r="I1784" t="s">
        <v>207</v>
      </c>
      <c r="J1784">
        <v>9.3929855763081674E-3</v>
      </c>
      <c r="K1784">
        <v>0.40795423453700919</v>
      </c>
      <c r="L1784">
        <v>3.775464698806983E-2</v>
      </c>
      <c r="M1784"/>
      <c r="N1784">
        <v>8.6854058806174698E-3</v>
      </c>
      <c r="O1784">
        <v>0.54560571259430346</v>
      </c>
      <c r="P1784">
        <v>0.9849</v>
      </c>
      <c r="Q1784">
        <v>2.0251487999999997</v>
      </c>
      <c r="R1784">
        <v>80.321900000000014</v>
      </c>
      <c r="S1784">
        <v>32.441620999999998</v>
      </c>
      <c r="T1784">
        <v>2.6337813999999997</v>
      </c>
      <c r="U1784">
        <v>0.52237069999999997</v>
      </c>
      <c r="V1784"/>
      <c r="W1784">
        <v>1.0607377999999998</v>
      </c>
      <c r="X1784">
        <v>81.523287999999994</v>
      </c>
      <c r="Y1784">
        <v>2.7803752000000004</v>
      </c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</row>
    <row r="1785" spans="1:55" x14ac:dyDescent="0.2">
      <c r="A1785" s="3" t="str">
        <f t="shared" si="27"/>
        <v>ArgentinaAR4_FAO1993</v>
      </c>
      <c r="B1785" t="s">
        <v>140</v>
      </c>
      <c r="C1785" t="s">
        <v>141</v>
      </c>
      <c r="D1785" t="s">
        <v>142</v>
      </c>
      <c r="E1785" t="s">
        <v>73</v>
      </c>
      <c r="F1785">
        <v>305.75921169999998</v>
      </c>
      <c r="G1785">
        <v>8.9857188446668008</v>
      </c>
      <c r="H1785" t="s">
        <v>217</v>
      </c>
      <c r="I1785" t="s">
        <v>207</v>
      </c>
      <c r="J1785">
        <v>9.3809496174318517E-3</v>
      </c>
      <c r="K1785">
        <v>0.41443662251566438</v>
      </c>
      <c r="L1785">
        <v>3.844680568948497E-2</v>
      </c>
      <c r="M1785"/>
      <c r="N1785">
        <v>9.5353136992667106E-3</v>
      </c>
      <c r="O1785">
        <v>0.53758125809558399</v>
      </c>
      <c r="P1785">
        <v>0.97754999999999992</v>
      </c>
      <c r="Q1785">
        <v>2.0238409000000002</v>
      </c>
      <c r="R1785">
        <v>79.0018125</v>
      </c>
      <c r="S1785">
        <v>31.881500199999998</v>
      </c>
      <c r="T1785">
        <v>2.6337813999999997</v>
      </c>
      <c r="U1785">
        <v>0.52237069999999997</v>
      </c>
      <c r="V1785"/>
      <c r="W1785">
        <v>1.0607377999999998</v>
      </c>
      <c r="X1785">
        <v>81.523287999999994</v>
      </c>
      <c r="Y1785">
        <v>2.7803752000000004</v>
      </c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</row>
    <row r="1786" spans="1:55" x14ac:dyDescent="0.2">
      <c r="A1786" s="3" t="str">
        <f t="shared" si="27"/>
        <v>ArgentinaAR4_FAO1994</v>
      </c>
      <c r="B1786" t="s">
        <v>140</v>
      </c>
      <c r="C1786" t="s">
        <v>141</v>
      </c>
      <c r="D1786" t="s">
        <v>142</v>
      </c>
      <c r="E1786" t="s">
        <v>70</v>
      </c>
      <c r="F1786">
        <v>309.66032160000003</v>
      </c>
      <c r="G1786">
        <v>8.9786033545600006</v>
      </c>
      <c r="H1786" t="s">
        <v>149</v>
      </c>
      <c r="I1786" t="s">
        <v>143</v>
      </c>
      <c r="J1786">
        <v>9.4222480857654844E-3</v>
      </c>
      <c r="K1786">
        <v>0.41495745834037773</v>
      </c>
      <c r="L1786">
        <v>3.8772129209078493E-2</v>
      </c>
      <c r="M1786"/>
      <c r="N1786">
        <v>1.0357704156049675E-2</v>
      </c>
      <c r="O1786">
        <v>0.535912708294494</v>
      </c>
      <c r="P1786">
        <v>0.98938000000000015</v>
      </c>
      <c r="Q1786">
        <v>2.0897958999999999</v>
      </c>
      <c r="R1786">
        <v>79.586052500000008</v>
      </c>
      <c r="S1786">
        <v>32.785989800000003</v>
      </c>
      <c r="T1786">
        <v>2.6337813999999997</v>
      </c>
      <c r="U1786">
        <v>0.52237069999999997</v>
      </c>
      <c r="V1786"/>
      <c r="W1786">
        <v>1.0607377999999998</v>
      </c>
      <c r="X1786">
        <v>81.523287999999994</v>
      </c>
      <c r="Y1786">
        <v>2.7803752000000004</v>
      </c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</row>
    <row r="1787" spans="1:55" x14ac:dyDescent="0.2">
      <c r="A1787" s="3" t="str">
        <f t="shared" si="27"/>
        <v>ArgentinaAR4_FAO1995</v>
      </c>
      <c r="B1787" t="s">
        <v>140</v>
      </c>
      <c r="C1787" t="s">
        <v>141</v>
      </c>
      <c r="D1787" t="s">
        <v>142</v>
      </c>
      <c r="E1787" t="s">
        <v>68</v>
      </c>
      <c r="F1787">
        <v>312.40578433600007</v>
      </c>
      <c r="G1787">
        <v>8.9396440501102994</v>
      </c>
      <c r="H1787" t="s">
        <v>217</v>
      </c>
      <c r="I1787" t="s">
        <v>143</v>
      </c>
      <c r="J1787">
        <v>9.2890789194257136E-3</v>
      </c>
      <c r="K1787">
        <v>0.42180800294745024</v>
      </c>
      <c r="L1787">
        <v>4.0183752348510481E-2</v>
      </c>
      <c r="M1787"/>
      <c r="N1787">
        <v>8.9128524682029614E-3</v>
      </c>
      <c r="O1787">
        <v>0.52909539223583624</v>
      </c>
      <c r="P1787">
        <v>1.288805</v>
      </c>
      <c r="Q1787">
        <v>2.0503214999999999</v>
      </c>
      <c r="R1787">
        <v>78.625757499999992</v>
      </c>
      <c r="S1787">
        <v>32.791264400000003</v>
      </c>
      <c r="T1787">
        <v>2.6388040999999998</v>
      </c>
      <c r="U1787">
        <v>0.52237069999999997</v>
      </c>
      <c r="V1787"/>
      <c r="W1787">
        <v>1.0607377999999998</v>
      </c>
      <c r="X1787">
        <v>81.523287999999994</v>
      </c>
      <c r="Y1787">
        <v>2.7803752000000004</v>
      </c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</row>
    <row r="1788" spans="1:55" x14ac:dyDescent="0.2">
      <c r="A1788" s="3" t="str">
        <f t="shared" si="27"/>
        <v>ArgentinaAR4_FAO1996</v>
      </c>
      <c r="B1788" t="s">
        <v>140</v>
      </c>
      <c r="C1788" t="s">
        <v>141</v>
      </c>
      <c r="D1788" t="s">
        <v>142</v>
      </c>
      <c r="E1788" t="s">
        <v>65</v>
      </c>
      <c r="F1788">
        <v>323.62604206399999</v>
      </c>
      <c r="G1788">
        <v>9.1447266572367152</v>
      </c>
      <c r="H1788" t="s">
        <v>241</v>
      </c>
      <c r="I1788" t="s">
        <v>207</v>
      </c>
      <c r="J1788">
        <v>9.5206685891380937E-3</v>
      </c>
      <c r="K1788">
        <v>0.44217844487218549</v>
      </c>
      <c r="L1788">
        <v>4.048216653531591E-2</v>
      </c>
      <c r="M1788"/>
      <c r="N1788">
        <v>8.0076477080528365E-3</v>
      </c>
      <c r="O1788">
        <v>0.50933174088444588</v>
      </c>
      <c r="P1788">
        <v>1.3525050000000001</v>
      </c>
      <c r="Q1788">
        <v>1.9981559000000002</v>
      </c>
      <c r="R1788">
        <v>75.920654999999996</v>
      </c>
      <c r="S1788">
        <v>32.937373800000003</v>
      </c>
      <c r="T1788">
        <v>2.6352894</v>
      </c>
      <c r="U1788">
        <v>1.1761084999999998</v>
      </c>
      <c r="V1788"/>
      <c r="W1788">
        <v>2.9896224999999998</v>
      </c>
      <c r="X1788">
        <v>81.523287999999994</v>
      </c>
      <c r="Y1788">
        <v>2.9491199999999997</v>
      </c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/>
      <c r="BC1788"/>
    </row>
    <row r="1789" spans="1:55" x14ac:dyDescent="0.2">
      <c r="A1789" s="3" t="str">
        <f t="shared" si="27"/>
        <v>ArgentinaAR4_FAO1997</v>
      </c>
      <c r="B1789" t="s">
        <v>140</v>
      </c>
      <c r="C1789" t="s">
        <v>141</v>
      </c>
      <c r="D1789" t="s">
        <v>142</v>
      </c>
      <c r="E1789" t="s">
        <v>64</v>
      </c>
      <c r="F1789">
        <v>328.7723714</v>
      </c>
      <c r="G1789">
        <v>9.1794906635366669</v>
      </c>
      <c r="H1789" t="s">
        <v>204</v>
      </c>
      <c r="I1789" t="s">
        <v>207</v>
      </c>
      <c r="J1789">
        <v>9.3074976623186874E-3</v>
      </c>
      <c r="K1789">
        <v>0.44648812603965671</v>
      </c>
      <c r="L1789">
        <v>4.1513616067800768E-2</v>
      </c>
      <c r="M1789"/>
      <c r="N1789">
        <v>1.0172813444627542E-2</v>
      </c>
      <c r="O1789">
        <v>0.50182544444791499</v>
      </c>
      <c r="P1789">
        <v>1.5708550000000001</v>
      </c>
      <c r="Q1789">
        <v>1.9891874</v>
      </c>
      <c r="R1789">
        <v>74.751935000000003</v>
      </c>
      <c r="S1789">
        <v>33.076182200000005</v>
      </c>
      <c r="T1789">
        <v>2.6353521999999998</v>
      </c>
      <c r="U1789">
        <v>1.8044314000000001</v>
      </c>
      <c r="V1789"/>
      <c r="W1789">
        <v>3.6116481</v>
      </c>
      <c r="X1789">
        <v>81.523287999999994</v>
      </c>
      <c r="Y1789">
        <v>3.1470551000000007</v>
      </c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/>
      <c r="BB1789"/>
      <c r="BC1789"/>
    </row>
    <row r="1790" spans="1:55" x14ac:dyDescent="0.2">
      <c r="A1790" s="3" t="str">
        <f t="shared" si="27"/>
        <v>ArgentinaAR4_FAO1998</v>
      </c>
      <c r="B1790" t="s">
        <v>140</v>
      </c>
      <c r="C1790" t="s">
        <v>141</v>
      </c>
      <c r="D1790" t="s">
        <v>142</v>
      </c>
      <c r="E1790" t="s">
        <v>62</v>
      </c>
      <c r="F1790">
        <v>333.69335096399999</v>
      </c>
      <c r="G1790">
        <v>9.2096032647410748</v>
      </c>
      <c r="H1790" t="s">
        <v>230</v>
      </c>
      <c r="I1790" t="s">
        <v>143</v>
      </c>
      <c r="J1790">
        <v>9.5788983549078069E-3</v>
      </c>
      <c r="K1790">
        <v>0.46155297837089931</v>
      </c>
      <c r="L1790">
        <v>4.3711129658000294E-2</v>
      </c>
      <c r="M1790"/>
      <c r="N1790">
        <v>1.0361199358668083E-2</v>
      </c>
      <c r="O1790">
        <v>0.48437469261243232</v>
      </c>
      <c r="P1790">
        <v>1.481935</v>
      </c>
      <c r="Q1790">
        <v>1.9831853999999998</v>
      </c>
      <c r="R1790">
        <v>72.019709999999989</v>
      </c>
      <c r="S1790">
        <v>32.445912200000002</v>
      </c>
      <c r="T1790">
        <v>2.6367136999999996</v>
      </c>
      <c r="U1790">
        <v>1.6665141000000001</v>
      </c>
      <c r="V1790"/>
      <c r="W1790">
        <v>3.3432542000000001</v>
      </c>
      <c r="X1790">
        <v>81.523287999999994</v>
      </c>
      <c r="Y1790">
        <v>3.5847790999999996</v>
      </c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/>
      <c r="BB1790"/>
      <c r="BC1790"/>
    </row>
    <row r="1791" spans="1:55" x14ac:dyDescent="0.2">
      <c r="A1791" s="3" t="str">
        <f t="shared" si="27"/>
        <v>ArgentinaAR4_FAO1999</v>
      </c>
      <c r="B1791" t="s">
        <v>140</v>
      </c>
      <c r="C1791" t="s">
        <v>141</v>
      </c>
      <c r="D1791" t="s">
        <v>142</v>
      </c>
      <c r="E1791" t="s">
        <v>60</v>
      </c>
      <c r="F1791">
        <v>340.77412373599998</v>
      </c>
      <c r="G1791">
        <v>9.2972972340541205</v>
      </c>
      <c r="H1791" t="s">
        <v>144</v>
      </c>
      <c r="I1791" t="s">
        <v>146</v>
      </c>
      <c r="J1791">
        <v>9.781721171531442E-3</v>
      </c>
      <c r="K1791">
        <v>0.45902857378098211</v>
      </c>
      <c r="L1791">
        <v>4.5554211980092463E-2</v>
      </c>
      <c r="M1791"/>
      <c r="N1791">
        <v>1.016329123828401E-2</v>
      </c>
      <c r="O1791">
        <v>0.48525392300064146</v>
      </c>
      <c r="P1791">
        <v>2.0244</v>
      </c>
      <c r="Q1791">
        <v>1.8332545</v>
      </c>
      <c r="R1791">
        <v>73.549517500000007</v>
      </c>
      <c r="S1791">
        <v>32.758663200000001</v>
      </c>
      <c r="T1791">
        <v>2.6417818999999998</v>
      </c>
      <c r="U1791">
        <v>2.6063841999999999</v>
      </c>
      <c r="V1791"/>
      <c r="W1791">
        <v>4.7434245000000006</v>
      </c>
      <c r="X1791">
        <v>81.523287999999994</v>
      </c>
      <c r="Y1791">
        <v>3.736491</v>
      </c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/>
      <c r="BC1791"/>
    </row>
    <row r="1792" spans="1:55" x14ac:dyDescent="0.2">
      <c r="A1792" s="3" t="str">
        <f t="shared" si="27"/>
        <v>ArgentinaAR4_FAO2000</v>
      </c>
      <c r="B1792" t="s">
        <v>140</v>
      </c>
      <c r="C1792" t="s">
        <v>141</v>
      </c>
      <c r="D1792" t="s">
        <v>142</v>
      </c>
      <c r="E1792" t="s">
        <v>58</v>
      </c>
      <c r="F1792">
        <v>339.70379439999999</v>
      </c>
      <c r="G1792">
        <v>9.1636552935204421</v>
      </c>
      <c r="H1792" t="s">
        <v>217</v>
      </c>
      <c r="I1792" t="s">
        <v>146</v>
      </c>
      <c r="J1792">
        <v>9.5553420370837316E-3</v>
      </c>
      <c r="K1792">
        <v>0.45655674901699006</v>
      </c>
      <c r="L1792">
        <v>4.8457745457552645E-2</v>
      </c>
      <c r="M1792"/>
      <c r="N1792">
        <v>8.6643424316134154E-3</v>
      </c>
      <c r="O1792">
        <v>0.48632116309384382</v>
      </c>
      <c r="P1792">
        <v>1.3233499999999998</v>
      </c>
      <c r="Q1792">
        <v>1.8269792</v>
      </c>
      <c r="R1792">
        <v>72.988135</v>
      </c>
      <c r="S1792">
        <v>33.231857400000003</v>
      </c>
      <c r="T1792">
        <v>2.6410852</v>
      </c>
      <c r="U1792">
        <v>0.97084360000000003</v>
      </c>
      <c r="V1792"/>
      <c r="W1792">
        <v>2.2206039999999998</v>
      </c>
      <c r="X1792">
        <v>81.523287999999994</v>
      </c>
      <c r="Y1792">
        <v>6.8201554000000009</v>
      </c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/>
      <c r="BB1792"/>
      <c r="BC1792"/>
    </row>
    <row r="1793" spans="1:55" x14ac:dyDescent="0.2">
      <c r="A1793" s="3" t="str">
        <f t="shared" si="27"/>
        <v>ArgentinaAR4_FAO2001</v>
      </c>
      <c r="B1793" t="s">
        <v>140</v>
      </c>
      <c r="C1793" t="s">
        <v>141</v>
      </c>
      <c r="D1793" t="s">
        <v>142</v>
      </c>
      <c r="E1793" t="s">
        <v>55</v>
      </c>
      <c r="F1793">
        <v>381.739037419</v>
      </c>
      <c r="G1793">
        <v>10.185005768707471</v>
      </c>
      <c r="H1793" t="s">
        <v>213</v>
      </c>
      <c r="I1793" t="s">
        <v>205</v>
      </c>
      <c r="J1793">
        <v>1.0715411483006452E-2</v>
      </c>
      <c r="K1793">
        <v>0.39117157367403088</v>
      </c>
      <c r="L1793">
        <v>4.3767715500003551E-2</v>
      </c>
      <c r="M1793"/>
      <c r="N1793">
        <v>7.1514342689651339E-3</v>
      </c>
      <c r="O1793">
        <v>0.5579092765570004</v>
      </c>
      <c r="P1793">
        <v>1.0630900000000001</v>
      </c>
      <c r="Q1793">
        <v>1.8289659999999999</v>
      </c>
      <c r="R1793">
        <v>73.21403500000001</v>
      </c>
      <c r="S1793">
        <v>33.706392600000001</v>
      </c>
      <c r="T1793">
        <v>2.6593499999999999</v>
      </c>
      <c r="U1793">
        <v>0.21837369999999998</v>
      </c>
      <c r="V1793"/>
      <c r="W1793">
        <v>0.36904169999999997</v>
      </c>
      <c r="X1793">
        <v>127.7686667</v>
      </c>
      <c r="Y1793">
        <v>5.5573124000000007</v>
      </c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/>
      <c r="BB1793"/>
      <c r="BC1793"/>
    </row>
    <row r="1794" spans="1:55" x14ac:dyDescent="0.2">
      <c r="A1794" s="3" t="str">
        <f t="shared" si="27"/>
        <v>ArgentinaAR4_FAO2002</v>
      </c>
      <c r="B1794" t="s">
        <v>140</v>
      </c>
      <c r="C1794" t="s">
        <v>141</v>
      </c>
      <c r="D1794" t="s">
        <v>142</v>
      </c>
      <c r="E1794" t="s">
        <v>52</v>
      </c>
      <c r="F1794">
        <v>377.79142664900002</v>
      </c>
      <c r="G1794">
        <v>9.9720508758499538</v>
      </c>
      <c r="H1794" t="s">
        <v>213</v>
      </c>
      <c r="I1794" t="s">
        <v>205</v>
      </c>
      <c r="J1794">
        <v>1.0337620936461957E-2</v>
      </c>
      <c r="K1794">
        <v>0.37629641641412903</v>
      </c>
      <c r="L1794">
        <v>4.487770230887763E-2</v>
      </c>
      <c r="M1794"/>
      <c r="N1794">
        <v>5.4385915721400033E-3</v>
      </c>
      <c r="O1794">
        <v>0.57338728970485331</v>
      </c>
      <c r="P1794">
        <v>0.8680699999999999</v>
      </c>
      <c r="Q1794">
        <v>1.871354</v>
      </c>
      <c r="R1794">
        <v>77.461250000000007</v>
      </c>
      <c r="S1794">
        <v>35.382463800000004</v>
      </c>
      <c r="T1794">
        <v>2.6828526999999998</v>
      </c>
      <c r="U1794">
        <v>0.14614379999999999</v>
      </c>
      <c r="V1794"/>
      <c r="W1794">
        <v>0.37019770000000002</v>
      </c>
      <c r="X1794">
        <v>127.7686667</v>
      </c>
      <c r="Y1794">
        <v>3.4235978999999999</v>
      </c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/>
      <c r="BC1794"/>
    </row>
    <row r="1795" spans="1:55" x14ac:dyDescent="0.2">
      <c r="A1795" s="3" t="str">
        <f t="shared" ref="A1795:A1858" si="28">C1795&amp;D1795&amp;E1795</f>
        <v>ArgentinaAR4_FAO2003</v>
      </c>
      <c r="B1795" t="s">
        <v>140</v>
      </c>
      <c r="C1795" t="s">
        <v>141</v>
      </c>
      <c r="D1795" t="s">
        <v>142</v>
      </c>
      <c r="E1795" t="s">
        <v>50</v>
      </c>
      <c r="F1795">
        <v>399.65360586799994</v>
      </c>
      <c r="G1795">
        <v>10.440772599960646</v>
      </c>
      <c r="H1795" t="s">
        <v>206</v>
      </c>
      <c r="I1795" t="s">
        <v>205</v>
      </c>
      <c r="J1795">
        <v>1.0648478142485242E-2</v>
      </c>
      <c r="K1795">
        <v>0.38259872488302543</v>
      </c>
      <c r="L1795">
        <v>4.303971367314835E-2</v>
      </c>
      <c r="M1795"/>
      <c r="N1795">
        <v>6.7116244257932065E-3</v>
      </c>
      <c r="O1795">
        <v>0.56764993701803312</v>
      </c>
      <c r="P1795">
        <v>0.93023</v>
      </c>
      <c r="Q1795">
        <v>1.9715974000000001</v>
      </c>
      <c r="R1795">
        <v>83.032695000000004</v>
      </c>
      <c r="S1795">
        <v>38.665440400000001</v>
      </c>
      <c r="T1795">
        <v>2.6919928</v>
      </c>
      <c r="U1795">
        <v>0.28905149999999996</v>
      </c>
      <c r="V1795"/>
      <c r="W1795">
        <v>0.53852889999999998</v>
      </c>
      <c r="X1795">
        <v>127.7686667</v>
      </c>
      <c r="Y1795">
        <v>4.5099233000000005</v>
      </c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/>
      <c r="BB1795"/>
      <c r="BC1795"/>
    </row>
    <row r="1796" spans="1:55" x14ac:dyDescent="0.2">
      <c r="A1796" s="3" t="str">
        <f t="shared" si="28"/>
        <v>ArgentinaAR4_FAO2004</v>
      </c>
      <c r="B1796" t="s">
        <v>140</v>
      </c>
      <c r="C1796" t="s">
        <v>141</v>
      </c>
      <c r="D1796" t="s">
        <v>142</v>
      </c>
      <c r="E1796" t="s">
        <v>46</v>
      </c>
      <c r="F1796">
        <v>415.338491487</v>
      </c>
      <c r="G1796">
        <v>10.740921219450433</v>
      </c>
      <c r="H1796" t="s">
        <v>218</v>
      </c>
      <c r="I1796" t="s">
        <v>205</v>
      </c>
      <c r="J1796">
        <v>1.0558289877383175E-2</v>
      </c>
      <c r="K1796">
        <v>0.40108673627523428</v>
      </c>
      <c r="L1796">
        <v>4.2008007222095155E-2</v>
      </c>
      <c r="M1796"/>
      <c r="N1796">
        <v>7.6563973775099362E-3</v>
      </c>
      <c r="O1796">
        <v>0.54924885912516064</v>
      </c>
      <c r="P1796">
        <v>1.184245</v>
      </c>
      <c r="Q1796">
        <v>2.0022745999999998</v>
      </c>
      <c r="R1796">
        <v>84.554127500000007</v>
      </c>
      <c r="S1796">
        <v>39.638767999999999</v>
      </c>
      <c r="T1796">
        <v>2.6978564</v>
      </c>
      <c r="U1796">
        <v>0.2978557</v>
      </c>
      <c r="V1796"/>
      <c r="W1796">
        <v>0.69051980000000002</v>
      </c>
      <c r="X1796">
        <v>127.7686667</v>
      </c>
      <c r="Y1796">
        <v>2.8509907000000001</v>
      </c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/>
      <c r="BC1796"/>
    </row>
    <row r="1797" spans="1:55" x14ac:dyDescent="0.2">
      <c r="A1797" s="3" t="str">
        <f t="shared" si="28"/>
        <v>ArgentinaAR4_FAO2005</v>
      </c>
      <c r="B1797" t="s">
        <v>140</v>
      </c>
      <c r="C1797" t="s">
        <v>141</v>
      </c>
      <c r="D1797" t="s">
        <v>142</v>
      </c>
      <c r="E1797" t="s">
        <v>43</v>
      </c>
      <c r="F1797">
        <v>418.53804240600005</v>
      </c>
      <c r="G1797">
        <v>10.712379715990846</v>
      </c>
      <c r="H1797" t="s">
        <v>218</v>
      </c>
      <c r="I1797" t="s">
        <v>205</v>
      </c>
      <c r="J1797">
        <v>1.0400398140091929E-2</v>
      </c>
      <c r="K1797">
        <v>0.40500801080243681</v>
      </c>
      <c r="L1797">
        <v>4.2275984838281315E-2</v>
      </c>
      <c r="M1797"/>
      <c r="N1797">
        <v>9.0712618360198373E-3</v>
      </c>
      <c r="O1797">
        <v>0.543644742523262</v>
      </c>
      <c r="P1797">
        <v>1.112565</v>
      </c>
      <c r="Q1797">
        <v>2.0465293999999998</v>
      </c>
      <c r="R1797">
        <v>84.910314999999997</v>
      </c>
      <c r="S1797">
        <v>39.521534799999998</v>
      </c>
      <c r="T1797">
        <v>2.6902339</v>
      </c>
      <c r="U1797">
        <v>0.25183420000000001</v>
      </c>
      <c r="V1797"/>
      <c r="W1797">
        <v>0.58410200000000012</v>
      </c>
      <c r="X1797">
        <v>127.7686667</v>
      </c>
      <c r="Y1797">
        <v>2.1183133000000001</v>
      </c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/>
      <c r="BB1797"/>
      <c r="BC1797"/>
    </row>
    <row r="1798" spans="1:55" x14ac:dyDescent="0.2">
      <c r="A1798" s="3" t="str">
        <f t="shared" si="28"/>
        <v>ArgentinaAR4_FAO2006</v>
      </c>
      <c r="B1798" t="s">
        <v>140</v>
      </c>
      <c r="C1798" t="s">
        <v>141</v>
      </c>
      <c r="D1798" t="s">
        <v>142</v>
      </c>
      <c r="E1798" t="s">
        <v>39</v>
      </c>
      <c r="F1798">
        <v>431.09532447699996</v>
      </c>
      <c r="G1798">
        <v>10.920205476292928</v>
      </c>
      <c r="H1798" t="s">
        <v>208</v>
      </c>
      <c r="I1798" t="s">
        <v>205</v>
      </c>
      <c r="J1798">
        <v>1.0340255323351916E-2</v>
      </c>
      <c r="K1798">
        <v>0.41296866352234884</v>
      </c>
      <c r="L1798">
        <v>4.1740086051339262E-2</v>
      </c>
      <c r="M1798"/>
      <c r="N1798">
        <v>9.9861123342563189E-3</v>
      </c>
      <c r="O1798">
        <v>0.53530513809205549</v>
      </c>
      <c r="P1798">
        <v>1.1831749999999999</v>
      </c>
      <c r="Q1798">
        <v>2.1318223999999999</v>
      </c>
      <c r="R1798">
        <v>86.805549999999997</v>
      </c>
      <c r="S1798">
        <v>40.761006199999997</v>
      </c>
      <c r="T1798">
        <v>2.6933090000000002</v>
      </c>
      <c r="U1798">
        <v>0.16045129999999999</v>
      </c>
      <c r="V1798"/>
      <c r="W1798">
        <v>0.51565139999999998</v>
      </c>
      <c r="X1798">
        <v>127.7686667</v>
      </c>
      <c r="Y1798">
        <v>2.1923868000000004</v>
      </c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</row>
    <row r="1799" spans="1:55" x14ac:dyDescent="0.2">
      <c r="A1799" s="3" t="str">
        <f t="shared" si="28"/>
        <v>ArgentinaAR4_FAO2007</v>
      </c>
      <c r="B1799" t="s">
        <v>140</v>
      </c>
      <c r="C1799" t="s">
        <v>141</v>
      </c>
      <c r="D1799" t="s">
        <v>142</v>
      </c>
      <c r="E1799" t="s">
        <v>37</v>
      </c>
      <c r="F1799">
        <v>441.380119847</v>
      </c>
      <c r="G1799">
        <v>11.068785515392912</v>
      </c>
      <c r="H1799" t="s">
        <v>183</v>
      </c>
      <c r="I1799" t="s">
        <v>205</v>
      </c>
      <c r="J1799">
        <v>1.0405019217307857E-2</v>
      </c>
      <c r="K1799">
        <v>0.4187666179076468</v>
      </c>
      <c r="L1799">
        <v>4.1446823548240828E-2</v>
      </c>
      <c r="M1799"/>
      <c r="N1799">
        <v>1.0250267963061615E-2</v>
      </c>
      <c r="O1799">
        <v>0.52953629058105078</v>
      </c>
      <c r="P1799">
        <v>1.1524449999999999</v>
      </c>
      <c r="Q1799">
        <v>2.1451096999999999</v>
      </c>
      <c r="R1799">
        <v>87.428200000000004</v>
      </c>
      <c r="S1799">
        <v>43.093482000000002</v>
      </c>
      <c r="T1799">
        <v>2.6933798000000002</v>
      </c>
      <c r="U1799">
        <v>0.24730250000000001</v>
      </c>
      <c r="V1799"/>
      <c r="W1799">
        <v>0.50537490000000007</v>
      </c>
      <c r="X1799">
        <v>127.7686667</v>
      </c>
      <c r="Y1799">
        <v>2.1712208</v>
      </c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</row>
    <row r="1800" spans="1:55" x14ac:dyDescent="0.2">
      <c r="A1800" s="3" t="str">
        <f t="shared" si="28"/>
        <v>ArgentinaAR4_FAO2008</v>
      </c>
      <c r="B1800" t="s">
        <v>140</v>
      </c>
      <c r="C1800" t="s">
        <v>141</v>
      </c>
      <c r="D1800" t="s">
        <v>142</v>
      </c>
      <c r="E1800" t="s">
        <v>33</v>
      </c>
      <c r="F1800">
        <v>444.01672800599999</v>
      </c>
      <c r="G1800">
        <v>11.024960887221654</v>
      </c>
      <c r="H1800" t="s">
        <v>183</v>
      </c>
      <c r="I1800" t="s">
        <v>205</v>
      </c>
      <c r="J1800">
        <v>1.0415075145036619E-2</v>
      </c>
      <c r="K1800">
        <v>0.4272824603973846</v>
      </c>
      <c r="L1800">
        <v>4.1876016749415677E-2</v>
      </c>
      <c r="M1800"/>
      <c r="N1800">
        <v>1.013827268899466E-2</v>
      </c>
      <c r="O1800">
        <v>0.52070325016420504</v>
      </c>
      <c r="P1800">
        <v>1.27722</v>
      </c>
      <c r="Q1800">
        <v>2.1139358000000001</v>
      </c>
      <c r="R1800">
        <v>85.789617499999991</v>
      </c>
      <c r="S1800">
        <v>41.371429400000004</v>
      </c>
      <c r="T1800">
        <v>2.7010853999999997</v>
      </c>
      <c r="U1800">
        <v>0.15615129999999999</v>
      </c>
      <c r="V1800"/>
      <c r="W1800">
        <v>0.574376</v>
      </c>
      <c r="X1800">
        <v>127.7686667</v>
      </c>
      <c r="Y1800">
        <v>2.7678389999999999</v>
      </c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</row>
    <row r="1801" spans="1:55" x14ac:dyDescent="0.2">
      <c r="A1801" s="3" t="str">
        <f t="shared" si="28"/>
        <v>ArgentinaAR4_FAO2009</v>
      </c>
      <c r="B1801" t="s">
        <v>140</v>
      </c>
      <c r="C1801" t="s">
        <v>141</v>
      </c>
      <c r="D1801" t="s">
        <v>142</v>
      </c>
      <c r="E1801" t="s">
        <v>31</v>
      </c>
      <c r="F1801">
        <v>421.45408177599995</v>
      </c>
      <c r="G1801">
        <v>10.359123497990799</v>
      </c>
      <c r="H1801" t="s">
        <v>153</v>
      </c>
      <c r="I1801" t="s">
        <v>205</v>
      </c>
      <c r="J1801">
        <v>9.9015245267396364E-3</v>
      </c>
      <c r="K1801">
        <v>0.42090483322043776</v>
      </c>
      <c r="L1801">
        <v>4.4829320110943358E-2</v>
      </c>
      <c r="M1801"/>
      <c r="N1801">
        <v>1.021905118073828E-2</v>
      </c>
      <c r="O1801">
        <v>0.52404679548788069</v>
      </c>
      <c r="P1801">
        <v>1.3566</v>
      </c>
      <c r="Q1801">
        <v>2.0296240999999999</v>
      </c>
      <c r="R1801">
        <v>81.313919999999996</v>
      </c>
      <c r="S1801">
        <v>36.318422199999993</v>
      </c>
      <c r="T1801">
        <v>2.7006139</v>
      </c>
      <c r="U1801">
        <v>0.29968680000000003</v>
      </c>
      <c r="V1801"/>
      <c r="W1801">
        <v>0.73952839999999997</v>
      </c>
      <c r="X1801">
        <v>127.7686667</v>
      </c>
      <c r="Y1801">
        <v>1.9458590000000002</v>
      </c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</row>
    <row r="1802" spans="1:55" x14ac:dyDescent="0.2">
      <c r="A1802" s="3" t="str">
        <f t="shared" si="28"/>
        <v>ArgentinaAR4_FAO2010</v>
      </c>
      <c r="B1802" t="s">
        <v>140</v>
      </c>
      <c r="C1802" t="s">
        <v>141</v>
      </c>
      <c r="D1802" t="s">
        <v>142</v>
      </c>
      <c r="E1802" t="s">
        <v>30</v>
      </c>
      <c r="F1802">
        <v>425.05522684599998</v>
      </c>
      <c r="G1802">
        <v>10.420969553466517</v>
      </c>
      <c r="H1802" t="s">
        <v>206</v>
      </c>
      <c r="I1802" t="s">
        <v>205</v>
      </c>
      <c r="J1802">
        <v>9.5909567034224603E-3</v>
      </c>
      <c r="K1802">
        <v>0.44117222458704292</v>
      </c>
      <c r="L1802">
        <v>4.515495101993855E-2</v>
      </c>
      <c r="M1802"/>
      <c r="N1802">
        <v>1.0963655315050161E-2</v>
      </c>
      <c r="O1802">
        <v>0.50270916907796837</v>
      </c>
      <c r="P1802">
        <v>1.50969</v>
      </c>
      <c r="Q1802">
        <v>1.9841656999999999</v>
      </c>
      <c r="R1802">
        <v>73.522589999999994</v>
      </c>
      <c r="S1802">
        <v>37.498949199999998</v>
      </c>
      <c r="T1802">
        <v>2.7018960000000001</v>
      </c>
      <c r="U1802">
        <v>0.2427858</v>
      </c>
      <c r="V1802"/>
      <c r="W1802">
        <v>0.44668759999999996</v>
      </c>
      <c r="X1802">
        <v>127.7686667</v>
      </c>
      <c r="Y1802">
        <v>1.5449013999999999</v>
      </c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/>
      <c r="BC1802"/>
    </row>
    <row r="1803" spans="1:55" x14ac:dyDescent="0.2">
      <c r="A1803" s="3" t="str">
        <f t="shared" si="28"/>
        <v>ArgentinaAR4_FAO2011</v>
      </c>
      <c r="B1803" t="s">
        <v>140</v>
      </c>
      <c r="C1803" t="s">
        <v>141</v>
      </c>
      <c r="D1803" t="s">
        <v>142</v>
      </c>
      <c r="E1803" t="s">
        <v>29</v>
      </c>
      <c r="F1803">
        <v>405.21850164199998</v>
      </c>
      <c r="G1803">
        <v>9.820743304277185</v>
      </c>
      <c r="H1803" t="s">
        <v>206</v>
      </c>
      <c r="I1803" t="s">
        <v>205</v>
      </c>
      <c r="J1803">
        <v>9.1174745087625204E-3</v>
      </c>
      <c r="K1803">
        <v>0.48396422968184011</v>
      </c>
      <c r="L1803">
        <v>4.8138862951607554E-2</v>
      </c>
      <c r="M1803"/>
      <c r="N1803">
        <v>1.2491686350669211E-2</v>
      </c>
      <c r="O1803">
        <v>0.4554052210158831</v>
      </c>
      <c r="P1803">
        <v>1.8021149999999997</v>
      </c>
      <c r="Q1803">
        <v>1.9900762000000001</v>
      </c>
      <c r="R1803">
        <v>72.170275000000004</v>
      </c>
      <c r="S1803">
        <v>38.239359999999998</v>
      </c>
      <c r="T1803">
        <v>2.7128665999999999</v>
      </c>
      <c r="U1803">
        <v>9.9212999999999996E-2</v>
      </c>
      <c r="V1803"/>
      <c r="W1803">
        <v>0.28447249999999996</v>
      </c>
      <c r="X1803">
        <v>97.341750000000005</v>
      </c>
      <c r="Y1803">
        <v>2.0092847000000003</v>
      </c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/>
      <c r="BC1803"/>
    </row>
    <row r="1804" spans="1:55" x14ac:dyDescent="0.2">
      <c r="A1804" s="3" t="str">
        <f t="shared" si="28"/>
        <v>ArgentinaAR4_FAO2012</v>
      </c>
      <c r="B1804" t="s">
        <v>140</v>
      </c>
      <c r="C1804" t="s">
        <v>141</v>
      </c>
      <c r="D1804" t="s">
        <v>142</v>
      </c>
      <c r="E1804" t="s">
        <v>28</v>
      </c>
      <c r="F1804">
        <v>409.50041733899997</v>
      </c>
      <c r="G1804">
        <v>9.8123249754135013</v>
      </c>
      <c r="H1804" t="s">
        <v>206</v>
      </c>
      <c r="I1804" t="s">
        <v>197</v>
      </c>
      <c r="J1804">
        <v>9.1123398873842344E-3</v>
      </c>
      <c r="K1804">
        <v>0.48455789444467134</v>
      </c>
      <c r="L1804">
        <v>4.8400849046246787E-2</v>
      </c>
      <c r="M1804"/>
      <c r="N1804">
        <v>1.1364007600382007E-2</v>
      </c>
      <c r="O1804">
        <v>0.45567724890869993</v>
      </c>
      <c r="P1804">
        <v>1.647605</v>
      </c>
      <c r="Q1804">
        <v>2.0886730000000004</v>
      </c>
      <c r="R1804">
        <v>74.879002499999999</v>
      </c>
      <c r="S1804">
        <v>37.735471799999999</v>
      </c>
      <c r="T1804">
        <v>2.7128386</v>
      </c>
      <c r="U1804">
        <v>0.17617379999999999</v>
      </c>
      <c r="V1804"/>
      <c r="W1804">
        <v>0.36156540000000004</v>
      </c>
      <c r="X1804">
        <v>97.341750000000005</v>
      </c>
      <c r="Y1804">
        <v>1.8485493999999998</v>
      </c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  <c r="BA1804"/>
      <c r="BB1804"/>
      <c r="BC1804"/>
    </row>
    <row r="1805" spans="1:55" x14ac:dyDescent="0.2">
      <c r="A1805" s="3" t="str">
        <f t="shared" si="28"/>
        <v>ArgentinaAR4_FAO2013</v>
      </c>
      <c r="B1805" t="s">
        <v>140</v>
      </c>
      <c r="C1805" t="s">
        <v>141</v>
      </c>
      <c r="D1805" t="s">
        <v>142</v>
      </c>
      <c r="E1805" t="s">
        <v>27</v>
      </c>
      <c r="F1805">
        <v>418.58677463500004</v>
      </c>
      <c r="G1805">
        <v>9.918428058024876</v>
      </c>
      <c r="H1805" t="s">
        <v>218</v>
      </c>
      <c r="I1805" t="s">
        <v>197</v>
      </c>
      <c r="J1805">
        <v>9.1927060635477401E-3</v>
      </c>
      <c r="K1805">
        <v>0.48525197714886464</v>
      </c>
      <c r="L1805">
        <v>4.8098934491076807E-2</v>
      </c>
      <c r="M1805"/>
      <c r="N1805">
        <v>1.2050713468906203E-2</v>
      </c>
      <c r="O1805">
        <v>0.45459837489115229</v>
      </c>
      <c r="P1805">
        <v>1.6289</v>
      </c>
      <c r="Q1805">
        <v>2.1621857000000002</v>
      </c>
      <c r="R1805">
        <v>76.446190000000001</v>
      </c>
      <c r="S1805">
        <v>39.134373199999999</v>
      </c>
      <c r="T1805">
        <v>2.7119272999999997</v>
      </c>
      <c r="U1805">
        <v>0.89522129999999989</v>
      </c>
      <c r="V1805"/>
      <c r="W1805">
        <v>1.1424715000000001</v>
      </c>
      <c r="X1805">
        <v>97.341750000000005</v>
      </c>
      <c r="Y1805">
        <v>1.6883148000000001</v>
      </c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  <c r="BA1805"/>
      <c r="BB1805"/>
      <c r="BC1805"/>
    </row>
    <row r="1806" spans="1:55" x14ac:dyDescent="0.2">
      <c r="A1806" s="3" t="str">
        <f t="shared" si="28"/>
        <v>ArgentinaAR4_FAO2014</v>
      </c>
      <c r="B1806" t="s">
        <v>140</v>
      </c>
      <c r="C1806" t="s">
        <v>141</v>
      </c>
      <c r="D1806" t="s">
        <v>142</v>
      </c>
      <c r="E1806" t="s">
        <v>24</v>
      </c>
      <c r="F1806">
        <v>415.40314013100004</v>
      </c>
      <c r="G1806">
        <v>9.7353646077643283</v>
      </c>
      <c r="H1806" t="s">
        <v>232</v>
      </c>
      <c r="I1806" t="s">
        <v>197</v>
      </c>
      <c r="J1806">
        <v>9.0023403942917114E-3</v>
      </c>
      <c r="K1806">
        <v>0.48094523295369451</v>
      </c>
      <c r="L1806">
        <v>4.9222034798658269E-2</v>
      </c>
      <c r="M1806"/>
      <c r="N1806">
        <v>1.1538123449159545E-2</v>
      </c>
      <c r="O1806">
        <v>0.45829460879848766</v>
      </c>
      <c r="P1806">
        <v>1.7024000000000001</v>
      </c>
      <c r="Q1806">
        <v>2.2266468999999995</v>
      </c>
      <c r="R1806">
        <v>77.260215000000017</v>
      </c>
      <c r="S1806">
        <v>39.63021539999999</v>
      </c>
      <c r="T1806">
        <v>2.7101052000000001</v>
      </c>
      <c r="U1806">
        <v>5.2194900000000002E-2</v>
      </c>
      <c r="V1806"/>
      <c r="W1806">
        <v>0.1039066</v>
      </c>
      <c r="X1806">
        <v>97.341750000000005</v>
      </c>
      <c r="Y1806">
        <v>1.3602174</v>
      </c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  <c r="BA1806"/>
      <c r="BB1806"/>
      <c r="BC1806"/>
    </row>
    <row r="1807" spans="1:55" x14ac:dyDescent="0.2">
      <c r="A1807" s="3" t="str">
        <f t="shared" si="28"/>
        <v>ArgentinaAR4_FAO2015</v>
      </c>
      <c r="B1807" t="s">
        <v>140</v>
      </c>
      <c r="C1807" t="s">
        <v>141</v>
      </c>
      <c r="D1807" t="s">
        <v>142</v>
      </c>
      <c r="E1807" t="s">
        <v>22</v>
      </c>
      <c r="F1807">
        <v>421.53613542800002</v>
      </c>
      <c r="G1807">
        <v>9.7731723016752827</v>
      </c>
      <c r="H1807" t="s">
        <v>182</v>
      </c>
      <c r="I1807" t="s">
        <v>197</v>
      </c>
      <c r="J1807">
        <v>9.1520643064263371E-3</v>
      </c>
      <c r="K1807">
        <v>0.48827738051689751</v>
      </c>
      <c r="L1807">
        <v>4.9249390603064817E-2</v>
      </c>
      <c r="M1807"/>
      <c r="N1807">
        <v>1.1912801107552311E-2</v>
      </c>
      <c r="O1807">
        <v>0.45056042777248539</v>
      </c>
      <c r="P1807">
        <v>1.6281300000000001</v>
      </c>
      <c r="Q1807">
        <v>2.2448983999999998</v>
      </c>
      <c r="R1807">
        <v>77.111392500000008</v>
      </c>
      <c r="S1807">
        <v>39.075160599999997</v>
      </c>
      <c r="T1807">
        <v>2.7100911999999999</v>
      </c>
      <c r="U1807">
        <v>5.6619500000000003E-2</v>
      </c>
      <c r="V1807"/>
      <c r="W1807">
        <v>0.25513760000000002</v>
      </c>
      <c r="X1807">
        <v>97.341750000000005</v>
      </c>
      <c r="Y1807">
        <v>1.4850408000000002</v>
      </c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/>
      <c r="BB1807"/>
      <c r="BC1807"/>
    </row>
    <row r="1808" spans="1:55" x14ac:dyDescent="0.2">
      <c r="A1808" s="3" t="str">
        <f t="shared" si="28"/>
        <v>ArgentinaAR4_FAO2016</v>
      </c>
      <c r="B1808" t="s">
        <v>140</v>
      </c>
      <c r="C1808" t="s">
        <v>141</v>
      </c>
      <c r="D1808" t="s">
        <v>142</v>
      </c>
      <c r="E1808" t="s">
        <v>21</v>
      </c>
      <c r="F1808">
        <v>387.75716218899998</v>
      </c>
      <c r="G1808">
        <v>8.8954780604054537</v>
      </c>
      <c r="H1808" t="s">
        <v>144</v>
      </c>
      <c r="I1808" t="s">
        <v>146</v>
      </c>
      <c r="J1808">
        <v>8.3141484441606964E-3</v>
      </c>
      <c r="K1808">
        <v>0.52612634889400733</v>
      </c>
      <c r="L1808">
        <v>5.432469623535318E-2</v>
      </c>
      <c r="M1808"/>
      <c r="N1808">
        <v>1.1563542281688377E-2</v>
      </c>
      <c r="O1808">
        <v>0.4079854125889511</v>
      </c>
      <c r="P1808">
        <v>1.45418</v>
      </c>
      <c r="Q1808">
        <v>2.2510785000000002</v>
      </c>
      <c r="R1808">
        <v>78.116642499999998</v>
      </c>
      <c r="S1808">
        <v>41.552464399999998</v>
      </c>
      <c r="T1808">
        <v>2.7121005</v>
      </c>
      <c r="U1808">
        <v>0.10074760000000001</v>
      </c>
      <c r="V1808"/>
      <c r="W1808">
        <v>0.21178919999999998</v>
      </c>
      <c r="X1808">
        <v>54.702449999999999</v>
      </c>
      <c r="Y1808">
        <v>2.3035405</v>
      </c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  <c r="BA1808"/>
      <c r="BB1808"/>
      <c r="BC1808"/>
    </row>
    <row r="1809" spans="1:55" x14ac:dyDescent="0.2">
      <c r="A1809" s="3" t="str">
        <f t="shared" si="28"/>
        <v>ArgentinaAR4_FAO2017</v>
      </c>
      <c r="B1809" t="s">
        <v>140</v>
      </c>
      <c r="C1809" t="s">
        <v>141</v>
      </c>
      <c r="D1809" t="s">
        <v>142</v>
      </c>
      <c r="E1809" t="s">
        <v>20</v>
      </c>
      <c r="F1809">
        <v>390.92620135200002</v>
      </c>
      <c r="G1809">
        <v>8.8756471528961729</v>
      </c>
      <c r="H1809" t="s">
        <v>217</v>
      </c>
      <c r="I1809" t="s">
        <v>205</v>
      </c>
      <c r="J1809">
        <v>8.2655146963769507E-3</v>
      </c>
      <c r="K1809">
        <v>0.51062133801633136</v>
      </c>
      <c r="L1809">
        <v>5.4662957453595284E-2</v>
      </c>
      <c r="M1809"/>
      <c r="N1809">
        <v>1.2332293213723563E-2</v>
      </c>
      <c r="O1809">
        <v>0.42238341131634977</v>
      </c>
      <c r="P1809">
        <v>1.4287000000000001</v>
      </c>
      <c r="Q1809">
        <v>2.3142046999999999</v>
      </c>
      <c r="R1809">
        <v>81.126819999999995</v>
      </c>
      <c r="S1809">
        <v>43.407722999999997</v>
      </c>
      <c r="T1809">
        <v>2.7121002000000001</v>
      </c>
      <c r="U1809">
        <v>0.71263490000000007</v>
      </c>
      <c r="V1809"/>
      <c r="W1809">
        <v>0.82310850000000002</v>
      </c>
      <c r="X1809">
        <v>54.702449999999999</v>
      </c>
      <c r="Y1809">
        <v>3.5453944000000002</v>
      </c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  <c r="BA1809"/>
      <c r="BB1809"/>
      <c r="BC1809"/>
    </row>
    <row r="1810" spans="1:55" x14ac:dyDescent="0.2">
      <c r="A1810" s="3" t="str">
        <f t="shared" si="28"/>
        <v>ArgentinaAR4_FAO2018</v>
      </c>
      <c r="B1810" t="s">
        <v>140</v>
      </c>
      <c r="C1810" t="s">
        <v>141</v>
      </c>
      <c r="D1810" t="s">
        <v>142</v>
      </c>
      <c r="E1810" t="s">
        <v>19</v>
      </c>
      <c r="F1810">
        <v>387.87783100300004</v>
      </c>
      <c r="G1810">
        <v>8.7174327965958582</v>
      </c>
      <c r="H1810" t="s">
        <v>147</v>
      </c>
      <c r="I1810" t="s">
        <v>205</v>
      </c>
      <c r="J1810">
        <v>8.0057724691659071E-3</v>
      </c>
      <c r="K1810">
        <v>0.51141272881477406</v>
      </c>
      <c r="L1810">
        <v>5.5877322269115105E-2</v>
      </c>
      <c r="M1810"/>
      <c r="N1810">
        <v>1.2458012169720072E-2</v>
      </c>
      <c r="O1810">
        <v>0.42025193674639078</v>
      </c>
      <c r="P1810">
        <v>1.3871900000000001</v>
      </c>
      <c r="Q1810">
        <v>2.313088</v>
      </c>
      <c r="R1810">
        <v>80.99589499999999</v>
      </c>
      <c r="S1810">
        <v>43.356913999999996</v>
      </c>
      <c r="T1810">
        <v>2.7004961999999999</v>
      </c>
      <c r="U1810">
        <v>9.8682300000000001E-2</v>
      </c>
      <c r="V1810"/>
      <c r="W1810">
        <v>0.17114390000000002</v>
      </c>
      <c r="X1810">
        <v>54.702449999999999</v>
      </c>
      <c r="Y1810">
        <v>2.2346215000000003</v>
      </c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  <c r="BA1810"/>
      <c r="BB1810"/>
      <c r="BC1810"/>
    </row>
    <row r="1811" spans="1:55" x14ac:dyDescent="0.2">
      <c r="A1811" s="3" t="str">
        <f t="shared" si="28"/>
        <v>ArgentinaAR4_FAO2019</v>
      </c>
      <c r="B1811" t="s">
        <v>140</v>
      </c>
      <c r="C1811" t="s">
        <v>141</v>
      </c>
      <c r="D1811" t="s">
        <v>142</v>
      </c>
      <c r="E1811" t="s">
        <v>18</v>
      </c>
      <c r="F1811">
        <v>383.03163956600002</v>
      </c>
      <c r="G1811">
        <v>8.5234227355247754</v>
      </c>
      <c r="H1811" t="s">
        <v>144</v>
      </c>
      <c r="I1811" t="s">
        <v>143</v>
      </c>
      <c r="J1811">
        <v>7.8646098959574886E-3</v>
      </c>
      <c r="K1811">
        <v>0.50006798450652667</v>
      </c>
      <c r="L1811">
        <v>5.7378985328476982E-2</v>
      </c>
      <c r="M1811"/>
      <c r="N1811">
        <v>1.203126964712777E-2</v>
      </c>
      <c r="O1811">
        <v>0.4305217605178685</v>
      </c>
      <c r="P1811">
        <v>1.2829950000000001</v>
      </c>
      <c r="Q1811">
        <v>2.3203294999999997</v>
      </c>
      <c r="R1811">
        <v>81.383614999999992</v>
      </c>
      <c r="S1811">
        <v>45.754979600000006</v>
      </c>
      <c r="T1811">
        <v>2.6404342999999999</v>
      </c>
      <c r="U1811">
        <v>8.1828800000000007E-2</v>
      </c>
      <c r="V1811"/>
      <c r="W1811">
        <v>0.1571429</v>
      </c>
      <c r="X1811">
        <v>54.702449999999999</v>
      </c>
      <c r="Y1811">
        <v>1.435818</v>
      </c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  <c r="AZ1811"/>
      <c r="BA1811"/>
      <c r="BB1811"/>
      <c r="BC1811"/>
    </row>
    <row r="1812" spans="1:55" x14ac:dyDescent="0.2">
      <c r="A1812" s="3" t="str">
        <f t="shared" si="28"/>
        <v>ArgentinaAR4_FAO2020</v>
      </c>
      <c r="B1812" t="s">
        <v>140</v>
      </c>
      <c r="C1812" t="s">
        <v>141</v>
      </c>
      <c r="D1812" t="s">
        <v>142</v>
      </c>
      <c r="E1812" t="s">
        <v>107</v>
      </c>
      <c r="F1812">
        <v>369.96139381700004</v>
      </c>
      <c r="G1812">
        <v>8.1531023668876532</v>
      </c>
      <c r="H1812" t="s">
        <v>167</v>
      </c>
      <c r="I1812" t="s">
        <v>143</v>
      </c>
      <c r="J1812">
        <v>7.991480690290988E-3</v>
      </c>
      <c r="K1812">
        <v>0.47509919396331163</v>
      </c>
      <c r="L1812">
        <v>6.0228876448719083E-2</v>
      </c>
      <c r="M1812"/>
      <c r="N1812">
        <v>1.0756601106245312E-2</v>
      </c>
      <c r="O1812">
        <v>0.45391532848172395</v>
      </c>
      <c r="P1812">
        <v>1.2970999999999999</v>
      </c>
      <c r="Q1812">
        <v>2.3348226000000003</v>
      </c>
      <c r="R1812">
        <v>80.636892500000002</v>
      </c>
      <c r="S1812">
        <v>46.105695799999999</v>
      </c>
      <c r="T1812">
        <v>2.6352579999999999</v>
      </c>
      <c r="U1812">
        <v>0.60347669999999998</v>
      </c>
      <c r="V1812"/>
      <c r="W1812">
        <v>1.3624596</v>
      </c>
      <c r="X1812">
        <v>54.702449999999999</v>
      </c>
      <c r="Y1812">
        <v>3.5700357000000005</v>
      </c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  <c r="BA1812"/>
      <c r="BB1812"/>
      <c r="BC1812"/>
    </row>
    <row r="1813" spans="1:55" x14ac:dyDescent="0.2">
      <c r="A1813" s="3" t="str">
        <f t="shared" si="28"/>
        <v>ArgentinaAR5_FAO1990</v>
      </c>
      <c r="B1813" t="s">
        <v>140</v>
      </c>
      <c r="C1813" t="s">
        <v>141</v>
      </c>
      <c r="D1813" t="s">
        <v>145</v>
      </c>
      <c r="E1813" t="s">
        <v>79</v>
      </c>
      <c r="F1813">
        <v>304.55360767248317</v>
      </c>
      <c r="G1813">
        <v>9.3313563431493627</v>
      </c>
      <c r="H1813" t="s">
        <v>241</v>
      </c>
      <c r="I1813" t="s">
        <v>146</v>
      </c>
      <c r="J1813">
        <v>9.2486991369707949E-3</v>
      </c>
      <c r="K1813">
        <v>0.38786844711922325</v>
      </c>
      <c r="L1813">
        <v>3.9904830196822047E-2</v>
      </c>
      <c r="M1813"/>
      <c r="N1813">
        <v>6.4266189947906512E-3</v>
      </c>
      <c r="O1813">
        <v>0.565800103689164</v>
      </c>
      <c r="P1813">
        <v>0.91430080000000002</v>
      </c>
      <c r="Q1813">
        <v>2.1733420999999997</v>
      </c>
      <c r="R1813">
        <v>90.252260000000007</v>
      </c>
      <c r="S1813">
        <v>28.446424999999998</v>
      </c>
      <c r="T1813">
        <v>2.6337813999999997</v>
      </c>
      <c r="U1813">
        <v>0.54133069999999994</v>
      </c>
      <c r="V1813"/>
      <c r="W1813">
        <v>1.0971875</v>
      </c>
      <c r="X1813">
        <v>81.523287999999994</v>
      </c>
      <c r="Y1813">
        <v>2.7796816</v>
      </c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/>
      <c r="BB1813"/>
      <c r="BC1813"/>
    </row>
    <row r="1814" spans="1:55" x14ac:dyDescent="0.2">
      <c r="A1814" s="3" t="str">
        <f t="shared" si="28"/>
        <v>ArgentinaAR5_FAO1991</v>
      </c>
      <c r="B1814" t="s">
        <v>140</v>
      </c>
      <c r="C1814" t="s">
        <v>141</v>
      </c>
      <c r="D1814" t="s">
        <v>145</v>
      </c>
      <c r="E1814" t="s">
        <v>78</v>
      </c>
      <c r="F1814">
        <v>309.14680406577179</v>
      </c>
      <c r="G1814">
        <v>9.3381567452703553</v>
      </c>
      <c r="H1814" t="s">
        <v>147</v>
      </c>
      <c r="I1814" t="s">
        <v>207</v>
      </c>
      <c r="J1814">
        <v>9.3358470779140966E-3</v>
      </c>
      <c r="K1814">
        <v>0.39912578989340158</v>
      </c>
      <c r="L1814">
        <v>4.020360177281903E-2</v>
      </c>
      <c r="M1814"/>
      <c r="N1814">
        <v>7.5496090184501751E-3</v>
      </c>
      <c r="O1814">
        <v>0.55312099931532932</v>
      </c>
      <c r="P1814">
        <v>0.67631759999999996</v>
      </c>
      <c r="Q1814">
        <v>2.1489346</v>
      </c>
      <c r="R1814">
        <v>89.315296000000004</v>
      </c>
      <c r="S1814">
        <v>28.273061999999999</v>
      </c>
      <c r="T1814">
        <v>2.6337813999999997</v>
      </c>
      <c r="U1814">
        <v>0.54133069999999994</v>
      </c>
      <c r="V1814"/>
      <c r="W1814">
        <v>1.0971875</v>
      </c>
      <c r="X1814">
        <v>81.523287999999994</v>
      </c>
      <c r="Y1814">
        <v>2.7796816</v>
      </c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/>
      <c r="BC1814"/>
    </row>
    <row r="1815" spans="1:55" x14ac:dyDescent="0.2">
      <c r="A1815" s="3" t="str">
        <f t="shared" si="28"/>
        <v>ArgentinaAR5_FAO1992</v>
      </c>
      <c r="B1815" t="s">
        <v>140</v>
      </c>
      <c r="C1815" t="s">
        <v>141</v>
      </c>
      <c r="D1815" t="s">
        <v>145</v>
      </c>
      <c r="E1815" t="s">
        <v>76</v>
      </c>
      <c r="F1815">
        <v>314.42405494765097</v>
      </c>
      <c r="G1815">
        <v>9.3666999951785144</v>
      </c>
      <c r="H1815" t="s">
        <v>230</v>
      </c>
      <c r="I1815" t="s">
        <v>143</v>
      </c>
      <c r="J1815">
        <v>9.524112144129045E-3</v>
      </c>
      <c r="K1815">
        <v>0.40202703056131223</v>
      </c>
      <c r="L1815">
        <v>4.0405528139744872E-2</v>
      </c>
      <c r="M1815"/>
      <c r="N1815">
        <v>8.3823898284080389E-3</v>
      </c>
      <c r="O1815">
        <v>0.54918505147053487</v>
      </c>
      <c r="P1815">
        <v>1.1030880000000001</v>
      </c>
      <c r="Q1815">
        <v>2.1844101</v>
      </c>
      <c r="R1815">
        <v>89.960528000000011</v>
      </c>
      <c r="S1815">
        <v>28.849092499999998</v>
      </c>
      <c r="T1815">
        <v>2.6337813999999997</v>
      </c>
      <c r="U1815">
        <v>0.54133069999999994</v>
      </c>
      <c r="V1815"/>
      <c r="W1815">
        <v>1.0971875</v>
      </c>
      <c r="X1815">
        <v>81.523287999999994</v>
      </c>
      <c r="Y1815">
        <v>2.7796816</v>
      </c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/>
    </row>
    <row r="1816" spans="1:55" x14ac:dyDescent="0.2">
      <c r="A1816" s="3" t="str">
        <f t="shared" si="28"/>
        <v>ArgentinaAR5_FAO1993</v>
      </c>
      <c r="B1816" t="s">
        <v>140</v>
      </c>
      <c r="C1816" t="s">
        <v>141</v>
      </c>
      <c r="D1816" t="s">
        <v>145</v>
      </c>
      <c r="E1816" t="s">
        <v>73</v>
      </c>
      <c r="F1816">
        <v>315.41263378926175</v>
      </c>
      <c r="G1816">
        <v>9.2694157324914315</v>
      </c>
      <c r="H1816" t="s">
        <v>144</v>
      </c>
      <c r="I1816" t="s">
        <v>207</v>
      </c>
      <c r="J1816">
        <v>9.5088692901955426E-3</v>
      </c>
      <c r="K1816">
        <v>0.4084895343011089</v>
      </c>
      <c r="L1816">
        <v>4.1152837931889813E-2</v>
      </c>
      <c r="M1816"/>
      <c r="N1816">
        <v>9.2079777056123663E-3</v>
      </c>
      <c r="O1816">
        <v>0.54114965006138882</v>
      </c>
      <c r="P1816">
        <v>1.0948560000000001</v>
      </c>
      <c r="Q1816">
        <v>2.1774307000000004</v>
      </c>
      <c r="R1816">
        <v>88.482029999999995</v>
      </c>
      <c r="S1816">
        <v>28.350998499999999</v>
      </c>
      <c r="T1816">
        <v>2.6337813999999997</v>
      </c>
      <c r="U1816">
        <v>0.54133069999999994</v>
      </c>
      <c r="V1816"/>
      <c r="W1816">
        <v>1.0971875</v>
      </c>
      <c r="X1816">
        <v>81.523287999999994</v>
      </c>
      <c r="Y1816">
        <v>2.7796816</v>
      </c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/>
      <c r="BC1816"/>
    </row>
    <row r="1817" spans="1:55" x14ac:dyDescent="0.2">
      <c r="A1817" s="3" t="str">
        <f t="shared" si="28"/>
        <v>ArgentinaAR5_FAO1994</v>
      </c>
      <c r="B1817" t="s">
        <v>140</v>
      </c>
      <c r="C1817" t="s">
        <v>141</v>
      </c>
      <c r="D1817" t="s">
        <v>145</v>
      </c>
      <c r="E1817" t="s">
        <v>70</v>
      </c>
      <c r="F1817">
        <v>319.36305906644293</v>
      </c>
      <c r="G1817">
        <v>9.259934300399264</v>
      </c>
      <c r="H1817" t="s">
        <v>217</v>
      </c>
      <c r="I1817" t="s">
        <v>207</v>
      </c>
      <c r="J1817">
        <v>9.5514216506931912E-3</v>
      </c>
      <c r="K1817">
        <v>0.40917424622757076</v>
      </c>
      <c r="L1817">
        <v>4.1506929570217316E-2</v>
      </c>
      <c r="M1817"/>
      <c r="N1817">
        <v>1.0007419171592659E-2</v>
      </c>
      <c r="O1817">
        <v>0.53931140503061925</v>
      </c>
      <c r="P1817">
        <v>1.1081056</v>
      </c>
      <c r="Q1817">
        <v>2.2413301000000003</v>
      </c>
      <c r="R1817">
        <v>89.136378800000003</v>
      </c>
      <c r="S1817">
        <v>29.155326499999997</v>
      </c>
      <c r="T1817">
        <v>2.6337813999999997</v>
      </c>
      <c r="U1817">
        <v>0.54133069999999994</v>
      </c>
      <c r="V1817"/>
      <c r="W1817">
        <v>1.0971875</v>
      </c>
      <c r="X1817">
        <v>81.523287999999994</v>
      </c>
      <c r="Y1817">
        <v>2.7796816</v>
      </c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/>
      <c r="BC1817"/>
    </row>
    <row r="1818" spans="1:55" x14ac:dyDescent="0.2">
      <c r="A1818" s="3" t="str">
        <f t="shared" si="28"/>
        <v>ArgentinaAR5_FAO1995</v>
      </c>
      <c r="B1818" t="s">
        <v>140</v>
      </c>
      <c r="C1818" t="s">
        <v>141</v>
      </c>
      <c r="D1818" t="s">
        <v>145</v>
      </c>
      <c r="E1818" t="s">
        <v>68</v>
      </c>
      <c r="F1818">
        <v>322.30865661223584</v>
      </c>
      <c r="G1818">
        <v>9.2230195753471804</v>
      </c>
      <c r="H1818" t="s">
        <v>217</v>
      </c>
      <c r="I1818" t="s">
        <v>207</v>
      </c>
      <c r="J1818">
        <v>9.4222874775402692E-3</v>
      </c>
      <c r="K1818">
        <v>0.41629586305919036</v>
      </c>
      <c r="L1818">
        <v>4.3006467204746428E-2</v>
      </c>
      <c r="M1818"/>
      <c r="N1818">
        <v>8.6031405272893498E-3</v>
      </c>
      <c r="O1818">
        <v>0.53209452920877398</v>
      </c>
      <c r="P1818">
        <v>1.4434616</v>
      </c>
      <c r="Q1818">
        <v>2.2007493</v>
      </c>
      <c r="R1818">
        <v>88.060848399999998</v>
      </c>
      <c r="S1818">
        <v>29.160017</v>
      </c>
      <c r="T1818">
        <v>2.6388040999999998</v>
      </c>
      <c r="U1818">
        <v>0.54133069999999994</v>
      </c>
      <c r="V1818"/>
      <c r="W1818">
        <v>1.0971875</v>
      </c>
      <c r="X1818">
        <v>81.523287999999994</v>
      </c>
      <c r="Y1818">
        <v>2.7796816</v>
      </c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/>
      <c r="BC1818"/>
    </row>
    <row r="1819" spans="1:55" x14ac:dyDescent="0.2">
      <c r="A1819" s="3" t="str">
        <f t="shared" si="28"/>
        <v>ArgentinaAR5_FAO1996</v>
      </c>
      <c r="B1819" t="s">
        <v>140</v>
      </c>
      <c r="C1819" t="s">
        <v>141</v>
      </c>
      <c r="D1819" t="s">
        <v>145</v>
      </c>
      <c r="E1819" t="s">
        <v>65</v>
      </c>
      <c r="F1819">
        <v>333.52790048373731</v>
      </c>
      <c r="G1819">
        <v>9.4245242534673928</v>
      </c>
      <c r="H1819" t="s">
        <v>149</v>
      </c>
      <c r="I1819" t="s">
        <v>207</v>
      </c>
      <c r="J1819">
        <v>9.6481557699130346E-3</v>
      </c>
      <c r="K1819">
        <v>0.4366997447856274</v>
      </c>
      <c r="L1819">
        <v>4.3375481657209676E-2</v>
      </c>
      <c r="M1819"/>
      <c r="N1819">
        <v>7.7346852550012508E-3</v>
      </c>
      <c r="O1819">
        <v>0.51219008830216162</v>
      </c>
      <c r="P1819">
        <v>1.5148056000000001</v>
      </c>
      <c r="Q1819">
        <v>2.1428189000000004</v>
      </c>
      <c r="R1819">
        <v>85.031133600000004</v>
      </c>
      <c r="S1819">
        <v>29.289946500000003</v>
      </c>
      <c r="T1819">
        <v>2.6352894</v>
      </c>
      <c r="U1819">
        <v>1.2467968999999999</v>
      </c>
      <c r="V1819"/>
      <c r="W1819">
        <v>3.1558492</v>
      </c>
      <c r="X1819">
        <v>81.523287999999994</v>
      </c>
      <c r="Y1819">
        <v>2.9483847000000001</v>
      </c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</row>
    <row r="1820" spans="1:55" x14ac:dyDescent="0.2">
      <c r="A1820" s="3" t="str">
        <f t="shared" si="28"/>
        <v>ArgentinaAR5_FAO1997</v>
      </c>
      <c r="B1820" t="s">
        <v>140</v>
      </c>
      <c r="C1820" t="s">
        <v>141</v>
      </c>
      <c r="D1820" t="s">
        <v>145</v>
      </c>
      <c r="E1820" t="s">
        <v>64</v>
      </c>
      <c r="F1820">
        <v>338.75238781879199</v>
      </c>
      <c r="G1820">
        <v>9.4581377625861922</v>
      </c>
      <c r="H1820" t="s">
        <v>241</v>
      </c>
      <c r="I1820" t="s">
        <v>207</v>
      </c>
      <c r="J1820">
        <v>9.4282131764140183E-3</v>
      </c>
      <c r="K1820">
        <v>0.44117641732679586</v>
      </c>
      <c r="L1820">
        <v>4.4494180829398919E-2</v>
      </c>
      <c r="M1820"/>
      <c r="N1820">
        <v>9.8378642331008459E-3</v>
      </c>
      <c r="O1820">
        <v>0.50449153761070431</v>
      </c>
      <c r="P1820">
        <v>1.7593576</v>
      </c>
      <c r="Q1820">
        <v>2.1303331999999999</v>
      </c>
      <c r="R1820">
        <v>83.722167200000001</v>
      </c>
      <c r="S1820">
        <v>29.413383500000002</v>
      </c>
      <c r="T1820">
        <v>2.6353521999999998</v>
      </c>
      <c r="U1820">
        <v>1.9128862000000002</v>
      </c>
      <c r="V1820"/>
      <c r="W1820">
        <v>3.8155799999999997</v>
      </c>
      <c r="X1820">
        <v>81.523287999999994</v>
      </c>
      <c r="Y1820">
        <v>3.1462673000000003</v>
      </c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/>
      <c r="BB1820"/>
      <c r="BC1820"/>
    </row>
    <row r="1821" spans="1:55" x14ac:dyDescent="0.2">
      <c r="A1821" s="3" t="str">
        <f t="shared" si="28"/>
        <v>ArgentinaAR5_FAO1998</v>
      </c>
      <c r="B1821" t="s">
        <v>140</v>
      </c>
      <c r="C1821" t="s">
        <v>141</v>
      </c>
      <c r="D1821" t="s">
        <v>145</v>
      </c>
      <c r="E1821" t="s">
        <v>62</v>
      </c>
      <c r="F1821">
        <v>343.57258801259638</v>
      </c>
      <c r="G1821">
        <v>9.4822603420039648</v>
      </c>
      <c r="H1821" t="s">
        <v>217</v>
      </c>
      <c r="I1821" t="s">
        <v>143</v>
      </c>
      <c r="J1821">
        <v>9.6987780414951354E-3</v>
      </c>
      <c r="K1821">
        <v>0.45625527710390595</v>
      </c>
      <c r="L1821">
        <v>4.6926337816592341E-2</v>
      </c>
      <c r="M1821"/>
      <c r="N1821">
        <v>1.0028807460846558E-2</v>
      </c>
      <c r="O1821">
        <v>0.4867895776186551</v>
      </c>
      <c r="P1821">
        <v>1.6597672000000001</v>
      </c>
      <c r="Q1821">
        <v>2.1164943000000003</v>
      </c>
      <c r="R1821">
        <v>80.66207519999999</v>
      </c>
      <c r="S1821">
        <v>28.852908499999998</v>
      </c>
      <c r="T1821">
        <v>2.6367136999999996</v>
      </c>
      <c r="U1821">
        <v>1.7666769</v>
      </c>
      <c r="V1821"/>
      <c r="W1821">
        <v>3.5319488000000003</v>
      </c>
      <c r="X1821">
        <v>81.523287999999994</v>
      </c>
      <c r="Y1821">
        <v>3.5838823999999998</v>
      </c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  <c r="BA1821"/>
      <c r="BB1821"/>
      <c r="BC1821"/>
    </row>
    <row r="1822" spans="1:55" x14ac:dyDescent="0.2">
      <c r="A1822" s="3" t="str">
        <f t="shared" si="28"/>
        <v>ArgentinaAR5_FAO1999</v>
      </c>
      <c r="B1822" t="s">
        <v>140</v>
      </c>
      <c r="C1822" t="s">
        <v>141</v>
      </c>
      <c r="D1822" t="s">
        <v>145</v>
      </c>
      <c r="E1822" t="s">
        <v>60</v>
      </c>
      <c r="F1822">
        <v>351.15626530888017</v>
      </c>
      <c r="G1822">
        <v>9.5805518869334474</v>
      </c>
      <c r="H1822" t="s">
        <v>169</v>
      </c>
      <c r="I1822" t="s">
        <v>146</v>
      </c>
      <c r="J1822">
        <v>9.9138270720669271E-3</v>
      </c>
      <c r="K1822">
        <v>0.45349595210100357</v>
      </c>
      <c r="L1822">
        <v>4.8903289979162816E-2</v>
      </c>
      <c r="M1822"/>
      <c r="N1822">
        <v>9.8293751443130697E-3</v>
      </c>
      <c r="O1822">
        <v>0.48777138277552046</v>
      </c>
      <c r="P1822">
        <v>2.267328</v>
      </c>
      <c r="Q1822">
        <v>1.9821471999999998</v>
      </c>
      <c r="R1822">
        <v>82.375459599999999</v>
      </c>
      <c r="S1822">
        <v>29.131025999999999</v>
      </c>
      <c r="T1822">
        <v>2.6417818999999998</v>
      </c>
      <c r="U1822">
        <v>2.7630376000000001</v>
      </c>
      <c r="V1822"/>
      <c r="W1822">
        <v>5.0139420000000001</v>
      </c>
      <c r="X1822">
        <v>81.523287999999994</v>
      </c>
      <c r="Y1822">
        <v>3.7355577000000002</v>
      </c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  <c r="BA1822"/>
      <c r="BB1822"/>
      <c r="BC1822"/>
    </row>
    <row r="1823" spans="1:55" x14ac:dyDescent="0.2">
      <c r="A1823" s="3" t="str">
        <f t="shared" si="28"/>
        <v>ArgentinaAR5_FAO2000</v>
      </c>
      <c r="B1823" t="s">
        <v>140</v>
      </c>
      <c r="C1823" t="s">
        <v>141</v>
      </c>
      <c r="D1823" t="s">
        <v>145</v>
      </c>
      <c r="E1823" t="s">
        <v>58</v>
      </c>
      <c r="F1823">
        <v>349.90199655637582</v>
      </c>
      <c r="G1823">
        <v>9.4387561629108649</v>
      </c>
      <c r="H1823" t="s">
        <v>169</v>
      </c>
      <c r="I1823" t="s">
        <v>146</v>
      </c>
      <c r="J1823">
        <v>9.6824189919614834E-3</v>
      </c>
      <c r="K1823">
        <v>0.45147208650158049</v>
      </c>
      <c r="L1823">
        <v>5.2079697113314304E-2</v>
      </c>
      <c r="M1823"/>
      <c r="N1823">
        <v>8.3785460753369907E-3</v>
      </c>
      <c r="O1823">
        <v>0.48806967030976822</v>
      </c>
      <c r="P1823">
        <v>1.4821520000000001</v>
      </c>
      <c r="Q1823">
        <v>1.9746788000000002</v>
      </c>
      <c r="R1823">
        <v>81.746711200000007</v>
      </c>
      <c r="S1823">
        <v>29.551819500000001</v>
      </c>
      <c r="T1823">
        <v>2.6410852</v>
      </c>
      <c r="U1823">
        <v>1.0291945</v>
      </c>
      <c r="V1823"/>
      <c r="W1823">
        <v>2.3416147</v>
      </c>
      <c r="X1823">
        <v>81.523287999999994</v>
      </c>
      <c r="Y1823">
        <v>6.8184529000000005</v>
      </c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  <c r="BA1823"/>
      <c r="BB1823"/>
      <c r="BC1823"/>
    </row>
    <row r="1824" spans="1:55" x14ac:dyDescent="0.2">
      <c r="A1824" s="3" t="str">
        <f t="shared" si="28"/>
        <v>ArgentinaAR5_FAO2001</v>
      </c>
      <c r="B1824" t="s">
        <v>140</v>
      </c>
      <c r="C1824" t="s">
        <v>141</v>
      </c>
      <c r="D1824" t="s">
        <v>145</v>
      </c>
      <c r="E1824" t="s">
        <v>55</v>
      </c>
      <c r="F1824">
        <v>391.91382653941946</v>
      </c>
      <c r="G1824">
        <v>10.456474693100208</v>
      </c>
      <c r="H1824" t="s">
        <v>218</v>
      </c>
      <c r="I1824" t="s">
        <v>205</v>
      </c>
      <c r="J1824">
        <v>1.0825378813616412E-2</v>
      </c>
      <c r="K1824">
        <v>0.38869052620108385</v>
      </c>
      <c r="L1824">
        <v>4.7207602468781605E-2</v>
      </c>
      <c r="M1824"/>
      <c r="N1824">
        <v>6.9144055849422962E-3</v>
      </c>
      <c r="O1824">
        <v>0.55718746574519218</v>
      </c>
      <c r="P1824">
        <v>1.1906608000000001</v>
      </c>
      <c r="Q1824">
        <v>1.9771378000000002</v>
      </c>
      <c r="R1824">
        <v>81.999719200000001</v>
      </c>
      <c r="S1824">
        <v>29.973805499999997</v>
      </c>
      <c r="T1824">
        <v>2.6593499999999999</v>
      </c>
      <c r="U1824">
        <v>0.21831909999999999</v>
      </c>
      <c r="V1824"/>
      <c r="W1824">
        <v>0.36894900000000003</v>
      </c>
      <c r="X1824">
        <v>127.7686667</v>
      </c>
      <c r="Y1824">
        <v>5.5559251999999999</v>
      </c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  <c r="BA1824"/>
      <c r="BB1824"/>
      <c r="BC1824"/>
    </row>
    <row r="1825" spans="1:55" x14ac:dyDescent="0.2">
      <c r="A1825" s="3" t="str">
        <f t="shared" si="28"/>
        <v>ArgentinaAR5_FAO2002</v>
      </c>
      <c r="B1825" t="s">
        <v>140</v>
      </c>
      <c r="C1825" t="s">
        <v>141</v>
      </c>
      <c r="D1825" t="s">
        <v>145</v>
      </c>
      <c r="E1825" t="s">
        <v>52</v>
      </c>
      <c r="F1825">
        <v>388.30023551173349</v>
      </c>
      <c r="G1825">
        <v>10.249437733337125</v>
      </c>
      <c r="H1825" t="s">
        <v>213</v>
      </c>
      <c r="I1825" t="s">
        <v>205</v>
      </c>
      <c r="J1825">
        <v>1.0456887912393945E-2</v>
      </c>
      <c r="K1825">
        <v>0.37385781869450652</v>
      </c>
      <c r="L1825">
        <v>4.8364210330787735E-2</v>
      </c>
      <c r="M1825"/>
      <c r="N1825">
        <v>5.2176952720611389E-3</v>
      </c>
      <c r="O1825">
        <v>0.57256027570264467</v>
      </c>
      <c r="P1825">
        <v>0.97223839999999995</v>
      </c>
      <c r="Q1825">
        <v>2.0300444</v>
      </c>
      <c r="R1825">
        <v>86.756599999999992</v>
      </c>
      <c r="S1825">
        <v>31.464271500000002</v>
      </c>
      <c r="T1825">
        <v>2.6828526999999998</v>
      </c>
      <c r="U1825">
        <v>0.14610599999999999</v>
      </c>
      <c r="V1825"/>
      <c r="W1825">
        <v>0.37010620000000005</v>
      </c>
      <c r="X1825">
        <v>127.7686667</v>
      </c>
      <c r="Y1825">
        <v>3.4227429000000003</v>
      </c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  <c r="AZ1825"/>
      <c r="BA1825"/>
      <c r="BB1825"/>
      <c r="BC1825"/>
    </row>
    <row r="1826" spans="1:55" x14ac:dyDescent="0.2">
      <c r="A1826" s="3" t="str">
        <f t="shared" si="28"/>
        <v>ArgentinaAR5_FAO2003</v>
      </c>
      <c r="B1826" t="s">
        <v>140</v>
      </c>
      <c r="C1826" t="s">
        <v>141</v>
      </c>
      <c r="D1826" t="s">
        <v>145</v>
      </c>
      <c r="E1826" t="s">
        <v>50</v>
      </c>
      <c r="F1826">
        <v>410.63691168269668</v>
      </c>
      <c r="G1826">
        <v>10.727706576592771</v>
      </c>
      <c r="H1826" t="s">
        <v>218</v>
      </c>
      <c r="I1826" t="s">
        <v>205</v>
      </c>
      <c r="J1826">
        <v>1.077108793349279E-2</v>
      </c>
      <c r="K1826">
        <v>0.38000182594931109</v>
      </c>
      <c r="L1826">
        <v>4.6411698132491387E-2</v>
      </c>
      <c r="M1826"/>
      <c r="N1826">
        <v>6.4417332654548368E-3</v>
      </c>
      <c r="O1826">
        <v>0.56714474265274262</v>
      </c>
      <c r="P1826">
        <v>1.0418575999999999</v>
      </c>
      <c r="Q1826">
        <v>2.1431215000000003</v>
      </c>
      <c r="R1826">
        <v>92.996618400000003</v>
      </c>
      <c r="S1826">
        <v>34.383696999999998</v>
      </c>
      <c r="T1826">
        <v>2.6919928</v>
      </c>
      <c r="U1826">
        <v>0.2889795</v>
      </c>
      <c r="V1826"/>
      <c r="W1826">
        <v>0.53839419999999993</v>
      </c>
      <c r="X1826">
        <v>127.7686667</v>
      </c>
      <c r="Y1826">
        <v>4.5087970999999998</v>
      </c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/>
      <c r="BA1826"/>
      <c r="BB1826"/>
      <c r="BC1826"/>
    </row>
    <row r="1827" spans="1:55" x14ac:dyDescent="0.2">
      <c r="A1827" s="3" t="str">
        <f t="shared" si="28"/>
        <v>ArgentinaAR5_FAO2004</v>
      </c>
      <c r="B1827" t="s">
        <v>140</v>
      </c>
      <c r="C1827" t="s">
        <v>141</v>
      </c>
      <c r="D1827" t="s">
        <v>145</v>
      </c>
      <c r="E1827" t="s">
        <v>46</v>
      </c>
      <c r="F1827">
        <v>426.48708271741816</v>
      </c>
      <c r="G1827">
        <v>11.029230977799726</v>
      </c>
      <c r="H1827" t="s">
        <v>208</v>
      </c>
      <c r="I1827" t="s">
        <v>205</v>
      </c>
      <c r="J1827">
        <v>1.067510276457973E-2</v>
      </c>
      <c r="K1827">
        <v>0.398033119592691</v>
      </c>
      <c r="L1827">
        <v>4.533989256875106E-2</v>
      </c>
      <c r="M1827"/>
      <c r="N1827">
        <v>7.3493306879991085E-3</v>
      </c>
      <c r="O1827">
        <v>0.54927765715055876</v>
      </c>
      <c r="P1827">
        <v>1.3263544</v>
      </c>
      <c r="Q1827">
        <v>2.1772118000000003</v>
      </c>
      <c r="R1827">
        <v>94.700622800000005</v>
      </c>
      <c r="S1827">
        <v>35.24924</v>
      </c>
      <c r="T1827">
        <v>2.6978564</v>
      </c>
      <c r="U1827">
        <v>0.29778129999999997</v>
      </c>
      <c r="V1827"/>
      <c r="W1827">
        <v>0.69034760000000006</v>
      </c>
      <c r="X1827">
        <v>127.7686667</v>
      </c>
      <c r="Y1827">
        <v>2.8502790999999998</v>
      </c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  <c r="BA1827"/>
      <c r="BB1827"/>
      <c r="BC1827"/>
    </row>
    <row r="1828" spans="1:55" x14ac:dyDescent="0.2">
      <c r="A1828" s="3" t="str">
        <f t="shared" si="28"/>
        <v>ArgentinaAR5_FAO2005</v>
      </c>
      <c r="B1828" t="s">
        <v>140</v>
      </c>
      <c r="C1828" t="s">
        <v>141</v>
      </c>
      <c r="D1828" t="s">
        <v>145</v>
      </c>
      <c r="E1828" t="s">
        <v>43</v>
      </c>
      <c r="F1828">
        <v>429.61787635146851</v>
      </c>
      <c r="G1828">
        <v>10.99596537939118</v>
      </c>
      <c r="H1828" t="s">
        <v>208</v>
      </c>
      <c r="I1828" t="s">
        <v>205</v>
      </c>
      <c r="J1828">
        <v>1.0513903530306404E-2</v>
      </c>
      <c r="K1828">
        <v>0.40161111107156183</v>
      </c>
      <c r="L1828">
        <v>4.5657785016404807E-2</v>
      </c>
      <c r="M1828"/>
      <c r="N1828">
        <v>8.7114060240566435E-3</v>
      </c>
      <c r="O1828">
        <v>0.54401969788797666</v>
      </c>
      <c r="P1828">
        <v>1.2460727999999999</v>
      </c>
      <c r="Q1828">
        <v>2.2198943</v>
      </c>
      <c r="R1828">
        <v>95.099552799999998</v>
      </c>
      <c r="S1828">
        <v>35.144989000000002</v>
      </c>
      <c r="T1828">
        <v>2.6902339</v>
      </c>
      <c r="U1828">
        <v>0.25177240000000001</v>
      </c>
      <c r="V1828"/>
      <c r="W1828">
        <v>0.58395590000000008</v>
      </c>
      <c r="X1828">
        <v>127.7686667</v>
      </c>
      <c r="Y1828">
        <v>2.1177826</v>
      </c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  <c r="BA1828"/>
      <c r="BB1828"/>
      <c r="BC1828"/>
    </row>
    <row r="1829" spans="1:55" x14ac:dyDescent="0.2">
      <c r="A1829" s="3" t="str">
        <f t="shared" si="28"/>
        <v>ArgentinaAR5_FAO2006</v>
      </c>
      <c r="B1829" t="s">
        <v>140</v>
      </c>
      <c r="C1829" t="s">
        <v>141</v>
      </c>
      <c r="D1829" t="s">
        <v>145</v>
      </c>
      <c r="E1829" t="s">
        <v>39</v>
      </c>
      <c r="F1829">
        <v>442.30665112299801</v>
      </c>
      <c r="G1829">
        <v>11.204202967531479</v>
      </c>
      <c r="H1829" t="s">
        <v>182</v>
      </c>
      <c r="I1829" t="s">
        <v>197</v>
      </c>
      <c r="J1829">
        <v>1.0449255797490835E-2</v>
      </c>
      <c r="K1829">
        <v>0.40935580580619096</v>
      </c>
      <c r="L1829">
        <v>4.5096181373101417E-2</v>
      </c>
      <c r="M1829"/>
      <c r="N1829">
        <v>9.614374929105482E-3</v>
      </c>
      <c r="O1829">
        <v>0.53593363789160209</v>
      </c>
      <c r="P1829">
        <v>1.325156</v>
      </c>
      <c r="Q1829">
        <v>2.3057273</v>
      </c>
      <c r="R1829">
        <v>97.222216000000003</v>
      </c>
      <c r="S1829">
        <v>36.247203499999998</v>
      </c>
      <c r="T1829">
        <v>2.6933090000000002</v>
      </c>
      <c r="U1829">
        <v>0.16041140000000001</v>
      </c>
      <c r="V1829"/>
      <c r="W1829">
        <v>0.51552180000000003</v>
      </c>
      <c r="X1829">
        <v>127.7686667</v>
      </c>
      <c r="Y1829">
        <v>2.1918405000000001</v>
      </c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  <c r="BA1829"/>
      <c r="BB1829"/>
      <c r="BC1829"/>
    </row>
    <row r="1830" spans="1:55" x14ac:dyDescent="0.2">
      <c r="A1830" s="3" t="str">
        <f t="shared" si="28"/>
        <v>ArgentinaAR5_FAO2007</v>
      </c>
      <c r="B1830" t="s">
        <v>140</v>
      </c>
      <c r="C1830" t="s">
        <v>141</v>
      </c>
      <c r="D1830" t="s">
        <v>145</v>
      </c>
      <c r="E1830" t="s">
        <v>37</v>
      </c>
      <c r="F1830">
        <v>452.32101460034966</v>
      </c>
      <c r="G1830">
        <v>11.343157676543475</v>
      </c>
      <c r="H1830" t="s">
        <v>152</v>
      </c>
      <c r="I1830" t="s">
        <v>197</v>
      </c>
      <c r="J1830">
        <v>1.050748067185178E-2</v>
      </c>
      <c r="K1830">
        <v>0.41507226384929802</v>
      </c>
      <c r="L1830">
        <v>4.482940352307084E-2</v>
      </c>
      <c r="M1830"/>
      <c r="N1830">
        <v>9.8899411119330108E-3</v>
      </c>
      <c r="O1830">
        <v>0.5302083915156981</v>
      </c>
      <c r="P1830">
        <v>1.2907384</v>
      </c>
      <c r="Q1830">
        <v>2.3207741</v>
      </c>
      <c r="R1830">
        <v>97.919584</v>
      </c>
      <c r="S1830">
        <v>38.321384999999999</v>
      </c>
      <c r="T1830">
        <v>2.6933798000000002</v>
      </c>
      <c r="U1830">
        <v>0.24724009999999999</v>
      </c>
      <c r="V1830"/>
      <c r="W1830">
        <v>0.50524980000000008</v>
      </c>
      <c r="X1830">
        <v>127.7686667</v>
      </c>
      <c r="Y1830">
        <v>2.1706786999999998</v>
      </c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/>
      <c r="BC1830"/>
    </row>
    <row r="1831" spans="1:55" x14ac:dyDescent="0.2">
      <c r="A1831" s="3" t="str">
        <f t="shared" si="28"/>
        <v>ArgentinaAR5_FAO2008</v>
      </c>
      <c r="B1831" t="s">
        <v>140</v>
      </c>
      <c r="C1831" t="s">
        <v>141</v>
      </c>
      <c r="D1831" t="s">
        <v>145</v>
      </c>
      <c r="E1831" t="s">
        <v>33</v>
      </c>
      <c r="F1831">
        <v>455.04143227500805</v>
      </c>
      <c r="G1831">
        <v>11.298704928138413</v>
      </c>
      <c r="H1831" t="s">
        <v>183</v>
      </c>
      <c r="I1831" t="s">
        <v>197</v>
      </c>
      <c r="J1831">
        <v>1.0516653506954791E-2</v>
      </c>
      <c r="K1831">
        <v>0.42341745430912137</v>
      </c>
      <c r="L1831">
        <v>4.5288670735485828E-2</v>
      </c>
      <c r="M1831"/>
      <c r="N1831">
        <v>9.7845033503457385E-3</v>
      </c>
      <c r="O1831">
        <v>0.52150937160504696</v>
      </c>
      <c r="P1831">
        <v>1.4304863999999999</v>
      </c>
      <c r="Q1831">
        <v>2.2863269000000002</v>
      </c>
      <c r="R1831">
        <v>96.084371599999997</v>
      </c>
      <c r="S1831">
        <v>36.790029499999996</v>
      </c>
      <c r="T1831">
        <v>2.7010853999999997</v>
      </c>
      <c r="U1831">
        <v>0.1561111</v>
      </c>
      <c r="V1831"/>
      <c r="W1831">
        <v>0.57423170000000001</v>
      </c>
      <c r="X1831">
        <v>127.7686667</v>
      </c>
      <c r="Y1831">
        <v>2.7671468999999997</v>
      </c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/>
      <c r="BB1831"/>
      <c r="BC1831"/>
    </row>
    <row r="1832" spans="1:55" x14ac:dyDescent="0.2">
      <c r="A1832" s="3" t="str">
        <f t="shared" si="28"/>
        <v>ArgentinaAR5_FAO2009</v>
      </c>
      <c r="B1832" t="s">
        <v>140</v>
      </c>
      <c r="C1832" t="s">
        <v>141</v>
      </c>
      <c r="D1832" t="s">
        <v>145</v>
      </c>
      <c r="E1832" t="s">
        <v>31</v>
      </c>
      <c r="F1832">
        <v>432.32123716980942</v>
      </c>
      <c r="G1832">
        <v>10.626232560790578</v>
      </c>
      <c r="H1832" t="s">
        <v>152</v>
      </c>
      <c r="I1832" t="s">
        <v>197</v>
      </c>
      <c r="J1832">
        <v>1.0006525917076285E-2</v>
      </c>
      <c r="K1832">
        <v>0.41668177253721056</v>
      </c>
      <c r="L1832">
        <v>4.8434266283787018E-2</v>
      </c>
      <c r="M1832"/>
      <c r="N1832">
        <v>9.8521198428233765E-3</v>
      </c>
      <c r="O1832">
        <v>0.52503184133617908</v>
      </c>
      <c r="P1832">
        <v>1.5193920000000001</v>
      </c>
      <c r="Q1832">
        <v>2.1927848000000001</v>
      </c>
      <c r="R1832">
        <v>91.071590400000005</v>
      </c>
      <c r="S1832">
        <v>32.296583499999997</v>
      </c>
      <c r="T1832">
        <v>2.7006139</v>
      </c>
      <c r="U1832">
        <v>0.29961209999999999</v>
      </c>
      <c r="V1832"/>
      <c r="W1832">
        <v>0.73934449999999996</v>
      </c>
      <c r="X1832">
        <v>127.7686667</v>
      </c>
      <c r="Y1832">
        <v>1.9453718</v>
      </c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/>
      <c r="BC1832"/>
    </row>
    <row r="1833" spans="1:55" x14ac:dyDescent="0.2">
      <c r="A1833" s="3" t="str">
        <f t="shared" si="28"/>
        <v>ArgentinaAR5_FAO2010</v>
      </c>
      <c r="B1833" t="s">
        <v>140</v>
      </c>
      <c r="C1833" t="s">
        <v>141</v>
      </c>
      <c r="D1833" t="s">
        <v>145</v>
      </c>
      <c r="E1833" t="s">
        <v>30</v>
      </c>
      <c r="F1833">
        <v>434.82927350487921</v>
      </c>
      <c r="G1833">
        <v>10.660597338783091</v>
      </c>
      <c r="H1833" t="s">
        <v>206</v>
      </c>
      <c r="I1833" t="s">
        <v>205</v>
      </c>
      <c r="J1833">
        <v>9.6713078351084655E-3</v>
      </c>
      <c r="K1833">
        <v>0.43744518961846207</v>
      </c>
      <c r="L1833">
        <v>4.8915985057046078E-2</v>
      </c>
      <c r="M1833"/>
      <c r="N1833">
        <v>1.0611536851132782E-2</v>
      </c>
      <c r="O1833">
        <v>0.50302728847335909</v>
      </c>
      <c r="P1833">
        <v>1.6908527999999998</v>
      </c>
      <c r="Q1833">
        <v>2.1249083</v>
      </c>
      <c r="R1833">
        <v>82.345300800000004</v>
      </c>
      <c r="S1833">
        <v>33.346380999999994</v>
      </c>
      <c r="T1833">
        <v>2.7018960000000001</v>
      </c>
      <c r="U1833">
        <v>0.24272460000000001</v>
      </c>
      <c r="V1833"/>
      <c r="W1833">
        <v>0.44657479999999999</v>
      </c>
      <c r="X1833">
        <v>127.7686667</v>
      </c>
      <c r="Y1833">
        <v>1.5445138</v>
      </c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/>
      <c r="BC1833"/>
    </row>
    <row r="1834" spans="1:55" x14ac:dyDescent="0.2">
      <c r="A1834" s="3" t="str">
        <f t="shared" si="28"/>
        <v>ArgentinaAR5_FAO2011</v>
      </c>
      <c r="B1834" t="s">
        <v>140</v>
      </c>
      <c r="C1834" t="s">
        <v>141</v>
      </c>
      <c r="D1834" t="s">
        <v>145</v>
      </c>
      <c r="E1834" t="s">
        <v>29</v>
      </c>
      <c r="F1834">
        <v>414.75013682320531</v>
      </c>
      <c r="G1834">
        <v>10.051748902504618</v>
      </c>
      <c r="H1834" t="s">
        <v>218</v>
      </c>
      <c r="I1834" t="s">
        <v>205</v>
      </c>
      <c r="J1834">
        <v>9.1965793481941106E-3</v>
      </c>
      <c r="K1834">
        <v>0.47915638607559047</v>
      </c>
      <c r="L1834">
        <v>5.2124662680517485E-2</v>
      </c>
      <c r="M1834"/>
      <c r="N1834">
        <v>1.2095493442047921E-2</v>
      </c>
      <c r="O1834">
        <v>0.4566234578018441</v>
      </c>
      <c r="P1834">
        <v>2.0183687999999997</v>
      </c>
      <c r="Q1834">
        <v>2.1261304000000001</v>
      </c>
      <c r="R1834">
        <v>80.830708000000001</v>
      </c>
      <c r="S1834">
        <v>34.004799999999996</v>
      </c>
      <c r="T1834">
        <v>2.7128665999999999</v>
      </c>
      <c r="U1834">
        <v>9.9188700000000005E-2</v>
      </c>
      <c r="V1834"/>
      <c r="W1834">
        <v>0.28440109999999996</v>
      </c>
      <c r="X1834">
        <v>97.341750000000005</v>
      </c>
      <c r="Y1834">
        <v>2.0087831</v>
      </c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/>
      <c r="BB1834"/>
      <c r="BC1834"/>
    </row>
    <row r="1835" spans="1:55" x14ac:dyDescent="0.2">
      <c r="A1835" s="3" t="str">
        <f t="shared" si="28"/>
        <v>ArgentinaAR5_FAO2012</v>
      </c>
      <c r="B1835" t="s">
        <v>140</v>
      </c>
      <c r="C1835" t="s">
        <v>141</v>
      </c>
      <c r="D1835" t="s">
        <v>145</v>
      </c>
      <c r="E1835" t="s">
        <v>28</v>
      </c>
      <c r="F1835">
        <v>419.50173371490405</v>
      </c>
      <c r="G1835">
        <v>10.051973489327114</v>
      </c>
      <c r="H1835" t="s">
        <v>208</v>
      </c>
      <c r="I1835" t="s">
        <v>197</v>
      </c>
      <c r="J1835">
        <v>9.1993665969007585E-3</v>
      </c>
      <c r="K1835">
        <v>0.47941149244043174</v>
      </c>
      <c r="L1835">
        <v>5.2365265617480429E-2</v>
      </c>
      <c r="M1835"/>
      <c r="N1835">
        <v>1.0986863437973544E-2</v>
      </c>
      <c r="O1835">
        <v>0.45723637850411419</v>
      </c>
      <c r="P1835">
        <v>1.8453176</v>
      </c>
      <c r="Q1835">
        <v>2.2280257000000003</v>
      </c>
      <c r="R1835">
        <v>83.864482800000005</v>
      </c>
      <c r="S1835">
        <v>33.556711500000006</v>
      </c>
      <c r="T1835">
        <v>2.7128386</v>
      </c>
      <c r="U1835">
        <v>0.17612969999999997</v>
      </c>
      <c r="V1835"/>
      <c r="W1835">
        <v>0.36147629999999997</v>
      </c>
      <c r="X1835">
        <v>97.341750000000005</v>
      </c>
      <c r="Y1835">
        <v>1.848088</v>
      </c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  <c r="BA1835"/>
      <c r="BB1835"/>
      <c r="BC1835"/>
    </row>
    <row r="1836" spans="1:55" x14ac:dyDescent="0.2">
      <c r="A1836" s="3" t="str">
        <f t="shared" si="28"/>
        <v>ArgentinaAR5_FAO2013</v>
      </c>
      <c r="B1836" t="s">
        <v>140</v>
      </c>
      <c r="C1836" t="s">
        <v>141</v>
      </c>
      <c r="D1836" t="s">
        <v>145</v>
      </c>
      <c r="E1836" t="s">
        <v>27</v>
      </c>
      <c r="F1836">
        <v>428.61496571443826</v>
      </c>
      <c r="G1836">
        <v>10.156046391428422</v>
      </c>
      <c r="H1836" t="s">
        <v>182</v>
      </c>
      <c r="I1836" t="s">
        <v>197</v>
      </c>
      <c r="J1836">
        <v>9.2780882092750282E-3</v>
      </c>
      <c r="K1836">
        <v>0.4800664898959015</v>
      </c>
      <c r="L1836">
        <v>5.206521057925162E-2</v>
      </c>
      <c r="M1836"/>
      <c r="N1836">
        <v>1.1666435751677074E-2</v>
      </c>
      <c r="O1836">
        <v>0.45620186377316974</v>
      </c>
      <c r="P1836">
        <v>1.8243680000000002</v>
      </c>
      <c r="Q1836">
        <v>2.3021156</v>
      </c>
      <c r="R1836">
        <v>85.619732799999994</v>
      </c>
      <c r="S1836">
        <v>34.800701000000004</v>
      </c>
      <c r="T1836">
        <v>2.7119272999999997</v>
      </c>
      <c r="U1836">
        <v>0.89499720000000005</v>
      </c>
      <c r="V1836"/>
      <c r="W1836">
        <v>1.1421855999999999</v>
      </c>
      <c r="X1836">
        <v>97.341750000000005</v>
      </c>
      <c r="Y1836">
        <v>1.6878917999999998</v>
      </c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/>
      <c r="BA1836"/>
      <c r="BB1836"/>
      <c r="BC1836"/>
    </row>
    <row r="1837" spans="1:55" x14ac:dyDescent="0.2">
      <c r="A1837" s="3" t="str">
        <f t="shared" si="28"/>
        <v>ArgentinaAR5_FAO2014</v>
      </c>
      <c r="B1837" t="s">
        <v>140</v>
      </c>
      <c r="C1837" t="s">
        <v>141</v>
      </c>
      <c r="D1837" t="s">
        <v>145</v>
      </c>
      <c r="E1837" t="s">
        <v>24</v>
      </c>
      <c r="F1837">
        <v>425.53490261934161</v>
      </c>
      <c r="G1837">
        <v>9.9728120230924109</v>
      </c>
      <c r="H1837" t="s">
        <v>208</v>
      </c>
      <c r="I1837" t="s">
        <v>197</v>
      </c>
      <c r="J1837">
        <v>9.0889356833187291E-3</v>
      </c>
      <c r="K1837">
        <v>0.4757433186617343</v>
      </c>
      <c r="L1837">
        <v>5.3261288419136972E-2</v>
      </c>
      <c r="M1837"/>
      <c r="N1837">
        <v>1.1161974331043063E-2</v>
      </c>
      <c r="O1837">
        <v>0.45983341858808574</v>
      </c>
      <c r="P1837">
        <v>1.9066880000000002</v>
      </c>
      <c r="Q1837">
        <v>2.3659303</v>
      </c>
      <c r="R1837">
        <v>86.531440800000013</v>
      </c>
      <c r="S1837">
        <v>35.241634500000004</v>
      </c>
      <c r="T1837">
        <v>2.7101052000000001</v>
      </c>
      <c r="U1837">
        <v>5.2180500000000005E-2</v>
      </c>
      <c r="V1837"/>
      <c r="W1837">
        <v>0.10388169999999999</v>
      </c>
      <c r="X1837">
        <v>97.341750000000005</v>
      </c>
      <c r="Y1837">
        <v>1.3598771999999999</v>
      </c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  <c r="BA1837"/>
      <c r="BB1837"/>
      <c r="BC1837"/>
    </row>
    <row r="1838" spans="1:55" x14ac:dyDescent="0.2">
      <c r="A1838" s="3" t="str">
        <f t="shared" si="28"/>
        <v>ArgentinaAR5_FAO2015</v>
      </c>
      <c r="B1838" t="s">
        <v>140</v>
      </c>
      <c r="C1838" t="s">
        <v>141</v>
      </c>
      <c r="D1838" t="s">
        <v>145</v>
      </c>
      <c r="E1838" t="s">
        <v>22</v>
      </c>
      <c r="F1838">
        <v>431.75457189157714</v>
      </c>
      <c r="G1838">
        <v>10.010083284670518</v>
      </c>
      <c r="H1838" t="s">
        <v>182</v>
      </c>
      <c r="I1838" t="s">
        <v>197</v>
      </c>
      <c r="J1838">
        <v>9.2380995626081888E-3</v>
      </c>
      <c r="K1838">
        <v>0.48293733984702031</v>
      </c>
      <c r="L1838">
        <v>5.3301452754421927E-2</v>
      </c>
      <c r="M1838"/>
      <c r="N1838">
        <v>1.1532501760133351E-2</v>
      </c>
      <c r="O1838">
        <v>0.45222870563842443</v>
      </c>
      <c r="P1838">
        <v>1.8235056000000003</v>
      </c>
      <c r="Q1838">
        <v>2.3734451000000001</v>
      </c>
      <c r="R1838">
        <v>86.364759599999999</v>
      </c>
      <c r="S1838">
        <v>34.748045500000003</v>
      </c>
      <c r="T1838">
        <v>2.7100911999999999</v>
      </c>
      <c r="U1838">
        <v>5.66066E-2</v>
      </c>
      <c r="V1838"/>
      <c r="W1838">
        <v>0.25507340000000001</v>
      </c>
      <c r="X1838">
        <v>97.341750000000005</v>
      </c>
      <c r="Y1838">
        <v>1.4846691000000001</v>
      </c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/>
      <c r="BA1838"/>
      <c r="BB1838"/>
      <c r="BC1838"/>
    </row>
    <row r="1839" spans="1:55" x14ac:dyDescent="0.2">
      <c r="A1839" s="3" t="str">
        <f t="shared" si="28"/>
        <v>ArgentinaAR5_FAO2016</v>
      </c>
      <c r="B1839" t="s">
        <v>140</v>
      </c>
      <c r="C1839" t="s">
        <v>141</v>
      </c>
      <c r="D1839" t="s">
        <v>145</v>
      </c>
      <c r="E1839" t="s">
        <v>21</v>
      </c>
      <c r="F1839">
        <v>397.84212590415228</v>
      </c>
      <c r="G1839">
        <v>9.1268356785644098</v>
      </c>
      <c r="H1839" t="s">
        <v>167</v>
      </c>
      <c r="I1839" t="s">
        <v>146</v>
      </c>
      <c r="J1839">
        <v>8.4112784697391862E-3</v>
      </c>
      <c r="K1839">
        <v>0.51953464602058619</v>
      </c>
      <c r="L1839">
        <v>5.8696041900203701E-2</v>
      </c>
      <c r="M1839"/>
      <c r="N1839">
        <v>1.1162515152542529E-2</v>
      </c>
      <c r="O1839">
        <v>0.41060679692666763</v>
      </c>
      <c r="P1839">
        <v>1.6286816000000002</v>
      </c>
      <c r="Q1839">
        <v>2.3857851000000001</v>
      </c>
      <c r="R1839">
        <v>87.490639599999994</v>
      </c>
      <c r="S1839">
        <v>36.951017</v>
      </c>
      <c r="T1839">
        <v>2.7121005</v>
      </c>
      <c r="U1839">
        <v>0.1007218</v>
      </c>
      <c r="V1839"/>
      <c r="W1839">
        <v>0.21173520000000001</v>
      </c>
      <c r="X1839">
        <v>54.702449999999999</v>
      </c>
      <c r="Y1839">
        <v>2.3029656999999997</v>
      </c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  <c r="AZ1839"/>
      <c r="BA1839"/>
      <c r="BB1839"/>
      <c r="BC1839"/>
    </row>
    <row r="1840" spans="1:55" x14ac:dyDescent="0.2">
      <c r="A1840" s="3" t="str">
        <f t="shared" si="28"/>
        <v>ArgentinaAR5_FAO2017</v>
      </c>
      <c r="B1840" t="s">
        <v>140</v>
      </c>
      <c r="C1840" t="s">
        <v>141</v>
      </c>
      <c r="D1840" t="s">
        <v>145</v>
      </c>
      <c r="E1840" t="s">
        <v>20</v>
      </c>
      <c r="F1840">
        <v>401.17923040642546</v>
      </c>
      <c r="G1840">
        <v>9.108433463511183</v>
      </c>
      <c r="H1840" t="s">
        <v>147</v>
      </c>
      <c r="I1840" t="s">
        <v>146</v>
      </c>
      <c r="J1840">
        <v>8.3648698091098126E-3</v>
      </c>
      <c r="K1840">
        <v>0.50417286975271858</v>
      </c>
      <c r="L1840">
        <v>5.9051836370434763E-2</v>
      </c>
      <c r="M1840"/>
      <c r="N1840">
        <v>1.1908959377616799E-2</v>
      </c>
      <c r="O1840">
        <v>0.42486633449922995</v>
      </c>
      <c r="P1840">
        <v>1.600144</v>
      </c>
      <c r="Q1840">
        <v>2.4553243999999994</v>
      </c>
      <c r="R1840">
        <v>90.862038399999989</v>
      </c>
      <c r="S1840">
        <v>38.600827500000001</v>
      </c>
      <c r="T1840">
        <v>2.7121002000000001</v>
      </c>
      <c r="U1840">
        <v>0.71245550000000002</v>
      </c>
      <c r="V1840"/>
      <c r="W1840">
        <v>0.82290149999999995</v>
      </c>
      <c r="X1840">
        <v>54.702449999999999</v>
      </c>
      <c r="Y1840">
        <v>3.5445091000000004</v>
      </c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  <c r="AZ1840"/>
      <c r="BA1840"/>
      <c r="BB1840"/>
      <c r="BC1840"/>
    </row>
    <row r="1841" spans="1:55" x14ac:dyDescent="0.2">
      <c r="A1841" s="3" t="str">
        <f t="shared" si="28"/>
        <v>ArgentinaAR5_FAO2018</v>
      </c>
      <c r="B1841" t="s">
        <v>140</v>
      </c>
      <c r="C1841" t="s">
        <v>141</v>
      </c>
      <c r="D1841" t="s">
        <v>145</v>
      </c>
      <c r="E1841" t="s">
        <v>19</v>
      </c>
      <c r="F1841">
        <v>398.28887701048524</v>
      </c>
      <c r="G1841">
        <v>8.9514177956297889</v>
      </c>
      <c r="H1841" t="s">
        <v>169</v>
      </c>
      <c r="I1841" t="s">
        <v>205</v>
      </c>
      <c r="J1841">
        <v>8.1062396004875602E-3</v>
      </c>
      <c r="K1841">
        <v>0.5050339578380133</v>
      </c>
      <c r="L1841">
        <v>6.0330538514878691E-2</v>
      </c>
      <c r="M1841"/>
      <c r="N1841">
        <v>1.2022267838444388E-2</v>
      </c>
      <c r="O1841">
        <v>0.42261323580866361</v>
      </c>
      <c r="P1841">
        <v>1.5536528000000001</v>
      </c>
      <c r="Q1841">
        <v>2.4537574000000002</v>
      </c>
      <c r="R1841">
        <v>90.715402399999988</v>
      </c>
      <c r="S1841">
        <v>38.555644999999998</v>
      </c>
      <c r="T1841">
        <v>2.7004961999999999</v>
      </c>
      <c r="U1841">
        <v>9.8656199999999999E-2</v>
      </c>
      <c r="V1841"/>
      <c r="W1841">
        <v>0.17110130000000001</v>
      </c>
      <c r="X1841">
        <v>54.702449999999999</v>
      </c>
      <c r="Y1841">
        <v>2.2340619999999998</v>
      </c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  <c r="BA1841"/>
      <c r="BB1841"/>
      <c r="BC1841"/>
    </row>
    <row r="1842" spans="1:55" x14ac:dyDescent="0.2">
      <c r="A1842" s="3" t="str">
        <f t="shared" si="28"/>
        <v>ArgentinaAR5_FAO2019</v>
      </c>
      <c r="B1842" t="s">
        <v>140</v>
      </c>
      <c r="C1842" t="s">
        <v>141</v>
      </c>
      <c r="D1842" t="s">
        <v>145</v>
      </c>
      <c r="E1842" t="s">
        <v>18</v>
      </c>
      <c r="F1842">
        <v>393.45105282685233</v>
      </c>
      <c r="G1842">
        <v>8.755281033129128</v>
      </c>
      <c r="H1842" t="s">
        <v>167</v>
      </c>
      <c r="I1842" t="s">
        <v>146</v>
      </c>
      <c r="J1842">
        <v>7.9648323308023246E-3</v>
      </c>
      <c r="K1842">
        <v>0.49441848347186357</v>
      </c>
      <c r="L1842">
        <v>6.1932976000176956E-2</v>
      </c>
      <c r="M1842"/>
      <c r="N1842">
        <v>1.1600029846230113E-2</v>
      </c>
      <c r="O1842">
        <v>0.43204851068172939</v>
      </c>
      <c r="P1842">
        <v>1.4369544000000001</v>
      </c>
      <c r="Q1842">
        <v>2.4623491999999998</v>
      </c>
      <c r="R1842">
        <v>91.149648799999994</v>
      </c>
      <c r="S1842">
        <v>40.688153</v>
      </c>
      <c r="T1842">
        <v>2.6404342999999999</v>
      </c>
      <c r="U1842">
        <v>8.1808699999999998E-2</v>
      </c>
      <c r="V1842"/>
      <c r="W1842">
        <v>0.15710480000000002</v>
      </c>
      <c r="X1842">
        <v>54.702449999999999</v>
      </c>
      <c r="Y1842">
        <v>1.4354598000000001</v>
      </c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  <c r="AZ1842"/>
      <c r="BA1842"/>
      <c r="BB1842"/>
      <c r="BC1842"/>
    </row>
    <row r="1843" spans="1:55" x14ac:dyDescent="0.2">
      <c r="A1843" s="3" t="str">
        <f t="shared" si="28"/>
        <v>ArgentinaAR5_FAO2020</v>
      </c>
      <c r="B1843" t="s">
        <v>140</v>
      </c>
      <c r="C1843" t="s">
        <v>141</v>
      </c>
      <c r="D1843" t="s">
        <v>145</v>
      </c>
      <c r="E1843" t="s">
        <v>107</v>
      </c>
      <c r="F1843">
        <v>380.0308759624557</v>
      </c>
      <c r="G1843">
        <v>8.3750107067455577</v>
      </c>
      <c r="H1843" t="s">
        <v>167</v>
      </c>
      <c r="I1843" t="s">
        <v>143</v>
      </c>
      <c r="J1843">
        <v>8.0927080811430668E-3</v>
      </c>
      <c r="K1843">
        <v>0.46969476934949583</v>
      </c>
      <c r="L1843">
        <v>6.5011051311952534E-2</v>
      </c>
      <c r="M1843"/>
      <c r="N1843">
        <v>1.0353770188531919E-2</v>
      </c>
      <c r="O1843">
        <v>0.45494040915001976</v>
      </c>
      <c r="P1843">
        <v>1.452752</v>
      </c>
      <c r="Q1843">
        <v>2.4737889000000002</v>
      </c>
      <c r="R1843">
        <v>90.3133196</v>
      </c>
      <c r="S1843">
        <v>41.000031499999999</v>
      </c>
      <c r="T1843">
        <v>2.6352579999999999</v>
      </c>
      <c r="U1843">
        <v>0.60332459999999988</v>
      </c>
      <c r="V1843"/>
      <c r="W1843">
        <v>1.3621203</v>
      </c>
      <c r="X1843">
        <v>54.702449999999999</v>
      </c>
      <c r="Y1843">
        <v>3.5691438</v>
      </c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  <c r="BA1843"/>
      <c r="BB1843"/>
      <c r="BC1843"/>
    </row>
    <row r="1844" spans="1:55" x14ac:dyDescent="0.2">
      <c r="A1844" s="3" t="str">
        <f t="shared" si="28"/>
        <v>ArgentinaAR6_FAO1990</v>
      </c>
      <c r="B1844" t="s">
        <v>140</v>
      </c>
      <c r="C1844" t="s">
        <v>141</v>
      </c>
      <c r="D1844" t="s">
        <v>300</v>
      </c>
      <c r="E1844" t="s">
        <v>79</v>
      </c>
      <c r="F1844">
        <v>301.90280793127516</v>
      </c>
      <c r="G1844">
        <v>9.2501372856291475</v>
      </c>
      <c r="H1844" t="s">
        <v>241</v>
      </c>
      <c r="I1844" t="s">
        <v>146</v>
      </c>
      <c r="J1844">
        <v>9.2125130185057094E-3</v>
      </c>
      <c r="K1844">
        <v>0.38953126702301366</v>
      </c>
      <c r="L1844">
        <v>3.9232970640989469E-2</v>
      </c>
      <c r="M1844"/>
      <c r="N1844">
        <v>6.491393748302334E-3</v>
      </c>
      <c r="O1844">
        <v>0.5647443685876945</v>
      </c>
      <c r="P1844">
        <v>0.88817791999999984</v>
      </c>
      <c r="Q1844">
        <v>2.1295103399999999</v>
      </c>
      <c r="R1844">
        <v>87.67362399999999</v>
      </c>
      <c r="S1844">
        <v>29.305184999999998</v>
      </c>
      <c r="T1844">
        <v>2.6337813999999997</v>
      </c>
      <c r="U1844">
        <v>0.53576597999999998</v>
      </c>
      <c r="V1844"/>
      <c r="W1844">
        <v>1.0864106999999998</v>
      </c>
      <c r="X1844">
        <v>81.523287999999994</v>
      </c>
      <c r="Y1844">
        <v>2.7759766399999997</v>
      </c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/>
      <c r="BA1844"/>
      <c r="BB1844"/>
      <c r="BC1844"/>
    </row>
    <row r="1845" spans="1:55" x14ac:dyDescent="0.2">
      <c r="A1845" s="3" t="str">
        <f t="shared" si="28"/>
        <v>ArgentinaAR6_FAO1991</v>
      </c>
      <c r="B1845" t="s">
        <v>140</v>
      </c>
      <c r="C1845" t="s">
        <v>141</v>
      </c>
      <c r="D1845" t="s">
        <v>300</v>
      </c>
      <c r="E1845" t="s">
        <v>78</v>
      </c>
      <c r="F1845">
        <v>306.51821320134235</v>
      </c>
      <c r="G1845">
        <v>9.2587569481888199</v>
      </c>
      <c r="H1845" t="s">
        <v>144</v>
      </c>
      <c r="I1845" t="s">
        <v>207</v>
      </c>
      <c r="J1845">
        <v>9.3013839244327021E-3</v>
      </c>
      <c r="K1845">
        <v>0.4008353024707122</v>
      </c>
      <c r="L1845">
        <v>3.951964509215973E-2</v>
      </c>
      <c r="M1845"/>
      <c r="N1845">
        <v>7.6227036416437249E-3</v>
      </c>
      <c r="O1845">
        <v>0.55202234879548429</v>
      </c>
      <c r="P1845">
        <v>0.65699423999999995</v>
      </c>
      <c r="Q1845">
        <v>2.1055152400000003</v>
      </c>
      <c r="R1845">
        <v>86.763430400000004</v>
      </c>
      <c r="S1845">
        <v>29.126588399999999</v>
      </c>
      <c r="T1845">
        <v>2.6337813999999997</v>
      </c>
      <c r="U1845">
        <v>0.53576597999999998</v>
      </c>
      <c r="V1845"/>
      <c r="W1845">
        <v>1.0864106999999998</v>
      </c>
      <c r="X1845">
        <v>81.523287999999994</v>
      </c>
      <c r="Y1845">
        <v>2.7759766399999997</v>
      </c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  <c r="BA1845"/>
      <c r="BB1845"/>
      <c r="BC1845"/>
    </row>
    <row r="1846" spans="1:55" x14ac:dyDescent="0.2">
      <c r="A1846" s="3" t="str">
        <f t="shared" si="28"/>
        <v>ArgentinaAR6_FAO1992</v>
      </c>
      <c r="B1846" t="s">
        <v>140</v>
      </c>
      <c r="C1846" t="s">
        <v>141</v>
      </c>
      <c r="D1846" t="s">
        <v>300</v>
      </c>
      <c r="E1846" t="s">
        <v>76</v>
      </c>
      <c r="F1846">
        <v>311.74040461852348</v>
      </c>
      <c r="G1846">
        <v>9.2867539887284529</v>
      </c>
      <c r="H1846" t="s">
        <v>230</v>
      </c>
      <c r="I1846" t="s">
        <v>143</v>
      </c>
      <c r="J1846">
        <v>9.4884625082080447E-3</v>
      </c>
      <c r="K1846">
        <v>0.40369057945030246</v>
      </c>
      <c r="L1846">
        <v>3.9720350062265368E-2</v>
      </c>
      <c r="M1846"/>
      <c r="N1846">
        <v>8.4628907928325642E-3</v>
      </c>
      <c r="O1846">
        <v>0.54812617969459965</v>
      </c>
      <c r="P1846">
        <v>1.0715712000000002</v>
      </c>
      <c r="Q1846">
        <v>2.1409659400000001</v>
      </c>
      <c r="R1846">
        <v>87.390227200000012</v>
      </c>
      <c r="S1846">
        <v>29.720008499999999</v>
      </c>
      <c r="T1846">
        <v>2.6337813999999997</v>
      </c>
      <c r="U1846">
        <v>0.53576597999999998</v>
      </c>
      <c r="V1846"/>
      <c r="W1846">
        <v>1.0864106999999998</v>
      </c>
      <c r="X1846">
        <v>81.523287999999994</v>
      </c>
      <c r="Y1846">
        <v>2.7759766399999997</v>
      </c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  <c r="BA1846"/>
      <c r="BB1846"/>
      <c r="BC1846"/>
    </row>
    <row r="1847" spans="1:55" x14ac:dyDescent="0.2">
      <c r="A1847" s="3" t="str">
        <f t="shared" si="28"/>
        <v>ArgentinaAR6_FAO1993</v>
      </c>
      <c r="B1847" t="s">
        <v>140</v>
      </c>
      <c r="C1847" t="s">
        <v>141</v>
      </c>
      <c r="D1847" t="s">
        <v>300</v>
      </c>
      <c r="E1847" t="s">
        <v>73</v>
      </c>
      <c r="F1847">
        <v>312.74273909610736</v>
      </c>
      <c r="G1847">
        <v>9.1909522810579816</v>
      </c>
      <c r="H1847" t="s">
        <v>144</v>
      </c>
      <c r="I1847" t="s">
        <v>207</v>
      </c>
      <c r="J1847">
        <v>9.4740942107439247E-3</v>
      </c>
      <c r="K1847">
        <v>0.41015818268665916</v>
      </c>
      <c r="L1847">
        <v>4.0453009513714618E-2</v>
      </c>
      <c r="M1847"/>
      <c r="N1847">
        <v>9.2950279466174242E-3</v>
      </c>
      <c r="O1847">
        <v>0.54009377985300888</v>
      </c>
      <c r="P1847">
        <v>1.0635744</v>
      </c>
      <c r="Q1847">
        <v>2.1354347800000002</v>
      </c>
      <c r="R1847">
        <v>85.953972000000007</v>
      </c>
      <c r="S1847">
        <v>29.2068777</v>
      </c>
      <c r="T1847">
        <v>2.6337813999999997</v>
      </c>
      <c r="U1847">
        <v>0.53576597999999998</v>
      </c>
      <c r="V1847"/>
      <c r="W1847">
        <v>1.0864106999999998</v>
      </c>
      <c r="X1847">
        <v>81.523287999999994</v>
      </c>
      <c r="Y1847">
        <v>2.7759766399999997</v>
      </c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/>
      <c r="BC1847"/>
    </row>
    <row r="1848" spans="1:55" x14ac:dyDescent="0.2">
      <c r="A1848" s="3" t="str">
        <f t="shared" si="28"/>
        <v>ArgentinaAR6_FAO1994</v>
      </c>
      <c r="B1848" t="s">
        <v>140</v>
      </c>
      <c r="C1848" t="s">
        <v>141</v>
      </c>
      <c r="D1848" t="s">
        <v>300</v>
      </c>
      <c r="E1848" t="s">
        <v>70</v>
      </c>
      <c r="F1848">
        <v>316.67744921033562</v>
      </c>
      <c r="G1848">
        <v>9.1820650224159124</v>
      </c>
      <c r="H1848" t="s">
        <v>149</v>
      </c>
      <c r="I1848" t="s">
        <v>207</v>
      </c>
      <c r="J1848">
        <v>9.5163168872990818E-3</v>
      </c>
      <c r="K1848">
        <v>0.41080265890334727</v>
      </c>
      <c r="L1848">
        <v>4.0799659187030955E-2</v>
      </c>
      <c r="M1848"/>
      <c r="N1848">
        <v>1.0100750804884285E-2</v>
      </c>
      <c r="O1848">
        <v>0.53829693110473742</v>
      </c>
      <c r="P1848">
        <v>1.0764454399999999</v>
      </c>
      <c r="Q1848">
        <v>2.19976634</v>
      </c>
      <c r="R1848">
        <v>86.589625119999994</v>
      </c>
      <c r="S1848">
        <v>30.0354873</v>
      </c>
      <c r="T1848">
        <v>2.6337813999999997</v>
      </c>
      <c r="U1848">
        <v>0.53576597999999998</v>
      </c>
      <c r="V1848"/>
      <c r="W1848">
        <v>1.0864106999999998</v>
      </c>
      <c r="X1848">
        <v>81.523287999999994</v>
      </c>
      <c r="Y1848">
        <v>2.7759766399999997</v>
      </c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/>
      <c r="BC1848"/>
    </row>
    <row r="1849" spans="1:55" x14ac:dyDescent="0.2">
      <c r="A1849" s="3" t="str">
        <f t="shared" si="28"/>
        <v>ArgentinaAR6_FAO1995</v>
      </c>
      <c r="B1849" t="s">
        <v>140</v>
      </c>
      <c r="C1849" t="s">
        <v>141</v>
      </c>
      <c r="D1849" t="s">
        <v>300</v>
      </c>
      <c r="E1849" t="s">
        <v>68</v>
      </c>
      <c r="F1849">
        <v>319.56955017920023</v>
      </c>
      <c r="G1849">
        <v>9.1446387074040647</v>
      </c>
      <c r="H1849" t="s">
        <v>217</v>
      </c>
      <c r="I1849" t="s">
        <v>207</v>
      </c>
      <c r="J1849">
        <v>9.386149511564839E-3</v>
      </c>
      <c r="K1849">
        <v>0.41785434488787188</v>
      </c>
      <c r="L1849">
        <v>4.2276616559318685E-2</v>
      </c>
      <c r="M1849"/>
      <c r="N1849">
        <v>8.6853915350890171E-3</v>
      </c>
      <c r="O1849">
        <v>0.53118364701772036</v>
      </c>
      <c r="P1849">
        <v>1.4022198399999999</v>
      </c>
      <c r="Q1849">
        <v>2.1595228200000003</v>
      </c>
      <c r="R1849">
        <v>85.54482415999999</v>
      </c>
      <c r="S1849">
        <v>30.040319399999998</v>
      </c>
      <c r="T1849">
        <v>2.6388040999999998</v>
      </c>
      <c r="U1849">
        <v>0.53576597999999998</v>
      </c>
      <c r="V1849"/>
      <c r="W1849">
        <v>1.0864106999999998</v>
      </c>
      <c r="X1849">
        <v>81.523287999999994</v>
      </c>
      <c r="Y1849">
        <v>2.7759766399999997</v>
      </c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/>
      <c r="BC1849"/>
    </row>
    <row r="1850" spans="1:55" x14ac:dyDescent="0.2">
      <c r="A1850" s="3" t="str">
        <f t="shared" si="28"/>
        <v>ArgentinaAR6_FAO1996</v>
      </c>
      <c r="B1850" t="s">
        <v>140</v>
      </c>
      <c r="C1850" t="s">
        <v>141</v>
      </c>
      <c r="D1850" t="s">
        <v>300</v>
      </c>
      <c r="E1850" t="s">
        <v>65</v>
      </c>
      <c r="F1850">
        <v>330.78686398683999</v>
      </c>
      <c r="G1850">
        <v>9.3470705684617865</v>
      </c>
      <c r="H1850" t="s">
        <v>241</v>
      </c>
      <c r="I1850" t="s">
        <v>207</v>
      </c>
      <c r="J1850">
        <v>9.6135151298310257E-3</v>
      </c>
      <c r="K1850">
        <v>0.43825458823409041</v>
      </c>
      <c r="L1850">
        <v>4.2626561687168343E-2</v>
      </c>
      <c r="M1850"/>
      <c r="N1850">
        <v>7.8071217909793135E-3</v>
      </c>
      <c r="O1850">
        <v>0.51131172828776195</v>
      </c>
      <c r="P1850">
        <v>1.47152544</v>
      </c>
      <c r="Q1850">
        <v>2.1031354599999998</v>
      </c>
      <c r="R1850">
        <v>82.601672640000004</v>
      </c>
      <c r="S1850">
        <v>30.174171300000001</v>
      </c>
      <c r="T1850">
        <v>2.6352894</v>
      </c>
      <c r="U1850">
        <v>1.2271270599999997</v>
      </c>
      <c r="V1850"/>
      <c r="W1850">
        <v>3.1092820799999998</v>
      </c>
      <c r="X1850">
        <v>81.523287999999994</v>
      </c>
      <c r="Y1850">
        <v>2.94445478</v>
      </c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/>
      <c r="BC1850"/>
    </row>
    <row r="1851" spans="1:55" x14ac:dyDescent="0.2">
      <c r="A1851" s="3" t="str">
        <f t="shared" si="28"/>
        <v>ArgentinaAR6_FAO1997</v>
      </c>
      <c r="B1851" t="s">
        <v>140</v>
      </c>
      <c r="C1851" t="s">
        <v>141</v>
      </c>
      <c r="D1851" t="s">
        <v>300</v>
      </c>
      <c r="E1851" t="s">
        <v>64</v>
      </c>
      <c r="F1851">
        <v>335.98922349181208</v>
      </c>
      <c r="G1851">
        <v>9.3809888189772135</v>
      </c>
      <c r="H1851" t="s">
        <v>121</v>
      </c>
      <c r="I1851" t="s">
        <v>207</v>
      </c>
      <c r="J1851">
        <v>9.3953149150473973E-3</v>
      </c>
      <c r="K1851">
        <v>0.44268906908985073</v>
      </c>
      <c r="L1851">
        <v>4.3722515404896606E-2</v>
      </c>
      <c r="M1851"/>
      <c r="N1851">
        <v>9.927104105710351E-3</v>
      </c>
      <c r="O1851">
        <v>0.5036613113995424</v>
      </c>
      <c r="P1851">
        <v>1.7090902400000001</v>
      </c>
      <c r="Q1851">
        <v>2.0915592799999998</v>
      </c>
      <c r="R1851">
        <v>81.330105279999998</v>
      </c>
      <c r="S1851">
        <v>30.301334699999998</v>
      </c>
      <c r="T1851">
        <v>2.6353521999999998</v>
      </c>
      <c r="U1851">
        <v>1.8827074800000001</v>
      </c>
      <c r="V1851"/>
      <c r="W1851">
        <v>3.7585284000000003</v>
      </c>
      <c r="X1851">
        <v>81.523287999999994</v>
      </c>
      <c r="Y1851">
        <v>3.1420744199999997</v>
      </c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/>
      <c r="BC1851"/>
    </row>
    <row r="1852" spans="1:55" x14ac:dyDescent="0.2">
      <c r="A1852" s="3" t="str">
        <f t="shared" si="28"/>
        <v>ArgentinaAR6_FAO1998</v>
      </c>
      <c r="B1852" t="s">
        <v>140</v>
      </c>
      <c r="C1852" t="s">
        <v>141</v>
      </c>
      <c r="D1852" t="s">
        <v>300</v>
      </c>
      <c r="E1852" t="s">
        <v>62</v>
      </c>
      <c r="F1852">
        <v>340.83740783355142</v>
      </c>
      <c r="G1852">
        <v>9.4067721003778821</v>
      </c>
      <c r="H1852" t="s">
        <v>230</v>
      </c>
      <c r="I1852" t="s">
        <v>143</v>
      </c>
      <c r="J1852">
        <v>9.6661821930125475E-3</v>
      </c>
      <c r="K1852">
        <v>0.45776583640931967</v>
      </c>
      <c r="L1852">
        <v>4.6093487105476977E-2</v>
      </c>
      <c r="M1852"/>
      <c r="N1852">
        <v>1.0117432109111103E-2</v>
      </c>
      <c r="O1852">
        <v>0.48602324437609234</v>
      </c>
      <c r="P1852">
        <v>1.61234528</v>
      </c>
      <c r="Q1852">
        <v>2.0797274200000002</v>
      </c>
      <c r="R1852">
        <v>78.357444479999998</v>
      </c>
      <c r="S1852">
        <v>29.723939699999999</v>
      </c>
      <c r="T1852">
        <v>2.6367136999999996</v>
      </c>
      <c r="U1852">
        <v>1.73880546</v>
      </c>
      <c r="V1852"/>
      <c r="W1852">
        <v>3.47915792</v>
      </c>
      <c r="X1852">
        <v>81.523287999999994</v>
      </c>
      <c r="Y1852">
        <v>3.5791061599999998</v>
      </c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  <c r="BA1852"/>
      <c r="BB1852"/>
      <c r="BC1852"/>
    </row>
    <row r="1853" spans="1:55" x14ac:dyDescent="0.2">
      <c r="A1853" s="3" t="str">
        <f t="shared" si="28"/>
        <v>ArgentinaAR6_FAO1999</v>
      </c>
      <c r="B1853" t="s">
        <v>140</v>
      </c>
      <c r="C1853" t="s">
        <v>141</v>
      </c>
      <c r="D1853" t="s">
        <v>300</v>
      </c>
      <c r="E1853" t="s">
        <v>60</v>
      </c>
      <c r="F1853">
        <v>348.28551663423383</v>
      </c>
      <c r="G1853">
        <v>9.5022296146322471</v>
      </c>
      <c r="H1853" t="s">
        <v>169</v>
      </c>
      <c r="I1853" t="s">
        <v>146</v>
      </c>
      <c r="J1853">
        <v>9.8779960266814019E-3</v>
      </c>
      <c r="K1853">
        <v>0.45506577139043891</v>
      </c>
      <c r="L1853">
        <v>4.8036666866426686E-2</v>
      </c>
      <c r="M1853"/>
      <c r="N1853">
        <v>9.9182954817682179E-3</v>
      </c>
      <c r="O1853">
        <v>0.48697926626136612</v>
      </c>
      <c r="P1853">
        <v>2.2025472000000001</v>
      </c>
      <c r="Q1853">
        <v>1.9416152799999997</v>
      </c>
      <c r="R1853">
        <v>80.021875039999998</v>
      </c>
      <c r="S1853">
        <v>30.010453200000001</v>
      </c>
      <c r="T1853">
        <v>2.6417818999999998</v>
      </c>
      <c r="U1853">
        <v>2.7194470399999999</v>
      </c>
      <c r="V1853"/>
      <c r="W1853">
        <v>4.9383287999999999</v>
      </c>
      <c r="X1853">
        <v>81.523287999999994</v>
      </c>
      <c r="Y1853">
        <v>3.7305789800000002</v>
      </c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  <c r="BA1853"/>
      <c r="BB1853"/>
      <c r="BC1853"/>
    </row>
    <row r="1854" spans="1:55" x14ac:dyDescent="0.2">
      <c r="A1854" s="3" t="str">
        <f t="shared" si="28"/>
        <v>ArgentinaAR6_FAO2000</v>
      </c>
      <c r="B1854" t="s">
        <v>140</v>
      </c>
      <c r="C1854" t="s">
        <v>141</v>
      </c>
      <c r="D1854" t="s">
        <v>300</v>
      </c>
      <c r="E1854" t="s">
        <v>58</v>
      </c>
      <c r="F1854">
        <v>347.07653773543615</v>
      </c>
      <c r="G1854">
        <v>9.3625382015340737</v>
      </c>
      <c r="H1854" t="s">
        <v>147</v>
      </c>
      <c r="I1854" t="s">
        <v>146</v>
      </c>
      <c r="J1854">
        <v>9.6477748261876023E-3</v>
      </c>
      <c r="K1854">
        <v>0.45293045949209404</v>
      </c>
      <c r="L1854">
        <v>5.1143088253146646E-2</v>
      </c>
      <c r="M1854"/>
      <c r="N1854">
        <v>8.454613553385117E-3</v>
      </c>
      <c r="O1854">
        <v>0.48747183870137428</v>
      </c>
      <c r="P1854">
        <v>1.4398047999999999</v>
      </c>
      <c r="Q1854">
        <v>1.9344599199999999</v>
      </c>
      <c r="R1854">
        <v>79.411090880000003</v>
      </c>
      <c r="S1854">
        <v>30.4439499</v>
      </c>
      <c r="T1854">
        <v>2.6410852</v>
      </c>
      <c r="U1854">
        <v>1.0129576999999998</v>
      </c>
      <c r="V1854"/>
      <c r="W1854">
        <v>2.3076527799999997</v>
      </c>
      <c r="X1854">
        <v>81.523287999999994</v>
      </c>
      <c r="Y1854">
        <v>6.8093650600000002</v>
      </c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  <c r="BA1854"/>
      <c r="BB1854"/>
      <c r="BC1854"/>
    </row>
    <row r="1855" spans="1:55" x14ac:dyDescent="0.2">
      <c r="A1855" s="3" t="str">
        <f t="shared" si="28"/>
        <v>ArgentinaAR6_FAO2001</v>
      </c>
      <c r="B1855" t="s">
        <v>140</v>
      </c>
      <c r="C1855" t="s">
        <v>141</v>
      </c>
      <c r="D1855" t="s">
        <v>300</v>
      </c>
      <c r="E1855" t="s">
        <v>55</v>
      </c>
      <c r="F1855">
        <v>389.09631671522078</v>
      </c>
      <c r="G1855">
        <v>10.381301993952448</v>
      </c>
      <c r="H1855" t="s">
        <v>213</v>
      </c>
      <c r="I1855" t="s">
        <v>205</v>
      </c>
      <c r="J1855">
        <v>1.0795522801581008E-2</v>
      </c>
      <c r="K1855">
        <v>0.38943841690558351</v>
      </c>
      <c r="L1855">
        <v>4.6313966917094558E-2</v>
      </c>
      <c r="M1855"/>
      <c r="N1855">
        <v>6.9767749868638257E-3</v>
      </c>
      <c r="O1855">
        <v>0.55727084119045811</v>
      </c>
      <c r="P1855">
        <v>1.15664192</v>
      </c>
      <c r="Q1855">
        <v>1.9367957200000001</v>
      </c>
      <c r="R1855">
        <v>79.65687007999999</v>
      </c>
      <c r="S1855">
        <v>30.878675099999999</v>
      </c>
      <c r="T1855">
        <v>2.6593499999999999</v>
      </c>
      <c r="U1855">
        <v>0.21802814000000001</v>
      </c>
      <c r="V1855"/>
      <c r="W1855">
        <v>0.36845739999999999</v>
      </c>
      <c r="X1855">
        <v>127.7686667</v>
      </c>
      <c r="Y1855">
        <v>5.5485200800000003</v>
      </c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  <c r="BA1855"/>
      <c r="BB1855"/>
      <c r="BC1855"/>
    </row>
    <row r="1856" spans="1:55" x14ac:dyDescent="0.2">
      <c r="A1856" s="3" t="str">
        <f t="shared" si="28"/>
        <v>ArgentinaAR6_FAO2002</v>
      </c>
      <c r="B1856" t="s">
        <v>140</v>
      </c>
      <c r="C1856" t="s">
        <v>141</v>
      </c>
      <c r="D1856" t="s">
        <v>300</v>
      </c>
      <c r="E1856" t="s">
        <v>52</v>
      </c>
      <c r="F1856">
        <v>385.39221728102962</v>
      </c>
      <c r="G1856">
        <v>10.172678697268736</v>
      </c>
      <c r="H1856" t="s">
        <v>213</v>
      </c>
      <c r="I1856" t="s">
        <v>205</v>
      </c>
      <c r="J1856">
        <v>1.0424539942680845E-2</v>
      </c>
      <c r="K1856">
        <v>0.37459284530454989</v>
      </c>
      <c r="L1856">
        <v>4.7459759358260627E-2</v>
      </c>
      <c r="M1856"/>
      <c r="N1856">
        <v>5.2748260334300415E-3</v>
      </c>
      <c r="O1856">
        <v>0.57267256930375954</v>
      </c>
      <c r="P1856">
        <v>0.94446015999999999</v>
      </c>
      <c r="Q1856">
        <v>1.98696056</v>
      </c>
      <c r="R1856">
        <v>84.277839999999998</v>
      </c>
      <c r="S1856">
        <v>32.414136299999996</v>
      </c>
      <c r="T1856">
        <v>2.6828526999999998</v>
      </c>
      <c r="U1856">
        <v>0.14591160000000003</v>
      </c>
      <c r="V1856"/>
      <c r="W1856">
        <v>0.36961267999999997</v>
      </c>
      <c r="X1856">
        <v>127.7686667</v>
      </c>
      <c r="Y1856">
        <v>3.4181810599999998</v>
      </c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  <c r="BA1856"/>
      <c r="BB1856"/>
      <c r="BC1856"/>
    </row>
    <row r="1857" spans="1:55" x14ac:dyDescent="0.2">
      <c r="A1857" s="3" t="str">
        <f t="shared" si="28"/>
        <v>ArgentinaAR6_FAO2003</v>
      </c>
      <c r="B1857" t="s">
        <v>140</v>
      </c>
      <c r="C1857" t="s">
        <v>141</v>
      </c>
      <c r="D1857" t="s">
        <v>300</v>
      </c>
      <c r="E1857" t="s">
        <v>50</v>
      </c>
      <c r="F1857">
        <v>407.59159885893507</v>
      </c>
      <c r="G1857">
        <v>10.64814913429325</v>
      </c>
      <c r="H1857" t="s">
        <v>206</v>
      </c>
      <c r="I1857" t="s">
        <v>205</v>
      </c>
      <c r="J1857">
        <v>1.0737679756111751E-2</v>
      </c>
      <c r="K1857">
        <v>0.38078459436377943</v>
      </c>
      <c r="L1857">
        <v>4.5537370943310264E-2</v>
      </c>
      <c r="M1857"/>
      <c r="N1857">
        <v>6.5117052416320109E-3</v>
      </c>
      <c r="O1857">
        <v>0.56716632945127821</v>
      </c>
      <c r="P1857">
        <v>1.01209024</v>
      </c>
      <c r="Q1857">
        <v>2.0966247000000005</v>
      </c>
      <c r="R1857">
        <v>90.339572160000003</v>
      </c>
      <c r="S1857">
        <v>35.421695399999997</v>
      </c>
      <c r="T1857">
        <v>2.6919928</v>
      </c>
      <c r="U1857">
        <v>0.28859429999999997</v>
      </c>
      <c r="V1857"/>
      <c r="W1857">
        <v>0.53767668000000002</v>
      </c>
      <c r="X1857">
        <v>127.7686667</v>
      </c>
      <c r="Y1857">
        <v>4.5027877399999996</v>
      </c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  <c r="BA1857"/>
      <c r="BB1857"/>
      <c r="BC1857"/>
    </row>
    <row r="1858" spans="1:55" x14ac:dyDescent="0.2">
      <c r="A1858" s="3" t="str">
        <f t="shared" si="28"/>
        <v>ArgentinaAR6_FAO2004</v>
      </c>
      <c r="B1858" t="s">
        <v>140</v>
      </c>
      <c r="C1858" t="s">
        <v>141</v>
      </c>
      <c r="D1858" t="s">
        <v>300</v>
      </c>
      <c r="E1858" t="s">
        <v>46</v>
      </c>
      <c r="F1858">
        <v>423.39687181120286</v>
      </c>
      <c r="G1858">
        <v>10.949316131053132</v>
      </c>
      <c r="H1858" t="s">
        <v>208</v>
      </c>
      <c r="I1858" t="s">
        <v>205</v>
      </c>
      <c r="J1858">
        <v>1.0643289632371603E-2</v>
      </c>
      <c r="K1858">
        <v>0.39893719780555725</v>
      </c>
      <c r="L1858">
        <v>4.4475240664803788E-2</v>
      </c>
      <c r="M1858"/>
      <c r="N1858">
        <v>7.4288593281743578E-3</v>
      </c>
      <c r="O1858">
        <v>0.54915870220146457</v>
      </c>
      <c r="P1858">
        <v>1.2884585599999998</v>
      </c>
      <c r="Q1858">
        <v>2.1298017200000001</v>
      </c>
      <c r="R1858">
        <v>91.994890720000001</v>
      </c>
      <c r="S1858">
        <v>36.313367999999997</v>
      </c>
      <c r="T1858">
        <v>2.6978564</v>
      </c>
      <c r="U1858">
        <v>0.29738441999999998</v>
      </c>
      <c r="V1858"/>
      <c r="W1858">
        <v>0.68942743999999989</v>
      </c>
      <c r="X1858">
        <v>127.7686667</v>
      </c>
      <c r="Y1858">
        <v>2.8464801399999997</v>
      </c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  <c r="BA1858"/>
      <c r="BB1858"/>
      <c r="BC1858"/>
    </row>
    <row r="1859" spans="1:55" x14ac:dyDescent="0.2">
      <c r="A1859" s="3" t="str">
        <f t="shared" ref="A1859:A1922" si="29">C1859&amp;D1859&amp;E1859</f>
        <v>ArgentinaAR6_FAO2005</v>
      </c>
      <c r="B1859" t="s">
        <v>140</v>
      </c>
      <c r="C1859" t="s">
        <v>141</v>
      </c>
      <c r="D1859" t="s">
        <v>300</v>
      </c>
      <c r="E1859" t="s">
        <v>43</v>
      </c>
      <c r="F1859">
        <v>426.54716459447735</v>
      </c>
      <c r="G1859">
        <v>10.917371256500584</v>
      </c>
      <c r="H1859" t="s">
        <v>208</v>
      </c>
      <c r="I1859" t="s">
        <v>205</v>
      </c>
      <c r="J1859">
        <v>1.0482989489994911E-2</v>
      </c>
      <c r="K1859">
        <v>0.40260426013308043</v>
      </c>
      <c r="L1859">
        <v>4.4779821074650998E-2</v>
      </c>
      <c r="M1859"/>
      <c r="N1859">
        <v>8.8046423991226756E-3</v>
      </c>
      <c r="O1859">
        <v>0.54381127639314586</v>
      </c>
      <c r="P1859">
        <v>1.21047072</v>
      </c>
      <c r="Q1859">
        <v>2.1728234199999998</v>
      </c>
      <c r="R1859">
        <v>92.382422720000008</v>
      </c>
      <c r="S1859">
        <v>36.205969799999998</v>
      </c>
      <c r="T1859">
        <v>2.6902339</v>
      </c>
      <c r="U1859">
        <v>0.25143655999999998</v>
      </c>
      <c r="V1859"/>
      <c r="W1859">
        <v>0.58317766000000004</v>
      </c>
      <c r="X1859">
        <v>127.7686667</v>
      </c>
      <c r="Y1859">
        <v>2.1149604399999999</v>
      </c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  <c r="BA1859"/>
      <c r="BB1859"/>
      <c r="BC1859"/>
    </row>
    <row r="1860" spans="1:55" x14ac:dyDescent="0.2">
      <c r="A1860" s="3" t="str">
        <f t="shared" si="29"/>
        <v>ArgentinaAR6_FAO2006</v>
      </c>
      <c r="B1860" t="s">
        <v>140</v>
      </c>
      <c r="C1860" t="s">
        <v>141</v>
      </c>
      <c r="D1860" t="s">
        <v>300</v>
      </c>
      <c r="E1860" t="s">
        <v>39</v>
      </c>
      <c r="F1860">
        <v>439.19733183837303</v>
      </c>
      <c r="G1860">
        <v>11.125439864450511</v>
      </c>
      <c r="H1860" t="s">
        <v>182</v>
      </c>
      <c r="I1860" t="s">
        <v>205</v>
      </c>
      <c r="J1860">
        <v>1.041948864051191E-2</v>
      </c>
      <c r="K1860">
        <v>0.4104078503156619</v>
      </c>
      <c r="L1860">
        <v>4.4224535201434594E-2</v>
      </c>
      <c r="M1860"/>
      <c r="N1860">
        <v>9.7111855714079182E-3</v>
      </c>
      <c r="O1860">
        <v>0.53565642891149556</v>
      </c>
      <c r="P1860">
        <v>1.2872943999999999</v>
      </c>
      <c r="Q1860">
        <v>2.2583996199999996</v>
      </c>
      <c r="R1860">
        <v>94.444438399999996</v>
      </c>
      <c r="S1860">
        <v>37.341458699999997</v>
      </c>
      <c r="T1860">
        <v>2.6933090000000002</v>
      </c>
      <c r="U1860">
        <v>0.16019756000000002</v>
      </c>
      <c r="V1860"/>
      <c r="W1860">
        <v>0.51483491999999997</v>
      </c>
      <c r="X1860">
        <v>127.7686667</v>
      </c>
      <c r="Y1860">
        <v>2.1889189</v>
      </c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/>
      <c r="BA1860"/>
      <c r="BB1860"/>
      <c r="BC1860"/>
    </row>
    <row r="1861" spans="1:55" x14ac:dyDescent="0.2">
      <c r="A1861" s="3" t="str">
        <f t="shared" si="29"/>
        <v>ArgentinaAR6_FAO2007</v>
      </c>
      <c r="B1861" t="s">
        <v>140</v>
      </c>
      <c r="C1861" t="s">
        <v>141</v>
      </c>
      <c r="D1861" t="s">
        <v>300</v>
      </c>
      <c r="E1861" t="s">
        <v>37</v>
      </c>
      <c r="F1861">
        <v>449.27733683128548</v>
      </c>
      <c r="G1861">
        <v>11.266829326242107</v>
      </c>
      <c r="H1861" t="s">
        <v>152</v>
      </c>
      <c r="I1861" t="s">
        <v>197</v>
      </c>
      <c r="J1861">
        <v>1.0479349512205884E-2</v>
      </c>
      <c r="K1861">
        <v>0.41615115074242653</v>
      </c>
      <c r="L1861">
        <v>4.3950336229622057E-2</v>
      </c>
      <c r="M1861"/>
      <c r="N1861">
        <v>9.9841633766930924E-3</v>
      </c>
      <c r="O1861">
        <v>0.52991434965125839</v>
      </c>
      <c r="P1861">
        <v>1.2538601599999999</v>
      </c>
      <c r="Q1861">
        <v>2.2729791399999999</v>
      </c>
      <c r="R1861">
        <v>95.121881600000009</v>
      </c>
      <c r="S1861">
        <v>39.478256999999999</v>
      </c>
      <c r="T1861">
        <v>2.6933798000000002</v>
      </c>
      <c r="U1861">
        <v>0.24691073999999996</v>
      </c>
      <c r="V1861"/>
      <c r="W1861">
        <v>0.50457611999999996</v>
      </c>
      <c r="X1861">
        <v>127.7686667</v>
      </c>
      <c r="Y1861">
        <v>2.1677855799999999</v>
      </c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  <c r="BA1861"/>
      <c r="BB1861"/>
      <c r="BC1861"/>
    </row>
    <row r="1862" spans="1:55" x14ac:dyDescent="0.2">
      <c r="A1862" s="3" t="str">
        <f t="shared" si="29"/>
        <v>ArgentinaAR6_FAO2008</v>
      </c>
      <c r="B1862" t="s">
        <v>140</v>
      </c>
      <c r="C1862" t="s">
        <v>141</v>
      </c>
      <c r="D1862" t="s">
        <v>300</v>
      </c>
      <c r="E1862" t="s">
        <v>33</v>
      </c>
      <c r="F1862">
        <v>451.97887869830782</v>
      </c>
      <c r="G1862">
        <v>11.222661546733006</v>
      </c>
      <c r="H1862" t="s">
        <v>183</v>
      </c>
      <c r="I1862" t="s">
        <v>197</v>
      </c>
      <c r="J1862">
        <v>1.0488823565497121E-2</v>
      </c>
      <c r="K1862">
        <v>0.42453904408991078</v>
      </c>
      <c r="L1862">
        <v>4.440137161255598E-2</v>
      </c>
      <c r="M1862"/>
      <c r="N1862">
        <v>9.876987804486325E-3</v>
      </c>
      <c r="O1862">
        <v>0.52118259649304688</v>
      </c>
      <c r="P1862">
        <v>1.3896153600000001</v>
      </c>
      <c r="Q1862">
        <v>2.2394102600000001</v>
      </c>
      <c r="R1862">
        <v>93.339103839999993</v>
      </c>
      <c r="S1862">
        <v>37.900671899999999</v>
      </c>
      <c r="T1862">
        <v>2.7010853999999997</v>
      </c>
      <c r="U1862">
        <v>0.15590334</v>
      </c>
      <c r="V1862"/>
      <c r="W1862">
        <v>0.57346658000000006</v>
      </c>
      <c r="X1862">
        <v>127.7686667</v>
      </c>
      <c r="Y1862">
        <v>2.7634590599999997</v>
      </c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  <c r="BA1862"/>
      <c r="BB1862"/>
      <c r="BC1862"/>
    </row>
    <row r="1863" spans="1:55" x14ac:dyDescent="0.2">
      <c r="A1863" s="3" t="str">
        <f t="shared" si="29"/>
        <v>ArgentinaAR6_FAO2009</v>
      </c>
      <c r="B1863" t="s">
        <v>140</v>
      </c>
      <c r="C1863" t="s">
        <v>141</v>
      </c>
      <c r="D1863" t="s">
        <v>300</v>
      </c>
      <c r="E1863" t="s">
        <v>31</v>
      </c>
      <c r="F1863">
        <v>429.31547268504585</v>
      </c>
      <c r="G1863">
        <v>10.552352423309575</v>
      </c>
      <c r="H1863" t="s">
        <v>152</v>
      </c>
      <c r="I1863" t="s">
        <v>205</v>
      </c>
      <c r="J1863">
        <v>9.9780485711733428E-3</v>
      </c>
      <c r="K1863">
        <v>0.41788635048222694</v>
      </c>
      <c r="L1863">
        <v>4.7496714195742716E-2</v>
      </c>
      <c r="M1863"/>
      <c r="N1863">
        <v>9.9477463192693665E-3</v>
      </c>
      <c r="O1863">
        <v>0.52466918900276094</v>
      </c>
      <c r="P1863">
        <v>1.4759808000000001</v>
      </c>
      <c r="Q1863">
        <v>2.1483399199999997</v>
      </c>
      <c r="R1863">
        <v>88.469544959999993</v>
      </c>
      <c r="S1863">
        <v>33.271574699999995</v>
      </c>
      <c r="T1863">
        <v>2.7006139</v>
      </c>
      <c r="U1863">
        <v>0.29921273999999992</v>
      </c>
      <c r="V1863"/>
      <c r="W1863">
        <v>0.73835889999999993</v>
      </c>
      <c r="X1863">
        <v>127.7686667</v>
      </c>
      <c r="Y1863">
        <v>1.9427793200000001</v>
      </c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/>
      <c r="BA1863"/>
      <c r="BB1863"/>
      <c r="BC1863"/>
    </row>
    <row r="1864" spans="1:55" x14ac:dyDescent="0.2">
      <c r="A1864" s="3" t="str">
        <f t="shared" si="29"/>
        <v>ArgentinaAR6_FAO2010</v>
      </c>
      <c r="B1864" t="s">
        <v>140</v>
      </c>
      <c r="C1864" t="s">
        <v>141</v>
      </c>
      <c r="D1864" t="s">
        <v>300</v>
      </c>
      <c r="E1864" t="s">
        <v>30</v>
      </c>
      <c r="F1864">
        <v>432.11214669138116</v>
      </c>
      <c r="G1864">
        <v>10.593982240301713</v>
      </c>
      <c r="H1864" t="s">
        <v>206</v>
      </c>
      <c r="I1864" t="s">
        <v>205</v>
      </c>
      <c r="J1864">
        <v>9.6492846853560073E-3</v>
      </c>
      <c r="K1864">
        <v>0.43852830579034396</v>
      </c>
      <c r="L1864">
        <v>4.7935857893269547E-2</v>
      </c>
      <c r="M1864"/>
      <c r="N1864">
        <v>1.0703825358862034E-2</v>
      </c>
      <c r="O1864">
        <v>0.50283201095752439</v>
      </c>
      <c r="P1864">
        <v>1.64254272</v>
      </c>
      <c r="Q1864">
        <v>2.0862442200000002</v>
      </c>
      <c r="R1864">
        <v>79.992577920000002</v>
      </c>
      <c r="S1864">
        <v>34.353064199999999</v>
      </c>
      <c r="T1864">
        <v>2.7018960000000001</v>
      </c>
      <c r="U1864">
        <v>0.24240123999999996</v>
      </c>
      <c r="V1864"/>
      <c r="W1864">
        <v>0.44597991999999997</v>
      </c>
      <c r="X1864">
        <v>127.7686667</v>
      </c>
      <c r="Y1864">
        <v>1.54245572</v>
      </c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/>
      <c r="BA1864"/>
      <c r="BB1864"/>
      <c r="BC1864"/>
    </row>
    <row r="1865" spans="1:55" x14ac:dyDescent="0.2">
      <c r="A1865" s="3" t="str">
        <f t="shared" si="29"/>
        <v>ArgentinaAR6_FAO2011</v>
      </c>
      <c r="B1865" t="s">
        <v>140</v>
      </c>
      <c r="C1865" t="s">
        <v>141</v>
      </c>
      <c r="D1865" t="s">
        <v>300</v>
      </c>
      <c r="E1865" t="s">
        <v>29</v>
      </c>
      <c r="F1865">
        <v>412.094833720552</v>
      </c>
      <c r="G1865">
        <v>9.9873958434499563</v>
      </c>
      <c r="H1865" t="s">
        <v>218</v>
      </c>
      <c r="I1865" t="s">
        <v>205</v>
      </c>
      <c r="J1865">
        <v>9.1747814224369621E-3</v>
      </c>
      <c r="K1865">
        <v>0.48054153405728145</v>
      </c>
      <c r="L1865">
        <v>5.1087417473484269E-2</v>
      </c>
      <c r="M1865"/>
      <c r="N1865">
        <v>1.2199824426478694E-2</v>
      </c>
      <c r="O1865">
        <v>0.45617122404275556</v>
      </c>
      <c r="P1865">
        <v>1.9607011199999997</v>
      </c>
      <c r="Q1865">
        <v>2.0886537600000001</v>
      </c>
      <c r="R1865">
        <v>78.521259200000003</v>
      </c>
      <c r="S1865">
        <v>35.031359999999999</v>
      </c>
      <c r="T1865">
        <v>2.7128665999999999</v>
      </c>
      <c r="U1865">
        <v>9.9056379999999986E-2</v>
      </c>
      <c r="V1865"/>
      <c r="W1865">
        <v>0.28402213999999998</v>
      </c>
      <c r="X1865">
        <v>97.341750000000005</v>
      </c>
      <c r="Y1865">
        <v>2.0061057399999997</v>
      </c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  <c r="BA1865"/>
      <c r="BB1865"/>
      <c r="BC1865"/>
    </row>
    <row r="1866" spans="1:55" x14ac:dyDescent="0.2">
      <c r="A1866" s="3" t="str">
        <f t="shared" si="29"/>
        <v>ArgentinaAR6_FAO2012</v>
      </c>
      <c r="B1866" t="s">
        <v>140</v>
      </c>
      <c r="C1866" t="s">
        <v>141</v>
      </c>
      <c r="D1866" t="s">
        <v>300</v>
      </c>
      <c r="E1866" t="s">
        <v>28</v>
      </c>
      <c r="F1866">
        <v>416.72250202191395</v>
      </c>
      <c r="G1866">
        <v>9.9853783812420058</v>
      </c>
      <c r="H1866" t="s">
        <v>232</v>
      </c>
      <c r="I1866" t="s">
        <v>197</v>
      </c>
      <c r="J1866">
        <v>9.1755292739672013E-3</v>
      </c>
      <c r="K1866">
        <v>0.48088160122211471</v>
      </c>
      <c r="L1866">
        <v>5.1334053374284358E-2</v>
      </c>
      <c r="M1866"/>
      <c r="N1866">
        <v>1.1085833524365041E-2</v>
      </c>
      <c r="O1866">
        <v>0.45669851187923594</v>
      </c>
      <c r="P1866">
        <v>1.7925942400000001</v>
      </c>
      <c r="Q1866">
        <v>2.18957018</v>
      </c>
      <c r="R1866">
        <v>81.468354720000008</v>
      </c>
      <c r="S1866">
        <v>34.569744299999996</v>
      </c>
      <c r="T1866">
        <v>2.7128386</v>
      </c>
      <c r="U1866">
        <v>0.17589498000000001</v>
      </c>
      <c r="V1866"/>
      <c r="W1866">
        <v>0.36099421999999998</v>
      </c>
      <c r="X1866">
        <v>97.341750000000005</v>
      </c>
      <c r="Y1866">
        <v>1.8456247999999997</v>
      </c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/>
      <c r="BC1866"/>
    </row>
    <row r="1867" spans="1:55" x14ac:dyDescent="0.2">
      <c r="A1867" s="3" t="str">
        <f t="shared" si="29"/>
        <v>ArgentinaAR6_FAO2013</v>
      </c>
      <c r="B1867" t="s">
        <v>140</v>
      </c>
      <c r="C1867" t="s">
        <v>141</v>
      </c>
      <c r="D1867" t="s">
        <v>300</v>
      </c>
      <c r="E1867" t="s">
        <v>27</v>
      </c>
      <c r="F1867">
        <v>425.82358965927256</v>
      </c>
      <c r="G1867">
        <v>10.089904639553447</v>
      </c>
      <c r="H1867" t="s">
        <v>219</v>
      </c>
      <c r="I1867" t="s">
        <v>197</v>
      </c>
      <c r="J1867">
        <v>9.2545857416354415E-3</v>
      </c>
      <c r="K1867">
        <v>0.48154998740911342</v>
      </c>
      <c r="L1867">
        <v>5.1033456203206325E-2</v>
      </c>
      <c r="M1867"/>
      <c r="N1867">
        <v>1.1767661700441296E-2</v>
      </c>
      <c r="O1867">
        <v>0.45564889468723901</v>
      </c>
      <c r="P1867">
        <v>1.7722432000000001</v>
      </c>
      <c r="Q1867">
        <v>2.2634102399999998</v>
      </c>
      <c r="R1867">
        <v>83.173454719999995</v>
      </c>
      <c r="S1867">
        <v>35.851288199999992</v>
      </c>
      <c r="T1867">
        <v>2.7119272999999997</v>
      </c>
      <c r="U1867">
        <v>0.89380448000000001</v>
      </c>
      <c r="V1867"/>
      <c r="W1867">
        <v>1.1406634399999998</v>
      </c>
      <c r="X1867">
        <v>97.341750000000005</v>
      </c>
      <c r="Y1867">
        <v>1.6856425199999998</v>
      </c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  <c r="BA1867"/>
      <c r="BB1867"/>
      <c r="BC1867"/>
    </row>
    <row r="1868" spans="1:55" x14ac:dyDescent="0.2">
      <c r="A1868" s="3" t="str">
        <f t="shared" si="29"/>
        <v>ArgentinaAR6_FAO2014</v>
      </c>
      <c r="B1868" t="s">
        <v>140</v>
      </c>
      <c r="C1868" t="s">
        <v>141</v>
      </c>
      <c r="D1868" t="s">
        <v>300</v>
      </c>
      <c r="E1868" t="s">
        <v>24</v>
      </c>
      <c r="F1868">
        <v>422.71644650857763</v>
      </c>
      <c r="G1868">
        <v>9.9067588443402812</v>
      </c>
      <c r="H1868" t="s">
        <v>208</v>
      </c>
      <c r="I1868" t="s">
        <v>197</v>
      </c>
      <c r="J1868">
        <v>9.0651325794641208E-3</v>
      </c>
      <c r="K1868">
        <v>0.47722998359402902</v>
      </c>
      <c r="L1868">
        <v>5.221098929708895E-2</v>
      </c>
      <c r="M1868"/>
      <c r="N1868">
        <v>1.1260928339355275E-2</v>
      </c>
      <c r="O1868">
        <v>0.45929809876952671</v>
      </c>
      <c r="P1868">
        <v>1.8522111999999999</v>
      </c>
      <c r="Q1868">
        <v>2.3272998199999999</v>
      </c>
      <c r="R1868">
        <v>84.059113920000001</v>
      </c>
      <c r="S1868">
        <v>36.305532899999996</v>
      </c>
      <c r="T1868">
        <v>2.7101052000000001</v>
      </c>
      <c r="U1868">
        <v>5.2111299999999999E-2</v>
      </c>
      <c r="V1868"/>
      <c r="W1868">
        <v>0.10374298</v>
      </c>
      <c r="X1868">
        <v>97.341750000000005</v>
      </c>
      <c r="Y1868">
        <v>1.3580648799999999</v>
      </c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  <c r="BA1868"/>
      <c r="BB1868"/>
      <c r="BC1868"/>
    </row>
    <row r="1869" spans="1:55" x14ac:dyDescent="0.2">
      <c r="A1869" s="3" t="str">
        <f t="shared" si="29"/>
        <v>ArgentinaAR6_FAO2015</v>
      </c>
      <c r="B1869" t="s">
        <v>140</v>
      </c>
      <c r="C1869" t="s">
        <v>141</v>
      </c>
      <c r="D1869" t="s">
        <v>300</v>
      </c>
      <c r="E1869" t="s">
        <v>22</v>
      </c>
      <c r="F1869">
        <v>428.91375450913421</v>
      </c>
      <c r="G1869">
        <v>9.9442198973525624</v>
      </c>
      <c r="H1869" t="s">
        <v>182</v>
      </c>
      <c r="I1869" t="s">
        <v>197</v>
      </c>
      <c r="J1869">
        <v>9.2145034418109808E-3</v>
      </c>
      <c r="K1869">
        <v>0.48445927646606574</v>
      </c>
      <c r="L1869">
        <v>5.2247422659876287E-2</v>
      </c>
      <c r="M1869"/>
      <c r="N1869">
        <v>1.1632667930018298E-2</v>
      </c>
      <c r="O1869">
        <v>0.45166063294403963</v>
      </c>
      <c r="P1869">
        <v>1.7714054400000003</v>
      </c>
      <c r="Q1869">
        <v>2.3375273399999998</v>
      </c>
      <c r="R1869">
        <v>83.897195039999986</v>
      </c>
      <c r="S1869">
        <v>35.797043099999996</v>
      </c>
      <c r="T1869">
        <v>2.7100911999999999</v>
      </c>
      <c r="U1869">
        <v>5.6530839999999999E-2</v>
      </c>
      <c r="V1869"/>
      <c r="W1869">
        <v>0.25473356000000003</v>
      </c>
      <c r="X1869">
        <v>97.341750000000005</v>
      </c>
      <c r="Y1869">
        <v>1.4826905400000001</v>
      </c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  <c r="BA1869"/>
      <c r="BB1869"/>
      <c r="BC1869"/>
    </row>
    <row r="1870" spans="1:55" x14ac:dyDescent="0.2">
      <c r="A1870" s="3" t="str">
        <f t="shared" si="29"/>
        <v>ArgentinaAR6_FAO2016</v>
      </c>
      <c r="B1870" t="s">
        <v>140</v>
      </c>
      <c r="C1870" t="s">
        <v>141</v>
      </c>
      <c r="D1870" t="s">
        <v>300</v>
      </c>
      <c r="E1870" t="s">
        <v>21</v>
      </c>
      <c r="F1870">
        <v>395.02912462584146</v>
      </c>
      <c r="G1870">
        <v>9.0623030442376962</v>
      </c>
      <c r="H1870" t="s">
        <v>147</v>
      </c>
      <c r="I1870" t="s">
        <v>146</v>
      </c>
      <c r="J1870">
        <v>8.3844613415849714E-3</v>
      </c>
      <c r="K1870">
        <v>0.52141383781399542</v>
      </c>
      <c r="L1870">
        <v>5.7563093002328265E-2</v>
      </c>
      <c r="M1870"/>
      <c r="N1870">
        <v>1.1268109993481649E-2</v>
      </c>
      <c r="O1870">
        <v>0.40975495919019467</v>
      </c>
      <c r="P1870">
        <v>1.5821478400000002</v>
      </c>
      <c r="Q1870">
        <v>2.34828774</v>
      </c>
      <c r="R1870">
        <v>84.990907039999996</v>
      </c>
      <c r="S1870">
        <v>38.066519399999997</v>
      </c>
      <c r="T1870">
        <v>2.7121005</v>
      </c>
      <c r="U1870">
        <v>0.10058771999999999</v>
      </c>
      <c r="V1870"/>
      <c r="W1870">
        <v>0.21145327999999999</v>
      </c>
      <c r="X1870">
        <v>54.702449999999999</v>
      </c>
      <c r="Y1870">
        <v>2.2998961799999997</v>
      </c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  <c r="BA1870"/>
      <c r="BB1870"/>
      <c r="BC1870"/>
    </row>
    <row r="1871" spans="1:55" x14ac:dyDescent="0.2">
      <c r="A1871" s="3" t="str">
        <f t="shared" si="29"/>
        <v>ArgentinaAR6_FAO2017</v>
      </c>
      <c r="B1871" t="s">
        <v>140</v>
      </c>
      <c r="C1871" t="s">
        <v>141</v>
      </c>
      <c r="D1871" t="s">
        <v>300</v>
      </c>
      <c r="E1871" t="s">
        <v>20</v>
      </c>
      <c r="F1871">
        <v>398.31351148250172</v>
      </c>
      <c r="G1871">
        <v>9.0433697509225706</v>
      </c>
      <c r="H1871" t="s">
        <v>147</v>
      </c>
      <c r="I1871" t="s">
        <v>146</v>
      </c>
      <c r="J1871">
        <v>8.337335281807896E-3</v>
      </c>
      <c r="K1871">
        <v>0.5060178632430411</v>
      </c>
      <c r="L1871">
        <v>5.7915580562442566E-2</v>
      </c>
      <c r="M1871"/>
      <c r="N1871">
        <v>1.2020812349795988E-2</v>
      </c>
      <c r="O1871">
        <v>0.42404574384472038</v>
      </c>
      <c r="P1871">
        <v>1.5544256000000001</v>
      </c>
      <c r="Q1871">
        <v>2.4161033600000001</v>
      </c>
      <c r="R1871">
        <v>88.265980159999998</v>
      </c>
      <c r="S1871">
        <v>39.766135500000004</v>
      </c>
      <c r="T1871">
        <v>2.7121002000000001</v>
      </c>
      <c r="U1871">
        <v>0.71150630000000004</v>
      </c>
      <c r="V1871"/>
      <c r="W1871">
        <v>0.82180510000000007</v>
      </c>
      <c r="X1871">
        <v>54.702449999999999</v>
      </c>
      <c r="Y1871">
        <v>3.5397849399999997</v>
      </c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  <c r="BA1871"/>
      <c r="BB1871"/>
      <c r="BC1871"/>
    </row>
    <row r="1872" spans="1:55" x14ac:dyDescent="0.2">
      <c r="A1872" s="3" t="str">
        <f t="shared" si="29"/>
        <v>ArgentinaAR6_FAO2018</v>
      </c>
      <c r="B1872" t="s">
        <v>140</v>
      </c>
      <c r="C1872" t="s">
        <v>141</v>
      </c>
      <c r="D1872" t="s">
        <v>300</v>
      </c>
      <c r="E1872" t="s">
        <v>19</v>
      </c>
      <c r="F1872">
        <v>395.38381038430214</v>
      </c>
      <c r="G1872">
        <v>8.8861273328624328</v>
      </c>
      <c r="H1872" t="s">
        <v>169</v>
      </c>
      <c r="I1872" t="s">
        <v>205</v>
      </c>
      <c r="J1872">
        <v>8.0784502833756988E-3</v>
      </c>
      <c r="K1872">
        <v>0.50685784510503551</v>
      </c>
      <c r="L1872">
        <v>5.9177987719690607E-2</v>
      </c>
      <c r="M1872"/>
      <c r="N1872">
        <v>1.2137250443678247E-2</v>
      </c>
      <c r="O1872">
        <v>0.42182691673159567</v>
      </c>
      <c r="P1872">
        <v>1.5092627199999999</v>
      </c>
      <c r="Q1872">
        <v>2.4146527600000001</v>
      </c>
      <c r="R1872">
        <v>88.123533759999987</v>
      </c>
      <c r="S1872">
        <v>39.719588999999999</v>
      </c>
      <c r="T1872">
        <v>2.7004961999999999</v>
      </c>
      <c r="U1872">
        <v>9.8525080000000001E-2</v>
      </c>
      <c r="V1872"/>
      <c r="W1872">
        <v>0.17087321999999999</v>
      </c>
      <c r="X1872">
        <v>54.702449999999999</v>
      </c>
      <c r="Y1872">
        <v>2.2310847999999996</v>
      </c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  <c r="BA1872"/>
      <c r="BB1872"/>
      <c r="BC1872"/>
    </row>
    <row r="1873" spans="1:55" x14ac:dyDescent="0.2">
      <c r="A1873" s="3" t="str">
        <f t="shared" si="29"/>
        <v>ArgentinaAR6_FAO2019</v>
      </c>
      <c r="B1873" t="s">
        <v>140</v>
      </c>
      <c r="C1873" t="s">
        <v>141</v>
      </c>
      <c r="D1873" t="s">
        <v>300</v>
      </c>
      <c r="E1873" t="s">
        <v>18</v>
      </c>
      <c r="F1873">
        <v>390.53842780982148</v>
      </c>
      <c r="G1873">
        <v>8.6904677599531883</v>
      </c>
      <c r="H1873" t="s">
        <v>169</v>
      </c>
      <c r="I1873" t="s">
        <v>143</v>
      </c>
      <c r="J1873">
        <v>7.9370000349755776E-3</v>
      </c>
      <c r="K1873">
        <v>0.49605646593566122</v>
      </c>
      <c r="L1873">
        <v>6.075580944098477E-2</v>
      </c>
      <c r="M1873"/>
      <c r="N1873">
        <v>1.1713809329013053E-2</v>
      </c>
      <c r="O1873">
        <v>0.43147391529434093</v>
      </c>
      <c r="P1873">
        <v>1.39589856</v>
      </c>
      <c r="Q1873">
        <v>2.4228900799999997</v>
      </c>
      <c r="R1873">
        <v>88.545373119999994</v>
      </c>
      <c r="S1873">
        <v>41.916474600000001</v>
      </c>
      <c r="T1873">
        <v>2.6404342999999999</v>
      </c>
      <c r="U1873">
        <v>8.1699579999999994E-2</v>
      </c>
      <c r="V1873"/>
      <c r="W1873">
        <v>0.15689512</v>
      </c>
      <c r="X1873">
        <v>54.702449999999999</v>
      </c>
      <c r="Y1873">
        <v>1.4335465199999999</v>
      </c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  <c r="BA1873"/>
      <c r="BB1873"/>
      <c r="BC1873"/>
    </row>
    <row r="1874" spans="1:55" x14ac:dyDescent="0.2">
      <c r="A1874" s="3" t="str">
        <f t="shared" si="29"/>
        <v>ArgentinaAR6_FAO2020</v>
      </c>
      <c r="B1874" t="s">
        <v>140</v>
      </c>
      <c r="C1874" t="s">
        <v>141</v>
      </c>
      <c r="D1874" t="s">
        <v>300</v>
      </c>
      <c r="E1874" t="s">
        <v>107</v>
      </c>
      <c r="F1874">
        <v>377.20669671430647</v>
      </c>
      <c r="G1874">
        <v>8.3127722599848397</v>
      </c>
      <c r="H1874" t="s">
        <v>167</v>
      </c>
      <c r="I1874" t="s">
        <v>143</v>
      </c>
      <c r="J1874">
        <v>8.0644716674680723E-3</v>
      </c>
      <c r="K1874">
        <v>0.47127396624225687</v>
      </c>
      <c r="L1874">
        <v>6.3776540875488036E-2</v>
      </c>
      <c r="M1874"/>
      <c r="N1874">
        <v>1.0459817027309259E-2</v>
      </c>
      <c r="O1874">
        <v>0.45448967585494587</v>
      </c>
      <c r="P1874">
        <v>1.4112448</v>
      </c>
      <c r="Q1874">
        <v>2.4350882600000006</v>
      </c>
      <c r="R1874">
        <v>87.732939039999991</v>
      </c>
      <c r="S1874">
        <v>42.237768300000006</v>
      </c>
      <c r="T1874">
        <v>2.6352579999999999</v>
      </c>
      <c r="U1874">
        <v>0.60252083999999995</v>
      </c>
      <c r="V1874"/>
      <c r="W1874">
        <v>1.36030462</v>
      </c>
      <c r="X1874">
        <v>54.702449999999999</v>
      </c>
      <c r="Y1874">
        <v>3.56438692</v>
      </c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  <c r="BA1874"/>
      <c r="BB1874"/>
      <c r="BC1874"/>
    </row>
    <row r="1875" spans="1:55" x14ac:dyDescent="0.2">
      <c r="A1875" s="3" t="str">
        <f t="shared" si="29"/>
        <v>ArgentinaSAR_FAO1990</v>
      </c>
      <c r="B1875" t="s">
        <v>140</v>
      </c>
      <c r="C1875" t="s">
        <v>141</v>
      </c>
      <c r="D1875" t="s">
        <v>148</v>
      </c>
      <c r="E1875" t="s">
        <v>79</v>
      </c>
      <c r="F1875">
        <v>278.38146112818794</v>
      </c>
      <c r="G1875">
        <v>8.5294560552611944</v>
      </c>
      <c r="H1875" t="s">
        <v>32</v>
      </c>
      <c r="I1875" t="s">
        <v>143</v>
      </c>
      <c r="J1875">
        <v>8.8812911485591402E-3</v>
      </c>
      <c r="K1875">
        <v>0.4075952535357199</v>
      </c>
      <c r="L1875">
        <v>3.3733460417738732E-2</v>
      </c>
      <c r="M1875"/>
      <c r="N1875">
        <v>7.0732080793745817E-3</v>
      </c>
      <c r="O1875">
        <v>0.55159807796716664</v>
      </c>
      <c r="P1875">
        <v>0.68572559999999994</v>
      </c>
      <c r="Q1875">
        <v>1.7604916999999998</v>
      </c>
      <c r="R1875">
        <v>67.689195000000012</v>
      </c>
      <c r="S1875">
        <v>33.276949999999999</v>
      </c>
      <c r="T1875">
        <v>2.6337813999999997</v>
      </c>
      <c r="U1875">
        <v>0.4767419</v>
      </c>
      <c r="V1875"/>
      <c r="W1875">
        <v>0.96986300000000003</v>
      </c>
      <c r="X1875">
        <v>81.523287999999994</v>
      </c>
      <c r="Y1875">
        <v>2.6257031999999998</v>
      </c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  <c r="BA1875"/>
      <c r="BB1875"/>
      <c r="BC1875"/>
    </row>
    <row r="1876" spans="1:55" x14ac:dyDescent="0.2">
      <c r="A1876" s="3" t="str">
        <f t="shared" si="29"/>
        <v>ArgentinaSAR_FAO1991</v>
      </c>
      <c r="B1876" t="s">
        <v>140</v>
      </c>
      <c r="C1876" t="s">
        <v>141</v>
      </c>
      <c r="D1876" t="s">
        <v>148</v>
      </c>
      <c r="E1876" t="s">
        <v>78</v>
      </c>
      <c r="F1876">
        <v>283.1791867033557</v>
      </c>
      <c r="G1876">
        <v>8.5537731513197777</v>
      </c>
      <c r="H1876" t="s">
        <v>121</v>
      </c>
      <c r="I1876" t="s">
        <v>143</v>
      </c>
      <c r="J1876">
        <v>8.9849091493299643E-3</v>
      </c>
      <c r="K1876">
        <v>0.41928907941859239</v>
      </c>
      <c r="L1876">
        <v>3.3921472520021791E-2</v>
      </c>
      <c r="M1876"/>
      <c r="N1876">
        <v>8.2841540273842496E-3</v>
      </c>
      <c r="O1876">
        <v>0.5385052940340016</v>
      </c>
      <c r="P1876">
        <v>0.50723819999999997</v>
      </c>
      <c r="Q1876">
        <v>1.7401502</v>
      </c>
      <c r="R1876">
        <v>66.986471999999992</v>
      </c>
      <c r="S1876">
        <v>33.074148000000001</v>
      </c>
      <c r="T1876">
        <v>2.6337813999999997</v>
      </c>
      <c r="U1876">
        <v>0.4767419</v>
      </c>
      <c r="V1876"/>
      <c r="W1876">
        <v>0.96986300000000003</v>
      </c>
      <c r="X1876">
        <v>81.523287999999994</v>
      </c>
      <c r="Y1876">
        <v>2.6257031999999998</v>
      </c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  <c r="BA1876"/>
      <c r="BB1876"/>
      <c r="BC1876"/>
    </row>
    <row r="1877" spans="1:55" x14ac:dyDescent="0.2">
      <c r="A1877" s="3" t="str">
        <f t="shared" si="29"/>
        <v>ArgentinaSAR_FAO1992</v>
      </c>
      <c r="B1877" t="s">
        <v>140</v>
      </c>
      <c r="C1877" t="s">
        <v>141</v>
      </c>
      <c r="D1877" t="s">
        <v>148</v>
      </c>
      <c r="E1877" t="s">
        <v>76</v>
      </c>
      <c r="F1877">
        <v>287.91338884630875</v>
      </c>
      <c r="G1877">
        <v>8.5769466282328324</v>
      </c>
      <c r="H1877" t="s">
        <v>226</v>
      </c>
      <c r="I1877" t="s">
        <v>207</v>
      </c>
      <c r="J1877">
        <v>9.1613464783080953E-3</v>
      </c>
      <c r="K1877">
        <v>0.42179853612551332</v>
      </c>
      <c r="L1877">
        <v>3.4110744343475198E-2</v>
      </c>
      <c r="M1877"/>
      <c r="N1877">
        <v>9.1963420340045315E-3</v>
      </c>
      <c r="O1877">
        <v>0.53489437749700697</v>
      </c>
      <c r="P1877">
        <v>0.82731600000000005</v>
      </c>
      <c r="Q1877">
        <v>1.7738211999999998</v>
      </c>
      <c r="R1877">
        <v>67.470396000000008</v>
      </c>
      <c r="S1877">
        <v>33.747994999999996</v>
      </c>
      <c r="T1877">
        <v>2.6337813999999997</v>
      </c>
      <c r="U1877">
        <v>0.4767419</v>
      </c>
      <c r="V1877"/>
      <c r="W1877">
        <v>0.96986300000000003</v>
      </c>
      <c r="X1877">
        <v>81.523287999999994</v>
      </c>
      <c r="Y1877">
        <v>2.6257031999999998</v>
      </c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/>
      <c r="BB1877"/>
      <c r="BC1877"/>
    </row>
    <row r="1878" spans="1:55" x14ac:dyDescent="0.2">
      <c r="A1878" s="3" t="str">
        <f t="shared" si="29"/>
        <v>ArgentinaSAR_FAO1993</v>
      </c>
      <c r="B1878" t="s">
        <v>140</v>
      </c>
      <c r="C1878" t="s">
        <v>141</v>
      </c>
      <c r="D1878" t="s">
        <v>148</v>
      </c>
      <c r="E1878" t="s">
        <v>73</v>
      </c>
      <c r="F1878">
        <v>289.06203014026846</v>
      </c>
      <c r="G1878">
        <v>8.4950184070253272</v>
      </c>
      <c r="H1878" t="s">
        <v>241</v>
      </c>
      <c r="I1878" t="s">
        <v>143</v>
      </c>
      <c r="J1878">
        <v>9.1550131552675107E-3</v>
      </c>
      <c r="K1878">
        <v>0.42828170472681615</v>
      </c>
      <c r="L1878">
        <v>3.4719278056443391E-2</v>
      </c>
      <c r="M1878"/>
      <c r="N1878">
        <v>1.0089875860156068E-2</v>
      </c>
      <c r="O1878">
        <v>0.52690914135658451</v>
      </c>
      <c r="P1878">
        <v>0.82114199999999993</v>
      </c>
      <c r="Q1878">
        <v>1.7775088999999999</v>
      </c>
      <c r="R1878">
        <v>66.361522500000007</v>
      </c>
      <c r="S1878">
        <v>33.165319000000004</v>
      </c>
      <c r="T1878">
        <v>2.6337813999999997</v>
      </c>
      <c r="U1878">
        <v>0.4767419</v>
      </c>
      <c r="V1878"/>
      <c r="W1878">
        <v>0.96986300000000003</v>
      </c>
      <c r="X1878">
        <v>81.523287999999994</v>
      </c>
      <c r="Y1878">
        <v>2.6257031999999998</v>
      </c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  <c r="AY1878"/>
      <c r="AZ1878"/>
      <c r="BA1878"/>
      <c r="BB1878"/>
      <c r="BC1878"/>
    </row>
    <row r="1879" spans="1:55" x14ac:dyDescent="0.2">
      <c r="A1879" s="3" t="str">
        <f t="shared" si="29"/>
        <v>ArgentinaSAR_FAO1994</v>
      </c>
      <c r="B1879" t="s">
        <v>140</v>
      </c>
      <c r="C1879" t="s">
        <v>141</v>
      </c>
      <c r="D1879" t="s">
        <v>148</v>
      </c>
      <c r="E1879" t="s">
        <v>70</v>
      </c>
      <c r="F1879">
        <v>292.79481037583895</v>
      </c>
      <c r="G1879">
        <v>8.4895877297256739</v>
      </c>
      <c r="H1879" t="s">
        <v>241</v>
      </c>
      <c r="I1879" t="s">
        <v>143</v>
      </c>
      <c r="J1879">
        <v>9.1949692830789412E-3</v>
      </c>
      <c r="K1879">
        <v>0.42865433377980272</v>
      </c>
      <c r="L1879">
        <v>3.5011242128374517E-2</v>
      </c>
      <c r="M1879"/>
      <c r="N1879">
        <v>1.0958015259497089E-2</v>
      </c>
      <c r="O1879">
        <v>0.52537640883232561</v>
      </c>
      <c r="P1879">
        <v>0.83107920000000002</v>
      </c>
      <c r="Q1879">
        <v>1.8415646999999999</v>
      </c>
      <c r="R1879">
        <v>66.852284100000006</v>
      </c>
      <c r="S1879">
        <v>34.106231000000001</v>
      </c>
      <c r="T1879">
        <v>2.6337813999999997</v>
      </c>
      <c r="U1879">
        <v>0.4767419</v>
      </c>
      <c r="V1879"/>
      <c r="W1879">
        <v>0.96986300000000003</v>
      </c>
      <c r="X1879">
        <v>81.523287999999994</v>
      </c>
      <c r="Y1879">
        <v>2.6257031999999998</v>
      </c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  <c r="AY1879"/>
      <c r="AZ1879"/>
      <c r="BA1879"/>
      <c r="BB1879"/>
      <c r="BC1879"/>
    </row>
    <row r="1880" spans="1:55" x14ac:dyDescent="0.2">
      <c r="A1880" s="3" t="str">
        <f t="shared" si="29"/>
        <v>ArgentinaSAR_FAO1995</v>
      </c>
      <c r="B1880" t="s">
        <v>140</v>
      </c>
      <c r="C1880" t="s">
        <v>141</v>
      </c>
      <c r="D1880" t="s">
        <v>148</v>
      </c>
      <c r="E1880" t="s">
        <v>68</v>
      </c>
      <c r="F1880">
        <v>295.26833492611064</v>
      </c>
      <c r="G1880">
        <v>8.4492475679298966</v>
      </c>
      <c r="H1880" t="s">
        <v>241</v>
      </c>
      <c r="I1880" t="s">
        <v>143</v>
      </c>
      <c r="J1880">
        <v>9.0577870467877016E-3</v>
      </c>
      <c r="K1880">
        <v>0.43516524256743661</v>
      </c>
      <c r="L1880">
        <v>3.6297593527873567E-2</v>
      </c>
      <c r="M1880"/>
      <c r="N1880">
        <v>9.4332273503137144E-3</v>
      </c>
      <c r="O1880">
        <v>0.51910393655437614</v>
      </c>
      <c r="P1880">
        <v>1.0825962</v>
      </c>
      <c r="Q1880">
        <v>1.8052551000000001</v>
      </c>
      <c r="R1880">
        <v>66.045636299999998</v>
      </c>
      <c r="S1880">
        <v>34.111717999999996</v>
      </c>
      <c r="T1880">
        <v>2.6388040999999998</v>
      </c>
      <c r="U1880">
        <v>0.4767419</v>
      </c>
      <c r="V1880"/>
      <c r="W1880">
        <v>0.96986300000000003</v>
      </c>
      <c r="X1880">
        <v>81.523287999999994</v>
      </c>
      <c r="Y1880">
        <v>2.6257031999999998</v>
      </c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  <c r="AY1880"/>
      <c r="AZ1880"/>
      <c r="BA1880"/>
      <c r="BB1880"/>
      <c r="BC1880"/>
    </row>
    <row r="1881" spans="1:55" x14ac:dyDescent="0.2">
      <c r="A1881" s="3" t="str">
        <f t="shared" si="29"/>
        <v>ArgentinaSAR_FAO1996</v>
      </c>
      <c r="B1881" t="s">
        <v>140</v>
      </c>
      <c r="C1881" t="s">
        <v>141</v>
      </c>
      <c r="D1881" t="s">
        <v>148</v>
      </c>
      <c r="E1881" t="s">
        <v>65</v>
      </c>
      <c r="F1881">
        <v>306.40192743899007</v>
      </c>
      <c r="G1881">
        <v>8.6580234884988894</v>
      </c>
      <c r="H1881" t="s">
        <v>226</v>
      </c>
      <c r="I1881" t="s">
        <v>207</v>
      </c>
      <c r="J1881">
        <v>9.2972498690307194E-3</v>
      </c>
      <c r="K1881">
        <v>0.45562082243198038</v>
      </c>
      <c r="L1881">
        <v>3.6500912675971713E-2</v>
      </c>
      <c r="M1881"/>
      <c r="N1881">
        <v>8.4601839451861078E-3</v>
      </c>
      <c r="O1881">
        <v>0.49941808094686174</v>
      </c>
      <c r="P1881">
        <v>1.1361041999999999</v>
      </c>
      <c r="Q1881">
        <v>1.7610063</v>
      </c>
      <c r="R1881">
        <v>63.773350200000003</v>
      </c>
      <c r="S1881">
        <v>34.263711000000001</v>
      </c>
      <c r="T1881">
        <v>2.6352894</v>
      </c>
      <c r="U1881">
        <v>1.0490732999999999</v>
      </c>
      <c r="V1881"/>
      <c r="W1881">
        <v>2.6783869</v>
      </c>
      <c r="X1881">
        <v>81.523287999999994</v>
      </c>
      <c r="Y1881">
        <v>2.7850603999999999</v>
      </c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/>
      <c r="BA1881"/>
      <c r="BB1881"/>
      <c r="BC1881"/>
    </row>
    <row r="1882" spans="1:55" x14ac:dyDescent="0.2">
      <c r="A1882" s="3" t="str">
        <f t="shared" si="29"/>
        <v>ArgentinaSAR_FAO1997</v>
      </c>
      <c r="B1882" t="s">
        <v>140</v>
      </c>
      <c r="C1882" t="s">
        <v>141</v>
      </c>
      <c r="D1882" t="s">
        <v>148</v>
      </c>
      <c r="E1882" t="s">
        <v>64</v>
      </c>
      <c r="F1882">
        <v>311.39261822953023</v>
      </c>
      <c r="G1882">
        <v>8.6942391769730385</v>
      </c>
      <c r="H1882" t="s">
        <v>204</v>
      </c>
      <c r="I1882" t="s">
        <v>143</v>
      </c>
      <c r="J1882">
        <v>9.0917055139176205E-3</v>
      </c>
      <c r="K1882">
        <v>0.45972704569383521</v>
      </c>
      <c r="L1882">
        <v>3.7413764225497505E-2</v>
      </c>
      <c r="M1882"/>
      <c r="N1882">
        <v>1.0742386955153501E-2</v>
      </c>
      <c r="O1882">
        <v>0.49211680312551376</v>
      </c>
      <c r="P1882">
        <v>1.3195182000000001</v>
      </c>
      <c r="Q1882">
        <v>1.7555913999999999</v>
      </c>
      <c r="R1882">
        <v>62.791625400000001</v>
      </c>
      <c r="S1882">
        <v>34.408109000000003</v>
      </c>
      <c r="T1882">
        <v>2.6353521999999998</v>
      </c>
      <c r="U1882">
        <v>1.6095274000000002</v>
      </c>
      <c r="V1882"/>
      <c r="W1882">
        <v>3.2329485</v>
      </c>
      <c r="X1882">
        <v>81.523287999999994</v>
      </c>
      <c r="Y1882">
        <v>2.9719871000000002</v>
      </c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  <c r="AY1882"/>
      <c r="AZ1882"/>
      <c r="BA1882"/>
      <c r="BB1882"/>
      <c r="BC1882"/>
    </row>
    <row r="1883" spans="1:55" x14ac:dyDescent="0.2">
      <c r="A1883" s="3" t="str">
        <f t="shared" si="29"/>
        <v>ArgentinaSAR_FAO1998</v>
      </c>
      <c r="B1883" t="s">
        <v>140</v>
      </c>
      <c r="C1883" t="s">
        <v>141</v>
      </c>
      <c r="D1883" t="s">
        <v>148</v>
      </c>
      <c r="E1883" t="s">
        <v>62</v>
      </c>
      <c r="F1883">
        <v>316.49235625576858</v>
      </c>
      <c r="G1883">
        <v>8.7348729874847795</v>
      </c>
      <c r="H1883" t="s">
        <v>149</v>
      </c>
      <c r="I1883" t="s">
        <v>143</v>
      </c>
      <c r="J1883">
        <v>9.3680649313214737E-3</v>
      </c>
      <c r="K1883">
        <v>0.47477854905867528</v>
      </c>
      <c r="L1883">
        <v>3.9299337729181885E-2</v>
      </c>
      <c r="M1883"/>
      <c r="N1883">
        <v>1.0926003737350594E-2</v>
      </c>
      <c r="O1883">
        <v>0.47499610947479226</v>
      </c>
      <c r="P1883">
        <v>1.2448253999999999</v>
      </c>
      <c r="Q1883">
        <v>1.7567265999999999</v>
      </c>
      <c r="R1883">
        <v>60.496556400000003</v>
      </c>
      <c r="S1883">
        <v>33.752458999999995</v>
      </c>
      <c r="T1883">
        <v>2.6367136999999996</v>
      </c>
      <c r="U1883">
        <v>1.4865093</v>
      </c>
      <c r="V1883"/>
      <c r="W1883">
        <v>2.9927685999999998</v>
      </c>
      <c r="X1883">
        <v>81.523287999999994</v>
      </c>
      <c r="Y1883">
        <v>3.3853603000000003</v>
      </c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/>
      <c r="BA1883"/>
      <c r="BB1883"/>
      <c r="BC1883"/>
    </row>
    <row r="1884" spans="1:55" x14ac:dyDescent="0.2">
      <c r="A1884" s="3" t="str">
        <f t="shared" si="29"/>
        <v>ArgentinaSAR_FAO1999</v>
      </c>
      <c r="B1884" t="s">
        <v>140</v>
      </c>
      <c r="C1884" t="s">
        <v>141</v>
      </c>
      <c r="D1884" t="s">
        <v>148</v>
      </c>
      <c r="E1884" t="s">
        <v>60</v>
      </c>
      <c r="F1884">
        <v>322.84416476369449</v>
      </c>
      <c r="G1884">
        <v>8.8081164355464754</v>
      </c>
      <c r="H1884" t="s">
        <v>230</v>
      </c>
      <c r="I1884" t="s">
        <v>143</v>
      </c>
      <c r="J1884">
        <v>9.5533499936526645E-3</v>
      </c>
      <c r="K1884">
        <v>0.47257128633518625</v>
      </c>
      <c r="L1884">
        <v>4.0965615756073527E-2</v>
      </c>
      <c r="M1884"/>
      <c r="N1884">
        <v>1.0729304447060304E-2</v>
      </c>
      <c r="O1884">
        <v>0.47573379346167988</v>
      </c>
      <c r="P1884">
        <v>1.700496</v>
      </c>
      <c r="Q1884">
        <v>1.6016429000000001</v>
      </c>
      <c r="R1884">
        <v>61.781594699999999</v>
      </c>
      <c r="S1884">
        <v>34.077803999999993</v>
      </c>
      <c r="T1884">
        <v>2.6417818999999998</v>
      </c>
      <c r="U1884">
        <v>2.3248602000000003</v>
      </c>
      <c r="V1884"/>
      <c r="W1884">
        <v>4.2437265000000011</v>
      </c>
      <c r="X1884">
        <v>81.523287999999994</v>
      </c>
      <c r="Y1884">
        <v>3.5286314000000001</v>
      </c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/>
      <c r="BA1884"/>
      <c r="BB1884"/>
      <c r="BC1884"/>
    </row>
    <row r="1885" spans="1:55" x14ac:dyDescent="0.2">
      <c r="A1885" s="3" t="str">
        <f t="shared" si="29"/>
        <v>ArgentinaSAR_FAO2000</v>
      </c>
      <c r="B1885" t="s">
        <v>140</v>
      </c>
      <c r="C1885" t="s">
        <v>141</v>
      </c>
      <c r="D1885" t="s">
        <v>148</v>
      </c>
      <c r="E1885" t="s">
        <v>58</v>
      </c>
      <c r="F1885">
        <v>321.86866168859058</v>
      </c>
      <c r="G1885">
        <v>8.6825449527595673</v>
      </c>
      <c r="H1885" t="s">
        <v>230</v>
      </c>
      <c r="I1885" t="s">
        <v>143</v>
      </c>
      <c r="J1885">
        <v>9.3286874865490151E-3</v>
      </c>
      <c r="K1885">
        <v>0.46965555607537141</v>
      </c>
      <c r="L1885">
        <v>4.3536639840873095E-2</v>
      </c>
      <c r="M1885"/>
      <c r="N1885">
        <v>9.1459354401147944E-3</v>
      </c>
      <c r="O1885">
        <v>0.47766186864364069</v>
      </c>
      <c r="P1885">
        <v>1.1116140000000001</v>
      </c>
      <c r="Q1885">
        <v>1.5967536</v>
      </c>
      <c r="R1885">
        <v>61.310033400000002</v>
      </c>
      <c r="S1885">
        <v>34.570053000000001</v>
      </c>
      <c r="T1885">
        <v>2.6410852</v>
      </c>
      <c r="U1885">
        <v>0.86597999999999997</v>
      </c>
      <c r="V1885"/>
      <c r="W1885">
        <v>1.9915603999999998</v>
      </c>
      <c r="X1885">
        <v>81.523287999999994</v>
      </c>
      <c r="Y1885">
        <v>6.4407518000000001</v>
      </c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  <c r="BA1885"/>
      <c r="BB1885"/>
      <c r="BC1885"/>
    </row>
    <row r="1886" spans="1:55" x14ac:dyDescent="0.2">
      <c r="A1886" s="3" t="str">
        <f t="shared" si="29"/>
        <v>ArgentinaSAR_FAO2001</v>
      </c>
      <c r="B1886" t="s">
        <v>140</v>
      </c>
      <c r="C1886" t="s">
        <v>141</v>
      </c>
      <c r="D1886" t="s">
        <v>148</v>
      </c>
      <c r="E1886" t="s">
        <v>55</v>
      </c>
      <c r="F1886">
        <v>364.00334290830205</v>
      </c>
      <c r="G1886">
        <v>9.7118077637960099</v>
      </c>
      <c r="H1886" t="s">
        <v>213</v>
      </c>
      <c r="I1886" t="s">
        <v>205</v>
      </c>
      <c r="J1886">
        <v>1.0524774867387442E-2</v>
      </c>
      <c r="K1886">
        <v>0.39898563802478321</v>
      </c>
      <c r="L1886">
        <v>3.9060463288415365E-2</v>
      </c>
      <c r="M1886"/>
      <c r="N1886">
        <v>7.5096812587174934E-3</v>
      </c>
      <c r="O1886">
        <v>0.55444421742808392</v>
      </c>
      <c r="P1886">
        <v>0.89299560000000011</v>
      </c>
      <c r="Q1886">
        <v>1.5982196000000002</v>
      </c>
      <c r="R1886">
        <v>61.499789400000004</v>
      </c>
      <c r="S1886">
        <v>35.063696999999998</v>
      </c>
      <c r="T1886">
        <v>2.6593499999999999</v>
      </c>
      <c r="U1886">
        <v>0.20622570000000001</v>
      </c>
      <c r="V1886"/>
      <c r="W1886">
        <v>0.3485125</v>
      </c>
      <c r="X1886">
        <v>127.7686667</v>
      </c>
      <c r="Y1886">
        <v>5.2481604000000006</v>
      </c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</row>
    <row r="1887" spans="1:55" x14ac:dyDescent="0.2">
      <c r="A1887" s="3" t="str">
        <f t="shared" si="29"/>
        <v>ArgentinaSAR_FAO2002</v>
      </c>
      <c r="B1887" t="s">
        <v>140</v>
      </c>
      <c r="C1887" t="s">
        <v>141</v>
      </c>
      <c r="D1887" t="s">
        <v>148</v>
      </c>
      <c r="E1887" t="s">
        <v>52</v>
      </c>
      <c r="F1887">
        <v>359.55291347302415</v>
      </c>
      <c r="G1887">
        <v>9.4906334363280447</v>
      </c>
      <c r="H1887" t="s">
        <v>213</v>
      </c>
      <c r="I1887" t="s">
        <v>205</v>
      </c>
      <c r="J1887">
        <v>1.0132423499598461E-2</v>
      </c>
      <c r="K1887">
        <v>0.38401931927102789</v>
      </c>
      <c r="L1887">
        <v>4.0114258271870512E-2</v>
      </c>
      <c r="M1887"/>
      <c r="N1887">
        <v>5.7329758388758182E-3</v>
      </c>
      <c r="O1887">
        <v>0.57013344661822585</v>
      </c>
      <c r="P1887">
        <v>0.72917880000000002</v>
      </c>
      <c r="Q1887">
        <v>1.6291108000000001</v>
      </c>
      <c r="R1887">
        <v>65.067449999999994</v>
      </c>
      <c r="S1887">
        <v>36.807260999999997</v>
      </c>
      <c r="T1887">
        <v>2.6828526999999998</v>
      </c>
      <c r="U1887">
        <v>0.138015</v>
      </c>
      <c r="V1887"/>
      <c r="W1887">
        <v>0.34960289999999999</v>
      </c>
      <c r="X1887">
        <v>127.7686667</v>
      </c>
      <c r="Y1887">
        <v>3.2331442999999997</v>
      </c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/>
      <c r="BC1887"/>
    </row>
    <row r="1888" spans="1:55" x14ac:dyDescent="0.2">
      <c r="A1888" s="3" t="str">
        <f t="shared" si="29"/>
        <v>ArgentinaSAR_FAO2003</v>
      </c>
      <c r="B1888" t="s">
        <v>140</v>
      </c>
      <c r="C1888" t="s">
        <v>141</v>
      </c>
      <c r="D1888" t="s">
        <v>148</v>
      </c>
      <c r="E1888" t="s">
        <v>50</v>
      </c>
      <c r="F1888">
        <v>380.35194718803763</v>
      </c>
      <c r="G1888">
        <v>9.9365253565462979</v>
      </c>
      <c r="H1888" t="s">
        <v>213</v>
      </c>
      <c r="I1888" t="s">
        <v>205</v>
      </c>
      <c r="J1888">
        <v>1.0431609864838574E-2</v>
      </c>
      <c r="K1888">
        <v>0.3908159145573446</v>
      </c>
      <c r="L1888">
        <v>3.8459794288258804E-2</v>
      </c>
      <c r="M1888"/>
      <c r="N1888">
        <v>7.0778321709402195E-3</v>
      </c>
      <c r="O1888">
        <v>0.56364645898345644</v>
      </c>
      <c r="P1888">
        <v>0.78139320000000012</v>
      </c>
      <c r="Q1888">
        <v>1.7126170000000003</v>
      </c>
      <c r="R1888">
        <v>69.747463799999991</v>
      </c>
      <c r="S1888">
        <v>40.222438000000004</v>
      </c>
      <c r="T1888">
        <v>2.6919928</v>
      </c>
      <c r="U1888">
        <v>0.27297149999999998</v>
      </c>
      <c r="V1888"/>
      <c r="W1888">
        <v>0.50857089999999994</v>
      </c>
      <c r="X1888">
        <v>127.7686667</v>
      </c>
      <c r="Y1888">
        <v>4.2590377000000004</v>
      </c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  <c r="BA1888"/>
      <c r="BB1888"/>
      <c r="BC1888"/>
    </row>
    <row r="1889" spans="1:55" x14ac:dyDescent="0.2">
      <c r="A1889" s="3" t="str">
        <f t="shared" si="29"/>
        <v>ArgentinaSAR_FAO2004</v>
      </c>
      <c r="B1889" t="s">
        <v>140</v>
      </c>
      <c r="C1889" t="s">
        <v>141</v>
      </c>
      <c r="D1889" t="s">
        <v>148</v>
      </c>
      <c r="E1889" t="s">
        <v>46</v>
      </c>
      <c r="F1889">
        <v>395.78357338895705</v>
      </c>
      <c r="G1889">
        <v>10.235218427513416</v>
      </c>
      <c r="H1889" t="s">
        <v>213</v>
      </c>
      <c r="I1889" t="s">
        <v>205</v>
      </c>
      <c r="J1889">
        <v>1.0352610454823554E-2</v>
      </c>
      <c r="K1889">
        <v>0.41001521768696975</v>
      </c>
      <c r="L1889">
        <v>3.7478353968832694E-2</v>
      </c>
      <c r="M1889"/>
      <c r="N1889">
        <v>8.0671016816013363E-3</v>
      </c>
      <c r="O1889">
        <v>0.5444393266625962</v>
      </c>
      <c r="P1889">
        <v>0.99476579999999992</v>
      </c>
      <c r="Q1889">
        <v>1.7386186000000003</v>
      </c>
      <c r="R1889">
        <v>71.025467100000014</v>
      </c>
      <c r="S1889">
        <v>41.234960000000001</v>
      </c>
      <c r="T1889">
        <v>2.6978564</v>
      </c>
      <c r="U1889">
        <v>0.28128610000000004</v>
      </c>
      <c r="V1889"/>
      <c r="W1889">
        <v>0.65210619999999997</v>
      </c>
      <c r="X1889">
        <v>127.7686667</v>
      </c>
      <c r="Y1889">
        <v>2.6923906999999998</v>
      </c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  <c r="BA1889"/>
      <c r="BB1889"/>
      <c r="BC1889"/>
    </row>
    <row r="1890" spans="1:55" x14ac:dyDescent="0.2">
      <c r="A1890" s="3" t="str">
        <f t="shared" si="29"/>
        <v>ArgentinaSAR_FAO2005</v>
      </c>
      <c r="B1890" t="s">
        <v>140</v>
      </c>
      <c r="C1890" t="s">
        <v>141</v>
      </c>
      <c r="D1890" t="s">
        <v>148</v>
      </c>
      <c r="E1890" t="s">
        <v>43</v>
      </c>
      <c r="F1890">
        <v>399.12135561739331</v>
      </c>
      <c r="G1890">
        <v>10.215414325436813</v>
      </c>
      <c r="H1890" t="s">
        <v>206</v>
      </c>
      <c r="I1890" t="s">
        <v>205</v>
      </c>
      <c r="J1890">
        <v>1.0200803046576154E-2</v>
      </c>
      <c r="K1890">
        <v>0.41438224416160396</v>
      </c>
      <c r="L1890">
        <v>3.7678705635253287E-2</v>
      </c>
      <c r="M1890"/>
      <c r="N1890">
        <v>9.5524465406959212E-3</v>
      </c>
      <c r="O1890">
        <v>0.53838660366244673</v>
      </c>
      <c r="P1890">
        <v>0.93455460000000001</v>
      </c>
      <c r="Q1890">
        <v>1.7817666000000001</v>
      </c>
      <c r="R1890">
        <v>71.324664600000006</v>
      </c>
      <c r="S1890">
        <v>41.113005999999999</v>
      </c>
      <c r="T1890">
        <v>2.6902339</v>
      </c>
      <c r="U1890">
        <v>0.2378238</v>
      </c>
      <c r="V1890"/>
      <c r="W1890">
        <v>0.55160880000000001</v>
      </c>
      <c r="X1890">
        <v>127.7686667</v>
      </c>
      <c r="Y1890">
        <v>2.0004737000000001</v>
      </c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/>
      <c r="BC1890"/>
    </row>
    <row r="1891" spans="1:55" x14ac:dyDescent="0.2">
      <c r="A1891" s="3" t="str">
        <f t="shared" si="29"/>
        <v>ArgentinaSAR_FAO2006</v>
      </c>
      <c r="B1891" t="s">
        <v>140</v>
      </c>
      <c r="C1891" t="s">
        <v>141</v>
      </c>
      <c r="D1891" t="s">
        <v>148</v>
      </c>
      <c r="E1891" t="s">
        <v>39</v>
      </c>
      <c r="F1891">
        <v>411.36160178798252</v>
      </c>
      <c r="G1891">
        <v>10.420324604614043</v>
      </c>
      <c r="H1891" t="s">
        <v>232</v>
      </c>
      <c r="I1891" t="s">
        <v>205</v>
      </c>
      <c r="J1891">
        <v>1.0145413125413966E-2</v>
      </c>
      <c r="K1891">
        <v>0.42273370753264816</v>
      </c>
      <c r="L1891">
        <v>3.7180164853691307E-2</v>
      </c>
      <c r="M1891"/>
      <c r="N1891">
        <v>1.0502418164082454E-2</v>
      </c>
      <c r="O1891">
        <v>0.52958370944957811</v>
      </c>
      <c r="P1891">
        <v>0.99386699999999994</v>
      </c>
      <c r="Q1891">
        <v>1.8618276</v>
      </c>
      <c r="R1891">
        <v>72.916662000000017</v>
      </c>
      <c r="S1891">
        <v>42.402388999999992</v>
      </c>
      <c r="T1891">
        <v>2.6933090000000002</v>
      </c>
      <c r="U1891">
        <v>0.15152530000000003</v>
      </c>
      <c r="V1891"/>
      <c r="W1891">
        <v>0.48696659999999997</v>
      </c>
      <c r="X1891">
        <v>127.7686667</v>
      </c>
      <c r="Y1891">
        <v>2.070424</v>
      </c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</row>
    <row r="1892" spans="1:55" x14ac:dyDescent="0.2">
      <c r="A1892" s="3" t="str">
        <f t="shared" si="29"/>
        <v>ArgentinaSAR_FAO2007</v>
      </c>
      <c r="B1892" t="s">
        <v>140</v>
      </c>
      <c r="C1892" t="s">
        <v>141</v>
      </c>
      <c r="D1892" t="s">
        <v>148</v>
      </c>
      <c r="E1892" t="s">
        <v>37</v>
      </c>
      <c r="F1892">
        <v>421.74802678236375</v>
      </c>
      <c r="G1892">
        <v>10.576458340743503</v>
      </c>
      <c r="H1892" t="s">
        <v>219</v>
      </c>
      <c r="I1892" t="s">
        <v>205</v>
      </c>
      <c r="J1892">
        <v>1.0216259125919426E-2</v>
      </c>
      <c r="K1892">
        <v>0.42882531826380887</v>
      </c>
      <c r="L1892">
        <v>3.6871798513203338E-2</v>
      </c>
      <c r="M1892"/>
      <c r="N1892">
        <v>1.0762344848539374E-2</v>
      </c>
      <c r="O1892">
        <v>0.52354053837444836</v>
      </c>
      <c r="P1892">
        <v>0.96805380000000008</v>
      </c>
      <c r="Q1892">
        <v>1.8728457000000001</v>
      </c>
      <c r="R1892">
        <v>73.439688000000004</v>
      </c>
      <c r="S1892">
        <v>44.828789999999998</v>
      </c>
      <c r="T1892">
        <v>2.6933798000000002</v>
      </c>
      <c r="U1892">
        <v>0.23354569999999999</v>
      </c>
      <c r="V1892"/>
      <c r="W1892">
        <v>0.47726009999999996</v>
      </c>
      <c r="X1892">
        <v>127.7686667</v>
      </c>
      <c r="Y1892">
        <v>2.0504364000000002</v>
      </c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/>
      <c r="BC1892"/>
    </row>
    <row r="1893" spans="1:55" x14ac:dyDescent="0.2">
      <c r="A1893" s="3" t="str">
        <f t="shared" si="29"/>
        <v>ArgentinaSAR_FAO2008</v>
      </c>
      <c r="B1893" t="s">
        <v>140</v>
      </c>
      <c r="C1893" t="s">
        <v>141</v>
      </c>
      <c r="D1893" t="s">
        <v>148</v>
      </c>
      <c r="E1893" t="s">
        <v>33</v>
      </c>
      <c r="F1893">
        <v>424.4118247820698</v>
      </c>
      <c r="G1893">
        <v>10.538170012895238</v>
      </c>
      <c r="H1893" t="s">
        <v>152</v>
      </c>
      <c r="I1893" t="s">
        <v>205</v>
      </c>
      <c r="J1893">
        <v>1.0230247768643185E-2</v>
      </c>
      <c r="K1893">
        <v>0.43749890539423048</v>
      </c>
      <c r="L1893">
        <v>3.7243835897930955E-2</v>
      </c>
      <c r="M1893"/>
      <c r="N1893">
        <v>1.0639910540994552E-2</v>
      </c>
      <c r="O1893">
        <v>0.51461734816684401</v>
      </c>
      <c r="P1893">
        <v>1.0728648000000001</v>
      </c>
      <c r="Q1893">
        <v>1.8462538000000002</v>
      </c>
      <c r="R1893">
        <v>72.063278699999998</v>
      </c>
      <c r="S1893">
        <v>43.037393000000002</v>
      </c>
      <c r="T1893">
        <v>2.7010853999999997</v>
      </c>
      <c r="U1893">
        <v>0.14746570000000001</v>
      </c>
      <c r="V1893"/>
      <c r="W1893">
        <v>0.54242440000000003</v>
      </c>
      <c r="X1893">
        <v>127.7686667</v>
      </c>
      <c r="Y1893">
        <v>2.6138657999999997</v>
      </c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</row>
    <row r="1894" spans="1:55" x14ac:dyDescent="0.2">
      <c r="A1894" s="3" t="str">
        <f t="shared" si="29"/>
        <v>ArgentinaSAR_FAO2009</v>
      </c>
      <c r="B1894" t="s">
        <v>140</v>
      </c>
      <c r="C1894" t="s">
        <v>141</v>
      </c>
      <c r="D1894" t="s">
        <v>148</v>
      </c>
      <c r="E1894" t="s">
        <v>31</v>
      </c>
      <c r="F1894">
        <v>402.65028606101481</v>
      </c>
      <c r="G1894">
        <v>9.8969359182153784</v>
      </c>
      <c r="H1894" t="s">
        <v>208</v>
      </c>
      <c r="I1894" t="s">
        <v>205</v>
      </c>
      <c r="J1894">
        <v>9.7224194929587636E-3</v>
      </c>
      <c r="K1894">
        <v>0.43122012879547361</v>
      </c>
      <c r="L1894">
        <v>3.9892782916824951E-2</v>
      </c>
      <c r="M1894"/>
      <c r="N1894">
        <v>1.0729931512740687E-2</v>
      </c>
      <c r="O1894">
        <v>0.51815715677496066</v>
      </c>
      <c r="P1894">
        <v>1.1395440000000001</v>
      </c>
      <c r="Q1894">
        <v>1.7746620999999998</v>
      </c>
      <c r="R1894">
        <v>68.303692799999993</v>
      </c>
      <c r="S1894">
        <v>37.780909000000001</v>
      </c>
      <c r="T1894">
        <v>2.7006139</v>
      </c>
      <c r="U1894">
        <v>0.28301519999999997</v>
      </c>
      <c r="V1894"/>
      <c r="W1894">
        <v>0.6983879999999999</v>
      </c>
      <c r="X1894">
        <v>127.7686667</v>
      </c>
      <c r="Y1894">
        <v>1.8376126000000002</v>
      </c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/>
      <c r="BA1894"/>
      <c r="BB1894"/>
      <c r="BC1894"/>
    </row>
    <row r="1895" spans="1:55" x14ac:dyDescent="0.2">
      <c r="A1895" s="3" t="str">
        <f t="shared" si="29"/>
        <v>ArgentinaSAR_FAO2010</v>
      </c>
      <c r="B1895" t="s">
        <v>140</v>
      </c>
      <c r="C1895" t="s">
        <v>141</v>
      </c>
      <c r="D1895" t="s">
        <v>148</v>
      </c>
      <c r="E1895" t="s">
        <v>30</v>
      </c>
      <c r="F1895">
        <v>407.59458978895304</v>
      </c>
      <c r="G1895">
        <v>9.9928916104994965</v>
      </c>
      <c r="H1895" t="s">
        <v>218</v>
      </c>
      <c r="I1895" t="s">
        <v>205</v>
      </c>
      <c r="J1895">
        <v>9.4448192207619644E-3</v>
      </c>
      <c r="K1895">
        <v>0.45098677118157871</v>
      </c>
      <c r="L1895">
        <v>4.003722561573736E-2</v>
      </c>
      <c r="M1895"/>
      <c r="N1895">
        <v>1.1465108357396179E-2</v>
      </c>
      <c r="O1895">
        <v>0.49751089484528771</v>
      </c>
      <c r="P1895">
        <v>1.2681396</v>
      </c>
      <c r="Q1895">
        <v>1.7512000999999999</v>
      </c>
      <c r="R1895">
        <v>61.758975600000007</v>
      </c>
      <c r="S1895">
        <v>39.008974000000002</v>
      </c>
      <c r="T1895">
        <v>2.7018960000000001</v>
      </c>
      <c r="U1895">
        <v>0.22928020000000002</v>
      </c>
      <c r="V1895"/>
      <c r="W1895">
        <v>0.42183960000000004</v>
      </c>
      <c r="X1895">
        <v>127.7686667</v>
      </c>
      <c r="Y1895">
        <v>1.4589605999999999</v>
      </c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  <c r="BA1895"/>
      <c r="BB1895"/>
      <c r="BC1895"/>
    </row>
    <row r="1896" spans="1:55" x14ac:dyDescent="0.2">
      <c r="A1896" s="3" t="str">
        <f t="shared" si="29"/>
        <v>ArgentinaSAR_FAO2011</v>
      </c>
      <c r="B1896" t="s">
        <v>140</v>
      </c>
      <c r="C1896" t="s">
        <v>141</v>
      </c>
      <c r="D1896" t="s">
        <v>148</v>
      </c>
      <c r="E1896" t="s">
        <v>29</v>
      </c>
      <c r="F1896">
        <v>387.96830589377987</v>
      </c>
      <c r="G1896">
        <v>9.4026731922133653</v>
      </c>
      <c r="H1896" t="s">
        <v>167</v>
      </c>
      <c r="I1896" t="s">
        <v>205</v>
      </c>
      <c r="J1896">
        <v>8.9685299033926014E-3</v>
      </c>
      <c r="K1896">
        <v>0.49616103946797191</v>
      </c>
      <c r="L1896">
        <v>4.2746566653334671E-2</v>
      </c>
      <c r="M1896"/>
      <c r="N1896">
        <v>1.3079846823914283E-2</v>
      </c>
      <c r="O1896">
        <v>0.44801254705477922</v>
      </c>
      <c r="P1896">
        <v>1.5137765999999999</v>
      </c>
      <c r="Q1896">
        <v>1.7608497999999999</v>
      </c>
      <c r="R1896">
        <v>60.623031000000005</v>
      </c>
      <c r="S1896">
        <v>39.779199999999996</v>
      </c>
      <c r="T1896">
        <v>2.7128665999999999</v>
      </c>
      <c r="U1896">
        <v>9.3693399999999996E-2</v>
      </c>
      <c r="V1896"/>
      <c r="W1896">
        <v>0.26864769999999999</v>
      </c>
      <c r="X1896">
        <v>97.341750000000005</v>
      </c>
      <c r="Y1896">
        <v>1.8975086999999999</v>
      </c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/>
      <c r="BC1896"/>
    </row>
    <row r="1897" spans="1:55" x14ac:dyDescent="0.2">
      <c r="A1897" s="3" t="str">
        <f t="shared" si="29"/>
        <v>ArgentinaSAR_FAO2012</v>
      </c>
      <c r="B1897" t="s">
        <v>140</v>
      </c>
      <c r="C1897" t="s">
        <v>141</v>
      </c>
      <c r="D1897" t="s">
        <v>148</v>
      </c>
      <c r="E1897" t="s">
        <v>28</v>
      </c>
      <c r="F1897">
        <v>391.67676912783492</v>
      </c>
      <c r="G1897">
        <v>9.3852401152029259</v>
      </c>
      <c r="H1897" t="s">
        <v>202</v>
      </c>
      <c r="I1897" t="s">
        <v>205</v>
      </c>
      <c r="J1897">
        <v>8.9544328599719131E-3</v>
      </c>
      <c r="K1897">
        <v>0.49713779688171439</v>
      </c>
      <c r="L1897">
        <v>4.3019323259752128E-2</v>
      </c>
      <c r="M1897"/>
      <c r="N1897">
        <v>1.1912924781879629E-2</v>
      </c>
      <c r="O1897">
        <v>0.44792995507665384</v>
      </c>
      <c r="P1897">
        <v>1.3839882000000001</v>
      </c>
      <c r="Q1897">
        <v>1.8510774000000001</v>
      </c>
      <c r="R1897">
        <v>62.8983621</v>
      </c>
      <c r="S1897">
        <v>39.255020999999999</v>
      </c>
      <c r="T1897">
        <v>2.7128386</v>
      </c>
      <c r="U1897">
        <v>0.1663734</v>
      </c>
      <c r="V1897"/>
      <c r="W1897">
        <v>0.34145059999999999</v>
      </c>
      <c r="X1897">
        <v>97.341750000000005</v>
      </c>
      <c r="Y1897">
        <v>1.7457149999999999</v>
      </c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/>
      <c r="BC1897"/>
    </row>
    <row r="1898" spans="1:55" x14ac:dyDescent="0.2">
      <c r="A1898" s="3" t="str">
        <f t="shared" si="29"/>
        <v>ArgentinaSAR_FAO2013</v>
      </c>
      <c r="B1898" t="s">
        <v>140</v>
      </c>
      <c r="C1898" t="s">
        <v>141</v>
      </c>
      <c r="D1898" t="s">
        <v>148</v>
      </c>
      <c r="E1898" t="s">
        <v>27</v>
      </c>
      <c r="F1898">
        <v>400.52818250313152</v>
      </c>
      <c r="G1898">
        <v>9.4905290947923771</v>
      </c>
      <c r="H1898" t="s">
        <v>213</v>
      </c>
      <c r="I1898" t="s">
        <v>197</v>
      </c>
      <c r="J1898">
        <v>9.0332215451517425E-3</v>
      </c>
      <c r="K1898">
        <v>0.49799330062312397</v>
      </c>
      <c r="L1898">
        <v>4.2731140502173436E-2</v>
      </c>
      <c r="M1898"/>
      <c r="N1898">
        <v>1.2624494317962502E-2</v>
      </c>
      <c r="O1898">
        <v>0.44665106455674014</v>
      </c>
      <c r="P1898">
        <v>1.368276</v>
      </c>
      <c r="Q1898">
        <v>1.9199837</v>
      </c>
      <c r="R1898">
        <v>64.214799599999992</v>
      </c>
      <c r="S1898">
        <v>40.710253999999999</v>
      </c>
      <c r="T1898">
        <v>2.7119272999999997</v>
      </c>
      <c r="U1898">
        <v>0.84542089999999992</v>
      </c>
      <c r="V1898"/>
      <c r="W1898">
        <v>1.0789167</v>
      </c>
      <c r="X1898">
        <v>97.341750000000005</v>
      </c>
      <c r="Y1898">
        <v>1.5943955999999999</v>
      </c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/>
      <c r="BC1898"/>
    </row>
    <row r="1899" spans="1:55" x14ac:dyDescent="0.2">
      <c r="A1899" s="3" t="str">
        <f t="shared" si="29"/>
        <v>ArgentinaSAR_FAO2014</v>
      </c>
      <c r="B1899" t="s">
        <v>140</v>
      </c>
      <c r="C1899" t="s">
        <v>141</v>
      </c>
      <c r="D1899" t="s">
        <v>148</v>
      </c>
      <c r="E1899" t="s">
        <v>24</v>
      </c>
      <c r="F1899">
        <v>397.22801225829397</v>
      </c>
      <c r="G1899">
        <v>9.3094133340745504</v>
      </c>
      <c r="H1899" t="s">
        <v>218</v>
      </c>
      <c r="I1899" t="s">
        <v>197</v>
      </c>
      <c r="J1899">
        <v>8.8418656797707388E-3</v>
      </c>
      <c r="K1899">
        <v>0.49369290691669304</v>
      </c>
      <c r="L1899">
        <v>4.3754171411394843E-2</v>
      </c>
      <c r="M1899"/>
      <c r="N1899">
        <v>1.2096114804903654E-2</v>
      </c>
      <c r="O1899">
        <v>0.45045680686700845</v>
      </c>
      <c r="P1899">
        <v>1.4300160000000002</v>
      </c>
      <c r="Q1899">
        <v>1.9814060999999998</v>
      </c>
      <c r="R1899">
        <v>64.898580600000003</v>
      </c>
      <c r="S1899">
        <v>41.226062999999996</v>
      </c>
      <c r="T1899">
        <v>2.7101052000000001</v>
      </c>
      <c r="U1899">
        <v>4.9292500000000003E-2</v>
      </c>
      <c r="V1899"/>
      <c r="W1899">
        <v>9.8125400000000002E-2</v>
      </c>
      <c r="X1899">
        <v>97.341750000000005</v>
      </c>
      <c r="Y1899">
        <v>1.2845494</v>
      </c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/>
      <c r="BC1899"/>
    </row>
    <row r="1900" spans="1:55" x14ac:dyDescent="0.2">
      <c r="A1900" s="3" t="str">
        <f t="shared" si="29"/>
        <v>ArgentinaSAR_FAO2015</v>
      </c>
      <c r="B1900" t="s">
        <v>140</v>
      </c>
      <c r="C1900" t="s">
        <v>141</v>
      </c>
      <c r="D1900" t="s">
        <v>148</v>
      </c>
      <c r="E1900" t="s">
        <v>22</v>
      </c>
      <c r="F1900">
        <v>403.27551379033554</v>
      </c>
      <c r="G1900">
        <v>9.3498059835792198</v>
      </c>
      <c r="H1900" t="s">
        <v>208</v>
      </c>
      <c r="I1900" t="s">
        <v>197</v>
      </c>
      <c r="J1900">
        <v>8.9947338515447318E-3</v>
      </c>
      <c r="K1900">
        <v>0.50116974135125592</v>
      </c>
      <c r="L1900">
        <v>4.3756038815951949E-2</v>
      </c>
      <c r="M1900"/>
      <c r="N1900">
        <v>1.2481207868281916E-2</v>
      </c>
      <c r="O1900">
        <v>0.44259301196451017</v>
      </c>
      <c r="P1900">
        <v>1.3676292000000001</v>
      </c>
      <c r="Q1900">
        <v>2.0079571999999999</v>
      </c>
      <c r="R1900">
        <v>64.773569699999996</v>
      </c>
      <c r="S1900">
        <v>40.648657</v>
      </c>
      <c r="T1900">
        <v>2.7100911999999999</v>
      </c>
      <c r="U1900">
        <v>5.3468700000000001E-2</v>
      </c>
      <c r="V1900"/>
      <c r="W1900">
        <v>0.24094479999999999</v>
      </c>
      <c r="X1900">
        <v>97.341750000000005</v>
      </c>
      <c r="Y1900">
        <v>1.4024292</v>
      </c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  <c r="BA1900"/>
      <c r="BB1900"/>
      <c r="BC1900"/>
    </row>
    <row r="1901" spans="1:55" x14ac:dyDescent="0.2">
      <c r="A1901" s="3" t="str">
        <f t="shared" si="29"/>
        <v>ArgentinaSAR_FAO2016</v>
      </c>
      <c r="B1901" t="s">
        <v>140</v>
      </c>
      <c r="C1901" t="s">
        <v>141</v>
      </c>
      <c r="D1901" t="s">
        <v>148</v>
      </c>
      <c r="E1901" t="s">
        <v>21</v>
      </c>
      <c r="F1901">
        <v>369.36343906465368</v>
      </c>
      <c r="G1901">
        <v>8.4735104568204989</v>
      </c>
      <c r="H1901" t="s">
        <v>230</v>
      </c>
      <c r="I1901" t="s">
        <v>207</v>
      </c>
      <c r="J1901">
        <v>8.1297853116297676E-3</v>
      </c>
      <c r="K1901">
        <v>0.54225911017576012</v>
      </c>
      <c r="L1901">
        <v>4.847104269185739E-2</v>
      </c>
      <c r="M1901"/>
      <c r="N1901">
        <v>1.217149064256722E-2</v>
      </c>
      <c r="O1901">
        <v>0.39709835648981529</v>
      </c>
      <c r="P1901">
        <v>1.2215111999999999</v>
      </c>
      <c r="Q1901">
        <v>2.0084456999999998</v>
      </c>
      <c r="R1901">
        <v>65.617979699999992</v>
      </c>
      <c r="S1901">
        <v>43.225718000000001</v>
      </c>
      <c r="T1901">
        <v>2.7121005</v>
      </c>
      <c r="U1901">
        <v>9.5143599999999995E-2</v>
      </c>
      <c r="V1901"/>
      <c r="W1901">
        <v>0.2000084</v>
      </c>
      <c r="X1901">
        <v>54.702449999999999</v>
      </c>
      <c r="Y1901">
        <v>2.1753949000000001</v>
      </c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  <c r="BA1901"/>
      <c r="BB1901"/>
      <c r="BC1901"/>
    </row>
    <row r="1902" spans="1:55" x14ac:dyDescent="0.2">
      <c r="A1902" s="3" t="str">
        <f t="shared" si="29"/>
        <v>ArgentinaSAR_FAO2017</v>
      </c>
      <c r="B1902" t="s">
        <v>140</v>
      </c>
      <c r="C1902" t="s">
        <v>141</v>
      </c>
      <c r="D1902" t="s">
        <v>148</v>
      </c>
      <c r="E1902" t="s">
        <v>20</v>
      </c>
      <c r="F1902">
        <v>371.99238223635439</v>
      </c>
      <c r="G1902">
        <v>8.4457708817584525</v>
      </c>
      <c r="H1902" t="s">
        <v>217</v>
      </c>
      <c r="I1902" t="s">
        <v>146</v>
      </c>
      <c r="J1902">
        <v>8.0727910346837274E-3</v>
      </c>
      <c r="K1902">
        <v>0.52672209515443003</v>
      </c>
      <c r="L1902">
        <v>4.8821222908797264E-2</v>
      </c>
      <c r="M1902"/>
      <c r="N1902">
        <v>1.2992313823049925E-2</v>
      </c>
      <c r="O1902">
        <v>0.41146436811372283</v>
      </c>
      <c r="P1902">
        <v>1.2001080000000002</v>
      </c>
      <c r="Q1902">
        <v>2.0624802999999998</v>
      </c>
      <c r="R1902">
        <v>68.146528799999999</v>
      </c>
      <c r="S1902">
        <v>45.155684999999998</v>
      </c>
      <c r="T1902">
        <v>2.7121002000000001</v>
      </c>
      <c r="U1902">
        <v>0.6729925000000001</v>
      </c>
      <c r="V1902"/>
      <c r="W1902">
        <v>0.77732050000000008</v>
      </c>
      <c r="X1902">
        <v>54.702449999999999</v>
      </c>
      <c r="Y1902">
        <v>3.3481652</v>
      </c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/>
      <c r="BC1902"/>
    </row>
    <row r="1903" spans="1:55" x14ac:dyDescent="0.2">
      <c r="A1903" s="3" t="str">
        <f t="shared" si="29"/>
        <v>ArgentinaSAR_FAO2018</v>
      </c>
      <c r="B1903" t="s">
        <v>140</v>
      </c>
      <c r="C1903" t="s">
        <v>141</v>
      </c>
      <c r="D1903" t="s">
        <v>148</v>
      </c>
      <c r="E1903" t="s">
        <v>19</v>
      </c>
      <c r="F1903">
        <v>368.84492869220537</v>
      </c>
      <c r="G1903">
        <v>8.2896742768849361</v>
      </c>
      <c r="H1903" t="s">
        <v>147</v>
      </c>
      <c r="I1903" t="s">
        <v>205</v>
      </c>
      <c r="J1903">
        <v>7.8130666726943382E-3</v>
      </c>
      <c r="K1903">
        <v>0.52733932384990345</v>
      </c>
      <c r="L1903">
        <v>4.9936473463857649E-2</v>
      </c>
      <c r="M1903"/>
      <c r="N1903">
        <v>1.3133920299383373E-2</v>
      </c>
      <c r="O1903">
        <v>0.40959028238685558</v>
      </c>
      <c r="P1903">
        <v>1.1652396</v>
      </c>
      <c r="Q1903">
        <v>2.0618167999999999</v>
      </c>
      <c r="R1903">
        <v>68.036551799999998</v>
      </c>
      <c r="S1903">
        <v>45.102830000000004</v>
      </c>
      <c r="T1903">
        <v>2.7004961999999999</v>
      </c>
      <c r="U1903">
        <v>9.3193899999999996E-2</v>
      </c>
      <c r="V1903"/>
      <c r="W1903">
        <v>0.16162309999999999</v>
      </c>
      <c r="X1903">
        <v>54.702449999999999</v>
      </c>
      <c r="Y1903">
        <v>2.1103114999999999</v>
      </c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  <c r="BA1903"/>
      <c r="BB1903"/>
      <c r="BC1903"/>
    </row>
    <row r="1904" spans="1:55" x14ac:dyDescent="0.2">
      <c r="A1904" s="3" t="str">
        <f t="shared" si="29"/>
        <v>ArgentinaSAR_FAO2019</v>
      </c>
      <c r="B1904" t="s">
        <v>140</v>
      </c>
      <c r="C1904" t="s">
        <v>141</v>
      </c>
      <c r="D1904" t="s">
        <v>148</v>
      </c>
      <c r="E1904" t="s">
        <v>18</v>
      </c>
      <c r="F1904">
        <v>363.77449598605369</v>
      </c>
      <c r="G1904">
        <v>8.0949025861278283</v>
      </c>
      <c r="H1904" t="s">
        <v>149</v>
      </c>
      <c r="I1904" t="s">
        <v>143</v>
      </c>
      <c r="J1904">
        <v>7.6675715337540416E-3</v>
      </c>
      <c r="K1904">
        <v>0.51518681723555582</v>
      </c>
      <c r="L1904">
        <v>5.1340891650783205E-2</v>
      </c>
      <c r="M1904"/>
      <c r="N1904">
        <v>1.2702149476606228E-2</v>
      </c>
      <c r="O1904">
        <v>0.42077014163705467</v>
      </c>
      <c r="P1904">
        <v>1.0777158</v>
      </c>
      <c r="Q1904">
        <v>2.0674818999999998</v>
      </c>
      <c r="R1904">
        <v>68.362236600000003</v>
      </c>
      <c r="S1904">
        <v>47.597462000000007</v>
      </c>
      <c r="T1904">
        <v>2.6404342999999999</v>
      </c>
      <c r="U1904">
        <v>7.7276399999999995E-2</v>
      </c>
      <c r="V1904"/>
      <c r="W1904">
        <v>0.14840010000000001</v>
      </c>
      <c r="X1904">
        <v>54.702449999999999</v>
      </c>
      <c r="Y1904">
        <v>1.3559436</v>
      </c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/>
      <c r="BB1904"/>
      <c r="BC1904"/>
    </row>
    <row r="1905" spans="1:55" x14ac:dyDescent="0.2">
      <c r="A1905" s="3" t="str">
        <f t="shared" si="29"/>
        <v>ArgentinaSAR_FAO2020</v>
      </c>
      <c r="B1905" t="s">
        <v>140</v>
      </c>
      <c r="C1905" t="s">
        <v>141</v>
      </c>
      <c r="D1905" t="s">
        <v>148</v>
      </c>
      <c r="E1905" t="s">
        <v>107</v>
      </c>
      <c r="F1905">
        <v>350.97605724861614</v>
      </c>
      <c r="G1905">
        <v>7.7347090017993612</v>
      </c>
      <c r="H1905" t="s">
        <v>144</v>
      </c>
      <c r="I1905" t="s">
        <v>207</v>
      </c>
      <c r="J1905">
        <v>7.7870438870707524E-3</v>
      </c>
      <c r="K1905">
        <v>0.49011052629262064</v>
      </c>
      <c r="L1905">
        <v>5.3947266695480889E-2</v>
      </c>
      <c r="M1905"/>
      <c r="N1905">
        <v>1.1374155210367122E-2</v>
      </c>
      <c r="O1905">
        <v>0.44456805180153142</v>
      </c>
      <c r="P1905">
        <v>1.089564</v>
      </c>
      <c r="Q1905">
        <v>2.0838158000000004</v>
      </c>
      <c r="R1905">
        <v>67.7349897</v>
      </c>
      <c r="S1905">
        <v>47.962300999999997</v>
      </c>
      <c r="T1905">
        <v>2.6352579999999999</v>
      </c>
      <c r="U1905">
        <v>0.56990669999999999</v>
      </c>
      <c r="V1905"/>
      <c r="W1905">
        <v>1.2866655999999999</v>
      </c>
      <c r="X1905">
        <v>54.702449999999999</v>
      </c>
      <c r="Y1905">
        <v>3.3714360999999999</v>
      </c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</row>
    <row r="1906" spans="1:55" x14ac:dyDescent="0.2">
      <c r="A1906" s="3" t="str">
        <f t="shared" si="29"/>
        <v>AustraliaAR4_FAO1990</v>
      </c>
      <c r="B1906" t="s">
        <v>94</v>
      </c>
      <c r="C1906" t="s">
        <v>95</v>
      </c>
      <c r="D1906" t="s">
        <v>142</v>
      </c>
      <c r="E1906" t="s">
        <v>79</v>
      </c>
      <c r="F1906">
        <v>539.14053354800001</v>
      </c>
      <c r="G1906">
        <v>31.593113954258065</v>
      </c>
      <c r="H1906" t="s">
        <v>97</v>
      </c>
      <c r="I1906" t="s">
        <v>96</v>
      </c>
      <c r="J1906">
        <v>1.6661117103158186E-2</v>
      </c>
      <c r="K1906">
        <v>0.52770260388272261</v>
      </c>
      <c r="L1906">
        <v>3.6969657949536182E-2</v>
      </c>
      <c r="M1906"/>
      <c r="N1906">
        <v>8.4620490208307097E-3</v>
      </c>
      <c r="O1906">
        <v>0.42686568914691037</v>
      </c>
      <c r="P1906">
        <v>0.82687500000000014</v>
      </c>
      <c r="Q1906">
        <v>5.9134233000000007</v>
      </c>
      <c r="R1906">
        <v>70.485330000000005</v>
      </c>
      <c r="S1906">
        <v>43.389902599999999</v>
      </c>
      <c r="T1906">
        <v>2.6333645999999997</v>
      </c>
      <c r="U1906">
        <v>0.14241280000000001</v>
      </c>
      <c r="V1906"/>
      <c r="W1906">
        <v>4.1759658000000002</v>
      </c>
      <c r="X1906">
        <v>58.561281900000004</v>
      </c>
      <c r="Y1906">
        <v>54.286576099999998</v>
      </c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  <c r="BA1906"/>
      <c r="BB1906"/>
      <c r="BC1906"/>
    </row>
    <row r="1907" spans="1:55" x14ac:dyDescent="0.2">
      <c r="A1907" s="3" t="str">
        <f t="shared" si="29"/>
        <v>AustraliaAR4_FAO1991</v>
      </c>
      <c r="B1907" t="s">
        <v>94</v>
      </c>
      <c r="C1907" t="s">
        <v>95</v>
      </c>
      <c r="D1907" t="s">
        <v>142</v>
      </c>
      <c r="E1907" t="s">
        <v>78</v>
      </c>
      <c r="F1907">
        <v>539.82558954599995</v>
      </c>
      <c r="G1907">
        <v>31.232611963201183</v>
      </c>
      <c r="H1907" t="s">
        <v>97</v>
      </c>
      <c r="I1907" t="s">
        <v>96</v>
      </c>
      <c r="J1907">
        <v>1.6590620896476362E-2</v>
      </c>
      <c r="K1907">
        <v>0.53237500096780943</v>
      </c>
      <c r="L1907">
        <v>3.6874461932679042E-2</v>
      </c>
      <c r="M1907"/>
      <c r="N1907">
        <v>7.6009880162421486E-3</v>
      </c>
      <c r="O1907">
        <v>0.42314954908326941</v>
      </c>
      <c r="P1907">
        <v>0.70087500000000003</v>
      </c>
      <c r="Q1907">
        <v>5.8585064000000004</v>
      </c>
      <c r="R1907">
        <v>69.82435000000001</v>
      </c>
      <c r="S1907">
        <v>42.590666599999999</v>
      </c>
      <c r="T1907">
        <v>2.6333645999999997</v>
      </c>
      <c r="U1907">
        <v>0.14241280000000001</v>
      </c>
      <c r="V1907"/>
      <c r="W1907">
        <v>4.1759658000000002</v>
      </c>
      <c r="X1907">
        <v>58.561281900000004</v>
      </c>
      <c r="Y1907">
        <v>54.286576099999998</v>
      </c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/>
      <c r="BC1907"/>
    </row>
    <row r="1908" spans="1:55" x14ac:dyDescent="0.2">
      <c r="A1908" s="3" t="str">
        <f t="shared" si="29"/>
        <v>AustraliaAR4_FAO1992</v>
      </c>
      <c r="B1908" t="s">
        <v>94</v>
      </c>
      <c r="C1908" t="s">
        <v>95</v>
      </c>
      <c r="D1908" t="s">
        <v>142</v>
      </c>
      <c r="E1908" t="s">
        <v>76</v>
      </c>
      <c r="F1908">
        <v>540.81057441200005</v>
      </c>
      <c r="G1908">
        <v>30.941236224224603</v>
      </c>
      <c r="H1908" t="s">
        <v>97</v>
      </c>
      <c r="I1908" t="s">
        <v>96</v>
      </c>
      <c r="J1908">
        <v>1.6670262392541574E-2</v>
      </c>
      <c r="K1908">
        <v>0.54003563141778599</v>
      </c>
      <c r="L1908">
        <v>3.6340470554534175E-2</v>
      </c>
      <c r="M1908"/>
      <c r="N1908">
        <v>7.6129965311355872E-3</v>
      </c>
      <c r="O1908">
        <v>0.41601090149654418</v>
      </c>
      <c r="P1908">
        <v>1.0001250000000002</v>
      </c>
      <c r="Q1908">
        <v>5.8931798999999998</v>
      </c>
      <c r="R1908">
        <v>67.204070000000002</v>
      </c>
      <c r="S1908">
        <v>41.393153599999998</v>
      </c>
      <c r="T1908">
        <v>2.6333645999999997</v>
      </c>
      <c r="U1908">
        <v>0.14241280000000001</v>
      </c>
      <c r="V1908"/>
      <c r="W1908">
        <v>4.1759658000000002</v>
      </c>
      <c r="X1908">
        <v>58.561281900000004</v>
      </c>
      <c r="Y1908">
        <v>54.286576099999998</v>
      </c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/>
      <c r="BC1908"/>
    </row>
    <row r="1909" spans="1:55" x14ac:dyDescent="0.2">
      <c r="A1909" s="3" t="str">
        <f t="shared" si="29"/>
        <v>AustraliaAR4_FAO1993</v>
      </c>
      <c r="B1909" t="s">
        <v>94</v>
      </c>
      <c r="C1909" t="s">
        <v>95</v>
      </c>
      <c r="D1909" t="s">
        <v>142</v>
      </c>
      <c r="E1909" t="s">
        <v>73</v>
      </c>
      <c r="F1909">
        <v>543.76503781800011</v>
      </c>
      <c r="G1909">
        <v>30.834758043183694</v>
      </c>
      <c r="H1909" t="s">
        <v>97</v>
      </c>
      <c r="I1909" t="s">
        <v>96</v>
      </c>
      <c r="J1909">
        <v>1.668316841585965E-2</v>
      </c>
      <c r="K1909">
        <v>0.54669988257593594</v>
      </c>
      <c r="L1909">
        <v>3.5838945004998068E-2</v>
      </c>
      <c r="M1909"/>
      <c r="N1909">
        <v>8.2651169079102325E-3</v>
      </c>
      <c r="O1909">
        <v>0.40919605551115562</v>
      </c>
      <c r="P1909">
        <v>0.984375</v>
      </c>
      <c r="Q1909">
        <v>5.8226422000000007</v>
      </c>
      <c r="R1909">
        <v>65.449437500000002</v>
      </c>
      <c r="S1909">
        <v>40.754956800000002</v>
      </c>
      <c r="T1909">
        <v>2.6329027000000003</v>
      </c>
      <c r="U1909">
        <v>0.14241280000000001</v>
      </c>
      <c r="V1909"/>
      <c r="W1909">
        <v>4.1759658000000002</v>
      </c>
      <c r="X1909">
        <v>58.561281900000004</v>
      </c>
      <c r="Y1909">
        <v>54.286576099999998</v>
      </c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/>
      <c r="BC1909"/>
    </row>
    <row r="1910" spans="1:55" x14ac:dyDescent="0.2">
      <c r="A1910" s="3" t="str">
        <f t="shared" si="29"/>
        <v>AustraliaAR4_FAO1994</v>
      </c>
      <c r="B1910" t="s">
        <v>94</v>
      </c>
      <c r="C1910" t="s">
        <v>95</v>
      </c>
      <c r="D1910" t="s">
        <v>142</v>
      </c>
      <c r="E1910" t="s">
        <v>70</v>
      </c>
      <c r="F1910">
        <v>551.51422196500005</v>
      </c>
      <c r="G1910">
        <v>30.974429987743097</v>
      </c>
      <c r="H1910" t="s">
        <v>99</v>
      </c>
      <c r="I1910" t="s">
        <v>98</v>
      </c>
      <c r="J1910">
        <v>1.6781303446731816E-2</v>
      </c>
      <c r="K1910">
        <v>0.55078863979917014</v>
      </c>
      <c r="L1910">
        <v>3.4072125627238166E-2</v>
      </c>
      <c r="M1910"/>
      <c r="N1910">
        <v>9.0061009583814744E-3</v>
      </c>
      <c r="O1910">
        <v>0.40613313361521008</v>
      </c>
      <c r="P1910">
        <v>1.0450125000000001</v>
      </c>
      <c r="Q1910">
        <v>6.0741506000000003</v>
      </c>
      <c r="R1910">
        <v>66.944602499999988</v>
      </c>
      <c r="S1910">
        <v>40.448940599999993</v>
      </c>
      <c r="T1910">
        <v>2.6292467999999998</v>
      </c>
      <c r="U1910">
        <v>0.14241280000000001</v>
      </c>
      <c r="V1910"/>
      <c r="W1910">
        <v>4.1759658000000002</v>
      </c>
      <c r="X1910">
        <v>58.561281900000004</v>
      </c>
      <c r="Y1910">
        <v>54.286576099999998</v>
      </c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/>
      <c r="BA1910"/>
      <c r="BB1910"/>
      <c r="BC1910"/>
    </row>
    <row r="1911" spans="1:55" x14ac:dyDescent="0.2">
      <c r="A1911" s="3" t="str">
        <f t="shared" si="29"/>
        <v>AustraliaAR4_FAO1995</v>
      </c>
      <c r="B1911" t="s">
        <v>94</v>
      </c>
      <c r="C1911" t="s">
        <v>95</v>
      </c>
      <c r="D1911" t="s">
        <v>142</v>
      </c>
      <c r="E1911" t="s">
        <v>68</v>
      </c>
      <c r="F1911">
        <v>560.51358923499993</v>
      </c>
      <c r="G1911">
        <v>31.131200373043264</v>
      </c>
      <c r="H1911" t="s">
        <v>99</v>
      </c>
      <c r="I1911" t="s">
        <v>98</v>
      </c>
      <c r="J1911">
        <v>1.6666320621690531E-2</v>
      </c>
      <c r="K1911">
        <v>0.56315451125603078</v>
      </c>
      <c r="L1911">
        <v>3.3422395179692491E-2</v>
      </c>
      <c r="M1911"/>
      <c r="N1911">
        <v>8.6435057901312999E-3</v>
      </c>
      <c r="O1911">
        <v>0.39477958777414546</v>
      </c>
      <c r="P1911">
        <v>1.01745</v>
      </c>
      <c r="Q1911">
        <v>5.9577233000000005</v>
      </c>
      <c r="R1911">
        <v>64.55040249999999</v>
      </c>
      <c r="S1911">
        <v>40.184853000000004</v>
      </c>
      <c r="T1911">
        <v>2.6808132999999996</v>
      </c>
      <c r="U1911">
        <v>0.14241280000000001</v>
      </c>
      <c r="V1911"/>
      <c r="W1911">
        <v>4.1759658000000002</v>
      </c>
      <c r="X1911">
        <v>58.561281900000004</v>
      </c>
      <c r="Y1911">
        <v>54.286576099999998</v>
      </c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  <c r="BA1911"/>
      <c r="BB1911"/>
      <c r="BC1911"/>
    </row>
    <row r="1912" spans="1:55" x14ac:dyDescent="0.2">
      <c r="A1912" s="3" t="str">
        <f t="shared" si="29"/>
        <v>AustraliaAR4_FAO1996</v>
      </c>
      <c r="B1912" t="s">
        <v>94</v>
      </c>
      <c r="C1912" t="s">
        <v>95</v>
      </c>
      <c r="D1912" t="s">
        <v>142</v>
      </c>
      <c r="E1912" t="s">
        <v>65</v>
      </c>
      <c r="F1912">
        <v>562.23038110399989</v>
      </c>
      <c r="G1912">
        <v>30.849798030559178</v>
      </c>
      <c r="H1912" t="s">
        <v>99</v>
      </c>
      <c r="I1912" t="s">
        <v>98</v>
      </c>
      <c r="J1912">
        <v>1.6540106275432016E-2</v>
      </c>
      <c r="K1912">
        <v>0.58048160183757469</v>
      </c>
      <c r="L1912">
        <v>3.0479619835467632E-2</v>
      </c>
      <c r="M1912"/>
      <c r="N1912">
        <v>8.713301997982599E-3</v>
      </c>
      <c r="O1912">
        <v>0.38032547632897518</v>
      </c>
      <c r="P1912">
        <v>1.1788875000000001</v>
      </c>
      <c r="Q1912">
        <v>6.0371323000000006</v>
      </c>
      <c r="R1912">
        <v>65.627395000000007</v>
      </c>
      <c r="S1912">
        <v>42.223888200000005</v>
      </c>
      <c r="T1912">
        <v>2.6933308</v>
      </c>
      <c r="U1912">
        <v>0.2082822</v>
      </c>
      <c r="V1912"/>
      <c r="W1912">
        <v>6.0884635999999999</v>
      </c>
      <c r="X1912">
        <v>58.561281900000004</v>
      </c>
      <c r="Y1912">
        <v>41.493198100000001</v>
      </c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/>
      <c r="BA1912"/>
      <c r="BB1912"/>
      <c r="BC1912"/>
    </row>
    <row r="1913" spans="1:55" x14ac:dyDescent="0.2">
      <c r="A1913" s="3" t="str">
        <f t="shared" si="29"/>
        <v>AustraliaAR4_FAO1997</v>
      </c>
      <c r="B1913" t="s">
        <v>94</v>
      </c>
      <c r="C1913" t="s">
        <v>95</v>
      </c>
      <c r="D1913" t="s">
        <v>142</v>
      </c>
      <c r="E1913" t="s">
        <v>64</v>
      </c>
      <c r="F1913">
        <v>572.93228379000004</v>
      </c>
      <c r="G1913">
        <v>31.0986882233369</v>
      </c>
      <c r="H1913" t="s">
        <v>99</v>
      </c>
      <c r="I1913" t="s">
        <v>98</v>
      </c>
      <c r="J1913">
        <v>1.621962900755575E-2</v>
      </c>
      <c r="K1913">
        <v>0.58598763871902437</v>
      </c>
      <c r="L1913">
        <v>2.9502744108229687E-2</v>
      </c>
      <c r="M1913"/>
      <c r="N1913">
        <v>8.5296080257038151E-3</v>
      </c>
      <c r="O1913">
        <v>0.37598000914704222</v>
      </c>
      <c r="P1913">
        <v>1.3127625000000001</v>
      </c>
      <c r="Q1913">
        <v>6.1532803000000005</v>
      </c>
      <c r="R1913">
        <v>66.127537500000003</v>
      </c>
      <c r="S1913">
        <v>42.167059600000002</v>
      </c>
      <c r="T1913">
        <v>2.7021468</v>
      </c>
      <c r="U1913">
        <v>0.24323120000000001</v>
      </c>
      <c r="V1913"/>
      <c r="W1913">
        <v>9.1350082999999991</v>
      </c>
      <c r="X1913">
        <v>58.561281900000004</v>
      </c>
      <c r="Y1913">
        <v>39.336959900000004</v>
      </c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/>
      <c r="BA1913"/>
      <c r="BB1913"/>
      <c r="BC1913"/>
    </row>
    <row r="1914" spans="1:55" x14ac:dyDescent="0.2">
      <c r="A1914" s="3" t="str">
        <f t="shared" si="29"/>
        <v>AustraliaAR4_FAO1998</v>
      </c>
      <c r="B1914" t="s">
        <v>94</v>
      </c>
      <c r="C1914" t="s">
        <v>95</v>
      </c>
      <c r="D1914" t="s">
        <v>142</v>
      </c>
      <c r="E1914" t="s">
        <v>62</v>
      </c>
      <c r="F1914">
        <v>598.99640676000001</v>
      </c>
      <c r="G1914">
        <v>32.190982276903867</v>
      </c>
      <c r="H1914" t="s">
        <v>105</v>
      </c>
      <c r="I1914" t="s">
        <v>98</v>
      </c>
      <c r="J1914">
        <v>1.7194606001987911E-2</v>
      </c>
      <c r="K1914">
        <v>0.59643642507048411</v>
      </c>
      <c r="L1914">
        <v>2.6838414722646604E-2</v>
      </c>
      <c r="M1914"/>
      <c r="N1914">
        <v>8.815529843596754E-3</v>
      </c>
      <c r="O1914">
        <v>0.36790963036327246</v>
      </c>
      <c r="P1914">
        <v>1.11195</v>
      </c>
      <c r="Q1914">
        <v>6.2879204</v>
      </c>
      <c r="R1914">
        <v>65.740125000000006</v>
      </c>
      <c r="S1914">
        <v>42.894179599999994</v>
      </c>
      <c r="T1914">
        <v>2.7074777000000001</v>
      </c>
      <c r="U1914">
        <v>8.2506200000000002E-2</v>
      </c>
      <c r="V1914"/>
      <c r="W1914">
        <v>7.1013337000000014</v>
      </c>
      <c r="X1914">
        <v>58.561281900000004</v>
      </c>
      <c r="Y1914">
        <v>46.015062099999994</v>
      </c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  <c r="BA1914"/>
      <c r="BB1914"/>
      <c r="BC1914"/>
    </row>
    <row r="1915" spans="1:55" x14ac:dyDescent="0.2">
      <c r="A1915" s="3" t="str">
        <f t="shared" si="29"/>
        <v>AustraliaAR4_FAO1999</v>
      </c>
      <c r="B1915" t="s">
        <v>94</v>
      </c>
      <c r="C1915" t="s">
        <v>95</v>
      </c>
      <c r="D1915" t="s">
        <v>142</v>
      </c>
      <c r="E1915" t="s">
        <v>60</v>
      </c>
      <c r="F1915">
        <v>639.32960843399997</v>
      </c>
      <c r="G1915">
        <v>33.98472445602507</v>
      </c>
      <c r="H1915" t="s">
        <v>101</v>
      </c>
      <c r="I1915" t="s">
        <v>98</v>
      </c>
      <c r="J1915">
        <v>1.8351581093788042E-2</v>
      </c>
      <c r="K1915">
        <v>0.56852175043840858</v>
      </c>
      <c r="L1915">
        <v>2.5275343348450871E-2</v>
      </c>
      <c r="M1915"/>
      <c r="N1915">
        <v>8.2443595673766263E-3</v>
      </c>
      <c r="O1915">
        <v>0.39795854664576402</v>
      </c>
      <c r="P1915">
        <v>1.1946375</v>
      </c>
      <c r="Q1915">
        <v>6.2523786000000001</v>
      </c>
      <c r="R1915">
        <v>64.96929999999999</v>
      </c>
      <c r="S1915">
        <v>43.199540200000001</v>
      </c>
      <c r="T1915">
        <v>2.7162932999999998</v>
      </c>
      <c r="U1915">
        <v>0.31994010000000001</v>
      </c>
      <c r="V1915"/>
      <c r="W1915">
        <v>9.5672302999999985</v>
      </c>
      <c r="X1915">
        <v>58.561281900000004</v>
      </c>
      <c r="Y1915">
        <v>77.97641689999999</v>
      </c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</row>
    <row r="1916" spans="1:55" x14ac:dyDescent="0.2">
      <c r="A1916" s="3" t="str">
        <f t="shared" si="29"/>
        <v>AustraliaAR4_FAO2000</v>
      </c>
      <c r="B1916" t="s">
        <v>94</v>
      </c>
      <c r="C1916" t="s">
        <v>95</v>
      </c>
      <c r="D1916" t="s">
        <v>142</v>
      </c>
      <c r="E1916" t="s">
        <v>58</v>
      </c>
      <c r="F1916">
        <v>657.86323839399995</v>
      </c>
      <c r="G1916">
        <v>34.57197349544127</v>
      </c>
      <c r="H1916" t="s">
        <v>101</v>
      </c>
      <c r="I1916" t="s">
        <v>98</v>
      </c>
      <c r="J1916">
        <v>1.8504674837621488E-2</v>
      </c>
      <c r="K1916">
        <v>0.56491012269699958</v>
      </c>
      <c r="L1916">
        <v>2.3685991783094166E-2</v>
      </c>
      <c r="M1916"/>
      <c r="N1916">
        <v>8.3051552315616221E-3</v>
      </c>
      <c r="O1916">
        <v>0.4030987302883447</v>
      </c>
      <c r="P1916">
        <v>1.0497375</v>
      </c>
      <c r="Q1916">
        <v>6.3411958999999998</v>
      </c>
      <c r="R1916">
        <v>67.152437500000005</v>
      </c>
      <c r="S1916">
        <v>43.422265399999993</v>
      </c>
      <c r="T1916">
        <v>2.7161122</v>
      </c>
      <c r="U1916">
        <v>0.1221122</v>
      </c>
      <c r="V1916"/>
      <c r="W1916">
        <v>3.3423615</v>
      </c>
      <c r="X1916">
        <v>58.561281900000004</v>
      </c>
      <c r="Y1916">
        <v>92.611752299999992</v>
      </c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/>
      <c r="BC1916"/>
    </row>
    <row r="1917" spans="1:55" x14ac:dyDescent="0.2">
      <c r="A1917" s="3" t="str">
        <f t="shared" si="29"/>
        <v>AustraliaAR4_FAO2001</v>
      </c>
      <c r="B1917" t="s">
        <v>94</v>
      </c>
      <c r="C1917" t="s">
        <v>95</v>
      </c>
      <c r="D1917" t="s">
        <v>142</v>
      </c>
      <c r="E1917" t="s">
        <v>55</v>
      </c>
      <c r="F1917">
        <v>663.18279546199994</v>
      </c>
      <c r="G1917">
        <v>34.406904442356847</v>
      </c>
      <c r="H1917" t="s">
        <v>101</v>
      </c>
      <c r="I1917" t="s">
        <v>98</v>
      </c>
      <c r="J1917">
        <v>1.8615535340248485E-2</v>
      </c>
      <c r="K1917">
        <v>0.57307585321063548</v>
      </c>
      <c r="L1917">
        <v>2.3811532048262911E-2</v>
      </c>
      <c r="M1917"/>
      <c r="N1917">
        <v>8.6378667679539341E-3</v>
      </c>
      <c r="O1917">
        <v>0.39447474797314774</v>
      </c>
      <c r="P1917">
        <v>1.3905350000000001</v>
      </c>
      <c r="Q1917">
        <v>6.4042249</v>
      </c>
      <c r="R1917">
        <v>65.863550000000004</v>
      </c>
      <c r="S1917">
        <v>43.073813999999999</v>
      </c>
      <c r="T1917">
        <v>2.7116183</v>
      </c>
      <c r="U1917">
        <v>8.6342999999999989E-2</v>
      </c>
      <c r="V1917"/>
      <c r="W1917">
        <v>2.2367939000000003</v>
      </c>
      <c r="X1917">
        <v>68.313393899999994</v>
      </c>
      <c r="Y1917">
        <v>112.40191039999999</v>
      </c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  <c r="BA1917"/>
      <c r="BB1917"/>
      <c r="BC1917"/>
    </row>
    <row r="1918" spans="1:55" x14ac:dyDescent="0.2">
      <c r="A1918" s="3" t="str">
        <f t="shared" si="29"/>
        <v>AustraliaAR4_FAO2002</v>
      </c>
      <c r="B1918" t="s">
        <v>94</v>
      </c>
      <c r="C1918" t="s">
        <v>95</v>
      </c>
      <c r="D1918" t="s">
        <v>142</v>
      </c>
      <c r="E1918" t="s">
        <v>52</v>
      </c>
      <c r="F1918">
        <v>659.408083304</v>
      </c>
      <c r="G1918">
        <v>33.824107732309635</v>
      </c>
      <c r="H1918" t="s">
        <v>101</v>
      </c>
      <c r="I1918" t="s">
        <v>98</v>
      </c>
      <c r="J1918">
        <v>1.8043582587619116E-2</v>
      </c>
      <c r="K1918">
        <v>0.58917170625263904</v>
      </c>
      <c r="L1918">
        <v>2.4113286675725449E-2</v>
      </c>
      <c r="M1918"/>
      <c r="N1918">
        <v>8.8032343627243905E-3</v>
      </c>
      <c r="O1918">
        <v>0.37791177270891119</v>
      </c>
      <c r="P1918">
        <v>1.1369050000000001</v>
      </c>
      <c r="Q1918">
        <v>6.4203682999999998</v>
      </c>
      <c r="R1918">
        <v>65.18395000000001</v>
      </c>
      <c r="S1918">
        <v>42.466668800000001</v>
      </c>
      <c r="T1918">
        <v>2.7063899</v>
      </c>
      <c r="U1918">
        <v>0.15472629999999998</v>
      </c>
      <c r="V1918"/>
      <c r="W1918">
        <v>4.3163577999999996</v>
      </c>
      <c r="X1918">
        <v>68.313393899999994</v>
      </c>
      <c r="Y1918">
        <v>99.461977499999989</v>
      </c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  <c r="BA1918"/>
      <c r="BB1918"/>
      <c r="BC1918"/>
    </row>
    <row r="1919" spans="1:55" x14ac:dyDescent="0.2">
      <c r="A1919" s="3" t="str">
        <f t="shared" si="29"/>
        <v>AustraliaAR4_FAO2003</v>
      </c>
      <c r="B1919" t="s">
        <v>94</v>
      </c>
      <c r="C1919" t="s">
        <v>95</v>
      </c>
      <c r="D1919" t="s">
        <v>142</v>
      </c>
      <c r="E1919" t="s">
        <v>50</v>
      </c>
      <c r="F1919">
        <v>582.37768137700004</v>
      </c>
      <c r="G1919">
        <v>29.531233106399625</v>
      </c>
      <c r="H1919" t="s">
        <v>99</v>
      </c>
      <c r="I1919" t="s">
        <v>98</v>
      </c>
      <c r="J1919">
        <v>1.5517027545254946E-2</v>
      </c>
      <c r="K1919">
        <v>0.66618179713320691</v>
      </c>
      <c r="L1919">
        <v>2.5441833366564793E-2</v>
      </c>
      <c r="M1919"/>
      <c r="N1919">
        <v>1.0623727108448123E-2</v>
      </c>
      <c r="O1919">
        <v>0.29775264239178018</v>
      </c>
      <c r="P1919">
        <v>0.36097500000000005</v>
      </c>
      <c r="Q1919">
        <v>6.0839831999999996</v>
      </c>
      <c r="R1919">
        <v>61.899384999999995</v>
      </c>
      <c r="S1919">
        <v>39.143194000000001</v>
      </c>
      <c r="T1919">
        <v>2.7026693000000002</v>
      </c>
      <c r="U1919">
        <v>0.10734209999999998</v>
      </c>
      <c r="V1919"/>
      <c r="W1919">
        <v>7.5757400999999991</v>
      </c>
      <c r="X1919">
        <v>68.313393899999994</v>
      </c>
      <c r="Y1919">
        <v>28.153261700000002</v>
      </c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  <c r="BA1919"/>
      <c r="BB1919"/>
      <c r="BC1919"/>
    </row>
    <row r="1920" spans="1:55" x14ac:dyDescent="0.2">
      <c r="A1920" s="3" t="str">
        <f t="shared" si="29"/>
        <v>AustraliaAR4_FAO2004</v>
      </c>
      <c r="B1920" t="s">
        <v>94</v>
      </c>
      <c r="C1920" t="s">
        <v>95</v>
      </c>
      <c r="D1920" t="s">
        <v>142</v>
      </c>
      <c r="E1920" t="s">
        <v>46</v>
      </c>
      <c r="F1920">
        <v>633.19093232500006</v>
      </c>
      <c r="G1920">
        <v>31.766405628142511</v>
      </c>
      <c r="H1920" t="s">
        <v>101</v>
      </c>
      <c r="I1920" t="s">
        <v>98</v>
      </c>
      <c r="J1920">
        <v>1.6096301085128571E-2</v>
      </c>
      <c r="K1920">
        <v>0.63455838829000877</v>
      </c>
      <c r="L1920">
        <v>2.2774588285794116E-2</v>
      </c>
      <c r="M1920"/>
      <c r="N1920">
        <v>9.6838312521076268E-3</v>
      </c>
      <c r="O1920">
        <v>0.33298319217208949</v>
      </c>
      <c r="P1920">
        <v>0.52286749999999993</v>
      </c>
      <c r="Q1920">
        <v>6.1356298000000002</v>
      </c>
      <c r="R1920">
        <v>63.533252500000003</v>
      </c>
      <c r="S1920">
        <v>42.366093800000002</v>
      </c>
      <c r="T1920">
        <v>2.6952847000000002</v>
      </c>
      <c r="U1920">
        <v>6.1469999999999997E-2</v>
      </c>
      <c r="V1920"/>
      <c r="W1920">
        <v>0.7574881</v>
      </c>
      <c r="X1920">
        <v>68.313393899999994</v>
      </c>
      <c r="Y1920">
        <v>67.277964000000011</v>
      </c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/>
      <c r="BA1920"/>
      <c r="BB1920"/>
      <c r="BC1920"/>
    </row>
    <row r="1921" spans="1:55" x14ac:dyDescent="0.2">
      <c r="A1921" s="3" t="str">
        <f t="shared" si="29"/>
        <v>AustraliaAR4_FAO2005</v>
      </c>
      <c r="B1921" t="s">
        <v>94</v>
      </c>
      <c r="C1921" t="s">
        <v>95</v>
      </c>
      <c r="D1921" t="s">
        <v>142</v>
      </c>
      <c r="E1921" t="s">
        <v>43</v>
      </c>
      <c r="F1921">
        <v>594.4964407330001</v>
      </c>
      <c r="G1921">
        <v>29.46429286626789</v>
      </c>
      <c r="H1921" t="s">
        <v>99</v>
      </c>
      <c r="I1921" t="s">
        <v>96</v>
      </c>
      <c r="J1921">
        <v>1.4772849896624184E-2</v>
      </c>
      <c r="K1921">
        <v>0.6830776679710715</v>
      </c>
      <c r="L1921">
        <v>2.4028128498780214E-2</v>
      </c>
      <c r="M1921"/>
      <c r="N1921">
        <v>1.081205011433671E-2</v>
      </c>
      <c r="O1921">
        <v>0.2820821534158115</v>
      </c>
      <c r="P1921">
        <v>0.40332499999999999</v>
      </c>
      <c r="Q1921">
        <v>6.0960818999999988</v>
      </c>
      <c r="R1921">
        <v>63.974622499999995</v>
      </c>
      <c r="S1921">
        <v>41.459905599999999</v>
      </c>
      <c r="T1921">
        <v>2.6989874</v>
      </c>
      <c r="U1921">
        <v>0.1756008</v>
      </c>
      <c r="V1921"/>
      <c r="W1921">
        <v>0.71174309999999996</v>
      </c>
      <c r="X1921">
        <v>68.313393899999994</v>
      </c>
      <c r="Y1921">
        <v>24.791076500000003</v>
      </c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/>
    </row>
    <row r="1922" spans="1:55" x14ac:dyDescent="0.2">
      <c r="A1922" s="3" t="str">
        <f t="shared" si="29"/>
        <v>AustraliaAR4_FAO2006</v>
      </c>
      <c r="B1922" t="s">
        <v>94</v>
      </c>
      <c r="C1922" t="s">
        <v>95</v>
      </c>
      <c r="D1922" t="s">
        <v>142</v>
      </c>
      <c r="E1922" t="s">
        <v>39</v>
      </c>
      <c r="F1922">
        <v>643.04601963100004</v>
      </c>
      <c r="G1922">
        <v>31.443307843306766</v>
      </c>
      <c r="H1922" t="s">
        <v>97</v>
      </c>
      <c r="I1922" t="s">
        <v>96</v>
      </c>
      <c r="J1922">
        <v>1.5424106108588666E-2</v>
      </c>
      <c r="K1922">
        <v>0.64051152673388556</v>
      </c>
      <c r="L1922">
        <v>2.1873719221637358E-2</v>
      </c>
      <c r="M1922"/>
      <c r="N1922">
        <v>1.0299087086800355E-2</v>
      </c>
      <c r="O1922">
        <v>0.32731566695767667</v>
      </c>
      <c r="P1922">
        <v>0.80425749999999996</v>
      </c>
      <c r="Q1922">
        <v>6.1582458999999998</v>
      </c>
      <c r="R1922">
        <v>62.836974999999995</v>
      </c>
      <c r="S1922">
        <v>40.320442999999997</v>
      </c>
      <c r="T1922">
        <v>2.6950333</v>
      </c>
      <c r="U1922">
        <v>1.36174E-2</v>
      </c>
      <c r="V1922"/>
      <c r="W1922">
        <v>5.8251828999999997</v>
      </c>
      <c r="X1922">
        <v>68.313393899999994</v>
      </c>
      <c r="Y1922">
        <v>64.311873399999996</v>
      </c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  <c r="BA1922"/>
      <c r="BB1922"/>
      <c r="BC1922"/>
    </row>
    <row r="1923" spans="1:55" x14ac:dyDescent="0.2">
      <c r="A1923" s="3" t="str">
        <f t="shared" ref="A1923:A1986" si="30">C1923&amp;D1923&amp;E1923</f>
        <v>AustraliaAR4_FAO2007</v>
      </c>
      <c r="B1923" t="s">
        <v>94</v>
      </c>
      <c r="C1923" t="s">
        <v>95</v>
      </c>
      <c r="D1923" t="s">
        <v>142</v>
      </c>
      <c r="E1923" t="s">
        <v>37</v>
      </c>
      <c r="F1923">
        <v>642.43432850399995</v>
      </c>
      <c r="G1923">
        <v>30.845303823163299</v>
      </c>
      <c r="H1923" t="s">
        <v>97</v>
      </c>
      <c r="I1923" t="s">
        <v>96</v>
      </c>
      <c r="J1923">
        <v>1.5144636637145138E-2</v>
      </c>
      <c r="K1923">
        <v>0.66056737506883989</v>
      </c>
      <c r="L1923">
        <v>2.2413889291269942E-2</v>
      </c>
      <c r="M1923"/>
      <c r="N1923">
        <v>1.0622824857276456E-2</v>
      </c>
      <c r="O1923">
        <v>0.3063959107826138</v>
      </c>
      <c r="P1923">
        <v>0.1552</v>
      </c>
      <c r="Q1923">
        <v>5.9841587000000001</v>
      </c>
      <c r="R1923">
        <v>61.074007500000008</v>
      </c>
      <c r="S1923">
        <v>37.782466399999997</v>
      </c>
      <c r="T1923">
        <v>2.6926291</v>
      </c>
      <c r="U1923">
        <v>4.2665799999999997E-2</v>
      </c>
      <c r="V1923"/>
      <c r="W1923">
        <v>2.1034452999999997</v>
      </c>
      <c r="X1923">
        <v>68.313393899999994</v>
      </c>
      <c r="Y1923">
        <v>59.548080599999999</v>
      </c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/>
      <c r="BB1923"/>
      <c r="BC1923"/>
    </row>
    <row r="1924" spans="1:55" x14ac:dyDescent="0.2">
      <c r="A1924" s="3" t="str">
        <f t="shared" si="30"/>
        <v>AustraliaAR4_FAO2008</v>
      </c>
      <c r="B1924" t="s">
        <v>94</v>
      </c>
      <c r="C1924" t="s">
        <v>95</v>
      </c>
      <c r="D1924" t="s">
        <v>142</v>
      </c>
      <c r="E1924" t="s">
        <v>33</v>
      </c>
      <c r="F1924">
        <v>612.36565745300004</v>
      </c>
      <c r="G1924">
        <v>28.818293689705669</v>
      </c>
      <c r="H1924" t="s">
        <v>105</v>
      </c>
      <c r="I1924" t="s">
        <v>96</v>
      </c>
      <c r="J1924">
        <v>1.4363950581894666E-2</v>
      </c>
      <c r="K1924">
        <v>0.69890767461081638</v>
      </c>
      <c r="L1924">
        <v>2.4278144770293671E-2</v>
      </c>
      <c r="M1924"/>
      <c r="N1924">
        <v>1.1541008253785732E-2</v>
      </c>
      <c r="O1924">
        <v>0.26527317236510417</v>
      </c>
      <c r="P1924">
        <v>1.8255E-2</v>
      </c>
      <c r="Q1924">
        <v>5.6567726</v>
      </c>
      <c r="R1924">
        <v>58.144740000000006</v>
      </c>
      <c r="S1924">
        <v>36.615081199999999</v>
      </c>
      <c r="T1924">
        <v>2.6888888999999998</v>
      </c>
      <c r="U1924">
        <v>7.966390000000001E-2</v>
      </c>
      <c r="V1924"/>
      <c r="W1924">
        <v>0.47129160000000003</v>
      </c>
      <c r="X1924">
        <v>68.313393899999994</v>
      </c>
      <c r="Y1924">
        <v>31.3226513</v>
      </c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/>
      <c r="BB1924"/>
      <c r="BC1924"/>
    </row>
    <row r="1925" spans="1:55" x14ac:dyDescent="0.2">
      <c r="A1925" s="3" t="str">
        <f t="shared" si="30"/>
        <v>AustraliaAR4_FAO2009</v>
      </c>
      <c r="B1925" t="s">
        <v>94</v>
      </c>
      <c r="C1925" t="s">
        <v>95</v>
      </c>
      <c r="D1925" t="s">
        <v>142</v>
      </c>
      <c r="E1925" t="s">
        <v>31</v>
      </c>
      <c r="F1925">
        <v>629.32337013799997</v>
      </c>
      <c r="G1925">
        <v>29.012236648723821</v>
      </c>
      <c r="H1925" t="s">
        <v>100</v>
      </c>
      <c r="I1925" t="s">
        <v>98</v>
      </c>
      <c r="J1925">
        <v>1.4785147550151683E-2</v>
      </c>
      <c r="K1925">
        <v>0.69144163265791492</v>
      </c>
      <c r="L1925">
        <v>2.3515643521636324E-2</v>
      </c>
      <c r="M1925"/>
      <c r="N1925">
        <v>1.1004407299352941E-2</v>
      </c>
      <c r="O1925">
        <v>0.27403831652109584</v>
      </c>
      <c r="P1925">
        <v>5.6652499999999995E-2</v>
      </c>
      <c r="Q1925">
        <v>5.6810897999999996</v>
      </c>
      <c r="R1925">
        <v>58.292445000000001</v>
      </c>
      <c r="S1925">
        <v>37.148381999999998</v>
      </c>
      <c r="T1925">
        <v>2.6900091000000002</v>
      </c>
      <c r="U1925">
        <v>0.20672199999999999</v>
      </c>
      <c r="V1925"/>
      <c r="W1925">
        <v>3.4063706000000002</v>
      </c>
      <c r="X1925">
        <v>68.313393899999994</v>
      </c>
      <c r="Y1925">
        <v>37.623116800000005</v>
      </c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  <c r="BA1925"/>
      <c r="BB1925"/>
      <c r="BC1925"/>
    </row>
    <row r="1926" spans="1:55" x14ac:dyDescent="0.2">
      <c r="A1926" s="3" t="str">
        <f t="shared" si="30"/>
        <v>AustraliaAR4_FAO2010</v>
      </c>
      <c r="B1926" t="s">
        <v>94</v>
      </c>
      <c r="C1926" t="s">
        <v>95</v>
      </c>
      <c r="D1926" t="s">
        <v>142</v>
      </c>
      <c r="E1926" t="s">
        <v>30</v>
      </c>
      <c r="F1926">
        <v>609.82680935099995</v>
      </c>
      <c r="G1926">
        <v>27.679453940381492</v>
      </c>
      <c r="H1926" t="s">
        <v>99</v>
      </c>
      <c r="I1926" t="s">
        <v>98</v>
      </c>
      <c r="J1926">
        <v>1.3760147283615846E-2</v>
      </c>
      <c r="K1926">
        <v>0.724598160760207</v>
      </c>
      <c r="L1926">
        <v>2.47961366278611E-2</v>
      </c>
      <c r="M1926"/>
      <c r="N1926">
        <v>1.1150686596144889E-2</v>
      </c>
      <c r="O1926">
        <v>0.23945501601578698</v>
      </c>
      <c r="P1926">
        <v>0.14908250000000001</v>
      </c>
      <c r="Q1926">
        <v>5.4201679</v>
      </c>
      <c r="R1926">
        <v>55.521297500000003</v>
      </c>
      <c r="S1926">
        <v>36.507562800000002</v>
      </c>
      <c r="T1926">
        <v>2.6899747000000001</v>
      </c>
      <c r="U1926">
        <v>1.5371000000000002E-3</v>
      </c>
      <c r="V1926"/>
      <c r="W1926">
        <v>0.54213880000000003</v>
      </c>
      <c r="X1926">
        <v>68.313393899999994</v>
      </c>
      <c r="Y1926">
        <v>17.6232273</v>
      </c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/>
      <c r="BC1926"/>
    </row>
    <row r="1927" spans="1:55" x14ac:dyDescent="0.2">
      <c r="A1927" s="3" t="str">
        <f t="shared" si="30"/>
        <v>AustraliaAR4_FAO2011</v>
      </c>
      <c r="B1927" t="s">
        <v>94</v>
      </c>
      <c r="C1927" t="s">
        <v>95</v>
      </c>
      <c r="D1927" t="s">
        <v>142</v>
      </c>
      <c r="E1927" t="s">
        <v>29</v>
      </c>
      <c r="F1927">
        <v>651.23732169200002</v>
      </c>
      <c r="G1927">
        <v>29.151146914255779</v>
      </c>
      <c r="H1927" t="s">
        <v>97</v>
      </c>
      <c r="I1927" t="s">
        <v>102</v>
      </c>
      <c r="J1927">
        <v>1.4652933307885673E-2</v>
      </c>
      <c r="K1927">
        <v>0.67326744033777353</v>
      </c>
      <c r="L1927">
        <v>2.2251801139636703E-2</v>
      </c>
      <c r="M1927"/>
      <c r="N1927">
        <v>9.4773298172843613E-3</v>
      </c>
      <c r="O1927">
        <v>0.29500342870530544</v>
      </c>
      <c r="P1927">
        <v>0.59678999999999993</v>
      </c>
      <c r="Q1927">
        <v>5.6795204000000004</v>
      </c>
      <c r="R1927">
        <v>59.211010000000002</v>
      </c>
      <c r="S1927">
        <v>39.468192799999997</v>
      </c>
      <c r="T1927">
        <v>2.6882573999999999</v>
      </c>
      <c r="U1927">
        <v>0.17154749999999999</v>
      </c>
      <c r="V1927"/>
      <c r="W1927">
        <v>1.0834528999999999</v>
      </c>
      <c r="X1927"/>
      <c r="Y1927">
        <v>114.64505460000001</v>
      </c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/>
      <c r="BC1927"/>
    </row>
    <row r="1928" spans="1:55" x14ac:dyDescent="0.2">
      <c r="A1928" s="3" t="str">
        <f t="shared" si="30"/>
        <v>AustraliaAR4_FAO2012</v>
      </c>
      <c r="B1928" t="s">
        <v>94</v>
      </c>
      <c r="C1928" t="s">
        <v>95</v>
      </c>
      <c r="D1928" t="s">
        <v>142</v>
      </c>
      <c r="E1928" t="s">
        <v>28</v>
      </c>
      <c r="F1928">
        <v>651.63517100499996</v>
      </c>
      <c r="G1928">
        <v>28.664137693264092</v>
      </c>
      <c r="H1928" t="s">
        <v>101</v>
      </c>
      <c r="I1928" t="s">
        <v>102</v>
      </c>
      <c r="J1928">
        <v>1.4500403197039166E-2</v>
      </c>
      <c r="K1928">
        <v>0.67701020129653955</v>
      </c>
      <c r="L1928">
        <v>1.9711769478602072E-2</v>
      </c>
      <c r="M1928"/>
      <c r="N1928">
        <v>9.2382920748668544E-3</v>
      </c>
      <c r="O1928">
        <v>0.29403973714999154</v>
      </c>
      <c r="P1928">
        <v>0.81202999999999992</v>
      </c>
      <c r="Q1928">
        <v>5.7107168999999995</v>
      </c>
      <c r="R1928">
        <v>59.490907499999999</v>
      </c>
      <c r="S1928">
        <v>40.056742800000002</v>
      </c>
      <c r="T1928">
        <v>2.6887577</v>
      </c>
      <c r="U1928">
        <v>0.2147838</v>
      </c>
      <c r="V1928"/>
      <c r="W1928">
        <v>1.6759655</v>
      </c>
      <c r="X1928"/>
      <c r="Y1928">
        <v>112.40910769999999</v>
      </c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/>
      <c r="BC1928"/>
    </row>
    <row r="1929" spans="1:55" x14ac:dyDescent="0.2">
      <c r="A1929" s="3" t="str">
        <f t="shared" si="30"/>
        <v>AustraliaAR4_FAO2013</v>
      </c>
      <c r="B1929" t="s">
        <v>94</v>
      </c>
      <c r="C1929" t="s">
        <v>95</v>
      </c>
      <c r="D1929" t="s">
        <v>142</v>
      </c>
      <c r="E1929" t="s">
        <v>27</v>
      </c>
      <c r="F1929">
        <v>566.0856041080001</v>
      </c>
      <c r="G1929">
        <v>24.476065664801514</v>
      </c>
      <c r="H1929" t="s">
        <v>105</v>
      </c>
      <c r="I1929" t="s">
        <v>103</v>
      </c>
      <c r="J1929">
        <v>1.2431970813956953E-2</v>
      </c>
      <c r="K1929">
        <v>0.77263313466554007</v>
      </c>
      <c r="L1929">
        <v>2.1238411428859176E-2</v>
      </c>
      <c r="M1929"/>
      <c r="N1929">
        <v>8.5642839489609365E-3</v>
      </c>
      <c r="O1929">
        <v>0.19756416995663972</v>
      </c>
      <c r="P1929">
        <v>0.89490000000000003</v>
      </c>
      <c r="Q1929">
        <v>5.7857213000000005</v>
      </c>
      <c r="R1929">
        <v>60.955034999999995</v>
      </c>
      <c r="S1929">
        <v>40.790031399999997</v>
      </c>
      <c r="T1929">
        <v>2.6874104999999999</v>
      </c>
      <c r="U1929">
        <v>0.13362010000000002</v>
      </c>
      <c r="V1929"/>
      <c r="W1929">
        <v>2.8402880999999995</v>
      </c>
      <c r="X1929"/>
      <c r="Y1929">
        <v>29.154504699999997</v>
      </c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  <c r="BA1929"/>
      <c r="BB1929"/>
      <c r="BC1929"/>
    </row>
    <row r="1930" spans="1:55" x14ac:dyDescent="0.2">
      <c r="A1930" s="3" t="str">
        <f t="shared" si="30"/>
        <v>AustraliaAR4_FAO2014</v>
      </c>
      <c r="B1930" t="s">
        <v>94</v>
      </c>
      <c r="C1930" t="s">
        <v>95</v>
      </c>
      <c r="D1930" t="s">
        <v>142</v>
      </c>
      <c r="E1930" t="s">
        <v>24</v>
      </c>
      <c r="F1930">
        <v>581.8761239690001</v>
      </c>
      <c r="G1930">
        <v>24.786331013670914</v>
      </c>
      <c r="H1930" t="s">
        <v>99</v>
      </c>
      <c r="I1930" t="s">
        <v>108</v>
      </c>
      <c r="J1930">
        <v>1.2610032109117196E-2</v>
      </c>
      <c r="K1930">
        <v>0.7422933928837594</v>
      </c>
      <c r="L1930">
        <v>2.0930989809179488E-2</v>
      </c>
      <c r="M1930"/>
      <c r="N1930">
        <v>7.9329600560237475E-3</v>
      </c>
      <c r="O1930">
        <v>0.22884265725103733</v>
      </c>
      <c r="P1930">
        <v>0.6039500000000001</v>
      </c>
      <c r="Q1930">
        <v>5.7985613000000003</v>
      </c>
      <c r="R1930">
        <v>60.066712500000008</v>
      </c>
      <c r="S1930">
        <v>41.612988199999997</v>
      </c>
      <c r="T1930">
        <v>2.683611</v>
      </c>
      <c r="U1930">
        <v>0.1837772</v>
      </c>
      <c r="V1930"/>
      <c r="W1930">
        <v>2.1926010000000002</v>
      </c>
      <c r="X1930"/>
      <c r="Y1930">
        <v>51.483278600000006</v>
      </c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/>
      <c r="BC1930"/>
    </row>
    <row r="1931" spans="1:55" x14ac:dyDescent="0.2">
      <c r="A1931" s="3" t="str">
        <f t="shared" si="30"/>
        <v>AustraliaAR4_FAO2015</v>
      </c>
      <c r="B1931" t="s">
        <v>94</v>
      </c>
      <c r="C1931" t="s">
        <v>95</v>
      </c>
      <c r="D1931" t="s">
        <v>142</v>
      </c>
      <c r="E1931" t="s">
        <v>22</v>
      </c>
      <c r="F1931">
        <v>581.12759456000003</v>
      </c>
      <c r="G1931">
        <v>24.400727097902063</v>
      </c>
      <c r="H1931" t="s">
        <v>99</v>
      </c>
      <c r="I1931" t="s">
        <v>103</v>
      </c>
      <c r="J1931">
        <v>1.2616989787250151E-2</v>
      </c>
      <c r="K1931">
        <v>0.75874095322017188</v>
      </c>
      <c r="L1931">
        <v>1.9857640915739615E-2</v>
      </c>
      <c r="M1931"/>
      <c r="N1931">
        <v>8.0959976191841976E-3</v>
      </c>
      <c r="O1931">
        <v>0.21330540824490427</v>
      </c>
      <c r="P1931">
        <v>0.54860500000000001</v>
      </c>
      <c r="Q1931">
        <v>5.6071332999999992</v>
      </c>
      <c r="R1931">
        <v>57.226247499999999</v>
      </c>
      <c r="S1931">
        <v>39.574429799999997</v>
      </c>
      <c r="T1931">
        <v>2.683611</v>
      </c>
      <c r="U1931">
        <v>0.10485820000000001</v>
      </c>
      <c r="V1931"/>
      <c r="W1931">
        <v>1.3590663999999999</v>
      </c>
      <c r="X1931"/>
      <c r="Y1931">
        <v>48.2499228</v>
      </c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/>
      <c r="BB1931"/>
      <c r="BC1931"/>
    </row>
    <row r="1932" spans="1:55" x14ac:dyDescent="0.2">
      <c r="A1932" s="3" t="str">
        <f t="shared" si="30"/>
        <v>AustraliaAR4_FAO2016</v>
      </c>
      <c r="B1932" t="s">
        <v>94</v>
      </c>
      <c r="C1932" t="s">
        <v>95</v>
      </c>
      <c r="D1932" t="s">
        <v>142</v>
      </c>
      <c r="E1932" t="s">
        <v>21</v>
      </c>
      <c r="F1932">
        <v>591.181414152</v>
      </c>
      <c r="G1932">
        <v>24.438166545470988</v>
      </c>
      <c r="H1932" t="s">
        <v>99</v>
      </c>
      <c r="I1932" t="s">
        <v>103</v>
      </c>
      <c r="J1932">
        <v>1.2675897479084671E-2</v>
      </c>
      <c r="K1932">
        <v>0.76151211264948548</v>
      </c>
      <c r="L1932">
        <v>2.0501840135460893E-2</v>
      </c>
      <c r="M1932"/>
      <c r="N1932">
        <v>7.4983522010051732E-3</v>
      </c>
      <c r="O1932">
        <v>0.2104876950140484</v>
      </c>
      <c r="P1932">
        <v>0.20967250000000001</v>
      </c>
      <c r="Q1932">
        <v>5.2461628000000005</v>
      </c>
      <c r="R1932">
        <v>52.802077500000003</v>
      </c>
      <c r="S1932">
        <v>38.456333800000003</v>
      </c>
      <c r="T1932">
        <v>2.6822073999999998</v>
      </c>
      <c r="U1932">
        <v>0.11608900000000001</v>
      </c>
      <c r="V1932"/>
      <c r="W1932">
        <v>1.7690649000000001</v>
      </c>
      <c r="X1932">
        <v>1.2563833</v>
      </c>
      <c r="Y1932">
        <v>22.9650733</v>
      </c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/>
    </row>
    <row r="1933" spans="1:55" x14ac:dyDescent="0.2">
      <c r="A1933" s="3" t="str">
        <f t="shared" si="30"/>
        <v>AustraliaAR4_FAO2017</v>
      </c>
      <c r="B1933" t="s">
        <v>94</v>
      </c>
      <c r="C1933" t="s">
        <v>95</v>
      </c>
      <c r="D1933" t="s">
        <v>142</v>
      </c>
      <c r="E1933" t="s">
        <v>20</v>
      </c>
      <c r="F1933">
        <v>637.82496758999991</v>
      </c>
      <c r="G1933">
        <v>25.933956612619507</v>
      </c>
      <c r="H1933" t="s">
        <v>99</v>
      </c>
      <c r="I1933" t="s">
        <v>108</v>
      </c>
      <c r="J1933">
        <v>1.3485797639294828E-2</v>
      </c>
      <c r="K1933">
        <v>0.71192824163931223</v>
      </c>
      <c r="L1933">
        <v>1.9147474311244691E-2</v>
      </c>
      <c r="M1933"/>
      <c r="N1933">
        <v>7.0879734844529786E-3</v>
      </c>
      <c r="O1933">
        <v>0.26183631056499013</v>
      </c>
      <c r="P1933">
        <v>0.64735750000000003</v>
      </c>
      <c r="Q1933">
        <v>5.4626985999999995</v>
      </c>
      <c r="R1933">
        <v>55.492290000000004</v>
      </c>
      <c r="S1933">
        <v>40.977235</v>
      </c>
      <c r="T1933">
        <v>2.6821795000000002</v>
      </c>
      <c r="U1933">
        <v>8.1205999999999987E-2</v>
      </c>
      <c r="V1933"/>
      <c r="W1933">
        <v>1.1202268000000002</v>
      </c>
      <c r="X1933">
        <v>1.2563833</v>
      </c>
      <c r="Y1933">
        <v>60.281363299999995</v>
      </c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/>
      <c r="BB1933"/>
      <c r="BC1933"/>
    </row>
    <row r="1934" spans="1:55" x14ac:dyDescent="0.2">
      <c r="A1934" s="3" t="str">
        <f t="shared" si="30"/>
        <v>AustraliaAR4_FAO2018</v>
      </c>
      <c r="B1934" t="s">
        <v>94</v>
      </c>
      <c r="C1934" t="s">
        <v>95</v>
      </c>
      <c r="D1934" t="s">
        <v>142</v>
      </c>
      <c r="E1934" t="s">
        <v>19</v>
      </c>
      <c r="F1934">
        <v>633.69520982799997</v>
      </c>
      <c r="G1934">
        <v>25.381674653977306</v>
      </c>
      <c r="H1934" t="s">
        <v>97</v>
      </c>
      <c r="I1934" t="s">
        <v>108</v>
      </c>
      <c r="J1934">
        <v>1.3079426714243114E-2</v>
      </c>
      <c r="K1934">
        <v>0.71487727952521352</v>
      </c>
      <c r="L1934">
        <v>1.9418116673692257E-2</v>
      </c>
      <c r="M1934"/>
      <c r="N1934">
        <v>7.0126559094650202E-3</v>
      </c>
      <c r="O1934">
        <v>0.25869194789162919</v>
      </c>
      <c r="P1934">
        <v>0.48156500000000002</v>
      </c>
      <c r="Q1934">
        <v>5.5139252000000001</v>
      </c>
      <c r="R1934">
        <v>55.434495000000005</v>
      </c>
      <c r="S1934">
        <v>39.2596524</v>
      </c>
      <c r="T1934">
        <v>2.6827925000000001</v>
      </c>
      <c r="U1934">
        <v>0.53991409999999995</v>
      </c>
      <c r="V1934"/>
      <c r="W1934">
        <v>1.8159509</v>
      </c>
      <c r="X1934">
        <v>1.2563833</v>
      </c>
      <c r="Y1934">
        <v>58.449341100000005</v>
      </c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  <c r="BA1934"/>
      <c r="BB1934"/>
      <c r="BC1934"/>
    </row>
    <row r="1935" spans="1:55" x14ac:dyDescent="0.2">
      <c r="A1935" s="3" t="str">
        <f t="shared" si="30"/>
        <v>AustraliaAR4_FAO2019</v>
      </c>
      <c r="B1935" t="s">
        <v>94</v>
      </c>
      <c r="C1935" t="s">
        <v>95</v>
      </c>
      <c r="D1935" t="s">
        <v>142</v>
      </c>
      <c r="E1935" t="s">
        <v>18</v>
      </c>
      <c r="F1935">
        <v>623.78969896499996</v>
      </c>
      <c r="G1935">
        <v>24.61658868055471</v>
      </c>
      <c r="H1935" t="s">
        <v>99</v>
      </c>
      <c r="I1935" t="s">
        <v>108</v>
      </c>
      <c r="J1935">
        <v>1.2807982768825953E-2</v>
      </c>
      <c r="K1935">
        <v>0.73037933843079272</v>
      </c>
      <c r="L1935">
        <v>1.987464345366757E-2</v>
      </c>
      <c r="M1935"/>
      <c r="N1935">
        <v>7.281118084405621E-3</v>
      </c>
      <c r="O1935">
        <v>0.24246490003113416</v>
      </c>
      <c r="P1935">
        <v>6.0007499999999998E-2</v>
      </c>
      <c r="Q1935">
        <v>5.1259509999999997</v>
      </c>
      <c r="R1935">
        <v>51.957982500000007</v>
      </c>
      <c r="S1935">
        <v>36.8969892</v>
      </c>
      <c r="T1935">
        <v>2.6810082999999998</v>
      </c>
      <c r="U1935">
        <v>8.7441699999999997E-2</v>
      </c>
      <c r="V1935"/>
      <c r="W1935">
        <v>20.162869499999999</v>
      </c>
      <c r="X1935">
        <v>1.2563833</v>
      </c>
      <c r="Y1935">
        <v>34.088432500000003</v>
      </c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</row>
    <row r="1936" spans="1:55" x14ac:dyDescent="0.2">
      <c r="A1936" s="3" t="str">
        <f t="shared" si="30"/>
        <v>AustraliaAR4_FAO2020</v>
      </c>
      <c r="B1936" t="s">
        <v>94</v>
      </c>
      <c r="C1936" t="s">
        <v>95</v>
      </c>
      <c r="D1936" t="s">
        <v>142</v>
      </c>
      <c r="E1936" t="s">
        <v>107</v>
      </c>
      <c r="F1936">
        <v>573.32980070300005</v>
      </c>
      <c r="G1936">
        <v>22.347430999627406</v>
      </c>
      <c r="H1936" t="s">
        <v>106</v>
      </c>
      <c r="I1936" t="s">
        <v>108</v>
      </c>
      <c r="J1936">
        <v>1.2384411206302116E-2</v>
      </c>
      <c r="K1936">
        <v>0.76555536989672357</v>
      </c>
      <c r="L1936">
        <v>2.1785067128352823E-2</v>
      </c>
      <c r="M1936"/>
      <c r="N1936">
        <v>7.5382205018832624E-3</v>
      </c>
      <c r="O1936">
        <v>0.20512134247304029</v>
      </c>
      <c r="P1936">
        <v>3.943E-2</v>
      </c>
      <c r="Q1936">
        <v>4.9502065000000002</v>
      </c>
      <c r="R1936">
        <v>49.687044999999998</v>
      </c>
      <c r="S1936">
        <v>35.596308599999993</v>
      </c>
      <c r="T1936">
        <v>2.6805558</v>
      </c>
      <c r="U1936">
        <v>7.1029099999999998E-2</v>
      </c>
      <c r="V1936"/>
      <c r="W1936">
        <v>10.988000100000001</v>
      </c>
      <c r="X1936">
        <v>1.2563833</v>
      </c>
      <c r="Y1936">
        <v>13.409224000000002</v>
      </c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  <c r="AY1936"/>
      <c r="AZ1936"/>
      <c r="BA1936"/>
      <c r="BB1936"/>
      <c r="BC1936"/>
    </row>
    <row r="1937" spans="1:55" x14ac:dyDescent="0.2">
      <c r="A1937" s="3" t="str">
        <f t="shared" si="30"/>
        <v>AustraliaAR5_FAO1990</v>
      </c>
      <c r="B1937" t="s">
        <v>94</v>
      </c>
      <c r="C1937" t="s">
        <v>95</v>
      </c>
      <c r="D1937" t="s">
        <v>145</v>
      </c>
      <c r="E1937" t="s">
        <v>79</v>
      </c>
      <c r="F1937">
        <v>547.96707234188432</v>
      </c>
      <c r="G1937">
        <v>32.110340592926363</v>
      </c>
      <c r="H1937" t="s">
        <v>97</v>
      </c>
      <c r="I1937" t="s">
        <v>96</v>
      </c>
      <c r="J1937">
        <v>1.6640691363954897E-2</v>
      </c>
      <c r="K1937">
        <v>0.52359205913482798</v>
      </c>
      <c r="L1937">
        <v>4.0617973630044657E-2</v>
      </c>
      <c r="M1937"/>
      <c r="N1937">
        <v>8.1379802307104242E-3</v>
      </c>
      <c r="O1937">
        <v>0.42765198700441709</v>
      </c>
      <c r="P1937">
        <v>0.92610000000000015</v>
      </c>
      <c r="Q1937">
        <v>6.2880285000000002</v>
      </c>
      <c r="R1937">
        <v>78.943569600000004</v>
      </c>
      <c r="S1937">
        <v>38.5849805</v>
      </c>
      <c r="T1937">
        <v>2.6333645999999997</v>
      </c>
      <c r="U1937">
        <v>0.1446433</v>
      </c>
      <c r="V1937"/>
      <c r="W1937">
        <v>4.2409989000000001</v>
      </c>
      <c r="X1937">
        <v>58.561281900000004</v>
      </c>
      <c r="Y1937">
        <v>54.273014600000003</v>
      </c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  <c r="AY1937"/>
      <c r="AZ1937"/>
      <c r="BA1937"/>
      <c r="BB1937"/>
      <c r="BC1937"/>
    </row>
    <row r="1938" spans="1:55" x14ac:dyDescent="0.2">
      <c r="A1938" s="3" t="str">
        <f t="shared" si="30"/>
        <v>AustraliaAR5_FAO1991</v>
      </c>
      <c r="B1938" t="s">
        <v>94</v>
      </c>
      <c r="C1938" t="s">
        <v>95</v>
      </c>
      <c r="D1938" t="s">
        <v>145</v>
      </c>
      <c r="E1938" t="s">
        <v>78</v>
      </c>
      <c r="F1938">
        <v>548.81086047121971</v>
      </c>
      <c r="G1938">
        <v>31.752471498625649</v>
      </c>
      <c r="H1938" t="s">
        <v>97</v>
      </c>
      <c r="I1938" t="s">
        <v>96</v>
      </c>
      <c r="J1938">
        <v>1.6573402023485565E-2</v>
      </c>
      <c r="K1938">
        <v>0.52834576415402512</v>
      </c>
      <c r="L1938">
        <v>4.0500601131034743E-2</v>
      </c>
      <c r="M1938"/>
      <c r="N1938">
        <v>7.3224546973246528E-3</v>
      </c>
      <c r="O1938">
        <v>0.42383118001761544</v>
      </c>
      <c r="P1938">
        <v>0.78498000000000001</v>
      </c>
      <c r="Q1938">
        <v>6.2213852000000003</v>
      </c>
      <c r="R1938">
        <v>78.203271999999998</v>
      </c>
      <c r="S1938">
        <v>37.874250499999995</v>
      </c>
      <c r="T1938">
        <v>2.6333645999999997</v>
      </c>
      <c r="U1938">
        <v>0.1446433</v>
      </c>
      <c r="V1938"/>
      <c r="W1938">
        <v>4.2409989000000001</v>
      </c>
      <c r="X1938">
        <v>58.561281900000004</v>
      </c>
      <c r="Y1938">
        <v>54.273014600000003</v>
      </c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  <c r="AY1938"/>
      <c r="AZ1938"/>
      <c r="BA1938"/>
      <c r="BB1938"/>
      <c r="BC1938"/>
    </row>
    <row r="1939" spans="1:55" x14ac:dyDescent="0.2">
      <c r="A1939" s="3" t="str">
        <f t="shared" si="30"/>
        <v>AustraliaAR5_FAO1992</v>
      </c>
      <c r="B1939" t="s">
        <v>94</v>
      </c>
      <c r="C1939" t="s">
        <v>95</v>
      </c>
      <c r="D1939" t="s">
        <v>145</v>
      </c>
      <c r="E1939" t="s">
        <v>76</v>
      </c>
      <c r="F1939">
        <v>549.68093390976469</v>
      </c>
      <c r="G1939">
        <v>31.448733491474862</v>
      </c>
      <c r="H1939" t="s">
        <v>97</v>
      </c>
      <c r="I1939" t="s">
        <v>96</v>
      </c>
      <c r="J1939">
        <v>1.6650198277348108E-2</v>
      </c>
      <c r="K1939">
        <v>0.53616484421036015</v>
      </c>
      <c r="L1939">
        <v>3.991928844443382E-2</v>
      </c>
      <c r="M1939"/>
      <c r="N1939">
        <v>7.2841124995943352E-3</v>
      </c>
      <c r="O1939">
        <v>0.41663175484561171</v>
      </c>
      <c r="P1939">
        <v>1.1201400000000001</v>
      </c>
      <c r="Q1939">
        <v>6.2545812000000005</v>
      </c>
      <c r="R1939">
        <v>75.268558400000003</v>
      </c>
      <c r="S1939">
        <v>36.809348</v>
      </c>
      <c r="T1939">
        <v>2.6333645999999997</v>
      </c>
      <c r="U1939">
        <v>0.1446433</v>
      </c>
      <c r="V1939"/>
      <c r="W1939">
        <v>4.2409989000000001</v>
      </c>
      <c r="X1939">
        <v>58.561281900000004</v>
      </c>
      <c r="Y1939">
        <v>54.273014600000003</v>
      </c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  <c r="AY1939"/>
      <c r="AZ1939"/>
      <c r="BA1939"/>
      <c r="BB1939"/>
      <c r="BC1939"/>
    </row>
    <row r="1940" spans="1:55" x14ac:dyDescent="0.2">
      <c r="A1940" s="3" t="str">
        <f t="shared" si="30"/>
        <v>AustraliaAR5_FAO1993</v>
      </c>
      <c r="B1940" t="s">
        <v>94</v>
      </c>
      <c r="C1940" t="s">
        <v>95</v>
      </c>
      <c r="D1940" t="s">
        <v>145</v>
      </c>
      <c r="E1940" t="s">
        <v>73</v>
      </c>
      <c r="F1940">
        <v>552.4964585299881</v>
      </c>
      <c r="G1940">
        <v>31.329882272037672</v>
      </c>
      <c r="H1940" t="s">
        <v>97</v>
      </c>
      <c r="I1940" t="s">
        <v>96</v>
      </c>
      <c r="J1940">
        <v>1.6656329026337367E-2</v>
      </c>
      <c r="K1940">
        <v>0.542999839844025</v>
      </c>
      <c r="L1940">
        <v>3.9379241413044802E-2</v>
      </c>
      <c r="M1940"/>
      <c r="N1940">
        <v>7.8707833260669297E-3</v>
      </c>
      <c r="O1940">
        <v>0.40975013541686328</v>
      </c>
      <c r="P1940">
        <v>1.1025</v>
      </c>
      <c r="Q1940">
        <v>6.1731654999999996</v>
      </c>
      <c r="R1940">
        <v>73.303370000000001</v>
      </c>
      <c r="S1940">
        <v>36.241824000000001</v>
      </c>
      <c r="T1940">
        <v>2.6329027000000003</v>
      </c>
      <c r="U1940">
        <v>0.1446433</v>
      </c>
      <c r="V1940"/>
      <c r="W1940">
        <v>4.2409989000000001</v>
      </c>
      <c r="X1940">
        <v>58.561281900000004</v>
      </c>
      <c r="Y1940">
        <v>54.273014600000003</v>
      </c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  <c r="AY1940"/>
      <c r="AZ1940"/>
      <c r="BA1940"/>
      <c r="BB1940"/>
      <c r="BC1940"/>
    </row>
    <row r="1941" spans="1:55" x14ac:dyDescent="0.2">
      <c r="A1941" s="3" t="str">
        <f t="shared" si="30"/>
        <v>AustraliaAR5_FAO1994</v>
      </c>
      <c r="B1941" t="s">
        <v>94</v>
      </c>
      <c r="C1941" t="s">
        <v>95</v>
      </c>
      <c r="D1941" t="s">
        <v>145</v>
      </c>
      <c r="E1941" t="s">
        <v>70</v>
      </c>
      <c r="F1941">
        <v>560.37470294345371</v>
      </c>
      <c r="G1941">
        <v>31.472056951463095</v>
      </c>
      <c r="H1941" t="s">
        <v>99</v>
      </c>
      <c r="I1941" t="s">
        <v>98</v>
      </c>
      <c r="J1941">
        <v>1.675953094212226E-2</v>
      </c>
      <c r="K1941">
        <v>0.54691844111741783</v>
      </c>
      <c r="L1941">
        <v>3.7434918266386716E-2</v>
      </c>
      <c r="M1941"/>
      <c r="N1941">
        <v>8.6089336999064531E-3</v>
      </c>
      <c r="O1941">
        <v>0.40703770691628899</v>
      </c>
      <c r="P1941">
        <v>1.1704140000000001</v>
      </c>
      <c r="Q1941">
        <v>6.4315933999999997</v>
      </c>
      <c r="R1941">
        <v>74.977954799999992</v>
      </c>
      <c r="S1941">
        <v>35.9696955</v>
      </c>
      <c r="T1941">
        <v>2.6292467999999998</v>
      </c>
      <c r="U1941">
        <v>0.1446433</v>
      </c>
      <c r="V1941"/>
      <c r="W1941">
        <v>4.2409989000000001</v>
      </c>
      <c r="X1941">
        <v>58.561281900000004</v>
      </c>
      <c r="Y1941">
        <v>54.273014600000003</v>
      </c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  <c r="AW1941"/>
      <c r="AX1941"/>
      <c r="AY1941"/>
      <c r="AZ1941"/>
      <c r="BA1941"/>
      <c r="BB1941"/>
      <c r="BC1941"/>
    </row>
    <row r="1942" spans="1:55" x14ac:dyDescent="0.2">
      <c r="A1942" s="3" t="str">
        <f t="shared" si="30"/>
        <v>AustraliaAR5_FAO1995</v>
      </c>
      <c r="B1942" t="s">
        <v>94</v>
      </c>
      <c r="C1942" t="s">
        <v>95</v>
      </c>
      <c r="D1942" t="s">
        <v>145</v>
      </c>
      <c r="E1942" t="s">
        <v>68</v>
      </c>
      <c r="F1942">
        <v>569.2912601996353</v>
      </c>
      <c r="G1942">
        <v>31.618716534750703</v>
      </c>
      <c r="H1942" t="s">
        <v>99</v>
      </c>
      <c r="I1942" t="s">
        <v>98</v>
      </c>
      <c r="J1942">
        <v>1.6642512703298296E-2</v>
      </c>
      <c r="K1942">
        <v>0.55957292374275491</v>
      </c>
      <c r="L1942">
        <v>3.6736667509091873E-2</v>
      </c>
      <c r="M1942"/>
      <c r="N1942">
        <v>8.2609000972416937E-3</v>
      </c>
      <c r="O1942">
        <v>0.39542950865091148</v>
      </c>
      <c r="P1942">
        <v>1.1395440000000001</v>
      </c>
      <c r="Q1942">
        <v>6.3034364000000007</v>
      </c>
      <c r="R1942">
        <v>72.296450799999988</v>
      </c>
      <c r="S1942">
        <v>35.734852500000002</v>
      </c>
      <c r="T1942">
        <v>2.6808132999999996</v>
      </c>
      <c r="U1942">
        <v>0.1446433</v>
      </c>
      <c r="V1942"/>
      <c r="W1942">
        <v>4.2409989000000001</v>
      </c>
      <c r="X1942">
        <v>58.561281900000004</v>
      </c>
      <c r="Y1942">
        <v>54.273014600000003</v>
      </c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  <c r="AY1942"/>
      <c r="AZ1942"/>
      <c r="BA1942"/>
      <c r="BB1942"/>
      <c r="BC1942"/>
    </row>
    <row r="1943" spans="1:55" x14ac:dyDescent="0.2">
      <c r="A1943" s="3" t="str">
        <f t="shared" si="30"/>
        <v>AustraliaAR5_FAO1996</v>
      </c>
      <c r="B1943" t="s">
        <v>94</v>
      </c>
      <c r="C1943" t="s">
        <v>95</v>
      </c>
      <c r="D1943" t="s">
        <v>145</v>
      </c>
      <c r="E1943" t="s">
        <v>65</v>
      </c>
      <c r="F1943">
        <v>571.00020825319314</v>
      </c>
      <c r="G1943">
        <v>31.331001831364599</v>
      </c>
      <c r="H1943" t="s">
        <v>99</v>
      </c>
      <c r="I1943" t="s">
        <v>98</v>
      </c>
      <c r="J1943">
        <v>1.6517655482163211E-2</v>
      </c>
      <c r="K1943">
        <v>0.57673513952772448</v>
      </c>
      <c r="L1943">
        <v>3.3490827103504019E-2</v>
      </c>
      <c r="M1943"/>
      <c r="N1943">
        <v>8.2991362468195218E-3</v>
      </c>
      <c r="O1943">
        <v>0.38147489712195193</v>
      </c>
      <c r="P1943">
        <v>1.320354</v>
      </c>
      <c r="Q1943">
        <v>6.3828856000000007</v>
      </c>
      <c r="R1943">
        <v>73.502682400000012</v>
      </c>
      <c r="S1943">
        <v>37.548088499999999</v>
      </c>
      <c r="T1943">
        <v>2.6933308</v>
      </c>
      <c r="U1943">
        <v>0.220803</v>
      </c>
      <c r="V1943"/>
      <c r="W1943">
        <v>6.3798266000000003</v>
      </c>
      <c r="X1943">
        <v>58.561281900000004</v>
      </c>
      <c r="Y1943">
        <v>41.482833100000001</v>
      </c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  <c r="AY1943"/>
      <c r="AZ1943"/>
      <c r="BA1943"/>
      <c r="BB1943"/>
      <c r="BC1943"/>
    </row>
    <row r="1944" spans="1:55" x14ac:dyDescent="0.2">
      <c r="A1944" s="3" t="str">
        <f t="shared" si="30"/>
        <v>AustraliaAR5_FAO1997</v>
      </c>
      <c r="B1944" t="s">
        <v>94</v>
      </c>
      <c r="C1944" t="s">
        <v>95</v>
      </c>
      <c r="D1944" t="s">
        <v>145</v>
      </c>
      <c r="E1944" t="s">
        <v>64</v>
      </c>
      <c r="F1944">
        <v>582.09429119280253</v>
      </c>
      <c r="G1944">
        <v>31.596000767560881</v>
      </c>
      <c r="H1944" t="s">
        <v>99</v>
      </c>
      <c r="I1944" t="s">
        <v>98</v>
      </c>
      <c r="J1944">
        <v>1.6200945774809121E-2</v>
      </c>
      <c r="K1944">
        <v>0.58216967278966014</v>
      </c>
      <c r="L1944">
        <v>3.2395665277082382E-2</v>
      </c>
      <c r="M1944"/>
      <c r="N1944">
        <v>8.1105843342022602E-3</v>
      </c>
      <c r="O1944">
        <v>0.37732407759905512</v>
      </c>
      <c r="P1944">
        <v>1.470294</v>
      </c>
      <c r="Q1944">
        <v>6.5068861</v>
      </c>
      <c r="R1944">
        <v>74.062842000000003</v>
      </c>
      <c r="S1944">
        <v>37.497552999999996</v>
      </c>
      <c r="T1944">
        <v>2.7021468</v>
      </c>
      <c r="U1944">
        <v>0.25784869999999999</v>
      </c>
      <c r="V1944"/>
      <c r="W1944">
        <v>9.5720002999999991</v>
      </c>
      <c r="X1944">
        <v>58.561281900000004</v>
      </c>
      <c r="Y1944">
        <v>39.327133400000008</v>
      </c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  <c r="AY1944"/>
      <c r="AZ1944"/>
      <c r="BA1944"/>
      <c r="BB1944"/>
      <c r="BC1944"/>
    </row>
    <row r="1945" spans="1:55" x14ac:dyDescent="0.2">
      <c r="A1945" s="3" t="str">
        <f t="shared" si="30"/>
        <v>AustraliaAR5_FAO1998</v>
      </c>
      <c r="B1945" t="s">
        <v>94</v>
      </c>
      <c r="C1945" t="s">
        <v>95</v>
      </c>
      <c r="D1945" t="s">
        <v>145</v>
      </c>
      <c r="E1945" t="s">
        <v>62</v>
      </c>
      <c r="F1945">
        <v>608.04414971435517</v>
      </c>
      <c r="G1945">
        <v>32.677221809900473</v>
      </c>
      <c r="H1945" t="s">
        <v>105</v>
      </c>
      <c r="I1945" t="s">
        <v>98</v>
      </c>
      <c r="J1945">
        <v>1.7164597681154227E-2</v>
      </c>
      <c r="K1945">
        <v>0.59311513715467279</v>
      </c>
      <c r="L1945">
        <v>2.9487698286835513E-2</v>
      </c>
      <c r="M1945"/>
      <c r="N1945">
        <v>8.3945592289219589E-3</v>
      </c>
      <c r="O1945">
        <v>0.3690026053295698</v>
      </c>
      <c r="P1945">
        <v>1.245384</v>
      </c>
      <c r="Q1945">
        <v>6.6539906000000002</v>
      </c>
      <c r="R1945">
        <v>73.62894</v>
      </c>
      <c r="S1945">
        <v>38.144153000000003</v>
      </c>
      <c r="T1945">
        <v>2.7074777000000001</v>
      </c>
      <c r="U1945">
        <v>8.7463100000000002E-2</v>
      </c>
      <c r="V1945"/>
      <c r="W1945">
        <v>7.4423044000000003</v>
      </c>
      <c r="X1945">
        <v>58.561281900000004</v>
      </c>
      <c r="Y1945">
        <v>46.003566699999993</v>
      </c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  <c r="AW1945"/>
      <c r="AX1945"/>
      <c r="AY1945"/>
      <c r="AZ1945"/>
      <c r="BA1945"/>
      <c r="BB1945"/>
      <c r="BC1945"/>
    </row>
    <row r="1946" spans="1:55" x14ac:dyDescent="0.2">
      <c r="A1946" s="3" t="str">
        <f t="shared" si="30"/>
        <v>AustraliaAR5_FAO1999</v>
      </c>
      <c r="B1946" t="s">
        <v>94</v>
      </c>
      <c r="C1946" t="s">
        <v>95</v>
      </c>
      <c r="D1946" t="s">
        <v>145</v>
      </c>
      <c r="E1946" t="s">
        <v>60</v>
      </c>
      <c r="F1946">
        <v>648.42951772099411</v>
      </c>
      <c r="G1946">
        <v>34.468446632526216</v>
      </c>
      <c r="H1946" t="s">
        <v>101</v>
      </c>
      <c r="I1946" t="s">
        <v>98</v>
      </c>
      <c r="J1946">
        <v>1.8306431472766685E-2</v>
      </c>
      <c r="K1946">
        <v>0.56574952646049215</v>
      </c>
      <c r="L1946">
        <v>2.779396007298653E-2</v>
      </c>
      <c r="M1946"/>
      <c r="N1946">
        <v>7.8638098086200991E-3</v>
      </c>
      <c r="O1946">
        <v>0.39859270365790123</v>
      </c>
      <c r="P1946">
        <v>1.3379939999999999</v>
      </c>
      <c r="Q1946">
        <v>6.6192788999999994</v>
      </c>
      <c r="R1946">
        <v>72.765615999999994</v>
      </c>
      <c r="S1946">
        <v>38.415698499999998</v>
      </c>
      <c r="T1946">
        <v>2.7162932999999998</v>
      </c>
      <c r="U1946">
        <v>0.33916950000000001</v>
      </c>
      <c r="V1946"/>
      <c r="W1946">
        <v>10.0690502</v>
      </c>
      <c r="X1946">
        <v>58.561281900000004</v>
      </c>
      <c r="Y1946">
        <v>77.956937000000011</v>
      </c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/>
      <c r="BB1946"/>
      <c r="BC1946"/>
    </row>
    <row r="1947" spans="1:55" x14ac:dyDescent="0.2">
      <c r="A1947" s="3" t="str">
        <f t="shared" si="30"/>
        <v>AustraliaAR5_FAO2000</v>
      </c>
      <c r="B1947" t="s">
        <v>94</v>
      </c>
      <c r="C1947" t="s">
        <v>95</v>
      </c>
      <c r="D1947" t="s">
        <v>145</v>
      </c>
      <c r="E1947" t="s">
        <v>58</v>
      </c>
      <c r="F1947">
        <v>667.01950722319543</v>
      </c>
      <c r="G1947">
        <v>35.053152963764894</v>
      </c>
      <c r="H1947" t="s">
        <v>101</v>
      </c>
      <c r="I1947" t="s">
        <v>98</v>
      </c>
      <c r="J1947">
        <v>1.8457632160741595E-2</v>
      </c>
      <c r="K1947">
        <v>0.56264680744610651</v>
      </c>
      <c r="L1947">
        <v>2.6049368946039413E-2</v>
      </c>
      <c r="M1947"/>
      <c r="N1947">
        <v>7.9152552283007389E-3</v>
      </c>
      <c r="O1947">
        <v>0.40338856837955345</v>
      </c>
      <c r="P1947">
        <v>1.1757059999999999</v>
      </c>
      <c r="Q1947">
        <v>6.707573899999999</v>
      </c>
      <c r="R1947">
        <v>75.210729999999998</v>
      </c>
      <c r="S1947">
        <v>38.6137595</v>
      </c>
      <c r="T1947">
        <v>2.7161122</v>
      </c>
      <c r="U1947">
        <v>0.1294496</v>
      </c>
      <c r="V1947"/>
      <c r="W1947">
        <v>3.4804034999999995</v>
      </c>
      <c r="X1947">
        <v>58.561281900000004</v>
      </c>
      <c r="Y1947">
        <v>92.588614200000009</v>
      </c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  <c r="AY1947"/>
      <c r="AZ1947"/>
      <c r="BA1947"/>
      <c r="BB1947"/>
      <c r="BC1947"/>
    </row>
    <row r="1948" spans="1:55" x14ac:dyDescent="0.2">
      <c r="A1948" s="3" t="str">
        <f t="shared" si="30"/>
        <v>AustraliaAR5_FAO2001</v>
      </c>
      <c r="B1948" t="s">
        <v>94</v>
      </c>
      <c r="C1948" t="s">
        <v>95</v>
      </c>
      <c r="D1948" t="s">
        <v>145</v>
      </c>
      <c r="E1948" t="s">
        <v>55</v>
      </c>
      <c r="F1948">
        <v>672.36677627994277</v>
      </c>
      <c r="G1948">
        <v>34.88338295260418</v>
      </c>
      <c r="H1948" t="s">
        <v>101</v>
      </c>
      <c r="I1948" t="s">
        <v>98</v>
      </c>
      <c r="J1948">
        <v>1.8572003746819478E-2</v>
      </c>
      <c r="K1948">
        <v>0.57108099998837947</v>
      </c>
      <c r="L1948">
        <v>2.6188806405406696E-2</v>
      </c>
      <c r="M1948"/>
      <c r="N1948">
        <v>8.1874089854123144E-3</v>
      </c>
      <c r="O1948">
        <v>0.39454278462080145</v>
      </c>
      <c r="P1948">
        <v>1.5573992000000001</v>
      </c>
      <c r="Q1948">
        <v>6.7736625999999998</v>
      </c>
      <c r="R1948">
        <v>73.767175999999992</v>
      </c>
      <c r="S1948">
        <v>38.303894999999997</v>
      </c>
      <c r="T1948">
        <v>2.7116183</v>
      </c>
      <c r="U1948">
        <v>8.6321399999999993E-2</v>
      </c>
      <c r="V1948"/>
      <c r="W1948">
        <v>2.2362337999999999</v>
      </c>
      <c r="X1948">
        <v>68.313393899999994</v>
      </c>
      <c r="Y1948">
        <v>112.3738283</v>
      </c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  <c r="AY1948"/>
      <c r="AZ1948"/>
      <c r="BA1948"/>
      <c r="BB1948"/>
      <c r="BC1948"/>
    </row>
    <row r="1949" spans="1:55" x14ac:dyDescent="0.2">
      <c r="A1949" s="3" t="str">
        <f t="shared" si="30"/>
        <v>AustraliaAR5_FAO2002</v>
      </c>
      <c r="B1949" t="s">
        <v>94</v>
      </c>
      <c r="C1949" t="s">
        <v>95</v>
      </c>
      <c r="D1949" t="s">
        <v>145</v>
      </c>
      <c r="E1949" t="s">
        <v>52</v>
      </c>
      <c r="F1949">
        <v>668.61830633123384</v>
      </c>
      <c r="G1949">
        <v>34.296542911373301</v>
      </c>
      <c r="H1949" t="s">
        <v>101</v>
      </c>
      <c r="I1949" t="s">
        <v>98</v>
      </c>
      <c r="J1949">
        <v>1.8005826538493353E-2</v>
      </c>
      <c r="K1949">
        <v>0.58702955932185763</v>
      </c>
      <c r="L1949">
        <v>2.6517302651849501E-2</v>
      </c>
      <c r="M1949"/>
      <c r="N1949">
        <v>8.3259744323731181E-3</v>
      </c>
      <c r="O1949">
        <v>0.37812716359391974</v>
      </c>
      <c r="P1949">
        <v>1.2733336</v>
      </c>
      <c r="Q1949">
        <v>6.7892816000000007</v>
      </c>
      <c r="R1949">
        <v>73.006024000000011</v>
      </c>
      <c r="S1949">
        <v>37.763983999999994</v>
      </c>
      <c r="T1949">
        <v>2.7063899</v>
      </c>
      <c r="U1949">
        <v>0.15468700000000002</v>
      </c>
      <c r="V1949"/>
      <c r="W1949">
        <v>4.3152790000000003</v>
      </c>
      <c r="X1949">
        <v>68.313393899999994</v>
      </c>
      <c r="Y1949">
        <v>99.437128499999986</v>
      </c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  <c r="AY1949"/>
      <c r="AZ1949"/>
      <c r="BA1949"/>
      <c r="BB1949"/>
      <c r="BC1949"/>
    </row>
    <row r="1950" spans="1:55" x14ac:dyDescent="0.2">
      <c r="A1950" s="3" t="str">
        <f t="shared" si="30"/>
        <v>AustraliaAR5_FAO2003</v>
      </c>
      <c r="B1950" t="s">
        <v>94</v>
      </c>
      <c r="C1950" t="s">
        <v>95</v>
      </c>
      <c r="D1950" t="s">
        <v>145</v>
      </c>
      <c r="E1950" t="s">
        <v>50</v>
      </c>
      <c r="F1950">
        <v>591.29643632854027</v>
      </c>
      <c r="G1950">
        <v>29.98348572512986</v>
      </c>
      <c r="H1950" t="s">
        <v>99</v>
      </c>
      <c r="I1950" t="s">
        <v>98</v>
      </c>
      <c r="J1950">
        <v>1.5509823226454E-2</v>
      </c>
      <c r="K1950">
        <v>0.66288162336236756</v>
      </c>
      <c r="L1950">
        <v>2.7929982646050296E-2</v>
      </c>
      <c r="M1950"/>
      <c r="N1950">
        <v>1.0009733794638747E-2</v>
      </c>
      <c r="O1950">
        <v>0.2991786601969435</v>
      </c>
      <c r="P1950">
        <v>0.40429200000000004</v>
      </c>
      <c r="Q1950">
        <v>6.4304904000000001</v>
      </c>
      <c r="R1950">
        <v>69.327311199999997</v>
      </c>
      <c r="S1950">
        <v>34.808544999999995</v>
      </c>
      <c r="T1950">
        <v>2.7026693000000002</v>
      </c>
      <c r="U1950">
        <v>0.10731690000000001</v>
      </c>
      <c r="V1950"/>
      <c r="W1950">
        <v>7.5738482999999999</v>
      </c>
      <c r="X1950">
        <v>68.313393899999994</v>
      </c>
      <c r="Y1950">
        <v>28.146227</v>
      </c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  <c r="AY1950"/>
      <c r="AZ1950"/>
      <c r="BA1950"/>
      <c r="BB1950"/>
      <c r="BC1950"/>
    </row>
    <row r="1951" spans="1:55" x14ac:dyDescent="0.2">
      <c r="A1951" s="3" t="str">
        <f t="shared" si="30"/>
        <v>AustraliaAR5_FAO2004</v>
      </c>
      <c r="B1951" t="s">
        <v>94</v>
      </c>
      <c r="C1951" t="s">
        <v>95</v>
      </c>
      <c r="D1951" t="s">
        <v>145</v>
      </c>
      <c r="E1951" t="s">
        <v>46</v>
      </c>
      <c r="F1951">
        <v>641.95312400858154</v>
      </c>
      <c r="G1951">
        <v>32.205993943455468</v>
      </c>
      <c r="H1951" t="s">
        <v>97</v>
      </c>
      <c r="I1951" t="s">
        <v>98</v>
      </c>
      <c r="J1951">
        <v>1.6068284003281776E-2</v>
      </c>
      <c r="K1951">
        <v>0.63217128901871189</v>
      </c>
      <c r="L1951">
        <v>2.5033628947494009E-2</v>
      </c>
      <c r="M1951"/>
      <c r="N1951">
        <v>9.1381882679235343E-3</v>
      </c>
      <c r="O1951">
        <v>0.33365689376587054</v>
      </c>
      <c r="P1951">
        <v>0.5856115999999999</v>
      </c>
      <c r="Q1951">
        <v>6.4784194000000008</v>
      </c>
      <c r="R1951">
        <v>71.157242800000006</v>
      </c>
      <c r="S1951">
        <v>37.674546499999998</v>
      </c>
      <c r="T1951">
        <v>2.6952847000000002</v>
      </c>
      <c r="U1951">
        <v>6.1454700000000001E-2</v>
      </c>
      <c r="V1951"/>
      <c r="W1951">
        <v>0.75730030000000004</v>
      </c>
      <c r="X1951">
        <v>68.313393899999994</v>
      </c>
      <c r="Y1951">
        <v>67.261155599999995</v>
      </c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  <c r="AY1951"/>
      <c r="AZ1951"/>
      <c r="BA1951"/>
      <c r="BB1951"/>
      <c r="BC1951"/>
    </row>
    <row r="1952" spans="1:55" x14ac:dyDescent="0.2">
      <c r="A1952" s="3" t="str">
        <f t="shared" si="30"/>
        <v>AustraliaAR5_FAO2005</v>
      </c>
      <c r="B1952" t="s">
        <v>94</v>
      </c>
      <c r="C1952" t="s">
        <v>95</v>
      </c>
      <c r="D1952" t="s">
        <v>145</v>
      </c>
      <c r="E1952" t="s">
        <v>43</v>
      </c>
      <c r="F1952">
        <v>603.56714479437665</v>
      </c>
      <c r="G1952">
        <v>29.91385296899637</v>
      </c>
      <c r="H1952" t="s">
        <v>99</v>
      </c>
      <c r="I1952" t="s">
        <v>96</v>
      </c>
      <c r="J1952">
        <v>1.4770909414484059E-2</v>
      </c>
      <c r="K1952">
        <v>0.67982532947860597</v>
      </c>
      <c r="L1952">
        <v>2.6372180081234032E-2</v>
      </c>
      <c r="M1952"/>
      <c r="N1952">
        <v>1.0173761679053166E-2</v>
      </c>
      <c r="O1952">
        <v>0.28362872876110695</v>
      </c>
      <c r="P1952">
        <v>0.45172400000000001</v>
      </c>
      <c r="Q1952">
        <v>6.4306739999999998</v>
      </c>
      <c r="R1952">
        <v>71.651577200000006</v>
      </c>
      <c r="S1952">
        <v>36.868707999999998</v>
      </c>
      <c r="T1952">
        <v>2.6989874</v>
      </c>
      <c r="U1952">
        <v>0.17555670000000001</v>
      </c>
      <c r="V1952"/>
      <c r="W1952">
        <v>0.71156669999999989</v>
      </c>
      <c r="X1952">
        <v>68.313393899999994</v>
      </c>
      <c r="Y1952">
        <v>24.784881500000004</v>
      </c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  <c r="AW1952"/>
      <c r="AX1952"/>
      <c r="AY1952"/>
      <c r="AZ1952"/>
      <c r="BA1952"/>
      <c r="BB1952"/>
      <c r="BC1952"/>
    </row>
    <row r="1953" spans="1:55" x14ac:dyDescent="0.2">
      <c r="A1953" s="3" t="str">
        <f t="shared" si="30"/>
        <v>AustraliaAR5_FAO2006</v>
      </c>
      <c r="B1953" t="s">
        <v>94</v>
      </c>
      <c r="C1953" t="s">
        <v>95</v>
      </c>
      <c r="D1953" t="s">
        <v>145</v>
      </c>
      <c r="E1953" t="s">
        <v>39</v>
      </c>
      <c r="F1953">
        <v>652.19313844945498</v>
      </c>
      <c r="G1953">
        <v>31.890578589268348</v>
      </c>
      <c r="H1953" t="s">
        <v>97</v>
      </c>
      <c r="I1953" t="s">
        <v>96</v>
      </c>
      <c r="J1953">
        <v>1.5407710726763621E-2</v>
      </c>
      <c r="K1953">
        <v>0.63814352049700762</v>
      </c>
      <c r="L1953">
        <v>2.4028654713810126E-2</v>
      </c>
      <c r="M1953"/>
      <c r="N1953">
        <v>9.7216579430492982E-3</v>
      </c>
      <c r="O1953">
        <v>0.32810616684613297</v>
      </c>
      <c r="P1953">
        <v>0.90076839999999991</v>
      </c>
      <c r="Q1953">
        <v>6.4858237000000001</v>
      </c>
      <c r="R1953">
        <v>70.377411999999993</v>
      </c>
      <c r="S1953">
        <v>35.855427500000005</v>
      </c>
      <c r="T1953">
        <v>2.6950333</v>
      </c>
      <c r="U1953">
        <v>1.3615E-2</v>
      </c>
      <c r="V1953"/>
      <c r="W1953">
        <v>5.8237261</v>
      </c>
      <c r="X1953">
        <v>68.313393899999994</v>
      </c>
      <c r="Y1953">
        <v>64.295805999999999</v>
      </c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  <c r="AY1953"/>
      <c r="AZ1953"/>
      <c r="BA1953"/>
      <c r="BB1953"/>
      <c r="BC1953"/>
    </row>
    <row r="1954" spans="1:55" x14ac:dyDescent="0.2">
      <c r="A1954" s="3" t="str">
        <f t="shared" si="30"/>
        <v>AustraliaAR5_FAO2007</v>
      </c>
      <c r="B1954" t="s">
        <v>94</v>
      </c>
      <c r="C1954" t="s">
        <v>95</v>
      </c>
      <c r="D1954" t="s">
        <v>145</v>
      </c>
      <c r="E1954" t="s">
        <v>37</v>
      </c>
      <c r="F1954">
        <v>651.84176530861566</v>
      </c>
      <c r="G1954">
        <v>31.296984615363947</v>
      </c>
      <c r="H1954" t="s">
        <v>97</v>
      </c>
      <c r="I1954" t="s">
        <v>96</v>
      </c>
      <c r="J1954">
        <v>1.5142375722113372E-2</v>
      </c>
      <c r="K1954">
        <v>0.65805094740296299</v>
      </c>
      <c r="L1954">
        <v>2.4613004153593764E-2</v>
      </c>
      <c r="M1954"/>
      <c r="N1954">
        <v>1.00165261892098E-2</v>
      </c>
      <c r="O1954">
        <v>0.30731952225423353</v>
      </c>
      <c r="P1954">
        <v>0.17382400000000001</v>
      </c>
      <c r="Q1954">
        <v>6.2947241000000007</v>
      </c>
      <c r="R1954">
        <v>68.402888400000009</v>
      </c>
      <c r="S1954">
        <v>33.598502000000003</v>
      </c>
      <c r="T1954">
        <v>2.6926291</v>
      </c>
      <c r="U1954">
        <v>4.2656199999999998E-2</v>
      </c>
      <c r="V1954"/>
      <c r="W1954">
        <v>2.1029182</v>
      </c>
      <c r="X1954">
        <v>68.313393899999994</v>
      </c>
      <c r="Y1954">
        <v>59.533204500000004</v>
      </c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  <c r="AY1954"/>
      <c r="AZ1954"/>
      <c r="BA1954"/>
      <c r="BB1954"/>
      <c r="BC1954"/>
    </row>
    <row r="1955" spans="1:55" x14ac:dyDescent="0.2">
      <c r="A1955" s="3" t="str">
        <f t="shared" si="30"/>
        <v>AustraliaAR5_FAO2008</v>
      </c>
      <c r="B1955" t="s">
        <v>94</v>
      </c>
      <c r="C1955" t="s">
        <v>95</v>
      </c>
      <c r="D1955" t="s">
        <v>145</v>
      </c>
      <c r="E1955" t="s">
        <v>33</v>
      </c>
      <c r="F1955">
        <v>621.5483081858838</v>
      </c>
      <c r="G1955">
        <v>29.250434719251476</v>
      </c>
      <c r="H1955" t="s">
        <v>105</v>
      </c>
      <c r="I1955" t="s">
        <v>96</v>
      </c>
      <c r="J1955">
        <v>1.4364863793489554E-2</v>
      </c>
      <c r="K1955">
        <v>0.69597208748069106</v>
      </c>
      <c r="L1955">
        <v>2.6647885414394713E-2</v>
      </c>
      <c r="M1955"/>
      <c r="N1955">
        <v>1.0832764216293747E-2</v>
      </c>
      <c r="O1955">
        <v>0.26654726288862041</v>
      </c>
      <c r="P1955">
        <v>2.0445599999999998E-2</v>
      </c>
      <c r="Q1955">
        <v>5.9401328000000007</v>
      </c>
      <c r="R1955">
        <v>65.122108800000007</v>
      </c>
      <c r="S1955">
        <v>32.560391000000003</v>
      </c>
      <c r="T1955">
        <v>2.6888888999999998</v>
      </c>
      <c r="U1955">
        <v>7.9645300000000002E-2</v>
      </c>
      <c r="V1955"/>
      <c r="W1955">
        <v>0.47117460000000005</v>
      </c>
      <c r="X1955">
        <v>68.313393899999994</v>
      </c>
      <c r="Y1955">
        <v>31.314827299999997</v>
      </c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/>
      <c r="AY1955"/>
      <c r="AZ1955"/>
      <c r="BA1955"/>
      <c r="BB1955"/>
      <c r="BC1955"/>
    </row>
    <row r="1956" spans="1:55" x14ac:dyDescent="0.2">
      <c r="A1956" s="3" t="str">
        <f t="shared" si="30"/>
        <v>AustraliaAR5_FAO2009</v>
      </c>
      <c r="B1956" t="s">
        <v>94</v>
      </c>
      <c r="C1956" t="s">
        <v>95</v>
      </c>
      <c r="D1956" t="s">
        <v>145</v>
      </c>
      <c r="E1956" t="s">
        <v>31</v>
      </c>
      <c r="F1956">
        <v>638.57208068220552</v>
      </c>
      <c r="G1956">
        <v>29.438608513708267</v>
      </c>
      <c r="H1956" t="s">
        <v>100</v>
      </c>
      <c r="I1956" t="s">
        <v>98</v>
      </c>
      <c r="J1956">
        <v>1.4780416796313811E-2</v>
      </c>
      <c r="K1956">
        <v>0.68878183388949399</v>
      </c>
      <c r="L1956">
        <v>2.5823178020879679E-2</v>
      </c>
      <c r="M1956"/>
      <c r="N1956">
        <v>1.0335950412386748E-2</v>
      </c>
      <c r="O1956">
        <v>0.27505903767723949</v>
      </c>
      <c r="P1956">
        <v>6.3450799999999988E-2</v>
      </c>
      <c r="Q1956">
        <v>5.9597081999999997</v>
      </c>
      <c r="R1956">
        <v>65.287538400000003</v>
      </c>
      <c r="S1956">
        <v>33.034634999999994</v>
      </c>
      <c r="T1956">
        <v>2.6900091000000002</v>
      </c>
      <c r="U1956">
        <v>0.20667189999999999</v>
      </c>
      <c r="V1956"/>
      <c r="W1956">
        <v>3.4055179999999998</v>
      </c>
      <c r="X1956">
        <v>68.313393899999994</v>
      </c>
      <c r="Y1956">
        <v>37.613716599999997</v>
      </c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/>
      <c r="AY1956"/>
      <c r="AZ1956"/>
      <c r="BA1956"/>
      <c r="BB1956"/>
      <c r="BC1956"/>
    </row>
    <row r="1957" spans="1:55" x14ac:dyDescent="0.2">
      <c r="A1957" s="3" t="str">
        <f t="shared" si="30"/>
        <v>AustraliaAR5_FAO2010</v>
      </c>
      <c r="B1957" t="s">
        <v>94</v>
      </c>
      <c r="C1957" t="s">
        <v>95</v>
      </c>
      <c r="D1957" t="s">
        <v>145</v>
      </c>
      <c r="E1957" t="s">
        <v>30</v>
      </c>
      <c r="F1957">
        <v>619.35786586173049</v>
      </c>
      <c r="G1957">
        <v>28.112059453367547</v>
      </c>
      <c r="H1957" t="s">
        <v>99</v>
      </c>
      <c r="I1957" t="s">
        <v>98</v>
      </c>
      <c r="J1957">
        <v>1.3775522822010278E-2</v>
      </c>
      <c r="K1957">
        <v>0.72185453382172216</v>
      </c>
      <c r="L1957">
        <v>2.7214672628340725E-2</v>
      </c>
      <c r="M1957"/>
      <c r="N1957">
        <v>1.0432240758079043E-2</v>
      </c>
      <c r="O1957">
        <v>0.24049855279185817</v>
      </c>
      <c r="P1957">
        <v>0.16697239999999999</v>
      </c>
      <c r="Q1957">
        <v>5.6850301000000005</v>
      </c>
      <c r="R1957">
        <v>62.183853200000001</v>
      </c>
      <c r="S1957">
        <v>32.464779</v>
      </c>
      <c r="T1957">
        <v>2.6899747000000001</v>
      </c>
      <c r="U1957">
        <v>1.5359E-3</v>
      </c>
      <c r="V1957"/>
      <c r="W1957">
        <v>0.5420041000000001</v>
      </c>
      <c r="X1957">
        <v>68.313393899999994</v>
      </c>
      <c r="Y1957">
        <v>17.618824499999999</v>
      </c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  <c r="AY1957"/>
      <c r="AZ1957"/>
      <c r="BA1957"/>
      <c r="BB1957"/>
      <c r="BC1957"/>
    </row>
    <row r="1958" spans="1:55" x14ac:dyDescent="0.2">
      <c r="A1958" s="3" t="str">
        <f t="shared" si="30"/>
        <v>AustraliaAR5_FAO2011</v>
      </c>
      <c r="B1958" t="s">
        <v>94</v>
      </c>
      <c r="C1958" t="s">
        <v>95</v>
      </c>
      <c r="D1958" t="s">
        <v>145</v>
      </c>
      <c r="E1958" t="s">
        <v>29</v>
      </c>
      <c r="F1958">
        <v>660.67501377664007</v>
      </c>
      <c r="G1958">
        <v>29.573603581475115</v>
      </c>
      <c r="H1958" t="s">
        <v>97</v>
      </c>
      <c r="I1958" t="s">
        <v>102</v>
      </c>
      <c r="J1958">
        <v>1.4649664094399299E-2</v>
      </c>
      <c r="K1958">
        <v>0.67118244406293637</v>
      </c>
      <c r="L1958">
        <v>2.4442022346329119E-2</v>
      </c>
      <c r="M1958"/>
      <c r="N1958">
        <v>8.9274973706282516E-3</v>
      </c>
      <c r="O1958">
        <v>0.29544803622010635</v>
      </c>
      <c r="P1958">
        <v>0.66840480000000002</v>
      </c>
      <c r="Q1958">
        <v>5.9504074999999998</v>
      </c>
      <c r="R1958">
        <v>66.316331200000008</v>
      </c>
      <c r="S1958">
        <v>35.097553999999995</v>
      </c>
      <c r="T1958">
        <v>2.6882573999999999</v>
      </c>
      <c r="U1958">
        <v>0.1715052</v>
      </c>
      <c r="V1958"/>
      <c r="W1958">
        <v>1.0831808000000001</v>
      </c>
      <c r="X1958"/>
      <c r="Y1958">
        <v>114.6164112</v>
      </c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/>
      <c r="AY1958"/>
      <c r="AZ1958"/>
      <c r="BA1958"/>
      <c r="BB1958"/>
      <c r="BC1958"/>
    </row>
    <row r="1959" spans="1:55" x14ac:dyDescent="0.2">
      <c r="A1959" s="3" t="str">
        <f t="shared" si="30"/>
        <v>AustraliaAR5_FAO2012</v>
      </c>
      <c r="B1959" t="s">
        <v>94</v>
      </c>
      <c r="C1959" t="s">
        <v>95</v>
      </c>
      <c r="D1959" t="s">
        <v>145</v>
      </c>
      <c r="E1959" t="s">
        <v>28</v>
      </c>
      <c r="F1959">
        <v>661.04883423541787</v>
      </c>
      <c r="G1959">
        <v>29.078226052888017</v>
      </c>
      <c r="H1959" t="s">
        <v>101</v>
      </c>
      <c r="I1959" t="s">
        <v>102</v>
      </c>
      <c r="J1959">
        <v>1.449631807414253E-2</v>
      </c>
      <c r="K1959">
        <v>0.67515102758486401</v>
      </c>
      <c r="L1959">
        <v>2.1625433411461909E-2</v>
      </c>
      <c r="M1959"/>
      <c r="N1959">
        <v>8.7138949088065455E-3</v>
      </c>
      <c r="O1959">
        <v>0.29450964409486752</v>
      </c>
      <c r="P1959">
        <v>0.90947359999999999</v>
      </c>
      <c r="Q1959">
        <v>5.9865164999999996</v>
      </c>
      <c r="R1959">
        <v>66.62981640000001</v>
      </c>
      <c r="S1959">
        <v>35.620929000000004</v>
      </c>
      <c r="T1959">
        <v>2.6887577</v>
      </c>
      <c r="U1959">
        <v>0.21473160000000002</v>
      </c>
      <c r="V1959"/>
      <c r="W1959">
        <v>1.6755458000000001</v>
      </c>
      <c r="X1959"/>
      <c r="Y1959">
        <v>112.38102289999999</v>
      </c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  <c r="AY1959"/>
      <c r="AZ1959"/>
      <c r="BA1959"/>
      <c r="BB1959"/>
      <c r="BC1959"/>
    </row>
    <row r="1960" spans="1:55" x14ac:dyDescent="0.2">
      <c r="A1960" s="3" t="str">
        <f t="shared" si="30"/>
        <v>AustraliaAR5_FAO2013</v>
      </c>
      <c r="B1960" t="s">
        <v>94</v>
      </c>
      <c r="C1960" t="s">
        <v>95</v>
      </c>
      <c r="D1960" t="s">
        <v>145</v>
      </c>
      <c r="E1960" t="s">
        <v>27</v>
      </c>
      <c r="F1960">
        <v>576.01031684149098</v>
      </c>
      <c r="G1960">
        <v>24.905184368415231</v>
      </c>
      <c r="H1960" t="s">
        <v>99</v>
      </c>
      <c r="I1960" t="s">
        <v>103</v>
      </c>
      <c r="J1960">
        <v>1.2468707246840273E-2</v>
      </c>
      <c r="K1960">
        <v>0.76892498377037044</v>
      </c>
      <c r="L1960">
        <v>2.3215299921350102E-2</v>
      </c>
      <c r="M1960"/>
      <c r="N1960">
        <v>8.1453713798768836E-3</v>
      </c>
      <c r="O1960">
        <v>0.19971434492840257</v>
      </c>
      <c r="P1960">
        <v>1.0022880000000001</v>
      </c>
      <c r="Q1960">
        <v>6.0593273000000005</v>
      </c>
      <c r="R1960">
        <v>68.2696392</v>
      </c>
      <c r="S1960">
        <v>36.273014499999995</v>
      </c>
      <c r="T1960">
        <v>2.6874104999999999</v>
      </c>
      <c r="U1960">
        <v>0.13358529999999999</v>
      </c>
      <c r="V1960"/>
      <c r="W1960">
        <v>2.8395779999999999</v>
      </c>
      <c r="X1960"/>
      <c r="Y1960">
        <v>29.147220399999998</v>
      </c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  <c r="AY1960"/>
      <c r="AZ1960"/>
      <c r="BA1960"/>
      <c r="BB1960"/>
      <c r="BC1960"/>
    </row>
    <row r="1961" spans="1:55" x14ac:dyDescent="0.2">
      <c r="A1961" s="3" t="str">
        <f t="shared" si="30"/>
        <v>AustraliaAR5_FAO2014</v>
      </c>
      <c r="B1961" t="s">
        <v>94</v>
      </c>
      <c r="C1961" t="s">
        <v>95</v>
      </c>
      <c r="D1961" t="s">
        <v>145</v>
      </c>
      <c r="E1961" t="s">
        <v>24</v>
      </c>
      <c r="F1961">
        <v>592.0214219014747</v>
      </c>
      <c r="G1961">
        <v>25.218492950598961</v>
      </c>
      <c r="H1961" t="s">
        <v>99</v>
      </c>
      <c r="I1961" t="s">
        <v>108</v>
      </c>
      <c r="J1961">
        <v>1.2644896091220961E-2</v>
      </c>
      <c r="K1961">
        <v>0.73965511013289298</v>
      </c>
      <c r="L1961">
        <v>2.2873878295959403E-2</v>
      </c>
      <c r="M1961"/>
      <c r="N1961">
        <v>7.5458942285973737E-3</v>
      </c>
      <c r="O1961">
        <v>0.22992511734255022</v>
      </c>
      <c r="P1961">
        <v>0.67642400000000003</v>
      </c>
      <c r="Q1961">
        <v>6.0743957000000002</v>
      </c>
      <c r="R1961">
        <v>67.274718000000007</v>
      </c>
      <c r="S1961">
        <v>37.004838500000005</v>
      </c>
      <c r="T1961">
        <v>2.683611</v>
      </c>
      <c r="U1961">
        <v>0.18373100000000001</v>
      </c>
      <c r="V1961"/>
      <c r="W1961">
        <v>2.1920528999999997</v>
      </c>
      <c r="X1961"/>
      <c r="Y1961">
        <v>51.470417300000001</v>
      </c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/>
      <c r="AY1961"/>
      <c r="AZ1961"/>
      <c r="BA1961"/>
      <c r="BB1961"/>
      <c r="BC1961"/>
    </row>
    <row r="1962" spans="1:55" x14ac:dyDescent="0.2">
      <c r="A1962" s="3" t="str">
        <f t="shared" si="30"/>
        <v>AustraliaAR5_FAO2015</v>
      </c>
      <c r="B1962" t="s">
        <v>94</v>
      </c>
      <c r="C1962" t="s">
        <v>95</v>
      </c>
      <c r="D1962" t="s">
        <v>145</v>
      </c>
      <c r="E1962" t="s">
        <v>22</v>
      </c>
      <c r="F1962">
        <v>591.31583025701821</v>
      </c>
      <c r="G1962">
        <v>24.828516728233197</v>
      </c>
      <c r="H1962" t="s">
        <v>99</v>
      </c>
      <c r="I1962" t="s">
        <v>103</v>
      </c>
      <c r="J1962">
        <v>1.2652175259958666E-2</v>
      </c>
      <c r="K1962">
        <v>0.75621289845977613</v>
      </c>
      <c r="L1962">
        <v>2.1670497606813589E-2</v>
      </c>
      <c r="M1962"/>
      <c r="N1962">
        <v>7.678269270721824E-3</v>
      </c>
      <c r="O1962">
        <v>0.21443833466268852</v>
      </c>
      <c r="P1962">
        <v>0.61443760000000003</v>
      </c>
      <c r="Q1962">
        <v>5.8848186999999994</v>
      </c>
      <c r="R1962">
        <v>64.093397199999998</v>
      </c>
      <c r="S1962">
        <v>35.192026499999997</v>
      </c>
      <c r="T1962">
        <v>2.683611</v>
      </c>
      <c r="U1962">
        <v>0.10483060000000001</v>
      </c>
      <c r="V1962"/>
      <c r="W1962">
        <v>1.3587255999999999</v>
      </c>
      <c r="X1962"/>
      <c r="Y1962">
        <v>48.237869099999998</v>
      </c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  <c r="AW1962"/>
      <c r="AX1962"/>
      <c r="AY1962"/>
      <c r="AZ1962"/>
      <c r="BA1962"/>
      <c r="BB1962"/>
      <c r="BC1962"/>
    </row>
    <row r="1963" spans="1:55" x14ac:dyDescent="0.2">
      <c r="A1963" s="3" t="str">
        <f t="shared" si="30"/>
        <v>AustraliaAR5_FAO2016</v>
      </c>
      <c r="B1963" t="s">
        <v>94</v>
      </c>
      <c r="C1963" t="s">
        <v>95</v>
      </c>
      <c r="D1963" t="s">
        <v>145</v>
      </c>
      <c r="E1963" t="s">
        <v>21</v>
      </c>
      <c r="F1963">
        <v>600.98767044524016</v>
      </c>
      <c r="G1963">
        <v>24.843536062754495</v>
      </c>
      <c r="H1963" t="s">
        <v>99</v>
      </c>
      <c r="I1963" t="s">
        <v>103</v>
      </c>
      <c r="J1963">
        <v>1.2706232758801969E-2</v>
      </c>
      <c r="K1963">
        <v>0.75945841605668596</v>
      </c>
      <c r="L1963">
        <v>2.2389410389955837E-2</v>
      </c>
      <c r="M1963"/>
      <c r="N1963">
        <v>7.1263613165734024E-3</v>
      </c>
      <c r="O1963">
        <v>0.21102581223678488</v>
      </c>
      <c r="P1963">
        <v>0.23483320000000002</v>
      </c>
      <c r="Q1963">
        <v>5.5122301</v>
      </c>
      <c r="R1963">
        <v>59.138326799999994</v>
      </c>
      <c r="S1963">
        <v>34.197746500000001</v>
      </c>
      <c r="T1963">
        <v>2.6822073999999998</v>
      </c>
      <c r="U1963">
        <v>0.11606140000000001</v>
      </c>
      <c r="V1963"/>
      <c r="W1963">
        <v>1.7686230000000001</v>
      </c>
      <c r="X1963">
        <v>1.2563833</v>
      </c>
      <c r="Y1963">
        <v>22.959336100000002</v>
      </c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  <c r="AY1963"/>
      <c r="AZ1963"/>
      <c r="BA1963"/>
      <c r="BB1963"/>
      <c r="BC1963"/>
    </row>
    <row r="1964" spans="1:55" x14ac:dyDescent="0.2">
      <c r="A1964" s="3" t="str">
        <f t="shared" si="30"/>
        <v>AustraliaAR5_FAO2017</v>
      </c>
      <c r="B1964" t="s">
        <v>94</v>
      </c>
      <c r="C1964" t="s">
        <v>95</v>
      </c>
      <c r="D1964" t="s">
        <v>145</v>
      </c>
      <c r="E1964" t="s">
        <v>20</v>
      </c>
      <c r="F1964">
        <v>647.92208122873808</v>
      </c>
      <c r="G1964">
        <v>26.344505149170445</v>
      </c>
      <c r="H1964" t="s">
        <v>99</v>
      </c>
      <c r="I1964" t="s">
        <v>108</v>
      </c>
      <c r="J1964">
        <v>1.3509632217089625E-2</v>
      </c>
      <c r="K1964">
        <v>0.71073968361180795</v>
      </c>
      <c r="L1964">
        <v>2.0924913685625452E-2</v>
      </c>
      <c r="M1964"/>
      <c r="N1964">
        <v>6.7459582147740785E-3</v>
      </c>
      <c r="O1964">
        <v>0.26158944448779259</v>
      </c>
      <c r="P1964">
        <v>0.72504040000000014</v>
      </c>
      <c r="Q1964">
        <v>5.7356967999999995</v>
      </c>
      <c r="R1964">
        <v>62.151364800000003</v>
      </c>
      <c r="S1964">
        <v>36.439487500000006</v>
      </c>
      <c r="T1964">
        <v>2.6821795000000002</v>
      </c>
      <c r="U1964">
        <v>8.1186800000000003E-2</v>
      </c>
      <c r="V1964"/>
      <c r="W1964">
        <v>1.1199463000000001</v>
      </c>
      <c r="X1964">
        <v>1.2563833</v>
      </c>
      <c r="Y1964">
        <v>60.266303299999997</v>
      </c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  <c r="BA1964"/>
      <c r="BB1964"/>
      <c r="BC1964"/>
    </row>
    <row r="1965" spans="1:55" x14ac:dyDescent="0.2">
      <c r="A1965" s="3" t="str">
        <f t="shared" si="30"/>
        <v>AustraliaAR5_FAO2018</v>
      </c>
      <c r="B1965" t="s">
        <v>94</v>
      </c>
      <c r="C1965" t="s">
        <v>95</v>
      </c>
      <c r="D1965" t="s">
        <v>145</v>
      </c>
      <c r="E1965" t="s">
        <v>19</v>
      </c>
      <c r="F1965">
        <v>643.95436518941733</v>
      </c>
      <c r="G1965">
        <v>25.792589143418976</v>
      </c>
      <c r="H1965" t="s">
        <v>99</v>
      </c>
      <c r="I1965" t="s">
        <v>108</v>
      </c>
      <c r="J1965">
        <v>1.3106186683360133E-2</v>
      </c>
      <c r="K1965">
        <v>0.71343963669124077</v>
      </c>
      <c r="L1965">
        <v>2.1212167189090067E-2</v>
      </c>
      <c r="M1965"/>
      <c r="N1965">
        <v>6.6679496537545759E-3</v>
      </c>
      <c r="O1965">
        <v>0.25868024646591448</v>
      </c>
      <c r="P1965">
        <v>0.53935279999999997</v>
      </c>
      <c r="Q1965">
        <v>5.7889999999999997</v>
      </c>
      <c r="R1965">
        <v>62.086634400000001</v>
      </c>
      <c r="S1965">
        <v>34.912107000000006</v>
      </c>
      <c r="T1965">
        <v>2.6827925000000001</v>
      </c>
      <c r="U1965">
        <v>0.53978060000000005</v>
      </c>
      <c r="V1965"/>
      <c r="W1965">
        <v>1.8154970000000001</v>
      </c>
      <c r="X1965">
        <v>1.2563833</v>
      </c>
      <c r="Y1965">
        <v>58.434738599999996</v>
      </c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  <c r="AY1965"/>
      <c r="AZ1965"/>
      <c r="BA1965"/>
      <c r="BB1965"/>
      <c r="BC1965"/>
    </row>
    <row r="1966" spans="1:55" x14ac:dyDescent="0.2">
      <c r="A1966" s="3" t="str">
        <f t="shared" si="30"/>
        <v>AustraliaAR5_FAO2019</v>
      </c>
      <c r="B1966" t="s">
        <v>94</v>
      </c>
      <c r="C1966" t="s">
        <v>95</v>
      </c>
      <c r="D1966" t="s">
        <v>145</v>
      </c>
      <c r="E1966" t="s">
        <v>18</v>
      </c>
      <c r="F1966">
        <v>634.25894085591869</v>
      </c>
      <c r="G1966">
        <v>25.029735966977658</v>
      </c>
      <c r="H1966" t="s">
        <v>99</v>
      </c>
      <c r="I1966" t="s">
        <v>108</v>
      </c>
      <c r="J1966">
        <v>1.2839630449414028E-2</v>
      </c>
      <c r="K1966">
        <v>0.72910872026177387</v>
      </c>
      <c r="L1966">
        <v>2.1697166253426631E-2</v>
      </c>
      <c r="M1966"/>
      <c r="N1966">
        <v>6.9243884531951724E-3</v>
      </c>
      <c r="O1966">
        <v>0.24226972503160438</v>
      </c>
      <c r="P1966">
        <v>6.7208400000000001E-2</v>
      </c>
      <c r="Q1966">
        <v>5.3752962999999996</v>
      </c>
      <c r="R1966">
        <v>58.192940400000005</v>
      </c>
      <c r="S1966">
        <v>32.811081000000001</v>
      </c>
      <c r="T1966">
        <v>2.6810082999999998</v>
      </c>
      <c r="U1966">
        <v>8.7421300000000007E-2</v>
      </c>
      <c r="V1966"/>
      <c r="W1966">
        <v>20.157833099999998</v>
      </c>
      <c r="X1966">
        <v>1.2563833</v>
      </c>
      <c r="Y1966">
        <v>34.079917000000002</v>
      </c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  <c r="BA1966"/>
      <c r="BB1966"/>
      <c r="BC1966"/>
    </row>
    <row r="1967" spans="1:55" x14ac:dyDescent="0.2">
      <c r="A1967" s="3" t="str">
        <f t="shared" si="30"/>
        <v>AustraliaAR5_FAO2020</v>
      </c>
      <c r="B1967" t="s">
        <v>94</v>
      </c>
      <c r="C1967" t="s">
        <v>95</v>
      </c>
      <c r="D1967" t="s">
        <v>145</v>
      </c>
      <c r="E1967" t="s">
        <v>107</v>
      </c>
      <c r="F1967">
        <v>583.64230718572526</v>
      </c>
      <c r="G1967">
        <v>22.74939515145299</v>
      </c>
      <c r="H1967" t="s">
        <v>106</v>
      </c>
      <c r="I1967" t="s">
        <v>108</v>
      </c>
      <c r="J1967">
        <v>1.2428587029664205E-2</v>
      </c>
      <c r="K1967">
        <v>0.76368170006256675</v>
      </c>
      <c r="L1967">
        <v>2.3753548275385138E-2</v>
      </c>
      <c r="M1967"/>
      <c r="N1967">
        <v>7.1479658603141073E-3</v>
      </c>
      <c r="O1967">
        <v>0.20541678580173409</v>
      </c>
      <c r="P1967">
        <v>4.4161600000000002E-2</v>
      </c>
      <c r="Q1967">
        <v>5.1976464999999994</v>
      </c>
      <c r="R1967">
        <v>55.649490400000005</v>
      </c>
      <c r="S1967">
        <v>31.654435499999998</v>
      </c>
      <c r="T1967">
        <v>2.6805558</v>
      </c>
      <c r="U1967">
        <v>7.1012600000000009E-2</v>
      </c>
      <c r="V1967"/>
      <c r="W1967">
        <v>10.9852542</v>
      </c>
      <c r="X1967">
        <v>1.2563833</v>
      </c>
      <c r="Y1967">
        <v>13.405874500000001</v>
      </c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  <c r="AY1967"/>
      <c r="AZ1967"/>
      <c r="BA1967"/>
      <c r="BB1967"/>
      <c r="BC1967"/>
    </row>
    <row r="1968" spans="1:55" x14ac:dyDescent="0.2">
      <c r="A1968" s="3" t="str">
        <f t="shared" si="30"/>
        <v>AustraliaAR6_FAO1990</v>
      </c>
      <c r="B1968" t="s">
        <v>94</v>
      </c>
      <c r="C1968" t="s">
        <v>95</v>
      </c>
      <c r="D1968" t="s">
        <v>300</v>
      </c>
      <c r="E1968" t="s">
        <v>79</v>
      </c>
      <c r="F1968">
        <v>545.40185235273123</v>
      </c>
      <c r="G1968">
        <v>31.960021181952534</v>
      </c>
      <c r="H1968" t="s">
        <v>97</v>
      </c>
      <c r="I1968" t="s">
        <v>96</v>
      </c>
      <c r="J1968">
        <v>1.6642845091591339E-2</v>
      </c>
      <c r="K1968">
        <v>0.52486715441792675</v>
      </c>
      <c r="L1968">
        <v>3.9670592327423537E-2</v>
      </c>
      <c r="M1968"/>
      <c r="N1968">
        <v>8.2215531821850426E-3</v>
      </c>
      <c r="O1968">
        <v>0.42724070007246479</v>
      </c>
      <c r="P1968">
        <v>0.89964000000000011</v>
      </c>
      <c r="Q1968">
        <v>6.1842360999999997</v>
      </c>
      <c r="R1968">
        <v>76.688039040000007</v>
      </c>
      <c r="S1968">
        <v>39.749810099999998</v>
      </c>
      <c r="T1968">
        <v>2.6333645999999997</v>
      </c>
      <c r="U1968">
        <v>0.14387562000000001</v>
      </c>
      <c r="V1968"/>
      <c r="W1968">
        <v>4.2185830600000003</v>
      </c>
      <c r="X1968">
        <v>58.561281900000004</v>
      </c>
      <c r="Y1968">
        <v>54.200680439999999</v>
      </c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  <c r="AY1968"/>
      <c r="AZ1968"/>
      <c r="BA1968"/>
      <c r="BB1968"/>
      <c r="BC1968"/>
    </row>
    <row r="1969" spans="1:55" x14ac:dyDescent="0.2">
      <c r="A1969" s="3" t="str">
        <f t="shared" si="30"/>
        <v>AustraliaAR6_FAO1991</v>
      </c>
      <c r="B1969" t="s">
        <v>94</v>
      </c>
      <c r="C1969" t="s">
        <v>95</v>
      </c>
      <c r="D1969" t="s">
        <v>300</v>
      </c>
      <c r="E1969" t="s">
        <v>78</v>
      </c>
      <c r="F1969">
        <v>546.20597845718441</v>
      </c>
      <c r="G1969">
        <v>31.601761212322423</v>
      </c>
      <c r="H1969" t="s">
        <v>97</v>
      </c>
      <c r="I1969" t="s">
        <v>96</v>
      </c>
      <c r="J1969">
        <v>1.6574778556840555E-2</v>
      </c>
      <c r="K1969">
        <v>0.52959834079952894</v>
      </c>
      <c r="L1969">
        <v>3.9558975575816571E-2</v>
      </c>
      <c r="M1969"/>
      <c r="N1969">
        <v>7.3945084631478405E-3</v>
      </c>
      <c r="O1969">
        <v>0.42344817516150673</v>
      </c>
      <c r="P1969">
        <v>0.76255200000000001</v>
      </c>
      <c r="Q1969">
        <v>6.1206600799999995</v>
      </c>
      <c r="R1969">
        <v>75.968892800000006</v>
      </c>
      <c r="S1969">
        <v>39.017624099999992</v>
      </c>
      <c r="T1969">
        <v>2.6333645999999997</v>
      </c>
      <c r="U1969">
        <v>0.14387562000000001</v>
      </c>
      <c r="V1969"/>
      <c r="W1969">
        <v>4.2185830600000003</v>
      </c>
      <c r="X1969">
        <v>58.561281900000004</v>
      </c>
      <c r="Y1969">
        <v>54.200680439999999</v>
      </c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/>
      <c r="BA1969"/>
      <c r="BB1969"/>
      <c r="BC1969"/>
    </row>
    <row r="1970" spans="1:55" x14ac:dyDescent="0.2">
      <c r="A1970" s="3" t="str">
        <f t="shared" si="30"/>
        <v>AustraliaAR6_FAO1992</v>
      </c>
      <c r="B1970" t="s">
        <v>94</v>
      </c>
      <c r="C1970" t="s">
        <v>95</v>
      </c>
      <c r="D1970" t="s">
        <v>300</v>
      </c>
      <c r="E1970" t="s">
        <v>76</v>
      </c>
      <c r="F1970">
        <v>547.10908840888692</v>
      </c>
      <c r="G1970">
        <v>31.30159125177034</v>
      </c>
      <c r="H1970" t="s">
        <v>97</v>
      </c>
      <c r="I1970" t="s">
        <v>96</v>
      </c>
      <c r="J1970">
        <v>1.6652394095722372E-2</v>
      </c>
      <c r="K1970">
        <v>0.53737616620448569</v>
      </c>
      <c r="L1970">
        <v>3.8989520952836372E-2</v>
      </c>
      <c r="M1970"/>
      <c r="N1970">
        <v>7.3680976307782938E-3</v>
      </c>
      <c r="O1970">
        <v>0.41626621521189971</v>
      </c>
      <c r="P1970">
        <v>1.088136</v>
      </c>
      <c r="Q1970">
        <v>6.1541844799999996</v>
      </c>
      <c r="R1970">
        <v>73.118028160000009</v>
      </c>
      <c r="S1970">
        <v>37.920573600000004</v>
      </c>
      <c r="T1970">
        <v>2.6333645999999997</v>
      </c>
      <c r="U1970">
        <v>0.14387562000000001</v>
      </c>
      <c r="V1970"/>
      <c r="W1970">
        <v>4.2185830600000003</v>
      </c>
      <c r="X1970">
        <v>58.561281900000004</v>
      </c>
      <c r="Y1970">
        <v>54.200680439999999</v>
      </c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/>
      <c r="BA1970"/>
      <c r="BB1970"/>
      <c r="BC1970"/>
    </row>
    <row r="1971" spans="1:55" x14ac:dyDescent="0.2">
      <c r="A1971" s="3" t="str">
        <f t="shared" si="30"/>
        <v>AustraliaAR6_FAO1993</v>
      </c>
      <c r="B1971" t="s">
        <v>94</v>
      </c>
      <c r="C1971" t="s">
        <v>95</v>
      </c>
      <c r="D1971" t="s">
        <v>300</v>
      </c>
      <c r="E1971" t="s">
        <v>73</v>
      </c>
      <c r="F1971">
        <v>549.9624139883598</v>
      </c>
      <c r="G1971">
        <v>31.186186659268408</v>
      </c>
      <c r="H1971" t="s">
        <v>97</v>
      </c>
      <c r="I1971" t="s">
        <v>96</v>
      </c>
      <c r="J1971">
        <v>1.6660325152721429E-2</v>
      </c>
      <c r="K1971">
        <v>0.54416698427516974</v>
      </c>
      <c r="L1971">
        <v>3.8459054281717912E-2</v>
      </c>
      <c r="M1971"/>
      <c r="N1971">
        <v>7.9708342236484049E-3</v>
      </c>
      <c r="O1971">
        <v>0.40940312721946392</v>
      </c>
      <c r="P1971">
        <v>1.071</v>
      </c>
      <c r="Q1971">
        <v>6.0756415000000006</v>
      </c>
      <c r="R1971">
        <v>71.208987999999991</v>
      </c>
      <c r="S1971">
        <v>37.3359168</v>
      </c>
      <c r="T1971">
        <v>2.6329027000000003</v>
      </c>
      <c r="U1971">
        <v>0.14387562000000001</v>
      </c>
      <c r="V1971"/>
      <c r="W1971">
        <v>4.2185830600000003</v>
      </c>
      <c r="X1971">
        <v>58.561281900000004</v>
      </c>
      <c r="Y1971">
        <v>54.200680439999999</v>
      </c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/>
      <c r="BA1971"/>
      <c r="BB1971"/>
      <c r="BC1971"/>
    </row>
    <row r="1972" spans="1:55" x14ac:dyDescent="0.2">
      <c r="A1972" s="3" t="str">
        <f t="shared" si="30"/>
        <v>AustraliaAR6_FAO1994</v>
      </c>
      <c r="B1972" t="s">
        <v>94</v>
      </c>
      <c r="C1972" t="s">
        <v>95</v>
      </c>
      <c r="D1972" t="s">
        <v>300</v>
      </c>
      <c r="E1972" t="s">
        <v>70</v>
      </c>
      <c r="F1972">
        <v>557.80680470587959</v>
      </c>
      <c r="G1972">
        <v>31.32783730850992</v>
      </c>
      <c r="H1972" t="s">
        <v>99</v>
      </c>
      <c r="I1972" t="s">
        <v>98</v>
      </c>
      <c r="J1972">
        <v>1.6762375498190835E-2</v>
      </c>
      <c r="K1972">
        <v>0.54812853856544674</v>
      </c>
      <c r="L1972">
        <v>3.6560622830255428E-2</v>
      </c>
      <c r="M1972"/>
      <c r="N1972">
        <v>8.7101260518762883E-3</v>
      </c>
      <c r="O1972">
        <v>0.40660071255242142</v>
      </c>
      <c r="P1972">
        <v>1.1369736000000001</v>
      </c>
      <c r="Q1972">
        <v>6.3319535599999988</v>
      </c>
      <c r="R1972">
        <v>72.835727520000006</v>
      </c>
      <c r="S1972">
        <v>37.055573100000004</v>
      </c>
      <c r="T1972">
        <v>2.6292467999999998</v>
      </c>
      <c r="U1972">
        <v>0.14387562000000001</v>
      </c>
      <c r="V1972"/>
      <c r="W1972">
        <v>4.2185830600000003</v>
      </c>
      <c r="X1972">
        <v>58.561281900000004</v>
      </c>
      <c r="Y1972">
        <v>54.200680439999999</v>
      </c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  <c r="AY1972"/>
      <c r="AZ1972"/>
      <c r="BA1972"/>
      <c r="BB1972"/>
      <c r="BC1972"/>
    </row>
    <row r="1973" spans="1:55" x14ac:dyDescent="0.2">
      <c r="A1973" s="3" t="str">
        <f t="shared" si="30"/>
        <v>AustraliaAR6_FAO1995</v>
      </c>
      <c r="B1973" t="s">
        <v>94</v>
      </c>
      <c r="C1973" t="s">
        <v>95</v>
      </c>
      <c r="D1973" t="s">
        <v>300</v>
      </c>
      <c r="E1973" t="s">
        <v>68</v>
      </c>
      <c r="F1973">
        <v>566.74599920467301</v>
      </c>
      <c r="G1973">
        <v>31.477351487483951</v>
      </c>
      <c r="H1973" t="s">
        <v>99</v>
      </c>
      <c r="I1973" t="s">
        <v>98</v>
      </c>
      <c r="J1973">
        <v>1.6646024881385904E-2</v>
      </c>
      <c r="K1973">
        <v>0.56070796466986106</v>
      </c>
      <c r="L1973">
        <v>3.5874445877100244E-2</v>
      </c>
      <c r="M1973"/>
      <c r="N1973">
        <v>8.3582111527041921E-3</v>
      </c>
      <c r="O1973">
        <v>0.39505937830033444</v>
      </c>
      <c r="P1973">
        <v>1.1069856</v>
      </c>
      <c r="Q1973">
        <v>6.2069505600000001</v>
      </c>
      <c r="R1973">
        <v>70.230837919999985</v>
      </c>
      <c r="S1973">
        <v>36.813640499999998</v>
      </c>
      <c r="T1973">
        <v>2.6808132999999996</v>
      </c>
      <c r="U1973">
        <v>0.14387562000000001</v>
      </c>
      <c r="V1973"/>
      <c r="W1973">
        <v>4.2185830600000003</v>
      </c>
      <c r="X1973">
        <v>58.561281900000004</v>
      </c>
      <c r="Y1973">
        <v>54.200680439999999</v>
      </c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/>
      <c r="BA1973"/>
      <c r="BB1973"/>
      <c r="BC1973"/>
    </row>
    <row r="1974" spans="1:55" x14ac:dyDescent="0.2">
      <c r="A1974" s="3" t="str">
        <f t="shared" si="30"/>
        <v>AustraliaAR6_FAO1996</v>
      </c>
      <c r="B1974" t="s">
        <v>94</v>
      </c>
      <c r="C1974" t="s">
        <v>95</v>
      </c>
      <c r="D1974" t="s">
        <v>300</v>
      </c>
      <c r="E1974" t="s">
        <v>65</v>
      </c>
      <c r="F1974">
        <v>568.46858311826827</v>
      </c>
      <c r="G1974">
        <v>31.192090583010923</v>
      </c>
      <c r="H1974" t="s">
        <v>99</v>
      </c>
      <c r="I1974" t="s">
        <v>98</v>
      </c>
      <c r="J1974">
        <v>1.6521155824550809E-2</v>
      </c>
      <c r="K1974">
        <v>0.57790717604530184</v>
      </c>
      <c r="L1974">
        <v>3.2706594679732935E-2</v>
      </c>
      <c r="M1974"/>
      <c r="N1974">
        <v>8.4038455660983055E-3</v>
      </c>
      <c r="O1974">
        <v>0.38098238370886695</v>
      </c>
      <c r="P1974">
        <v>1.2826295999999999</v>
      </c>
      <c r="Q1974">
        <v>6.2862786400000008</v>
      </c>
      <c r="R1974">
        <v>71.40260576</v>
      </c>
      <c r="S1974">
        <v>38.681615700000002</v>
      </c>
      <c r="T1974">
        <v>2.6933308</v>
      </c>
      <c r="U1974">
        <v>0.21731899999999998</v>
      </c>
      <c r="V1974"/>
      <c r="W1974">
        <v>6.2970192400000009</v>
      </c>
      <c r="X1974">
        <v>58.561281900000004</v>
      </c>
      <c r="Y1974">
        <v>41.427545339999995</v>
      </c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/>
      <c r="BA1974"/>
      <c r="BB1974"/>
      <c r="BC1974"/>
    </row>
    <row r="1975" spans="1:55" x14ac:dyDescent="0.2">
      <c r="A1975" s="3" t="str">
        <f t="shared" si="30"/>
        <v>AustraliaAR6_FAO1997</v>
      </c>
      <c r="B1975" t="s">
        <v>94</v>
      </c>
      <c r="C1975" t="s">
        <v>95</v>
      </c>
      <c r="D1975" t="s">
        <v>300</v>
      </c>
      <c r="E1975" t="s">
        <v>64</v>
      </c>
      <c r="F1975">
        <v>579.45832989851237</v>
      </c>
      <c r="G1975">
        <v>31.452921138817249</v>
      </c>
      <c r="H1975" t="s">
        <v>99</v>
      </c>
      <c r="I1975" t="s">
        <v>98</v>
      </c>
      <c r="J1975">
        <v>1.6203476507265481E-2</v>
      </c>
      <c r="K1975">
        <v>0.58335814308431677</v>
      </c>
      <c r="L1975">
        <v>3.1642196405490389E-2</v>
      </c>
      <c r="M1975"/>
      <c r="N1975">
        <v>8.2163347130836603E-3</v>
      </c>
      <c r="O1975">
        <v>0.37678332579710927</v>
      </c>
      <c r="P1975">
        <v>1.4282855999999999</v>
      </c>
      <c r="Q1975">
        <v>6.40811434</v>
      </c>
      <c r="R1975">
        <v>71.946760800000007</v>
      </c>
      <c r="S1975">
        <v>38.629554600000006</v>
      </c>
      <c r="T1975">
        <v>2.7021468</v>
      </c>
      <c r="U1975">
        <v>0.25378118</v>
      </c>
      <c r="V1975"/>
      <c r="W1975">
        <v>9.4477994199999991</v>
      </c>
      <c r="X1975">
        <v>58.561281900000004</v>
      </c>
      <c r="Y1975">
        <v>39.274718760000006</v>
      </c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  <c r="AY1975"/>
      <c r="AZ1975"/>
      <c r="BA1975"/>
      <c r="BB1975"/>
      <c r="BC1975"/>
    </row>
    <row r="1976" spans="1:55" x14ac:dyDescent="0.2">
      <c r="A1976" s="3" t="str">
        <f t="shared" si="30"/>
        <v>AustraliaAR6_FAO1998</v>
      </c>
      <c r="B1976" t="s">
        <v>94</v>
      </c>
      <c r="C1976" t="s">
        <v>95</v>
      </c>
      <c r="D1976" t="s">
        <v>300</v>
      </c>
      <c r="E1976" t="s">
        <v>62</v>
      </c>
      <c r="F1976">
        <v>605.42853997307918</v>
      </c>
      <c r="G1976">
        <v>32.536654945267436</v>
      </c>
      <c r="H1976" t="s">
        <v>105</v>
      </c>
      <c r="I1976" t="s">
        <v>98</v>
      </c>
      <c r="J1976">
        <v>1.7170012556506967E-2</v>
      </c>
      <c r="K1976">
        <v>0.5941784867964871</v>
      </c>
      <c r="L1976">
        <v>2.8797160159639512E-2</v>
      </c>
      <c r="M1976"/>
      <c r="N1976">
        <v>8.5008886397656188E-3</v>
      </c>
      <c r="O1976">
        <v>0.36852346440410777</v>
      </c>
      <c r="P1976">
        <v>1.2098016</v>
      </c>
      <c r="Q1976">
        <v>6.55185204</v>
      </c>
      <c r="R1976">
        <v>71.525255999999999</v>
      </c>
      <c r="S1976">
        <v>39.295674599999998</v>
      </c>
      <c r="T1976">
        <v>2.7074777000000001</v>
      </c>
      <c r="U1976">
        <v>8.6083740000000006E-2</v>
      </c>
      <c r="V1976"/>
      <c r="W1976">
        <v>7.3454313599999992</v>
      </c>
      <c r="X1976">
        <v>58.561281900000004</v>
      </c>
      <c r="Y1976">
        <v>45.942253979999997</v>
      </c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  <c r="AY1976"/>
      <c r="AZ1976"/>
      <c r="BA1976"/>
      <c r="BB1976"/>
      <c r="BC1976"/>
    </row>
    <row r="1977" spans="1:55" x14ac:dyDescent="0.2">
      <c r="A1977" s="3" t="str">
        <f t="shared" si="30"/>
        <v>AustraliaAR6_FAO1999</v>
      </c>
      <c r="B1977" t="s">
        <v>94</v>
      </c>
      <c r="C1977" t="s">
        <v>95</v>
      </c>
      <c r="D1977" t="s">
        <v>300</v>
      </c>
      <c r="E1977" t="s">
        <v>60</v>
      </c>
      <c r="F1977">
        <v>645.75288348524089</v>
      </c>
      <c r="G1977">
        <v>34.326165286923512</v>
      </c>
      <c r="H1977" t="s">
        <v>101</v>
      </c>
      <c r="I1977" t="s">
        <v>98</v>
      </c>
      <c r="J1977">
        <v>1.8314699040397262E-2</v>
      </c>
      <c r="K1977">
        <v>0.56668924766694795</v>
      </c>
      <c r="L1977">
        <v>2.7138400904028963E-2</v>
      </c>
      <c r="M1977"/>
      <c r="N1977">
        <v>7.960444960815662E-3</v>
      </c>
      <c r="O1977">
        <v>0.39821190646820742</v>
      </c>
      <c r="P1977">
        <v>1.2997656</v>
      </c>
      <c r="Q1977">
        <v>6.516978260000001</v>
      </c>
      <c r="R1977">
        <v>70.686598400000008</v>
      </c>
      <c r="S1977">
        <v>39.575417699999996</v>
      </c>
      <c r="T1977">
        <v>2.7162932999999998</v>
      </c>
      <c r="U1977">
        <v>0.33381870000000002</v>
      </c>
      <c r="V1977"/>
      <c r="W1977">
        <v>9.9277126799999991</v>
      </c>
      <c r="X1977">
        <v>58.561281900000004</v>
      </c>
      <c r="Y1977">
        <v>77.853037400000005</v>
      </c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  <c r="BA1977"/>
      <c r="BB1977"/>
      <c r="BC1977"/>
    </row>
    <row r="1978" spans="1:55" x14ac:dyDescent="0.2">
      <c r="A1978" s="3" t="str">
        <f t="shared" si="30"/>
        <v>AustraliaAR6_FAO2000</v>
      </c>
      <c r="B1978" t="s">
        <v>94</v>
      </c>
      <c r="C1978" t="s">
        <v>95</v>
      </c>
      <c r="D1978" t="s">
        <v>300</v>
      </c>
      <c r="E1978" t="s">
        <v>58</v>
      </c>
      <c r="F1978">
        <v>664.31064954273893</v>
      </c>
      <c r="G1978">
        <v>34.910797303095535</v>
      </c>
      <c r="H1978" t="s">
        <v>101</v>
      </c>
      <c r="I1978" t="s">
        <v>98</v>
      </c>
      <c r="J1978">
        <v>1.8466012146036243E-2</v>
      </c>
      <c r="K1978">
        <v>0.56345964047135044</v>
      </c>
      <c r="L1978">
        <v>2.5434387863549276E-2</v>
      </c>
      <c r="M1978"/>
      <c r="N1978">
        <v>8.0143072994632268E-3</v>
      </c>
      <c r="O1978">
        <v>0.40309166436563698</v>
      </c>
      <c r="P1978">
        <v>1.1421143999999999</v>
      </c>
      <c r="Q1978">
        <v>6.6052824600000006</v>
      </c>
      <c r="R1978">
        <v>73.061852000000002</v>
      </c>
      <c r="S1978">
        <v>39.779457900000004</v>
      </c>
      <c r="T1978">
        <v>2.7161122</v>
      </c>
      <c r="U1978">
        <v>0.12740783999999999</v>
      </c>
      <c r="V1978"/>
      <c r="W1978">
        <v>3.4405318999999999</v>
      </c>
      <c r="X1978">
        <v>58.561281900000004</v>
      </c>
      <c r="Y1978">
        <v>92.465214280000012</v>
      </c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/>
      <c r="BA1978"/>
      <c r="BB1978"/>
      <c r="BC1978"/>
    </row>
    <row r="1979" spans="1:55" x14ac:dyDescent="0.2">
      <c r="A1979" s="3" t="str">
        <f t="shared" si="30"/>
        <v>AustraliaAR6_FAO2001</v>
      </c>
      <c r="B1979" t="s">
        <v>94</v>
      </c>
      <c r="C1979" t="s">
        <v>95</v>
      </c>
      <c r="D1979" t="s">
        <v>300</v>
      </c>
      <c r="E1979" t="s">
        <v>55</v>
      </c>
      <c r="F1979">
        <v>669.62270553159203</v>
      </c>
      <c r="G1979">
        <v>34.741016503010449</v>
      </c>
      <c r="H1979" t="s">
        <v>101</v>
      </c>
      <c r="I1979" t="s">
        <v>98</v>
      </c>
      <c r="J1979">
        <v>1.8578760259284365E-2</v>
      </c>
      <c r="K1979">
        <v>0.57184838249270664</v>
      </c>
      <c r="L1979">
        <v>2.5571147853883407E-2</v>
      </c>
      <c r="M1979"/>
      <c r="N1979">
        <v>8.3015379221382541E-3</v>
      </c>
      <c r="O1979">
        <v>0.39427893173127165</v>
      </c>
      <c r="P1979">
        <v>1.5129020800000001</v>
      </c>
      <c r="Q1979">
        <v>6.6705028399999993</v>
      </c>
      <c r="R1979">
        <v>71.659542399999992</v>
      </c>
      <c r="S1979">
        <v>39.460239000000001</v>
      </c>
      <c r="T1979">
        <v>2.7116183</v>
      </c>
      <c r="U1979">
        <v>8.6206359999999996E-2</v>
      </c>
      <c r="V1979"/>
      <c r="W1979">
        <v>2.2332537199999996</v>
      </c>
      <c r="X1979">
        <v>68.313393899999994</v>
      </c>
      <c r="Y1979">
        <v>112.22405902</v>
      </c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  <c r="AY1979"/>
      <c r="AZ1979"/>
      <c r="BA1979"/>
      <c r="BB1979"/>
      <c r="BC1979"/>
    </row>
    <row r="1980" spans="1:55" x14ac:dyDescent="0.2">
      <c r="A1980" s="3" t="str">
        <f t="shared" si="30"/>
        <v>AustraliaAR6_FAO2002</v>
      </c>
      <c r="B1980" t="s">
        <v>94</v>
      </c>
      <c r="C1980" t="s">
        <v>95</v>
      </c>
      <c r="D1980" t="s">
        <v>300</v>
      </c>
      <c r="E1980" t="s">
        <v>52</v>
      </c>
      <c r="F1980">
        <v>665.88356555197333</v>
      </c>
      <c r="G1980">
        <v>34.156265336560793</v>
      </c>
      <c r="H1980" t="s">
        <v>101</v>
      </c>
      <c r="I1980" t="s">
        <v>98</v>
      </c>
      <c r="J1980">
        <v>1.8011598353605288E-2</v>
      </c>
      <c r="K1980">
        <v>0.58782961672669787</v>
      </c>
      <c r="L1980">
        <v>2.5892190393240415E-2</v>
      </c>
      <c r="M1980"/>
      <c r="N1980">
        <v>8.4464738295291428E-3</v>
      </c>
      <c r="O1980">
        <v>0.37783171905053248</v>
      </c>
      <c r="P1980">
        <v>1.2369526399999999</v>
      </c>
      <c r="Q1980">
        <v>6.6862330400000003</v>
      </c>
      <c r="R1980">
        <v>70.920137600000004</v>
      </c>
      <c r="S1980">
        <v>38.904028799999999</v>
      </c>
      <c r="T1980">
        <v>2.7063899</v>
      </c>
      <c r="U1980">
        <v>0.15448100000000001</v>
      </c>
      <c r="V1980"/>
      <c r="W1980">
        <v>4.3095277999999997</v>
      </c>
      <c r="X1980">
        <v>68.313393899999994</v>
      </c>
      <c r="Y1980">
        <v>99.304600899999997</v>
      </c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  <c r="BA1980"/>
      <c r="BB1980"/>
      <c r="BC1980"/>
    </row>
    <row r="1981" spans="1:55" x14ac:dyDescent="0.2">
      <c r="A1981" s="3" t="str">
        <f t="shared" si="30"/>
        <v>AustraliaAR6_FAO2003</v>
      </c>
      <c r="B1981" t="s">
        <v>94</v>
      </c>
      <c r="C1981" t="s">
        <v>95</v>
      </c>
      <c r="D1981" t="s">
        <v>300</v>
      </c>
      <c r="E1981" t="s">
        <v>50</v>
      </c>
      <c r="F1981">
        <v>588.74298004876141</v>
      </c>
      <c r="G1981">
        <v>29.854004951679109</v>
      </c>
      <c r="H1981" t="s">
        <v>99</v>
      </c>
      <c r="I1981" t="s">
        <v>98</v>
      </c>
      <c r="J1981">
        <v>1.5509970264648175E-2</v>
      </c>
      <c r="K1981">
        <v>0.66393650272035021</v>
      </c>
      <c r="L1981">
        <v>2.7280379232476785E-2</v>
      </c>
      <c r="M1981"/>
      <c r="N1981">
        <v>1.0163197508266775E-2</v>
      </c>
      <c r="O1981">
        <v>0.29861992053890624</v>
      </c>
      <c r="P1981">
        <v>0.3927408</v>
      </c>
      <c r="Q1981">
        <v>6.3336257600000003</v>
      </c>
      <c r="R1981">
        <v>67.346530879999989</v>
      </c>
      <c r="S1981">
        <v>35.859369000000001</v>
      </c>
      <c r="T1981">
        <v>2.7026693000000002</v>
      </c>
      <c r="U1981">
        <v>0.10717346</v>
      </c>
      <c r="V1981"/>
      <c r="W1981">
        <v>7.5637538199999996</v>
      </c>
      <c r="X1981">
        <v>68.313393899999994</v>
      </c>
      <c r="Y1981">
        <v>28.108714599999999</v>
      </c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  <c r="AY1981"/>
      <c r="AZ1981"/>
      <c r="BA1981"/>
      <c r="BB1981"/>
      <c r="BC1981"/>
    </row>
    <row r="1982" spans="1:55" x14ac:dyDescent="0.2">
      <c r="A1982" s="3" t="str">
        <f t="shared" si="30"/>
        <v>AustraliaAR6_FAO2004</v>
      </c>
      <c r="B1982" t="s">
        <v>94</v>
      </c>
      <c r="C1982" t="s">
        <v>95</v>
      </c>
      <c r="D1982" t="s">
        <v>300</v>
      </c>
      <c r="E1982" t="s">
        <v>46</v>
      </c>
      <c r="F1982">
        <v>639.38713614923176</v>
      </c>
      <c r="G1982">
        <v>32.077261507446487</v>
      </c>
      <c r="H1982" t="s">
        <v>97</v>
      </c>
      <c r="I1982" t="s">
        <v>98</v>
      </c>
      <c r="J1982">
        <v>1.6072821814052968E-2</v>
      </c>
      <c r="K1982">
        <v>0.63301616632836499</v>
      </c>
      <c r="L1982">
        <v>2.4444568763264791E-2</v>
      </c>
      <c r="M1982"/>
      <c r="N1982">
        <v>9.2751053206077301E-3</v>
      </c>
      <c r="O1982">
        <v>0.33326415958776245</v>
      </c>
      <c r="P1982">
        <v>0.56887983999999991</v>
      </c>
      <c r="Q1982">
        <v>6.3824307600000001</v>
      </c>
      <c r="R1982">
        <v>69.124178720000003</v>
      </c>
      <c r="S1982">
        <v>38.811891300000006</v>
      </c>
      <c r="T1982">
        <v>2.6952847000000002</v>
      </c>
      <c r="U1982">
        <v>6.1372780000000009E-2</v>
      </c>
      <c r="V1982"/>
      <c r="W1982">
        <v>0.75629062000000002</v>
      </c>
      <c r="X1982">
        <v>68.313393899999994</v>
      </c>
      <c r="Y1982">
        <v>67.171511440000003</v>
      </c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  <c r="AW1982"/>
      <c r="AX1982"/>
      <c r="AY1982"/>
      <c r="AZ1982"/>
      <c r="BA1982"/>
      <c r="BB1982"/>
      <c r="BC1982"/>
    </row>
    <row r="1983" spans="1:55" x14ac:dyDescent="0.2">
      <c r="A1983" s="3" t="str">
        <f t="shared" si="30"/>
        <v>AustraliaAR6_FAO2005</v>
      </c>
      <c r="B1983" t="s">
        <v>94</v>
      </c>
      <c r="C1983" t="s">
        <v>95</v>
      </c>
      <c r="D1983" t="s">
        <v>300</v>
      </c>
      <c r="E1983" t="s">
        <v>43</v>
      </c>
      <c r="F1983">
        <v>600.98021502188885</v>
      </c>
      <c r="G1983">
        <v>29.78564016363951</v>
      </c>
      <c r="H1983" t="s">
        <v>99</v>
      </c>
      <c r="I1983" t="s">
        <v>96</v>
      </c>
      <c r="J1983">
        <v>1.4769924174173988E-2</v>
      </c>
      <c r="K1983">
        <v>0.68086020647268519</v>
      </c>
      <c r="L1983">
        <v>2.5759642823725597E-2</v>
      </c>
      <c r="M1983"/>
      <c r="N1983">
        <v>1.0333000750733495E-2</v>
      </c>
      <c r="O1983">
        <v>0.28304714995285568</v>
      </c>
      <c r="P1983">
        <v>0.43881759999999997</v>
      </c>
      <c r="Q1983">
        <v>6.3368311999999998</v>
      </c>
      <c r="R1983">
        <v>69.604389280000007</v>
      </c>
      <c r="S1983">
        <v>37.981725599999997</v>
      </c>
      <c r="T1983">
        <v>2.6989874</v>
      </c>
      <c r="U1983">
        <v>0.17532277999999996</v>
      </c>
      <c r="V1983"/>
      <c r="W1983">
        <v>0.71061797999999998</v>
      </c>
      <c r="X1983">
        <v>68.313393899999994</v>
      </c>
      <c r="Y1983">
        <v>24.751849100000001</v>
      </c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  <c r="AY1983"/>
      <c r="AZ1983"/>
      <c r="BA1983"/>
      <c r="BB1983"/>
      <c r="BC1983"/>
    </row>
    <row r="1984" spans="1:55" x14ac:dyDescent="0.2">
      <c r="A1984" s="3" t="str">
        <f t="shared" si="30"/>
        <v>AustraliaAR6_FAO2006</v>
      </c>
      <c r="B1984" t="s">
        <v>94</v>
      </c>
      <c r="C1984" t="s">
        <v>95</v>
      </c>
      <c r="D1984" t="s">
        <v>300</v>
      </c>
      <c r="E1984" t="s">
        <v>39</v>
      </c>
      <c r="F1984">
        <v>649.52633476749747</v>
      </c>
      <c r="G1984">
        <v>31.760178700971753</v>
      </c>
      <c r="H1984" t="s">
        <v>97</v>
      </c>
      <c r="I1984" t="s">
        <v>96</v>
      </c>
      <c r="J1984">
        <v>1.5409320085108891E-2</v>
      </c>
      <c r="K1984">
        <v>0.6389800021947889</v>
      </c>
      <c r="L1984">
        <v>2.3466681685198922E-2</v>
      </c>
      <c r="M1984"/>
      <c r="N1984">
        <v>9.8665721850060301E-3</v>
      </c>
      <c r="O1984">
        <v>0.32768674393500613</v>
      </c>
      <c r="P1984">
        <v>0.87503215999999984</v>
      </c>
      <c r="Q1984">
        <v>6.3936829799999995</v>
      </c>
      <c r="R1984">
        <v>68.366628799999987</v>
      </c>
      <c r="S1984">
        <v>36.937855500000005</v>
      </c>
      <c r="T1984">
        <v>2.6950333</v>
      </c>
      <c r="U1984">
        <v>1.35966E-2</v>
      </c>
      <c r="V1984"/>
      <c r="W1984">
        <v>5.8159647400000001</v>
      </c>
      <c r="X1984">
        <v>68.313393899999994</v>
      </c>
      <c r="Y1984">
        <v>64.210114000000004</v>
      </c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  <c r="AY1984"/>
      <c r="AZ1984"/>
      <c r="BA1984"/>
      <c r="BB1984"/>
      <c r="BC1984"/>
    </row>
    <row r="1985" spans="1:55" x14ac:dyDescent="0.2">
      <c r="A1985" s="3" t="str">
        <f t="shared" si="30"/>
        <v>AustraliaAR6_FAO2007</v>
      </c>
      <c r="B1985" t="s">
        <v>94</v>
      </c>
      <c r="C1985" t="s">
        <v>95</v>
      </c>
      <c r="D1985" t="s">
        <v>300</v>
      </c>
      <c r="E1985" t="s">
        <v>37</v>
      </c>
      <c r="F1985">
        <v>649.12375310229049</v>
      </c>
      <c r="G1985">
        <v>31.166484253569156</v>
      </c>
      <c r="H1985" t="s">
        <v>97</v>
      </c>
      <c r="I1985" t="s">
        <v>96</v>
      </c>
      <c r="J1985">
        <v>1.5140747435449218E-2</v>
      </c>
      <c r="K1985">
        <v>0.65891471988988792</v>
      </c>
      <c r="L1985">
        <v>2.4039056872566432E-2</v>
      </c>
      <c r="M1985"/>
      <c r="N1985">
        <v>1.016834266704477E-2</v>
      </c>
      <c r="O1985">
        <v>0.30687788057050086</v>
      </c>
      <c r="P1985">
        <v>0.1688576</v>
      </c>
      <c r="Q1985">
        <v>6.2071651399999999</v>
      </c>
      <c r="R1985">
        <v>66.448520160000001</v>
      </c>
      <c r="S1985">
        <v>34.612796400000001</v>
      </c>
      <c r="T1985">
        <v>2.6926291</v>
      </c>
      <c r="U1985">
        <v>4.2599079999999998E-2</v>
      </c>
      <c r="V1985"/>
      <c r="W1985">
        <v>2.1001158799999997</v>
      </c>
      <c r="X1985">
        <v>68.313393899999994</v>
      </c>
      <c r="Y1985">
        <v>59.453859700000002</v>
      </c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  <c r="AY1985"/>
      <c r="AZ1985"/>
      <c r="BA1985"/>
      <c r="BB1985"/>
      <c r="BC1985"/>
    </row>
    <row r="1986" spans="1:55" x14ac:dyDescent="0.2">
      <c r="A1986" s="3" t="str">
        <f t="shared" si="30"/>
        <v>AustraliaAR6_FAO2008</v>
      </c>
      <c r="B1986" t="s">
        <v>94</v>
      </c>
      <c r="C1986" t="s">
        <v>95</v>
      </c>
      <c r="D1986" t="s">
        <v>300</v>
      </c>
      <c r="E1986" t="s">
        <v>33</v>
      </c>
      <c r="F1986">
        <v>618.93407053172223</v>
      </c>
      <c r="G1986">
        <v>29.127407133404052</v>
      </c>
      <c r="H1986" t="s">
        <v>105</v>
      </c>
      <c r="I1986" t="s">
        <v>96</v>
      </c>
      <c r="J1986">
        <v>1.4363260254945383E-2</v>
      </c>
      <c r="K1986">
        <v>0.69691919608109509</v>
      </c>
      <c r="L1986">
        <v>2.6028129665584217E-2</v>
      </c>
      <c r="M1986"/>
      <c r="N1986">
        <v>1.1009011155991661E-2</v>
      </c>
      <c r="O1986">
        <v>0.26604366309732902</v>
      </c>
      <c r="P1986">
        <v>1.9861439999999998E-2</v>
      </c>
      <c r="Q1986">
        <v>5.8599691199999997</v>
      </c>
      <c r="R1986">
        <v>63.261477120000002</v>
      </c>
      <c r="S1986">
        <v>33.543346200000002</v>
      </c>
      <c r="T1986">
        <v>2.6888888999999998</v>
      </c>
      <c r="U1986">
        <v>7.9538819999999996E-2</v>
      </c>
      <c r="V1986"/>
      <c r="W1986">
        <v>0.47054644000000001</v>
      </c>
      <c r="X1986">
        <v>68.313393899999994</v>
      </c>
      <c r="Y1986">
        <v>31.273091220000001</v>
      </c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  <c r="AY1986"/>
      <c r="AZ1986"/>
      <c r="BA1986"/>
      <c r="BB1986"/>
      <c r="BC1986"/>
    </row>
    <row r="1987" spans="1:55" x14ac:dyDescent="0.2">
      <c r="A1987" s="3" t="str">
        <f t="shared" ref="A1987:A2050" si="31">C1987&amp;D1987&amp;E1987</f>
        <v>AustraliaAR6_FAO2009</v>
      </c>
      <c r="B1987" t="s">
        <v>94</v>
      </c>
      <c r="C1987" t="s">
        <v>95</v>
      </c>
      <c r="D1987" t="s">
        <v>300</v>
      </c>
      <c r="E1987" t="s">
        <v>31</v>
      </c>
      <c r="F1987">
        <v>635.92610277447375</v>
      </c>
      <c r="G1987">
        <v>29.316627127239855</v>
      </c>
      <c r="H1987" t="s">
        <v>100</v>
      </c>
      <c r="I1987" t="s">
        <v>98</v>
      </c>
      <c r="J1987">
        <v>1.4780043918462977E-2</v>
      </c>
      <c r="K1987">
        <v>0.68966522422599541</v>
      </c>
      <c r="L1987">
        <v>2.5219967285408887E-2</v>
      </c>
      <c r="M1987"/>
      <c r="N1987">
        <v>1.0502529297514522E-2</v>
      </c>
      <c r="O1987">
        <v>0.27461227919108128</v>
      </c>
      <c r="P1987">
        <v>6.1637919999999992E-2</v>
      </c>
      <c r="Q1987">
        <v>5.8807198800000009</v>
      </c>
      <c r="R1987">
        <v>63.422180159999996</v>
      </c>
      <c r="S1987">
        <v>34.031906999999997</v>
      </c>
      <c r="T1987">
        <v>2.6900091000000002</v>
      </c>
      <c r="U1987">
        <v>0.20639605999999996</v>
      </c>
      <c r="V1987"/>
      <c r="W1987">
        <v>3.4009796000000003</v>
      </c>
      <c r="X1987">
        <v>68.313393899999994</v>
      </c>
      <c r="Y1987">
        <v>37.563586039999997</v>
      </c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  <c r="BA1987"/>
      <c r="BB1987"/>
      <c r="BC1987"/>
    </row>
    <row r="1988" spans="1:55" x14ac:dyDescent="0.2">
      <c r="A1988" s="3" t="str">
        <f t="shared" si="31"/>
        <v>AustraliaAR6_FAO2010</v>
      </c>
      <c r="B1988" t="s">
        <v>94</v>
      </c>
      <c r="C1988" t="s">
        <v>95</v>
      </c>
      <c r="D1988" t="s">
        <v>300</v>
      </c>
      <c r="E1988" t="s">
        <v>30</v>
      </c>
      <c r="F1988">
        <v>616.67007930595014</v>
      </c>
      <c r="G1988">
        <v>27.990063399682281</v>
      </c>
      <c r="H1988" t="s">
        <v>99</v>
      </c>
      <c r="I1988" t="s">
        <v>98</v>
      </c>
      <c r="J1988">
        <v>1.3770557476168408E-2</v>
      </c>
      <c r="K1988">
        <v>0.72273546819631673</v>
      </c>
      <c r="L1988">
        <v>2.6581822691846776E-2</v>
      </c>
      <c r="M1988"/>
      <c r="N1988">
        <v>1.0610422539051622E-2</v>
      </c>
      <c r="O1988">
        <v>0.24007228657278484</v>
      </c>
      <c r="P1988">
        <v>0.16220176</v>
      </c>
      <c r="Q1988">
        <v>5.6099143400000004</v>
      </c>
      <c r="R1988">
        <v>60.407171679999998</v>
      </c>
      <c r="S1988">
        <v>33.444847800000005</v>
      </c>
      <c r="T1988">
        <v>2.6899747000000001</v>
      </c>
      <c r="U1988">
        <v>1.5340600000000003E-3</v>
      </c>
      <c r="V1988"/>
      <c r="W1988">
        <v>0.54128153999999995</v>
      </c>
      <c r="X1988">
        <v>68.313393899999994</v>
      </c>
      <c r="Y1988">
        <v>17.595342499999997</v>
      </c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  <c r="BA1988"/>
      <c r="BB1988"/>
      <c r="BC1988"/>
    </row>
    <row r="1989" spans="1:55" x14ac:dyDescent="0.2">
      <c r="A1989" s="3" t="str">
        <f t="shared" si="31"/>
        <v>AustraliaAR6_FAO2011</v>
      </c>
      <c r="B1989" t="s">
        <v>94</v>
      </c>
      <c r="C1989" t="s">
        <v>95</v>
      </c>
      <c r="D1989" t="s">
        <v>300</v>
      </c>
      <c r="E1989" t="s">
        <v>29</v>
      </c>
      <c r="F1989">
        <v>657.86893474205783</v>
      </c>
      <c r="G1989">
        <v>29.447995881385705</v>
      </c>
      <c r="H1989" t="s">
        <v>97</v>
      </c>
      <c r="I1989" t="s">
        <v>102</v>
      </c>
      <c r="J1989">
        <v>1.4646637586732767E-2</v>
      </c>
      <c r="K1989">
        <v>0.67201522696836546</v>
      </c>
      <c r="L1989">
        <v>2.3873152976866121E-2</v>
      </c>
      <c r="M1989"/>
      <c r="N1989">
        <v>9.0660464009452088E-3</v>
      </c>
      <c r="O1989">
        <v>0.29504557365382311</v>
      </c>
      <c r="P1989">
        <v>0.64930751999999992</v>
      </c>
      <c r="Q1989">
        <v>5.8733931000000004</v>
      </c>
      <c r="R1989">
        <v>64.421578879999998</v>
      </c>
      <c r="S1989">
        <v>36.157102800000004</v>
      </c>
      <c r="T1989">
        <v>2.6882573999999999</v>
      </c>
      <c r="U1989">
        <v>0.17127647999999998</v>
      </c>
      <c r="V1989"/>
      <c r="W1989">
        <v>1.0817375199999999</v>
      </c>
      <c r="X1989"/>
      <c r="Y1989">
        <v>114.46365328</v>
      </c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  <c r="AY1989"/>
      <c r="AZ1989"/>
      <c r="BA1989"/>
      <c r="BB1989"/>
      <c r="BC1989"/>
    </row>
    <row r="1990" spans="1:55" x14ac:dyDescent="0.2">
      <c r="A1990" s="3" t="str">
        <f t="shared" si="31"/>
        <v>AustraliaAR6_FAO2012</v>
      </c>
      <c r="B1990" t="s">
        <v>94</v>
      </c>
      <c r="C1990" t="s">
        <v>95</v>
      </c>
      <c r="D1990" t="s">
        <v>300</v>
      </c>
      <c r="E1990" t="s">
        <v>28</v>
      </c>
      <c r="F1990">
        <v>658.25007792975919</v>
      </c>
      <c r="G1990">
        <v>28.955114318462197</v>
      </c>
      <c r="H1990" t="s">
        <v>101</v>
      </c>
      <c r="I1990" t="s">
        <v>102</v>
      </c>
      <c r="J1990">
        <v>1.4493560655666454E-2</v>
      </c>
      <c r="K1990">
        <v>0.67592468865951172</v>
      </c>
      <c r="L1990">
        <v>2.1128122636926192E-2</v>
      </c>
      <c r="M1990"/>
      <c r="N1990">
        <v>8.8462505481732776E-3</v>
      </c>
      <c r="O1990">
        <v>0.29410093815538885</v>
      </c>
      <c r="P1990">
        <v>0.88348864000000005</v>
      </c>
      <c r="Q1990">
        <v>5.9082056999999999</v>
      </c>
      <c r="R1990">
        <v>64.72610736</v>
      </c>
      <c r="S1990">
        <v>36.696277800000004</v>
      </c>
      <c r="T1990">
        <v>2.6887577</v>
      </c>
      <c r="U1990">
        <v>0.21444504</v>
      </c>
      <c r="V1990"/>
      <c r="W1990">
        <v>1.6733129200000001</v>
      </c>
      <c r="X1990"/>
      <c r="Y1990">
        <v>112.23124426</v>
      </c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  <c r="AY1990"/>
      <c r="AZ1990"/>
      <c r="BA1990"/>
      <c r="BB1990"/>
      <c r="BC1990"/>
    </row>
    <row r="1991" spans="1:55" x14ac:dyDescent="0.2">
      <c r="A1991" s="3" t="str">
        <f t="shared" si="31"/>
        <v>AustraliaAR6_FAO2013</v>
      </c>
      <c r="B1991" t="s">
        <v>94</v>
      </c>
      <c r="C1991" t="s">
        <v>95</v>
      </c>
      <c r="D1991" t="s">
        <v>300</v>
      </c>
      <c r="E1991" t="s">
        <v>27</v>
      </c>
      <c r="F1991">
        <v>573.19052558653948</v>
      </c>
      <c r="G1991">
        <v>24.783263946103876</v>
      </c>
      <c r="H1991" t="s">
        <v>105</v>
      </c>
      <c r="I1991" t="s">
        <v>103</v>
      </c>
      <c r="J1991">
        <v>1.2457367309261284E-2</v>
      </c>
      <c r="K1991">
        <v>0.77011895501008276</v>
      </c>
      <c r="L1991">
        <v>2.269978656619456E-2</v>
      </c>
      <c r="M1991"/>
      <c r="N1991">
        <v>8.2511999351953698E-3</v>
      </c>
      <c r="O1991">
        <v>0.19893005848852729</v>
      </c>
      <c r="P1991">
        <v>0.97365119999999994</v>
      </c>
      <c r="Q1991">
        <v>5.9814712199999995</v>
      </c>
      <c r="R1991">
        <v>66.319078079999997</v>
      </c>
      <c r="S1991">
        <v>37.368048900000005</v>
      </c>
      <c r="T1991">
        <v>2.6874104999999999</v>
      </c>
      <c r="U1991">
        <v>0.13340762</v>
      </c>
      <c r="V1991"/>
      <c r="W1991">
        <v>2.8357936000000001</v>
      </c>
      <c r="X1991"/>
      <c r="Y1991">
        <v>29.108373759999999</v>
      </c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/>
      <c r="BA1991"/>
      <c r="BB1991"/>
      <c r="BC1991"/>
    </row>
    <row r="1992" spans="1:55" x14ac:dyDescent="0.2">
      <c r="A1992" s="3" t="str">
        <f t="shared" si="31"/>
        <v>AustraliaAR6_FAO2014</v>
      </c>
      <c r="B1992" t="s">
        <v>94</v>
      </c>
      <c r="C1992" t="s">
        <v>95</v>
      </c>
      <c r="D1992" t="s">
        <v>300</v>
      </c>
      <c r="E1992" t="s">
        <v>24</v>
      </c>
      <c r="F1992">
        <v>589.11053436928012</v>
      </c>
      <c r="G1992">
        <v>25.094497105187049</v>
      </c>
      <c r="H1992" t="s">
        <v>99</v>
      </c>
      <c r="I1992" t="s">
        <v>108</v>
      </c>
      <c r="J1992">
        <v>1.2633445284954423E-2</v>
      </c>
      <c r="K1992">
        <v>0.74059365007537425</v>
      </c>
      <c r="L1992">
        <v>2.2368161511922873E-2</v>
      </c>
      <c r="M1992"/>
      <c r="N1992">
        <v>7.6440372375189709E-3</v>
      </c>
      <c r="O1992">
        <v>0.22939415117518386</v>
      </c>
      <c r="P1992">
        <v>0.65709760000000006</v>
      </c>
      <c r="Q1992">
        <v>5.9959533799999996</v>
      </c>
      <c r="R1992">
        <v>65.352583199999998</v>
      </c>
      <c r="S1992">
        <v>38.121965700000004</v>
      </c>
      <c r="T1992">
        <v>2.683611</v>
      </c>
      <c r="U1992">
        <v>0.18348619999999999</v>
      </c>
      <c r="V1992"/>
      <c r="W1992">
        <v>2.1891314599999996</v>
      </c>
      <c r="X1992"/>
      <c r="Y1992">
        <v>51.401818419999998</v>
      </c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  <c r="AY1992"/>
      <c r="AZ1992"/>
      <c r="BA1992"/>
      <c r="BB1992"/>
      <c r="BC1992"/>
    </row>
    <row r="1993" spans="1:55" x14ac:dyDescent="0.2">
      <c r="A1993" s="3" t="str">
        <f t="shared" si="31"/>
        <v>AustraliaAR6_FAO2015</v>
      </c>
      <c r="B1993" t="s">
        <v>94</v>
      </c>
      <c r="C1993" t="s">
        <v>95</v>
      </c>
      <c r="D1993" t="s">
        <v>300</v>
      </c>
      <c r="E1993" t="s">
        <v>22</v>
      </c>
      <c r="F1993">
        <v>588.40413355356452</v>
      </c>
      <c r="G1993">
        <v>24.706258695198944</v>
      </c>
      <c r="H1993" t="s">
        <v>99</v>
      </c>
      <c r="I1993" t="s">
        <v>103</v>
      </c>
      <c r="J1993">
        <v>1.2640890754389794E-2</v>
      </c>
      <c r="K1993">
        <v>0.75711426055351194</v>
      </c>
      <c r="L1993">
        <v>2.1198038276478183E-2</v>
      </c>
      <c r="M1993"/>
      <c r="N1993">
        <v>7.7837103535648954E-3</v>
      </c>
      <c r="O1993">
        <v>0.21390399081644509</v>
      </c>
      <c r="P1993">
        <v>0.5968822399999999</v>
      </c>
      <c r="Q1993">
        <v>5.80617158</v>
      </c>
      <c r="R1993">
        <v>62.262157279999997</v>
      </c>
      <c r="S1993">
        <v>36.254427300000003</v>
      </c>
      <c r="T1993">
        <v>2.683611</v>
      </c>
      <c r="U1993">
        <v>0.10469123999999999</v>
      </c>
      <c r="V1993"/>
      <c r="W1993">
        <v>1.3569150399999999</v>
      </c>
      <c r="X1993"/>
      <c r="Y1993">
        <v>48.173578540000001</v>
      </c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  <c r="AY1993"/>
      <c r="AZ1993"/>
      <c r="BA1993"/>
      <c r="BB1993"/>
      <c r="BC1993"/>
    </row>
    <row r="1994" spans="1:55" x14ac:dyDescent="0.2">
      <c r="A1994" s="3" t="str">
        <f t="shared" si="31"/>
        <v>AustraliaAR6_FAO2016</v>
      </c>
      <c r="B1994" t="s">
        <v>94</v>
      </c>
      <c r="C1994" t="s">
        <v>95</v>
      </c>
      <c r="D1994" t="s">
        <v>300</v>
      </c>
      <c r="E1994" t="s">
        <v>21</v>
      </c>
      <c r="F1994">
        <v>598.21611407369778</v>
      </c>
      <c r="G1994">
        <v>24.728965890931573</v>
      </c>
      <c r="H1994" t="s">
        <v>99</v>
      </c>
      <c r="I1994" t="s">
        <v>103</v>
      </c>
      <c r="J1994">
        <v>1.2697088821273191E-2</v>
      </c>
      <c r="K1994">
        <v>0.76018350277599966</v>
      </c>
      <c r="L1994">
        <v>2.1895522723537546E-2</v>
      </c>
      <c r="M1994"/>
      <c r="N1994">
        <v>7.219834202406873E-3</v>
      </c>
      <c r="O1994">
        <v>0.21070114029805587</v>
      </c>
      <c r="P1994">
        <v>0.22812368</v>
      </c>
      <c r="Q1994">
        <v>5.4370499399999996</v>
      </c>
      <c r="R1994">
        <v>57.448660319999995</v>
      </c>
      <c r="S1994">
        <v>35.230131300000004</v>
      </c>
      <c r="T1994">
        <v>2.6822073999999998</v>
      </c>
      <c r="U1994">
        <v>0.11590636</v>
      </c>
      <c r="V1994"/>
      <c r="W1994">
        <v>1.7662658000000002</v>
      </c>
      <c r="X1994">
        <v>1.2563833</v>
      </c>
      <c r="Y1994">
        <v>22.92873634</v>
      </c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  <c r="AY1994"/>
      <c r="AZ1994"/>
      <c r="BA1994"/>
      <c r="BB1994"/>
      <c r="BC1994"/>
    </row>
    <row r="1995" spans="1:55" x14ac:dyDescent="0.2">
      <c r="A1995" s="3" t="str">
        <f t="shared" si="31"/>
        <v>AustraliaAR6_FAO2017</v>
      </c>
      <c r="B1995" t="s">
        <v>94</v>
      </c>
      <c r="C1995" t="s">
        <v>95</v>
      </c>
      <c r="D1995" t="s">
        <v>300</v>
      </c>
      <c r="E1995" t="s">
        <v>20</v>
      </c>
      <c r="F1995">
        <v>645.01450020377081</v>
      </c>
      <c r="G1995">
        <v>26.226282934643329</v>
      </c>
      <c r="H1995" t="s">
        <v>99</v>
      </c>
      <c r="I1995" t="s">
        <v>108</v>
      </c>
      <c r="J1995">
        <v>1.3501179334366696E-2</v>
      </c>
      <c r="K1995">
        <v>0.71127602393610767</v>
      </c>
      <c r="L1995">
        <v>2.0461013903884988E-2</v>
      </c>
      <c r="M1995"/>
      <c r="N1995">
        <v>6.8324373474208163E-3</v>
      </c>
      <c r="O1995">
        <v>0.26143052481258655</v>
      </c>
      <c r="P1995">
        <v>0.70432496</v>
      </c>
      <c r="Q1995">
        <v>5.6584467199999997</v>
      </c>
      <c r="R1995">
        <v>60.37561152</v>
      </c>
      <c r="S1995">
        <v>37.539547499999998</v>
      </c>
      <c r="T1995">
        <v>2.6821795000000002</v>
      </c>
      <c r="U1995">
        <v>8.1078319999999995E-2</v>
      </c>
      <c r="V1995"/>
      <c r="W1995">
        <v>1.1184538200000003</v>
      </c>
      <c r="X1995">
        <v>1.2563833</v>
      </c>
      <c r="Y1995">
        <v>60.18598162</v>
      </c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  <c r="AY1995"/>
      <c r="AZ1995"/>
      <c r="BA1995"/>
      <c r="BB1995"/>
      <c r="BC1995"/>
    </row>
    <row r="1996" spans="1:55" x14ac:dyDescent="0.2">
      <c r="A1996" s="3" t="str">
        <f t="shared" si="31"/>
        <v>AustraliaAR6_FAO2018</v>
      </c>
      <c r="B1996" t="s">
        <v>94</v>
      </c>
      <c r="C1996" t="s">
        <v>95</v>
      </c>
      <c r="D1996" t="s">
        <v>300</v>
      </c>
      <c r="E1996" t="s">
        <v>19</v>
      </c>
      <c r="F1996">
        <v>641.00970314807205</v>
      </c>
      <c r="G1996">
        <v>25.674645291642616</v>
      </c>
      <c r="H1996" t="s">
        <v>99</v>
      </c>
      <c r="I1996" t="s">
        <v>108</v>
      </c>
      <c r="J1996">
        <v>1.3097058812321849E-2</v>
      </c>
      <c r="K1996">
        <v>0.7140369786056987</v>
      </c>
      <c r="L1996">
        <v>2.0743908757017655E-2</v>
      </c>
      <c r="M1996"/>
      <c r="N1996">
        <v>6.7550009610696776E-3</v>
      </c>
      <c r="O1996">
        <v>0.25846411167621391</v>
      </c>
      <c r="P1996">
        <v>0.52394271999999997</v>
      </c>
      <c r="Q1996">
        <v>5.711148800000001</v>
      </c>
      <c r="R1996">
        <v>60.312730560000006</v>
      </c>
      <c r="S1996">
        <v>35.966057399999997</v>
      </c>
      <c r="T1996">
        <v>2.6827925000000001</v>
      </c>
      <c r="U1996">
        <v>0.53906083999999999</v>
      </c>
      <c r="V1996"/>
      <c r="W1996">
        <v>1.8130774000000001</v>
      </c>
      <c r="X1996">
        <v>1.2563833</v>
      </c>
      <c r="Y1996">
        <v>58.356858039999992</v>
      </c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  <c r="AY1996"/>
      <c r="AZ1996"/>
      <c r="BA1996"/>
      <c r="BB1996"/>
      <c r="BC1996"/>
    </row>
    <row r="1997" spans="1:55" x14ac:dyDescent="0.2">
      <c r="A1997" s="3" t="str">
        <f t="shared" si="31"/>
        <v>AustraliaAR6_FAO2019</v>
      </c>
      <c r="B1997" t="s">
        <v>94</v>
      </c>
      <c r="C1997" t="s">
        <v>95</v>
      </c>
      <c r="D1997" t="s">
        <v>300</v>
      </c>
      <c r="E1997" t="s">
        <v>18</v>
      </c>
      <c r="F1997">
        <v>631.27333052138999</v>
      </c>
      <c r="G1997">
        <v>24.911914942219713</v>
      </c>
      <c r="H1997" t="s">
        <v>99</v>
      </c>
      <c r="I1997" t="s">
        <v>108</v>
      </c>
      <c r="J1997">
        <v>1.2829509440405999E-2</v>
      </c>
      <c r="K1997">
        <v>0.72965314439784068</v>
      </c>
      <c r="L1997">
        <v>2.1221303488420294E-2</v>
      </c>
      <c r="M1997"/>
      <c r="N1997">
        <v>7.0144277395070105E-3</v>
      </c>
      <c r="O1997">
        <v>0.24211112437423216</v>
      </c>
      <c r="P1997">
        <v>6.5288160000000012E-2</v>
      </c>
      <c r="Q1997">
        <v>5.3045486199999994</v>
      </c>
      <c r="R1997">
        <v>56.530284960000003</v>
      </c>
      <c r="S1997">
        <v>33.8016042</v>
      </c>
      <c r="T1997">
        <v>2.6810082999999998</v>
      </c>
      <c r="U1997">
        <v>8.7304419999999994E-2</v>
      </c>
      <c r="V1997"/>
      <c r="W1997">
        <v>20.130966939999997</v>
      </c>
      <c r="X1997">
        <v>1.2563833</v>
      </c>
      <c r="Y1997">
        <v>34.034495800000002</v>
      </c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  <c r="AY1997"/>
      <c r="AZ1997"/>
      <c r="BA1997"/>
      <c r="BB1997"/>
      <c r="BC1997"/>
    </row>
    <row r="1998" spans="1:55" x14ac:dyDescent="0.2">
      <c r="A1998" s="3" t="str">
        <f t="shared" si="31"/>
        <v>AustraliaAR6_FAO2020</v>
      </c>
      <c r="B1998" t="s">
        <v>94</v>
      </c>
      <c r="C1998" t="s">
        <v>95</v>
      </c>
      <c r="D1998" t="s">
        <v>300</v>
      </c>
      <c r="E1998" t="s">
        <v>107</v>
      </c>
      <c r="F1998">
        <v>580.74449809200007</v>
      </c>
      <c r="G1998">
        <v>22.636443428565553</v>
      </c>
      <c r="H1998" t="s">
        <v>106</v>
      </c>
      <c r="I1998" t="s">
        <v>108</v>
      </c>
      <c r="J1998">
        <v>1.2415997891066261E-2</v>
      </c>
      <c r="K1998">
        <v>0.76435476014123005</v>
      </c>
      <c r="L1998">
        <v>2.3238858246732958E-2</v>
      </c>
      <c r="M1998"/>
      <c r="N1998">
        <v>7.2459079244752327E-3</v>
      </c>
      <c r="O1998">
        <v>0.20516047368756171</v>
      </c>
      <c r="P1998">
        <v>4.2899839999999995E-2</v>
      </c>
      <c r="Q1998">
        <v>5.1276300999999993</v>
      </c>
      <c r="R1998">
        <v>54.059504959999998</v>
      </c>
      <c r="S1998">
        <v>32.610041099999997</v>
      </c>
      <c r="T1998">
        <v>2.6805558</v>
      </c>
      <c r="U1998">
        <v>7.0917640000000004E-2</v>
      </c>
      <c r="V1998"/>
      <c r="W1998">
        <v>10.970613480000001</v>
      </c>
      <c r="X1998">
        <v>1.2563833</v>
      </c>
      <c r="Y1998">
        <v>13.388007300000002</v>
      </c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/>
      <c r="AY1998"/>
      <c r="AZ1998"/>
      <c r="BA1998"/>
      <c r="BB1998"/>
      <c r="BC1998"/>
    </row>
    <row r="1999" spans="1:55" x14ac:dyDescent="0.2">
      <c r="A1999" s="3" t="str">
        <f t="shared" si="31"/>
        <v>AustraliaSAR_FAO1990</v>
      </c>
      <c r="B1999" t="s">
        <v>94</v>
      </c>
      <c r="C1999" t="s">
        <v>95</v>
      </c>
      <c r="D1999" t="s">
        <v>148</v>
      </c>
      <c r="E1999" t="s">
        <v>79</v>
      </c>
      <c r="F1999">
        <v>518.91276272479831</v>
      </c>
      <c r="G1999">
        <v>30.407786142875594</v>
      </c>
      <c r="H1999" t="s">
        <v>97</v>
      </c>
      <c r="I1999" t="s">
        <v>96</v>
      </c>
      <c r="J1999">
        <v>1.6555036775024196E-2</v>
      </c>
      <c r="K1999">
        <v>0.54160965882942169</v>
      </c>
      <c r="L1999">
        <v>3.2376029165767602E-2</v>
      </c>
      <c r="M1999"/>
      <c r="N1999">
        <v>8.8457007274552017E-3</v>
      </c>
      <c r="O1999">
        <v>0.41716861127735549</v>
      </c>
      <c r="P1999">
        <v>0.69457500000000005</v>
      </c>
      <c r="Q1999">
        <v>5.2580424999999993</v>
      </c>
      <c r="R1999">
        <v>59.207677199999999</v>
      </c>
      <c r="S1999">
        <v>45.137146999999999</v>
      </c>
      <c r="T1999">
        <v>2.6333645999999997</v>
      </c>
      <c r="U1999">
        <v>0.13252359999999999</v>
      </c>
      <c r="V1999"/>
      <c r="W1999">
        <v>3.8863078</v>
      </c>
      <c r="X1999">
        <v>58.561281900000004</v>
      </c>
      <c r="Y1999">
        <v>51.266635700000002</v>
      </c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  <c r="AY1999"/>
      <c r="AZ1999"/>
      <c r="BA1999"/>
      <c r="BB1999"/>
      <c r="BC1999"/>
    </row>
    <row r="2000" spans="1:55" x14ac:dyDescent="0.2">
      <c r="A2000" s="3" t="str">
        <f t="shared" si="31"/>
        <v>AustraliaSAR_FAO1991</v>
      </c>
      <c r="B2000" t="s">
        <v>94</v>
      </c>
      <c r="C2000" t="s">
        <v>95</v>
      </c>
      <c r="D2000" t="s">
        <v>148</v>
      </c>
      <c r="E2000" t="s">
        <v>78</v>
      </c>
      <c r="F2000">
        <v>519.49283761997106</v>
      </c>
      <c r="G2000">
        <v>30.056222841700347</v>
      </c>
      <c r="H2000" t="s">
        <v>99</v>
      </c>
      <c r="I2000" t="s">
        <v>96</v>
      </c>
      <c r="J2000">
        <v>1.6482835493953879E-2</v>
      </c>
      <c r="K2000">
        <v>0.5461340452119321</v>
      </c>
      <c r="L2000">
        <v>3.2299324976943301E-2</v>
      </c>
      <c r="M2000"/>
      <c r="N2000">
        <v>7.9408516686552428E-3</v>
      </c>
      <c r="O2000">
        <v>0.41362577814246937</v>
      </c>
      <c r="P2000">
        <v>0.58873500000000001</v>
      </c>
      <c r="Q2000">
        <v>5.2163703999999997</v>
      </c>
      <c r="R2000">
        <v>58.652454000000006</v>
      </c>
      <c r="S2000">
        <v>44.305726999999997</v>
      </c>
      <c r="T2000">
        <v>2.6333645999999997</v>
      </c>
      <c r="U2000">
        <v>0.13252359999999999</v>
      </c>
      <c r="V2000"/>
      <c r="W2000">
        <v>3.8863078</v>
      </c>
      <c r="X2000">
        <v>58.561281900000004</v>
      </c>
      <c r="Y2000">
        <v>51.266635700000002</v>
      </c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  <c r="AY2000"/>
      <c r="AZ2000"/>
      <c r="BA2000"/>
      <c r="BB2000"/>
      <c r="BC2000"/>
    </row>
    <row r="2001" spans="1:55" x14ac:dyDescent="0.2">
      <c r="A2001" s="3" t="str">
        <f t="shared" si="31"/>
        <v>AustraliaSAR_FAO1992</v>
      </c>
      <c r="B2001" t="s">
        <v>94</v>
      </c>
      <c r="C2001" t="s">
        <v>95</v>
      </c>
      <c r="D2001" t="s">
        <v>148</v>
      </c>
      <c r="E2001" t="s">
        <v>76</v>
      </c>
      <c r="F2001">
        <v>520.72677635602736</v>
      </c>
      <c r="G2001">
        <v>29.79218779704636</v>
      </c>
      <c r="H2001" t="s">
        <v>97</v>
      </c>
      <c r="I2001" t="s">
        <v>96</v>
      </c>
      <c r="J2001">
        <v>1.6569421928747444E-2</v>
      </c>
      <c r="K2001">
        <v>0.55357190394874156</v>
      </c>
      <c r="L2001">
        <v>3.1818081965955321E-2</v>
      </c>
      <c r="M2001"/>
      <c r="N2001">
        <v>7.9673142767876376E-3</v>
      </c>
      <c r="O2001">
        <v>0.40664269980851547</v>
      </c>
      <c r="P2001">
        <v>0.84010499999999999</v>
      </c>
      <c r="Q2001">
        <v>5.2503899000000001</v>
      </c>
      <c r="R2001">
        <v>56.451418799999999</v>
      </c>
      <c r="S2001">
        <v>43.059992000000001</v>
      </c>
      <c r="T2001">
        <v>2.6333645999999997</v>
      </c>
      <c r="U2001">
        <v>0.13252359999999999</v>
      </c>
      <c r="V2001"/>
      <c r="W2001">
        <v>3.8863078</v>
      </c>
      <c r="X2001">
        <v>58.561281900000004</v>
      </c>
      <c r="Y2001">
        <v>51.266635700000002</v>
      </c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  <c r="AY2001"/>
      <c r="AZ2001"/>
      <c r="BA2001"/>
      <c r="BB2001"/>
      <c r="BC2001"/>
    </row>
    <row r="2002" spans="1:55" x14ac:dyDescent="0.2">
      <c r="A2002" s="3" t="str">
        <f t="shared" si="31"/>
        <v>AustraliaSAR_FAO1993</v>
      </c>
      <c r="B2002" t="s">
        <v>94</v>
      </c>
      <c r="C2002" t="s">
        <v>95</v>
      </c>
      <c r="D2002" t="s">
        <v>148</v>
      </c>
      <c r="E2002" t="s">
        <v>73</v>
      </c>
      <c r="F2002">
        <v>523.89651613142985</v>
      </c>
      <c r="G2002">
        <v>29.708093001717391</v>
      </c>
      <c r="H2002" t="s">
        <v>99</v>
      </c>
      <c r="I2002" t="s">
        <v>96</v>
      </c>
      <c r="J2002">
        <v>1.6592561447294357E-2</v>
      </c>
      <c r="K2002">
        <v>0.56000537467449829</v>
      </c>
      <c r="L2002">
        <v>3.136177696815512E-2</v>
      </c>
      <c r="M2002"/>
      <c r="N2002">
        <v>8.661198713026827E-3</v>
      </c>
      <c r="O2002">
        <v>0.3999716496443198</v>
      </c>
      <c r="P2002">
        <v>0.82687500000000003</v>
      </c>
      <c r="Q2002">
        <v>5.1932330000000002</v>
      </c>
      <c r="R2002">
        <v>54.977527499999994</v>
      </c>
      <c r="S2002">
        <v>42.396096</v>
      </c>
      <c r="T2002">
        <v>2.6329027000000003</v>
      </c>
      <c r="U2002">
        <v>0.13252359999999999</v>
      </c>
      <c r="V2002"/>
      <c r="W2002">
        <v>3.8863078</v>
      </c>
      <c r="X2002">
        <v>58.561281900000004</v>
      </c>
      <c r="Y2002">
        <v>51.266635700000002</v>
      </c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  <c r="AY2002"/>
      <c r="AZ2002"/>
      <c r="BA2002"/>
      <c r="BB2002"/>
      <c r="BC2002"/>
    </row>
    <row r="2003" spans="1:55" x14ac:dyDescent="0.2">
      <c r="A2003" s="3" t="str">
        <f t="shared" si="31"/>
        <v>AustraliaSAR_FAO1994</v>
      </c>
      <c r="B2003" t="s">
        <v>94</v>
      </c>
      <c r="C2003" t="s">
        <v>95</v>
      </c>
      <c r="D2003" t="s">
        <v>148</v>
      </c>
      <c r="E2003" t="s">
        <v>70</v>
      </c>
      <c r="F2003">
        <v>531.49611492759857</v>
      </c>
      <c r="G2003">
        <v>29.850162597669353</v>
      </c>
      <c r="H2003" t="s">
        <v>99</v>
      </c>
      <c r="I2003" t="s">
        <v>98</v>
      </c>
      <c r="J2003">
        <v>1.669117852383336E-2</v>
      </c>
      <c r="K2003">
        <v>0.56425210844973139</v>
      </c>
      <c r="L2003">
        <v>2.9810620402300314E-2</v>
      </c>
      <c r="M2003"/>
      <c r="N2003">
        <v>9.422617360314264E-3</v>
      </c>
      <c r="O2003">
        <v>0.39651465378765416</v>
      </c>
      <c r="P2003">
        <v>0.87781050000000005</v>
      </c>
      <c r="Q2003">
        <v>5.4246898000000003</v>
      </c>
      <c r="R2003">
        <v>56.233466100000001</v>
      </c>
      <c r="S2003">
        <v>42.077756999999998</v>
      </c>
      <c r="T2003">
        <v>2.6292467999999998</v>
      </c>
      <c r="U2003">
        <v>0.13252359999999999</v>
      </c>
      <c r="V2003"/>
      <c r="W2003">
        <v>3.8863078</v>
      </c>
      <c r="X2003">
        <v>58.561281900000004</v>
      </c>
      <c r="Y2003">
        <v>51.266635700000002</v>
      </c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  <c r="AY2003"/>
      <c r="AZ2003"/>
      <c r="BA2003"/>
      <c r="BB2003"/>
      <c r="BC2003"/>
    </row>
    <row r="2004" spans="1:55" x14ac:dyDescent="0.2">
      <c r="A2004" s="3" t="str">
        <f t="shared" si="31"/>
        <v>AustraliaSAR_FAO1995</v>
      </c>
      <c r="B2004" t="s">
        <v>94</v>
      </c>
      <c r="C2004" t="s">
        <v>95</v>
      </c>
      <c r="D2004" t="s">
        <v>148</v>
      </c>
      <c r="E2004" t="s">
        <v>68</v>
      </c>
      <c r="F2004">
        <v>540.62807843977259</v>
      </c>
      <c r="G2004">
        <v>30.026749324976002</v>
      </c>
      <c r="H2004" t="s">
        <v>99</v>
      </c>
      <c r="I2004" t="s">
        <v>98</v>
      </c>
      <c r="J2004">
        <v>1.6584555222445101E-2</v>
      </c>
      <c r="K2004">
        <v>0.57622354289965305</v>
      </c>
      <c r="L2004">
        <v>2.9216456139426146E-2</v>
      </c>
      <c r="M2004"/>
      <c r="N2004">
        <v>9.035730927618937E-3</v>
      </c>
      <c r="O2004">
        <v>0.38552427003330192</v>
      </c>
      <c r="P2004">
        <v>0.85465800000000003</v>
      </c>
      <c r="Q2004">
        <v>5.3249453000000004</v>
      </c>
      <c r="R2004">
        <v>54.222338099999995</v>
      </c>
      <c r="S2004">
        <v>41.803035000000001</v>
      </c>
      <c r="T2004">
        <v>2.6808132999999996</v>
      </c>
      <c r="U2004">
        <v>0.13252359999999999</v>
      </c>
      <c r="V2004"/>
      <c r="W2004">
        <v>3.8863078</v>
      </c>
      <c r="X2004">
        <v>58.561281900000004</v>
      </c>
      <c r="Y2004">
        <v>51.266635700000002</v>
      </c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  <c r="AY2004"/>
      <c r="AZ2004"/>
      <c r="BA2004"/>
      <c r="BB2004"/>
      <c r="BC2004"/>
    </row>
    <row r="2005" spans="1:55" x14ac:dyDescent="0.2">
      <c r="A2005" s="3" t="str">
        <f t="shared" si="31"/>
        <v>AustraliaSAR_FAO1996</v>
      </c>
      <c r="B2005" t="s">
        <v>94</v>
      </c>
      <c r="C2005" t="s">
        <v>95</v>
      </c>
      <c r="D2005" t="s">
        <v>148</v>
      </c>
      <c r="E2005" t="s">
        <v>65</v>
      </c>
      <c r="F2005">
        <v>542.8170957661406</v>
      </c>
      <c r="G2005">
        <v>29.784583570596023</v>
      </c>
      <c r="H2005" t="s">
        <v>97</v>
      </c>
      <c r="I2005" t="s">
        <v>98</v>
      </c>
      <c r="J2005">
        <v>1.6470869536303005E-2</v>
      </c>
      <c r="K2005">
        <v>0.59349495268738772</v>
      </c>
      <c r="L2005">
        <v>2.6629968437942964E-2</v>
      </c>
      <c r="M2005"/>
      <c r="N2005">
        <v>9.1106194098430071E-3</v>
      </c>
      <c r="O2005">
        <v>0.37076445946482639</v>
      </c>
      <c r="P2005">
        <v>0.99026550000000013</v>
      </c>
      <c r="Q2005">
        <v>5.3998846999999994</v>
      </c>
      <c r="R2005">
        <v>55.127011799999998</v>
      </c>
      <c r="S2005">
        <v>43.924179000000002</v>
      </c>
      <c r="T2005">
        <v>2.6933308</v>
      </c>
      <c r="U2005">
        <v>0.18578299999999998</v>
      </c>
      <c r="V2005"/>
      <c r="W2005">
        <v>5.4955572000000004</v>
      </c>
      <c r="X2005">
        <v>58.561281900000004</v>
      </c>
      <c r="Y2005">
        <v>39.184947700000002</v>
      </c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  <c r="AY2005"/>
      <c r="AZ2005"/>
      <c r="BA2005"/>
      <c r="BB2005"/>
      <c r="BC2005"/>
    </row>
    <row r="2006" spans="1:55" x14ac:dyDescent="0.2">
      <c r="A2006" s="3" t="str">
        <f t="shared" si="31"/>
        <v>AustraliaSAR_FAO1997</v>
      </c>
      <c r="B2006" t="s">
        <v>94</v>
      </c>
      <c r="C2006" t="s">
        <v>95</v>
      </c>
      <c r="D2006" t="s">
        <v>148</v>
      </c>
      <c r="E2006" t="s">
        <v>64</v>
      </c>
      <c r="F2006">
        <v>553.00590111122096</v>
      </c>
      <c r="G2006">
        <v>30.017086819682387</v>
      </c>
      <c r="H2006" t="s">
        <v>97</v>
      </c>
      <c r="I2006" t="s">
        <v>98</v>
      </c>
      <c r="J2006">
        <v>1.6146069322220923E-2</v>
      </c>
      <c r="K2006">
        <v>0.59901963340752018</v>
      </c>
      <c r="L2006">
        <v>2.5791601106344923E-2</v>
      </c>
      <c r="M2006"/>
      <c r="N2006">
        <v>8.9252516737138785E-3</v>
      </c>
      <c r="O2006">
        <v>0.366263513812421</v>
      </c>
      <c r="P2006">
        <v>1.1027205</v>
      </c>
      <c r="Q2006">
        <v>5.5027306999999999</v>
      </c>
      <c r="R2006">
        <v>55.547131500000006</v>
      </c>
      <c r="S2006">
        <v>43.865061999999995</v>
      </c>
      <c r="T2006">
        <v>2.7021468</v>
      </c>
      <c r="U2006">
        <v>0.2169604</v>
      </c>
      <c r="V2006"/>
      <c r="W2006">
        <v>8.2455651000000003</v>
      </c>
      <c r="X2006">
        <v>58.561281900000004</v>
      </c>
      <c r="Y2006">
        <v>37.148660300000003</v>
      </c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  <c r="AY2006"/>
      <c r="AZ2006"/>
      <c r="BA2006"/>
      <c r="BB2006"/>
      <c r="BC2006"/>
    </row>
    <row r="2007" spans="1:55" x14ac:dyDescent="0.2">
      <c r="A2007" s="3" t="str">
        <f t="shared" si="31"/>
        <v>AustraliaSAR_FAO1998</v>
      </c>
      <c r="B2007" t="s">
        <v>94</v>
      </c>
      <c r="C2007" t="s">
        <v>95</v>
      </c>
      <c r="D2007" t="s">
        <v>148</v>
      </c>
      <c r="E2007" t="s">
        <v>62</v>
      </c>
      <c r="F2007">
        <v>578.81761801627817</v>
      </c>
      <c r="G2007">
        <v>31.106543332883955</v>
      </c>
      <c r="H2007" t="s">
        <v>105</v>
      </c>
      <c r="I2007" t="s">
        <v>98</v>
      </c>
      <c r="J2007">
        <v>1.7132802488876827E-2</v>
      </c>
      <c r="K2007">
        <v>0.608962315663505</v>
      </c>
      <c r="L2007">
        <v>2.3443309919554102E-2</v>
      </c>
      <c r="M2007"/>
      <c r="N2007">
        <v>9.2128861151002748E-3</v>
      </c>
      <c r="O2007">
        <v>0.35838148830184058</v>
      </c>
      <c r="P2007">
        <v>0.93403800000000003</v>
      </c>
      <c r="Q2007">
        <v>5.6190331999999996</v>
      </c>
      <c r="R2007">
        <v>55.221705</v>
      </c>
      <c r="S2007">
        <v>44.621462000000001</v>
      </c>
      <c r="T2007">
        <v>2.7074777000000001</v>
      </c>
      <c r="U2007">
        <v>7.3596200000000014E-2</v>
      </c>
      <c r="V2007"/>
      <c r="W2007">
        <v>6.4088053</v>
      </c>
      <c r="X2007">
        <v>58.561281900000004</v>
      </c>
      <c r="Y2007">
        <v>43.455262900000001</v>
      </c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  <c r="AY2007"/>
      <c r="AZ2007"/>
      <c r="BA2007"/>
      <c r="BB2007"/>
      <c r="BC2007"/>
    </row>
    <row r="2008" spans="1:55" x14ac:dyDescent="0.2">
      <c r="A2008" s="3" t="str">
        <f t="shared" si="31"/>
        <v>AustraliaSAR_FAO1999</v>
      </c>
      <c r="B2008" t="s">
        <v>94</v>
      </c>
      <c r="C2008" t="s">
        <v>95</v>
      </c>
      <c r="D2008" t="s">
        <v>148</v>
      </c>
      <c r="E2008" t="s">
        <v>60</v>
      </c>
      <c r="F2008">
        <v>617.19672568248211</v>
      </c>
      <c r="G2008">
        <v>32.808210945927726</v>
      </c>
      <c r="H2008" t="s">
        <v>100</v>
      </c>
      <c r="I2008" t="s">
        <v>98</v>
      </c>
      <c r="J2008">
        <v>1.8263598909080407E-2</v>
      </c>
      <c r="K2008">
        <v>0.58114721005431602</v>
      </c>
      <c r="L2008">
        <v>2.209947602282793E-2</v>
      </c>
      <c r="M2008"/>
      <c r="N2008">
        <v>8.6230886124283417E-3</v>
      </c>
      <c r="O2008">
        <v>0.38813022531042768</v>
      </c>
      <c r="P2008">
        <v>1.0034955000000001</v>
      </c>
      <c r="Q2008">
        <v>5.5847558000000008</v>
      </c>
      <c r="R2008">
        <v>54.574212000000003</v>
      </c>
      <c r="S2008">
        <v>44.939118999999991</v>
      </c>
      <c r="T2008">
        <v>2.7162932999999998</v>
      </c>
      <c r="U2008">
        <v>0.28538249999999998</v>
      </c>
      <c r="V2008"/>
      <c r="W2008">
        <v>8.5973819000000002</v>
      </c>
      <c r="X2008">
        <v>58.561281900000004</v>
      </c>
      <c r="Y2008">
        <v>73.638620499999988</v>
      </c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  <c r="AY2008"/>
      <c r="AZ2008"/>
      <c r="BA2008"/>
      <c r="BB2008"/>
      <c r="BC2008"/>
    </row>
    <row r="2009" spans="1:55" x14ac:dyDescent="0.2">
      <c r="A2009" s="3" t="str">
        <f t="shared" si="31"/>
        <v>AustraliaSAR_FAO2000</v>
      </c>
      <c r="B2009" t="s">
        <v>94</v>
      </c>
      <c r="C2009" t="s">
        <v>95</v>
      </c>
      <c r="D2009" t="s">
        <v>148</v>
      </c>
      <c r="E2009" t="s">
        <v>58</v>
      </c>
      <c r="F2009">
        <v>634.96744024822715</v>
      </c>
      <c r="G2009">
        <v>33.368755439687014</v>
      </c>
      <c r="H2009" t="s">
        <v>231</v>
      </c>
      <c r="I2009" t="s">
        <v>98</v>
      </c>
      <c r="J2009">
        <v>1.8403198320501996E-2</v>
      </c>
      <c r="K2009">
        <v>0.57712158569830796</v>
      </c>
      <c r="L2009">
        <v>2.071831132474776E-2</v>
      </c>
      <c r="M2009"/>
      <c r="N2009">
        <v>8.6941085594494597E-3</v>
      </c>
      <c r="O2009">
        <v>0.39346599441749497</v>
      </c>
      <c r="P2009">
        <v>0.88177949999999994</v>
      </c>
      <c r="Q2009">
        <v>5.6690662999999999</v>
      </c>
      <c r="R2009">
        <v>56.408047500000002</v>
      </c>
      <c r="S2009">
        <v>45.170812999999995</v>
      </c>
      <c r="T2009">
        <v>2.7161122</v>
      </c>
      <c r="U2009">
        <v>0.10892420000000001</v>
      </c>
      <c r="V2009"/>
      <c r="W2009">
        <v>3.0358895000000001</v>
      </c>
      <c r="X2009">
        <v>58.561281900000004</v>
      </c>
      <c r="Y2009">
        <v>87.459799900000007</v>
      </c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  <c r="AW2009"/>
      <c r="AX2009"/>
      <c r="AY2009"/>
      <c r="AZ2009"/>
      <c r="BA2009"/>
      <c r="BB2009"/>
      <c r="BC2009"/>
    </row>
    <row r="2010" spans="1:55" x14ac:dyDescent="0.2">
      <c r="A2010" s="3" t="str">
        <f t="shared" si="31"/>
        <v>AustraliaSAR_FAO2001</v>
      </c>
      <c r="B2010" t="s">
        <v>94</v>
      </c>
      <c r="C2010" t="s">
        <v>95</v>
      </c>
      <c r="D2010" t="s">
        <v>148</v>
      </c>
      <c r="E2010" t="s">
        <v>55</v>
      </c>
      <c r="F2010">
        <v>639.13711982876998</v>
      </c>
      <c r="G2010">
        <v>33.159379220916058</v>
      </c>
      <c r="H2010" t="s">
        <v>101</v>
      </c>
      <c r="I2010" t="s">
        <v>98</v>
      </c>
      <c r="J2010">
        <v>1.8479979447009669E-2</v>
      </c>
      <c r="K2010">
        <v>0.58599120759394563</v>
      </c>
      <c r="L2010">
        <v>2.0859956938874526E-2</v>
      </c>
      <c r="M2010"/>
      <c r="N2010">
        <v>9.0752742793006325E-3</v>
      </c>
      <c r="O2010">
        <v>0.38407356118787933</v>
      </c>
      <c r="P2010">
        <v>1.1680494000000001</v>
      </c>
      <c r="Q2010">
        <v>5.7259196999999995</v>
      </c>
      <c r="R2010">
        <v>55.325381999999998</v>
      </c>
      <c r="S2010">
        <v>44.808330000000005</v>
      </c>
      <c r="T2010">
        <v>2.7116183</v>
      </c>
      <c r="U2010">
        <v>8.1539799999999982E-2</v>
      </c>
      <c r="V2010"/>
      <c r="W2010">
        <v>2.1123631</v>
      </c>
      <c r="X2010">
        <v>68.313393899999994</v>
      </c>
      <c r="Y2010">
        <v>106.14903960000001</v>
      </c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  <c r="AY2010"/>
      <c r="AZ2010"/>
      <c r="BA2010"/>
      <c r="BB2010"/>
      <c r="BC2010"/>
    </row>
    <row r="2011" spans="1:55" x14ac:dyDescent="0.2">
      <c r="A2011" s="3" t="str">
        <f t="shared" si="31"/>
        <v>AustraliaSAR_FAO2002</v>
      </c>
      <c r="B2011" t="s">
        <v>94</v>
      </c>
      <c r="C2011" t="s">
        <v>95</v>
      </c>
      <c r="D2011" t="s">
        <v>148</v>
      </c>
      <c r="E2011" t="s">
        <v>52</v>
      </c>
      <c r="F2011">
        <v>635.98053372109314</v>
      </c>
      <c r="G2011">
        <v>32.622399744403523</v>
      </c>
      <c r="H2011" t="s">
        <v>101</v>
      </c>
      <c r="I2011" t="s">
        <v>98</v>
      </c>
      <c r="J2011">
        <v>1.7922324819782735E-2</v>
      </c>
      <c r="K2011">
        <v>0.60202775644893936</v>
      </c>
      <c r="L2011">
        <v>2.1108568771604913E-2</v>
      </c>
      <c r="M2011"/>
      <c r="N2011">
        <v>9.248907182606193E-3</v>
      </c>
      <c r="O2011">
        <v>0.36761476759684963</v>
      </c>
      <c r="P2011">
        <v>0.95500019999999997</v>
      </c>
      <c r="Q2011">
        <v>5.7416167000000007</v>
      </c>
      <c r="R2011">
        <v>54.754518000000004</v>
      </c>
      <c r="S2011">
        <v>44.176735999999998</v>
      </c>
      <c r="T2011">
        <v>2.7063899</v>
      </c>
      <c r="U2011">
        <v>0.14611949999999999</v>
      </c>
      <c r="V2011"/>
      <c r="W2011">
        <v>4.0762409999999996</v>
      </c>
      <c r="X2011">
        <v>68.313393899999994</v>
      </c>
      <c r="Y2011">
        <v>93.928949499999987</v>
      </c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  <c r="AY2011"/>
      <c r="AZ2011"/>
      <c r="BA2011"/>
      <c r="BB2011"/>
      <c r="BC2011"/>
    </row>
    <row r="2012" spans="1:55" x14ac:dyDescent="0.2">
      <c r="A2012" s="3" t="str">
        <f t="shared" si="31"/>
        <v>AustraliaSAR_FAO2003</v>
      </c>
      <c r="B2012" t="s">
        <v>94</v>
      </c>
      <c r="C2012" t="s">
        <v>95</v>
      </c>
      <c r="D2012" t="s">
        <v>148</v>
      </c>
      <c r="E2012" t="s">
        <v>50</v>
      </c>
      <c r="F2012">
        <v>563.48114306688342</v>
      </c>
      <c r="G2012">
        <v>28.573026609851517</v>
      </c>
      <c r="H2012" t="s">
        <v>97</v>
      </c>
      <c r="I2012" t="s">
        <v>98</v>
      </c>
      <c r="J2012">
        <v>1.5454148438370044E-2</v>
      </c>
      <c r="K2012">
        <v>0.67854476170810463</v>
      </c>
      <c r="L2012">
        <v>2.2210850865485438E-2</v>
      </c>
      <c r="M2012"/>
      <c r="N2012">
        <v>1.1135285822045784E-2</v>
      </c>
      <c r="O2012">
        <v>0.2881091016043642</v>
      </c>
      <c r="P2012">
        <v>0.30321900000000002</v>
      </c>
      <c r="Q2012">
        <v>5.4434648000000001</v>
      </c>
      <c r="R2012">
        <v>51.995483399999998</v>
      </c>
      <c r="S2012">
        <v>40.719430000000003</v>
      </c>
      <c r="T2012">
        <v>2.7026693000000002</v>
      </c>
      <c r="U2012">
        <v>0.10136930000000001</v>
      </c>
      <c r="V2012"/>
      <c r="W2012">
        <v>7.1543040999999992</v>
      </c>
      <c r="X2012">
        <v>68.313393899999994</v>
      </c>
      <c r="Y2012">
        <v>26.587108500000003</v>
      </c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  <c r="BA2012"/>
      <c r="BB2012"/>
      <c r="BC2012"/>
    </row>
    <row r="2013" spans="1:55" x14ac:dyDescent="0.2">
      <c r="A2013" s="3" t="str">
        <f t="shared" si="31"/>
        <v>AustraliaSAR_FAO2004</v>
      </c>
      <c r="B2013" t="s">
        <v>94</v>
      </c>
      <c r="C2013" t="s">
        <v>95</v>
      </c>
      <c r="D2013" t="s">
        <v>148</v>
      </c>
      <c r="E2013" t="s">
        <v>46</v>
      </c>
      <c r="F2013">
        <v>612.3318736644394</v>
      </c>
      <c r="G2013">
        <v>30.719932464037747</v>
      </c>
      <c r="H2013" t="s">
        <v>101</v>
      </c>
      <c r="I2013" t="s">
        <v>98</v>
      </c>
      <c r="J2013">
        <v>1.6016918799432532E-2</v>
      </c>
      <c r="K2013">
        <v>0.64688945240047757</v>
      </c>
      <c r="L2013">
        <v>1.9896763715330754E-2</v>
      </c>
      <c r="M2013"/>
      <c r="N2013">
        <v>1.0154932944144424E-2</v>
      </c>
      <c r="O2013">
        <v>0.32305885094004727</v>
      </c>
      <c r="P2013">
        <v>0.43920870000000001</v>
      </c>
      <c r="Q2013">
        <v>5.4954537999999999</v>
      </c>
      <c r="R2013">
        <v>53.367932100000004</v>
      </c>
      <c r="S2013">
        <v>44.072111</v>
      </c>
      <c r="T2013">
        <v>2.6952847000000002</v>
      </c>
      <c r="U2013">
        <v>5.8050400000000002E-2</v>
      </c>
      <c r="V2013"/>
      <c r="W2013">
        <v>0.71534809999999993</v>
      </c>
      <c r="X2013">
        <v>68.313393899999994</v>
      </c>
      <c r="Y2013">
        <v>63.535319199999996</v>
      </c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  <c r="AY2013"/>
      <c r="AZ2013"/>
      <c r="BA2013"/>
      <c r="BB2013"/>
      <c r="BC2013"/>
    </row>
    <row r="2014" spans="1:55" x14ac:dyDescent="0.2">
      <c r="A2014" s="3" t="str">
        <f t="shared" si="31"/>
        <v>AustraliaSAR_FAO2005</v>
      </c>
      <c r="B2014" t="s">
        <v>94</v>
      </c>
      <c r="C2014" t="s">
        <v>95</v>
      </c>
      <c r="D2014" t="s">
        <v>148</v>
      </c>
      <c r="E2014" t="s">
        <v>43</v>
      </c>
      <c r="F2014">
        <v>575.67915440633203</v>
      </c>
      <c r="G2014">
        <v>28.531674944125651</v>
      </c>
      <c r="H2014" t="s">
        <v>99</v>
      </c>
      <c r="I2014" t="s">
        <v>96</v>
      </c>
      <c r="J2014">
        <v>1.4713293562141285E-2</v>
      </c>
      <c r="K2014">
        <v>0.69505098666614828</v>
      </c>
      <c r="L2014">
        <v>2.0966116310518611E-2</v>
      </c>
      <c r="M2014"/>
      <c r="N2014">
        <v>1.1330331095589764E-2</v>
      </c>
      <c r="O2014">
        <v>0.27265256592774334</v>
      </c>
      <c r="P2014">
        <v>0.33879300000000001</v>
      </c>
      <c r="Q2014">
        <v>5.4652294999999995</v>
      </c>
      <c r="R2014">
        <v>53.738682900000001</v>
      </c>
      <c r="S2014">
        <v>43.129432000000001</v>
      </c>
      <c r="T2014">
        <v>2.6989874</v>
      </c>
      <c r="U2014">
        <v>0.16583240000000002</v>
      </c>
      <c r="V2014"/>
      <c r="W2014">
        <v>0.67214789999999991</v>
      </c>
      <c r="X2014">
        <v>68.313393899999994</v>
      </c>
      <c r="Y2014">
        <v>23.411960499999999</v>
      </c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  <c r="AY2014"/>
      <c r="AZ2014"/>
      <c r="BA2014"/>
      <c r="BB2014"/>
      <c r="BC2014"/>
    </row>
    <row r="2015" spans="1:55" x14ac:dyDescent="0.2">
      <c r="A2015" s="3" t="str">
        <f t="shared" si="31"/>
        <v>AustraliaSAR_FAO2006</v>
      </c>
      <c r="B2015" t="s">
        <v>94</v>
      </c>
      <c r="C2015" t="s">
        <v>95</v>
      </c>
      <c r="D2015" t="s">
        <v>148</v>
      </c>
      <c r="E2015" t="s">
        <v>39</v>
      </c>
      <c r="F2015">
        <v>621.74698132494359</v>
      </c>
      <c r="G2015">
        <v>30.401839273750863</v>
      </c>
      <c r="H2015" t="s">
        <v>101</v>
      </c>
      <c r="I2015" t="s">
        <v>98</v>
      </c>
      <c r="J2015">
        <v>1.5334148733385433E-2</v>
      </c>
      <c r="K2015">
        <v>0.65268834507406304</v>
      </c>
      <c r="L2015">
        <v>1.9118357981933901E-2</v>
      </c>
      <c r="M2015"/>
      <c r="N2015">
        <v>1.0800465571549308E-2</v>
      </c>
      <c r="O2015">
        <v>0.31739283137245378</v>
      </c>
      <c r="P2015">
        <v>0.67557629999999991</v>
      </c>
      <c r="Q2015">
        <v>5.5300098999999996</v>
      </c>
      <c r="R2015">
        <v>52.783058999999994</v>
      </c>
      <c r="S2015">
        <v>41.944085000000001</v>
      </c>
      <c r="T2015">
        <v>2.6950333</v>
      </c>
      <c r="U2015">
        <v>1.2859000000000001E-2</v>
      </c>
      <c r="V2015"/>
      <c r="W2015">
        <v>5.5011317000000002</v>
      </c>
      <c r="X2015">
        <v>68.313393899999994</v>
      </c>
      <c r="Y2015">
        <v>60.734231000000001</v>
      </c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  <c r="AY2015"/>
      <c r="AZ2015"/>
      <c r="BA2015"/>
      <c r="BB2015"/>
      <c r="BC2015"/>
    </row>
    <row r="2016" spans="1:55" x14ac:dyDescent="0.2">
      <c r="A2016" s="3" t="str">
        <f t="shared" si="31"/>
        <v>AustraliaSAR_FAO2007</v>
      </c>
      <c r="B2016" t="s">
        <v>94</v>
      </c>
      <c r="C2016" t="s">
        <v>95</v>
      </c>
      <c r="D2016" t="s">
        <v>148</v>
      </c>
      <c r="E2016" t="s">
        <v>37</v>
      </c>
      <c r="F2016">
        <v>621.51658376073613</v>
      </c>
      <c r="G2016">
        <v>29.840976745244184</v>
      </c>
      <c r="H2016" t="s">
        <v>97</v>
      </c>
      <c r="I2016" t="s">
        <v>96</v>
      </c>
      <c r="J2016">
        <v>1.5055374459481423E-2</v>
      </c>
      <c r="K2016">
        <v>0.67246056058830228</v>
      </c>
      <c r="L2016">
        <v>1.9578080535311435E-2</v>
      </c>
      <c r="M2016"/>
      <c r="N2016">
        <v>1.1136391658746428E-2</v>
      </c>
      <c r="O2016">
        <v>0.29682496721763979</v>
      </c>
      <c r="P2016">
        <v>0.13036799999999998</v>
      </c>
      <c r="Q2016">
        <v>5.3804107000000005</v>
      </c>
      <c r="R2016">
        <v>51.302166300000003</v>
      </c>
      <c r="S2016">
        <v>39.303908</v>
      </c>
      <c r="T2016">
        <v>2.6926291</v>
      </c>
      <c r="U2016">
        <v>4.0291400000000005E-2</v>
      </c>
      <c r="V2016"/>
      <c r="W2016">
        <v>1.9864328999999998</v>
      </c>
      <c r="X2016">
        <v>68.313393899999994</v>
      </c>
      <c r="Y2016">
        <v>56.235444999999999</v>
      </c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  <c r="AY2016"/>
      <c r="AZ2016"/>
      <c r="BA2016"/>
      <c r="BB2016"/>
      <c r="BC2016"/>
    </row>
    <row r="2017" spans="1:55" x14ac:dyDescent="0.2">
      <c r="A2017" s="3" t="str">
        <f t="shared" si="31"/>
        <v>AustraliaSAR_FAO2008</v>
      </c>
      <c r="B2017" t="s">
        <v>94</v>
      </c>
      <c r="C2017" t="s">
        <v>95</v>
      </c>
      <c r="D2017" t="s">
        <v>148</v>
      </c>
      <c r="E2017" t="s">
        <v>33</v>
      </c>
      <c r="F2017">
        <v>593.5008914601259</v>
      </c>
      <c r="G2017">
        <v>27.930506531569772</v>
      </c>
      <c r="H2017" t="s">
        <v>105</v>
      </c>
      <c r="I2017" t="s">
        <v>96</v>
      </c>
      <c r="J2017">
        <v>1.4306060331060326E-2</v>
      </c>
      <c r="K2017">
        <v>0.71023907822763499</v>
      </c>
      <c r="L2017">
        <v>2.117085959804824E-2</v>
      </c>
      <c r="M2017"/>
      <c r="N2017">
        <v>1.2095115678979451E-2</v>
      </c>
      <c r="O2017">
        <v>0.25649494649533733</v>
      </c>
      <c r="P2017">
        <v>1.5334199999999999E-2</v>
      </c>
      <c r="Q2017">
        <v>5.0949206</v>
      </c>
      <c r="R2017">
        <v>48.841581600000005</v>
      </c>
      <c r="S2017">
        <v>38.089513999999994</v>
      </c>
      <c r="T2017">
        <v>2.6888888999999998</v>
      </c>
      <c r="U2017">
        <v>7.5231099999999995E-2</v>
      </c>
      <c r="V2017"/>
      <c r="W2017">
        <v>0.44507320000000006</v>
      </c>
      <c r="X2017">
        <v>68.313393899999994</v>
      </c>
      <c r="Y2017">
        <v>29.5801841</v>
      </c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  <c r="AY2017"/>
      <c r="AZ2017"/>
      <c r="BA2017"/>
      <c r="BB2017"/>
      <c r="BC2017"/>
    </row>
    <row r="2018" spans="1:55" x14ac:dyDescent="0.2">
      <c r="A2018" s="3" t="str">
        <f t="shared" si="31"/>
        <v>AustraliaSAR_FAO2009</v>
      </c>
      <c r="B2018" t="s">
        <v>94</v>
      </c>
      <c r="C2018" t="s">
        <v>95</v>
      </c>
      <c r="D2018" t="s">
        <v>148</v>
      </c>
      <c r="E2018" t="s">
        <v>31</v>
      </c>
      <c r="F2018">
        <v>609.80555224131444</v>
      </c>
      <c r="G2018">
        <v>28.112451929842067</v>
      </c>
      <c r="H2018" t="s">
        <v>101</v>
      </c>
      <c r="I2018" t="s">
        <v>98</v>
      </c>
      <c r="J2018">
        <v>1.4724403764926253E-2</v>
      </c>
      <c r="K2018">
        <v>0.70275660483936808</v>
      </c>
      <c r="L2018">
        <v>2.0506150033258581E-2</v>
      </c>
      <c r="M2018"/>
      <c r="N2018">
        <v>1.1535750805781626E-2</v>
      </c>
      <c r="O2018">
        <v>0.26520149432159162</v>
      </c>
      <c r="P2018">
        <v>4.7588099999999994E-2</v>
      </c>
      <c r="Q2018">
        <v>5.1219953999999994</v>
      </c>
      <c r="R2018">
        <v>48.965653799999998</v>
      </c>
      <c r="S2018">
        <v>38.644289999999998</v>
      </c>
      <c r="T2018">
        <v>2.6900091000000002</v>
      </c>
      <c r="U2018">
        <v>0.1952208</v>
      </c>
      <c r="V2018"/>
      <c r="W2018">
        <v>3.2168769999999998</v>
      </c>
      <c r="X2018">
        <v>68.313393899999994</v>
      </c>
      <c r="Y2018">
        <v>35.5301592</v>
      </c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  <c r="BA2018"/>
      <c r="BB2018"/>
      <c r="BC2018"/>
    </row>
    <row r="2019" spans="1:55" x14ac:dyDescent="0.2">
      <c r="A2019" s="3" t="str">
        <f t="shared" si="31"/>
        <v>AustraliaSAR_FAO2010</v>
      </c>
      <c r="B2019" t="s">
        <v>94</v>
      </c>
      <c r="C2019" t="s">
        <v>95</v>
      </c>
      <c r="D2019" t="s">
        <v>148</v>
      </c>
      <c r="E2019" t="s">
        <v>30</v>
      </c>
      <c r="F2019">
        <v>591.27187455326521</v>
      </c>
      <c r="G2019">
        <v>26.837263247507131</v>
      </c>
      <c r="H2019" t="s">
        <v>97</v>
      </c>
      <c r="I2019" t="s">
        <v>98</v>
      </c>
      <c r="J2019">
        <v>1.3701006110920639E-2</v>
      </c>
      <c r="K2019">
        <v>0.73502448937804654</v>
      </c>
      <c r="L2019">
        <v>2.1600249111872971E-2</v>
      </c>
      <c r="M2019"/>
      <c r="N2019">
        <v>1.1690734821741974E-2</v>
      </c>
      <c r="O2019">
        <v>0.23168452668833864</v>
      </c>
      <c r="P2019">
        <v>0.12522930000000002</v>
      </c>
      <c r="Q2019">
        <v>4.8875847000000006</v>
      </c>
      <c r="R2019">
        <v>46.637889900000005</v>
      </c>
      <c r="S2019">
        <v>37.977666000000006</v>
      </c>
      <c r="T2019">
        <v>2.6899747000000001</v>
      </c>
      <c r="U2019">
        <v>1.4523000000000001E-3</v>
      </c>
      <c r="V2019"/>
      <c r="W2019">
        <v>0.51197919999999997</v>
      </c>
      <c r="X2019">
        <v>68.313393899999994</v>
      </c>
      <c r="Y2019">
        <v>16.642854500000002</v>
      </c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  <c r="AY2019"/>
      <c r="AZ2019"/>
      <c r="BA2019"/>
      <c r="BB2019"/>
      <c r="BC2019"/>
    </row>
    <row r="2020" spans="1:55" x14ac:dyDescent="0.2">
      <c r="A2020" s="3" t="str">
        <f t="shared" si="31"/>
        <v>AustraliaSAR_FAO2011</v>
      </c>
      <c r="B2020" t="s">
        <v>94</v>
      </c>
      <c r="C2020" t="s">
        <v>95</v>
      </c>
      <c r="D2020" t="s">
        <v>148</v>
      </c>
      <c r="E2020" t="s">
        <v>29</v>
      </c>
      <c r="F2020">
        <v>627.07928643201456</v>
      </c>
      <c r="G2020">
        <v>28.069767804726375</v>
      </c>
      <c r="H2020" t="s">
        <v>97</v>
      </c>
      <c r="I2020" t="s">
        <v>102</v>
      </c>
      <c r="J2020">
        <v>1.4495976209209682E-2</v>
      </c>
      <c r="K2020">
        <v>0.68808501459261928</v>
      </c>
      <c r="L2020">
        <v>1.952497611965081E-2</v>
      </c>
      <c r="M2020"/>
      <c r="N2020">
        <v>9.9831146067977123E-3</v>
      </c>
      <c r="O2020">
        <v>0.28240689468093211</v>
      </c>
      <c r="P2020">
        <v>0.50130360000000007</v>
      </c>
      <c r="Q2020">
        <v>5.127224</v>
      </c>
      <c r="R2020">
        <v>49.737248399999999</v>
      </c>
      <c r="S2020">
        <v>41.057516000000007</v>
      </c>
      <c r="T2020">
        <v>2.6882573999999999</v>
      </c>
      <c r="U2020">
        <v>0.16200389999999998</v>
      </c>
      <c r="V2020"/>
      <c r="W2020">
        <v>1.0231821000000001</v>
      </c>
      <c r="X2020"/>
      <c r="Y2020">
        <v>108.26739939999999</v>
      </c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  <c r="AY2020"/>
      <c r="AZ2020"/>
      <c r="BA2020"/>
      <c r="BB2020"/>
      <c r="BC2020"/>
    </row>
    <row r="2021" spans="1:55" x14ac:dyDescent="0.2">
      <c r="A2021" s="3" t="str">
        <f t="shared" si="31"/>
        <v>AustraliaSAR_FAO2012</v>
      </c>
      <c r="B2021" t="s">
        <v>94</v>
      </c>
      <c r="C2021" t="s">
        <v>95</v>
      </c>
      <c r="D2021" t="s">
        <v>148</v>
      </c>
      <c r="E2021" t="s">
        <v>28</v>
      </c>
      <c r="F2021">
        <v>627.54577559588802</v>
      </c>
      <c r="G2021">
        <v>27.604493006054643</v>
      </c>
      <c r="H2021" t="s">
        <v>101</v>
      </c>
      <c r="I2021" t="s">
        <v>102</v>
      </c>
      <c r="J2021">
        <v>1.4346821044927368E-2</v>
      </c>
      <c r="K2021">
        <v>0.69152376204326893</v>
      </c>
      <c r="L2021">
        <v>1.7319073119718174E-2</v>
      </c>
      <c r="M2021"/>
      <c r="N2021">
        <v>9.7294289363121528E-3</v>
      </c>
      <c r="O2021">
        <v>0.28142773590070075</v>
      </c>
      <c r="P2021">
        <v>0.68210519999999997</v>
      </c>
      <c r="Q2021">
        <v>5.1524144999999999</v>
      </c>
      <c r="R2021">
        <v>49.9723623</v>
      </c>
      <c r="S2021">
        <v>41.669766000000003</v>
      </c>
      <c r="T2021">
        <v>2.6887577</v>
      </c>
      <c r="U2021">
        <v>0.20283420000000002</v>
      </c>
      <c r="V2021"/>
      <c r="W2021">
        <v>1.5827331</v>
      </c>
      <c r="X2021"/>
      <c r="Y2021">
        <v>106.1558373</v>
      </c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  <c r="AY2021"/>
      <c r="AZ2021"/>
      <c r="BA2021"/>
      <c r="BB2021"/>
      <c r="BC2021"/>
    </row>
    <row r="2022" spans="1:55" x14ac:dyDescent="0.2">
      <c r="A2022" s="3" t="str">
        <f t="shared" si="31"/>
        <v>AustraliaSAR_FAO2013</v>
      </c>
      <c r="B2022" t="s">
        <v>94</v>
      </c>
      <c r="C2022" t="s">
        <v>95</v>
      </c>
      <c r="D2022" t="s">
        <v>148</v>
      </c>
      <c r="E2022" t="s">
        <v>27</v>
      </c>
      <c r="F2022">
        <v>545.92460608918873</v>
      </c>
      <c r="G2022">
        <v>23.604356672742039</v>
      </c>
      <c r="H2022" t="s">
        <v>104</v>
      </c>
      <c r="I2022" t="s">
        <v>103</v>
      </c>
      <c r="J2022">
        <v>1.2312386816163132E-2</v>
      </c>
      <c r="K2022">
        <v>0.78702668314426716</v>
      </c>
      <c r="L2022">
        <v>1.8647342171613325E-2</v>
      </c>
      <c r="M2022"/>
      <c r="N2022">
        <v>8.9700772372322927E-3</v>
      </c>
      <c r="O2022">
        <v>0.18535589744688727</v>
      </c>
      <c r="P2022">
        <v>0.75171600000000005</v>
      </c>
      <c r="Q2022">
        <v>5.2251341</v>
      </c>
      <c r="R2022">
        <v>51.202229399999993</v>
      </c>
      <c r="S2022">
        <v>42.432583000000001</v>
      </c>
      <c r="T2022">
        <v>2.6874104999999999</v>
      </c>
      <c r="U2022">
        <v>0.1261881</v>
      </c>
      <c r="V2022"/>
      <c r="W2022">
        <v>2.6822845000000002</v>
      </c>
      <c r="X2022"/>
      <c r="Y2022">
        <v>27.532652300000002</v>
      </c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/>
      <c r="AZ2022"/>
      <c r="BA2022"/>
      <c r="BB2022"/>
      <c r="BC2022"/>
    </row>
    <row r="2023" spans="1:55" x14ac:dyDescent="0.2">
      <c r="A2023" s="3" t="str">
        <f t="shared" si="31"/>
        <v>AustraliaSAR_FAO2014</v>
      </c>
      <c r="B2023" t="s">
        <v>94</v>
      </c>
      <c r="C2023" t="s">
        <v>95</v>
      </c>
      <c r="D2023" t="s">
        <v>148</v>
      </c>
      <c r="E2023" t="s">
        <v>24</v>
      </c>
      <c r="F2023">
        <v>560.13007005098007</v>
      </c>
      <c r="G2023">
        <v>23.860008608522879</v>
      </c>
      <c r="H2023" t="s">
        <v>99</v>
      </c>
      <c r="I2023" t="s">
        <v>103</v>
      </c>
      <c r="J2023">
        <v>1.2467889196522626E-2</v>
      </c>
      <c r="K2023">
        <v>0.75629982060004763</v>
      </c>
      <c r="L2023">
        <v>1.8417913490306231E-2</v>
      </c>
      <c r="M2023"/>
      <c r="N2023">
        <v>8.3239519435000797E-3</v>
      </c>
      <c r="O2023">
        <v>0.21695831396614618</v>
      </c>
      <c r="P2023">
        <v>0.50731800000000005</v>
      </c>
      <c r="Q2023">
        <v>5.2353228999999999</v>
      </c>
      <c r="R2023">
        <v>50.456038500000005</v>
      </c>
      <c r="S2023">
        <v>43.288679000000002</v>
      </c>
      <c r="T2023">
        <v>2.683611</v>
      </c>
      <c r="U2023">
        <v>0.17355400000000001</v>
      </c>
      <c r="V2023"/>
      <c r="W2023">
        <v>2.0706278</v>
      </c>
      <c r="X2023"/>
      <c r="Y2023">
        <v>48.6192846</v>
      </c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  <c r="AY2023"/>
      <c r="AZ2023"/>
      <c r="BA2023"/>
      <c r="BB2023"/>
      <c r="BC2023"/>
    </row>
    <row r="2024" spans="1:55" x14ac:dyDescent="0.2">
      <c r="A2024" s="3" t="str">
        <f t="shared" si="31"/>
        <v>AustraliaSAR_FAO2015</v>
      </c>
      <c r="B2024" t="s">
        <v>94</v>
      </c>
      <c r="C2024" t="s">
        <v>95</v>
      </c>
      <c r="D2024" t="s">
        <v>148</v>
      </c>
      <c r="E2024" t="s">
        <v>22</v>
      </c>
      <c r="F2024">
        <v>559.7499262606915</v>
      </c>
      <c r="G2024">
        <v>23.503108992955848</v>
      </c>
      <c r="H2024" t="s">
        <v>99</v>
      </c>
      <c r="I2024" t="s">
        <v>103</v>
      </c>
      <c r="J2024">
        <v>1.2484768943234975E-2</v>
      </c>
      <c r="K2024">
        <v>0.77224134319050453</v>
      </c>
      <c r="L2024">
        <v>1.7488798949938454E-2</v>
      </c>
      <c r="M2024"/>
      <c r="N2024">
        <v>8.4978016227872637E-3</v>
      </c>
      <c r="O2024">
        <v>0.2017720562367698</v>
      </c>
      <c r="P2024">
        <v>0.46082819999999997</v>
      </c>
      <c r="Q2024">
        <v>5.0529789000000003</v>
      </c>
      <c r="R2024">
        <v>48.070047899999999</v>
      </c>
      <c r="S2024">
        <v>41.168030999999992</v>
      </c>
      <c r="T2024">
        <v>2.683611</v>
      </c>
      <c r="U2024">
        <v>9.9026199999999995E-2</v>
      </c>
      <c r="V2024"/>
      <c r="W2024">
        <v>1.2834631999999999</v>
      </c>
      <c r="X2024"/>
      <c r="Y2024">
        <v>45.565799200000001</v>
      </c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  <c r="AY2024"/>
      <c r="AZ2024"/>
      <c r="BA2024"/>
      <c r="BB2024"/>
      <c r="BC2024"/>
    </row>
    <row r="2025" spans="1:55" x14ac:dyDescent="0.2">
      <c r="A2025" s="3" t="str">
        <f t="shared" si="31"/>
        <v>AustraliaSAR_FAO2016</v>
      </c>
      <c r="B2025" t="s">
        <v>94</v>
      </c>
      <c r="C2025" t="s">
        <v>95</v>
      </c>
      <c r="D2025" t="s">
        <v>148</v>
      </c>
      <c r="E2025" t="s">
        <v>21</v>
      </c>
      <c r="F2025">
        <v>571.84421802721454</v>
      </c>
      <c r="G2025">
        <v>23.638808500533464</v>
      </c>
      <c r="H2025" t="s">
        <v>99</v>
      </c>
      <c r="I2025" t="s">
        <v>103</v>
      </c>
      <c r="J2025">
        <v>1.2586439892455895E-2</v>
      </c>
      <c r="K2025">
        <v>0.77210658436781465</v>
      </c>
      <c r="L2025">
        <v>1.7984495132777598E-2</v>
      </c>
      <c r="M2025"/>
      <c r="N2025">
        <v>7.8329558273287758E-3</v>
      </c>
      <c r="O2025">
        <v>0.20207596467207892</v>
      </c>
      <c r="P2025">
        <v>0.17612490000000003</v>
      </c>
      <c r="Q2025">
        <v>4.7222511999999996</v>
      </c>
      <c r="R2025">
        <v>44.353745099999998</v>
      </c>
      <c r="S2025">
        <v>40.004911</v>
      </c>
      <c r="T2025">
        <v>2.6822073999999998</v>
      </c>
      <c r="U2025">
        <v>0.10962980000000001</v>
      </c>
      <c r="V2025"/>
      <c r="W2025">
        <v>1.6706525000000001</v>
      </c>
      <c r="X2025">
        <v>1.2563833</v>
      </c>
      <c r="Y2025">
        <v>21.687535700000002</v>
      </c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  <c r="AY2025"/>
      <c r="AZ2025"/>
      <c r="BA2025"/>
      <c r="BB2025"/>
      <c r="BC2025"/>
    </row>
    <row r="2026" spans="1:55" x14ac:dyDescent="0.2">
      <c r="A2026" s="3" t="str">
        <f t="shared" si="31"/>
        <v>AustraliaSAR_FAO2017</v>
      </c>
      <c r="B2026" t="s">
        <v>94</v>
      </c>
      <c r="C2026" t="s">
        <v>95</v>
      </c>
      <c r="D2026" t="s">
        <v>148</v>
      </c>
      <c r="E2026" t="s">
        <v>20</v>
      </c>
      <c r="F2026">
        <v>615.76145388619705</v>
      </c>
      <c r="G2026">
        <v>25.036854372676821</v>
      </c>
      <c r="H2026" t="s">
        <v>99</v>
      </c>
      <c r="I2026" t="s">
        <v>108</v>
      </c>
      <c r="J2026">
        <v>1.3362944462873217E-2</v>
      </c>
      <c r="K2026">
        <v>0.72295294930065357</v>
      </c>
      <c r="L2026">
        <v>1.6830108263820073E-2</v>
      </c>
      <c r="M2026"/>
      <c r="N2026">
        <v>7.4172075421347133E-3</v>
      </c>
      <c r="O2026">
        <v>0.25279973489339158</v>
      </c>
      <c r="P2026">
        <v>0.54378029999999999</v>
      </c>
      <c r="Q2026">
        <v>4.9206786000000005</v>
      </c>
      <c r="R2026">
        <v>46.613523600000001</v>
      </c>
      <c r="S2026">
        <v>42.627324999999999</v>
      </c>
      <c r="T2026">
        <v>2.6821795000000002</v>
      </c>
      <c r="U2026">
        <v>7.6687600000000009E-2</v>
      </c>
      <c r="V2026"/>
      <c r="W2026">
        <v>1.0579095999999999</v>
      </c>
      <c r="X2026">
        <v>1.2563833</v>
      </c>
      <c r="Y2026">
        <v>56.927936099999997</v>
      </c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  <c r="AY2026"/>
      <c r="AZ2026"/>
      <c r="BA2026"/>
      <c r="BB2026"/>
      <c r="BC2026"/>
    </row>
    <row r="2027" spans="1:55" x14ac:dyDescent="0.2">
      <c r="A2027" s="3" t="str">
        <f t="shared" si="31"/>
        <v>AustraliaSAR_FAO2018</v>
      </c>
      <c r="B2027" t="s">
        <v>94</v>
      </c>
      <c r="C2027" t="s">
        <v>95</v>
      </c>
      <c r="D2027" t="s">
        <v>148</v>
      </c>
      <c r="E2027" t="s">
        <v>19</v>
      </c>
      <c r="F2027">
        <v>611.66084488075001</v>
      </c>
      <c r="G2027">
        <v>24.499122484378457</v>
      </c>
      <c r="H2027" t="s">
        <v>97</v>
      </c>
      <c r="I2027" t="s">
        <v>103</v>
      </c>
      <c r="J2027">
        <v>1.2956520722880257E-2</v>
      </c>
      <c r="K2027">
        <v>0.72606785015975095</v>
      </c>
      <c r="L2027">
        <v>1.7072098694501672E-2</v>
      </c>
      <c r="M2027"/>
      <c r="N2027">
        <v>7.341046165536322E-3</v>
      </c>
      <c r="O2027">
        <v>0.2495190049802111</v>
      </c>
      <c r="P2027">
        <v>0.40451459999999995</v>
      </c>
      <c r="Q2027">
        <v>4.9672420000000006</v>
      </c>
      <c r="R2027">
        <v>46.564975799999999</v>
      </c>
      <c r="S2027">
        <v>40.840577999999994</v>
      </c>
      <c r="T2027">
        <v>2.6827925000000001</v>
      </c>
      <c r="U2027">
        <v>0.50987769999999999</v>
      </c>
      <c r="V2027"/>
      <c r="W2027">
        <v>1.7149304999999999</v>
      </c>
      <c r="X2027">
        <v>1.2563833</v>
      </c>
      <c r="Y2027">
        <v>55.197828699999995</v>
      </c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  <c r="AY2027"/>
      <c r="AZ2027"/>
      <c r="BA2027"/>
      <c r="BB2027"/>
      <c r="BC2027"/>
    </row>
    <row r="2028" spans="1:55" x14ac:dyDescent="0.2">
      <c r="A2028" s="3" t="str">
        <f t="shared" si="31"/>
        <v>AustraliaSAR_FAO2019</v>
      </c>
      <c r="B2028" t="s">
        <v>94</v>
      </c>
      <c r="C2028" t="s">
        <v>95</v>
      </c>
      <c r="D2028" t="s">
        <v>148</v>
      </c>
      <c r="E2028" t="s">
        <v>18</v>
      </c>
      <c r="F2028">
        <v>602.07820989909499</v>
      </c>
      <c r="G2028">
        <v>23.75978903018451</v>
      </c>
      <c r="H2028" t="s">
        <v>99</v>
      </c>
      <c r="I2028" t="s">
        <v>108</v>
      </c>
      <c r="J2028">
        <v>1.2690493133121891E-2</v>
      </c>
      <c r="K2028">
        <v>0.74097134820049626</v>
      </c>
      <c r="L2028">
        <v>1.7475033168637657E-2</v>
      </c>
      <c r="M2028"/>
      <c r="N2028">
        <v>7.6206552977386433E-3</v>
      </c>
      <c r="O2028">
        <v>0.23393296333312744</v>
      </c>
      <c r="P2028">
        <v>5.0406300000000001E-2</v>
      </c>
      <c r="Q2028">
        <v>4.6232666</v>
      </c>
      <c r="R2028">
        <v>43.644705299999998</v>
      </c>
      <c r="S2028">
        <v>38.382773999999998</v>
      </c>
      <c r="T2028">
        <v>2.6810082999999998</v>
      </c>
      <c r="U2028">
        <v>8.25761E-2</v>
      </c>
      <c r="V2028"/>
      <c r="W2028">
        <v>19.041216699999996</v>
      </c>
      <c r="X2028">
        <v>1.2563833</v>
      </c>
      <c r="Y2028">
        <v>32.192106500000001</v>
      </c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  <c r="AY2028"/>
      <c r="AZ2028"/>
      <c r="BA2028"/>
      <c r="BB2028"/>
      <c r="BC2028"/>
    </row>
    <row r="2029" spans="1:55" x14ac:dyDescent="0.2">
      <c r="A2029" s="3" t="str">
        <f t="shared" si="31"/>
        <v>AustraliaSAR_FAO2020</v>
      </c>
      <c r="B2029" t="s">
        <v>94</v>
      </c>
      <c r="C2029" t="s">
        <v>95</v>
      </c>
      <c r="D2029" t="s">
        <v>148</v>
      </c>
      <c r="E2029" t="s">
        <v>107</v>
      </c>
      <c r="F2029">
        <v>553.66749745941991</v>
      </c>
      <c r="G2029">
        <v>21.581027501168272</v>
      </c>
      <c r="H2029" t="s">
        <v>98</v>
      </c>
      <c r="I2029" t="s">
        <v>108</v>
      </c>
      <c r="J2029">
        <v>1.2284123126117135E-2</v>
      </c>
      <c r="K2029">
        <v>0.77575232836401831</v>
      </c>
      <c r="L2029">
        <v>1.9145676989377729E-2</v>
      </c>
      <c r="M2029"/>
      <c r="N2029">
        <v>7.8896278361376953E-3</v>
      </c>
      <c r="O2029">
        <v>0.19721236681046622</v>
      </c>
      <c r="P2029">
        <v>3.3121200000000003E-2</v>
      </c>
      <c r="Q2029">
        <v>4.4589904999999996</v>
      </c>
      <c r="R2029">
        <v>41.7371178</v>
      </c>
      <c r="S2029">
        <v>37.029716999999998</v>
      </c>
      <c r="T2029">
        <v>2.6805558</v>
      </c>
      <c r="U2029">
        <v>6.7076700000000003E-2</v>
      </c>
      <c r="V2029"/>
      <c r="W2029">
        <v>10.376742900000002</v>
      </c>
      <c r="X2029">
        <v>1.2563833</v>
      </c>
      <c r="Y2029">
        <v>12.663274000000001</v>
      </c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  <c r="AY2029"/>
      <c r="AZ2029"/>
      <c r="BA2029"/>
      <c r="BB2029"/>
      <c r="BC2029"/>
    </row>
    <row r="2030" spans="1:55" x14ac:dyDescent="0.2">
      <c r="A2030" s="3" t="str">
        <f t="shared" si="31"/>
        <v>BrazilAR4_FAO1990</v>
      </c>
      <c r="B2030" t="s">
        <v>150</v>
      </c>
      <c r="C2030" t="s">
        <v>151</v>
      </c>
      <c r="D2030" t="s">
        <v>142</v>
      </c>
      <c r="E2030" t="s">
        <v>79</v>
      </c>
      <c r="F2030">
        <v>1639.2408083</v>
      </c>
      <c r="G2030">
        <v>10.877045088701781</v>
      </c>
      <c r="H2030" t="s">
        <v>213</v>
      </c>
      <c r="I2030" t="s">
        <v>100</v>
      </c>
      <c r="J2030">
        <v>5.0657632598366698E-2</v>
      </c>
      <c r="K2030">
        <v>0.12425001803806059</v>
      </c>
      <c r="L2030">
        <v>1.8685393777967966E-2</v>
      </c>
      <c r="M2030"/>
      <c r="N2030">
        <v>8.766631435257688E-3</v>
      </c>
      <c r="O2030">
        <v>0.84829795674871378</v>
      </c>
      <c r="P2030">
        <v>6.4094250000000006</v>
      </c>
      <c r="Q2030">
        <v>8.9180561999999988</v>
      </c>
      <c r="R2030">
        <v>223.9212575</v>
      </c>
      <c r="S2030">
        <v>88.091511800000006</v>
      </c>
      <c r="T2030">
        <v>0.1830734</v>
      </c>
      <c r="U2030">
        <v>11.756602300000001</v>
      </c>
      <c r="V2030"/>
      <c r="W2030">
        <v>12.011447800000001</v>
      </c>
      <c r="X2030">
        <v>1385.2086765000001</v>
      </c>
      <c r="Y2030">
        <v>11.1259277</v>
      </c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  <c r="AY2030"/>
      <c r="AZ2030"/>
      <c r="BA2030"/>
      <c r="BB2030"/>
      <c r="BC2030"/>
    </row>
    <row r="2031" spans="1:55" x14ac:dyDescent="0.2">
      <c r="A2031" s="3" t="str">
        <f t="shared" si="31"/>
        <v>BrazilAR4_FAO1991</v>
      </c>
      <c r="B2031" t="s">
        <v>150</v>
      </c>
      <c r="C2031" t="s">
        <v>151</v>
      </c>
      <c r="D2031" t="s">
        <v>142</v>
      </c>
      <c r="E2031" t="s">
        <v>78</v>
      </c>
      <c r="F2031">
        <v>1659.8483750000003</v>
      </c>
      <c r="G2031">
        <v>10.824878423391127</v>
      </c>
      <c r="H2031" t="s">
        <v>206</v>
      </c>
      <c r="I2031" t="s">
        <v>100</v>
      </c>
      <c r="J2031">
        <v>5.1012615312321645E-2</v>
      </c>
      <c r="K2031">
        <v>0.12680543787621562</v>
      </c>
      <c r="L2031">
        <v>1.9169003915794413E-2</v>
      </c>
      <c r="M2031"/>
      <c r="N2031">
        <v>9.5888758513861232E-3</v>
      </c>
      <c r="O2031">
        <v>0.84443668235660385</v>
      </c>
      <c r="P2031">
        <v>6.6934724999999995</v>
      </c>
      <c r="Q2031">
        <v>9.2020543000000004</v>
      </c>
      <c r="R2031">
        <v>231.4955525</v>
      </c>
      <c r="S2031">
        <v>90.891221799999983</v>
      </c>
      <c r="T2031">
        <v>0.1830734</v>
      </c>
      <c r="U2031">
        <v>11.756602300000001</v>
      </c>
      <c r="V2031"/>
      <c r="W2031">
        <v>12.011447800000001</v>
      </c>
      <c r="X2031">
        <v>1385.2086765000001</v>
      </c>
      <c r="Y2031">
        <v>11.1259277</v>
      </c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  <c r="AY2031"/>
      <c r="AZ2031"/>
      <c r="BA2031"/>
      <c r="BB2031"/>
      <c r="BC2031"/>
    </row>
    <row r="2032" spans="1:55" x14ac:dyDescent="0.2">
      <c r="A2032" s="3" t="str">
        <f t="shared" si="31"/>
        <v>BrazilAR4_FAO1992</v>
      </c>
      <c r="B2032" t="s">
        <v>150</v>
      </c>
      <c r="C2032" t="s">
        <v>151</v>
      </c>
      <c r="D2032" t="s">
        <v>142</v>
      </c>
      <c r="E2032" t="s">
        <v>76</v>
      </c>
      <c r="F2032">
        <v>1669.2887094999999</v>
      </c>
      <c r="G2032">
        <v>10.707378131310302</v>
      </c>
      <c r="H2032" t="s">
        <v>167</v>
      </c>
      <c r="I2032" t="s">
        <v>100</v>
      </c>
      <c r="J2032">
        <v>5.145513440917409E-2</v>
      </c>
      <c r="K2032">
        <v>0.12871098856491728</v>
      </c>
      <c r="L2032">
        <v>1.9834759446685155E-2</v>
      </c>
      <c r="M2032"/>
      <c r="N2032">
        <v>8.168089751283374E-3</v>
      </c>
      <c r="O2032">
        <v>0.84328616223711428</v>
      </c>
      <c r="P2032">
        <v>7.6117225000000008</v>
      </c>
      <c r="Q2032">
        <v>9.3394464999999993</v>
      </c>
      <c r="R2032">
        <v>234.65135000000001</v>
      </c>
      <c r="S2032">
        <v>92.680830999999998</v>
      </c>
      <c r="T2032">
        <v>0.1830734</v>
      </c>
      <c r="U2032">
        <v>11.756602300000001</v>
      </c>
      <c r="V2032"/>
      <c r="W2032">
        <v>12.011447800000001</v>
      </c>
      <c r="X2032">
        <v>1385.2086765000001</v>
      </c>
      <c r="Y2032">
        <v>11.1259277</v>
      </c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  <c r="AY2032"/>
      <c r="AZ2032"/>
      <c r="BA2032"/>
      <c r="BB2032"/>
      <c r="BC2032"/>
    </row>
    <row r="2033" spans="1:55" x14ac:dyDescent="0.2">
      <c r="A2033" s="3" t="str">
        <f t="shared" si="31"/>
        <v>BrazilAR4_FAO1993</v>
      </c>
      <c r="B2033" t="s">
        <v>150</v>
      </c>
      <c r="C2033" t="s">
        <v>151</v>
      </c>
      <c r="D2033" t="s">
        <v>142</v>
      </c>
      <c r="E2033" t="s">
        <v>73</v>
      </c>
      <c r="F2033">
        <v>1680.6207628</v>
      </c>
      <c r="G2033">
        <v>10.607242372272937</v>
      </c>
      <c r="H2033" t="s">
        <v>167</v>
      </c>
      <c r="I2033" t="s">
        <v>100</v>
      </c>
      <c r="J2033">
        <v>5.1562857629635521E-2</v>
      </c>
      <c r="K2033">
        <v>0.13198527883854133</v>
      </c>
      <c r="L2033">
        <v>2.0370294570777034E-2</v>
      </c>
      <c r="M2033"/>
      <c r="N2033">
        <v>8.9965091082236642E-3</v>
      </c>
      <c r="O2033">
        <v>0.83864791748245804</v>
      </c>
      <c r="P2033">
        <v>7.1639750000000006</v>
      </c>
      <c r="Q2033">
        <v>9.3191742000000009</v>
      </c>
      <c r="R2033">
        <v>235.35605999999996</v>
      </c>
      <c r="S2033">
        <v>94.366974600000006</v>
      </c>
      <c r="T2033">
        <v>0.19645760000000001</v>
      </c>
      <c r="U2033">
        <v>11.756602300000001</v>
      </c>
      <c r="V2033"/>
      <c r="W2033">
        <v>12.011447800000001</v>
      </c>
      <c r="X2033">
        <v>1385.2086765000001</v>
      </c>
      <c r="Y2033">
        <v>11.1259277</v>
      </c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  <c r="AY2033"/>
      <c r="AZ2033"/>
      <c r="BA2033"/>
      <c r="BB2033"/>
      <c r="BC2033"/>
    </row>
    <row r="2034" spans="1:55" x14ac:dyDescent="0.2">
      <c r="A2034" s="3" t="str">
        <f t="shared" si="31"/>
        <v>BrazilAR4_FAO1994</v>
      </c>
      <c r="B2034" t="s">
        <v>150</v>
      </c>
      <c r="C2034" t="s">
        <v>151</v>
      </c>
      <c r="D2034" t="s">
        <v>142</v>
      </c>
      <c r="E2034" t="s">
        <v>70</v>
      </c>
      <c r="F2034">
        <v>1697.6976296999999</v>
      </c>
      <c r="G2034">
        <v>10.545984917350721</v>
      </c>
      <c r="H2034" t="s">
        <v>213</v>
      </c>
      <c r="I2034" t="s">
        <v>100</v>
      </c>
      <c r="J2034">
        <v>5.1657016175008147E-2</v>
      </c>
      <c r="K2034">
        <v>0.13528380789492245</v>
      </c>
      <c r="L2034">
        <v>2.0875060069597034E-2</v>
      </c>
      <c r="M2034"/>
      <c r="N2034">
        <v>8.9093485997696793E-3</v>
      </c>
      <c r="O2034">
        <v>0.83493178343571084</v>
      </c>
      <c r="P2034">
        <v>7.1696399999999993</v>
      </c>
      <c r="Q2034">
        <v>9.5427112000000012</v>
      </c>
      <c r="R2034">
        <v>239.95647</v>
      </c>
      <c r="S2034">
        <v>97.360801800000004</v>
      </c>
      <c r="T2034">
        <v>0.19645760000000001</v>
      </c>
      <c r="U2034">
        <v>11.756602300000001</v>
      </c>
      <c r="V2034"/>
      <c r="W2034">
        <v>12.011447800000001</v>
      </c>
      <c r="X2034">
        <v>1385.2086765000001</v>
      </c>
      <c r="Y2034">
        <v>11.1259277</v>
      </c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  <c r="AY2034"/>
      <c r="AZ2034"/>
      <c r="BA2034"/>
      <c r="BB2034"/>
      <c r="BC2034"/>
    </row>
    <row r="2035" spans="1:55" x14ac:dyDescent="0.2">
      <c r="A2035" s="3" t="str">
        <f t="shared" si="31"/>
        <v>BrazilAR4_FAO1995</v>
      </c>
      <c r="B2035" t="s">
        <v>150</v>
      </c>
      <c r="C2035" t="s">
        <v>151</v>
      </c>
      <c r="D2035" t="s">
        <v>142</v>
      </c>
      <c r="E2035" t="s">
        <v>68</v>
      </c>
      <c r="F2035">
        <v>1724.5787866000003</v>
      </c>
      <c r="G2035">
        <v>10.546893723626939</v>
      </c>
      <c r="H2035" t="s">
        <v>206</v>
      </c>
      <c r="I2035" t="s">
        <v>100</v>
      </c>
      <c r="J2035">
        <v>5.1278655052894952E-2</v>
      </c>
      <c r="K2035">
        <v>0.14339246308806472</v>
      </c>
      <c r="L2035">
        <v>2.1400495174106648E-2</v>
      </c>
      <c r="M2035"/>
      <c r="N2035">
        <v>9.787955256761011E-3</v>
      </c>
      <c r="O2035">
        <v>0.82541908648106754</v>
      </c>
      <c r="P2035">
        <v>7.1026249999999997</v>
      </c>
      <c r="Q2035">
        <v>9.7703929000000009</v>
      </c>
      <c r="R2035">
        <v>244.52197500000003</v>
      </c>
      <c r="S2035">
        <v>98.655403200000009</v>
      </c>
      <c r="T2035">
        <v>0.19816159999999999</v>
      </c>
      <c r="U2035">
        <v>11.756602300000001</v>
      </c>
      <c r="V2035"/>
      <c r="W2035">
        <v>12.011447800000001</v>
      </c>
      <c r="X2035">
        <v>1385.2086765000001</v>
      </c>
      <c r="Y2035">
        <v>11.1259277</v>
      </c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  <c r="BA2035"/>
      <c r="BB2035"/>
      <c r="BC2035"/>
    </row>
    <row r="2036" spans="1:55" x14ac:dyDescent="0.2">
      <c r="A2036" s="3" t="str">
        <f t="shared" si="31"/>
        <v>BrazilAR4_FAO1996</v>
      </c>
      <c r="B2036" t="s">
        <v>150</v>
      </c>
      <c r="C2036" t="s">
        <v>151</v>
      </c>
      <c r="D2036" t="s">
        <v>142</v>
      </c>
      <c r="E2036" t="s">
        <v>65</v>
      </c>
      <c r="F2036">
        <v>1728.6505901999999</v>
      </c>
      <c r="G2036">
        <v>10.411229545402502</v>
      </c>
      <c r="H2036" t="s">
        <v>206</v>
      </c>
      <c r="I2036" t="s">
        <v>100</v>
      </c>
      <c r="J2036">
        <v>5.0854712651516053E-2</v>
      </c>
      <c r="K2036">
        <v>0.15464628972189851</v>
      </c>
      <c r="L2036">
        <v>2.2117911055453042E-2</v>
      </c>
      <c r="M2036"/>
      <c r="N2036">
        <v>1.0464092687410696E-2</v>
      </c>
      <c r="O2036">
        <v>0.81277170653523778</v>
      </c>
      <c r="P2036">
        <v>5.2868949999999995</v>
      </c>
      <c r="Q2036">
        <v>8.7725826999999992</v>
      </c>
      <c r="R2036">
        <v>236.24879000000001</v>
      </c>
      <c r="S2036">
        <v>95.117726000000005</v>
      </c>
      <c r="T2036">
        <v>0.20024139999999999</v>
      </c>
      <c r="U2036">
        <v>11.854797000000001</v>
      </c>
      <c r="V2036"/>
      <c r="W2036">
        <v>12.0696621</v>
      </c>
      <c r="X2036">
        <v>1385.2086765000001</v>
      </c>
      <c r="Y2036">
        <v>7.3770874000000006</v>
      </c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  <c r="AY2036"/>
      <c r="AZ2036"/>
      <c r="BA2036"/>
      <c r="BB2036"/>
      <c r="BC2036"/>
    </row>
    <row r="2037" spans="1:55" x14ac:dyDescent="0.2">
      <c r="A2037" s="3" t="str">
        <f t="shared" si="31"/>
        <v>BrazilAR4_FAO1997</v>
      </c>
      <c r="B2037" t="s">
        <v>150</v>
      </c>
      <c r="C2037" t="s">
        <v>151</v>
      </c>
      <c r="D2037" t="s">
        <v>142</v>
      </c>
      <c r="E2037" t="s">
        <v>64</v>
      </c>
      <c r="F2037">
        <v>1760.6823721999999</v>
      </c>
      <c r="G2037">
        <v>10.446257915914073</v>
      </c>
      <c r="H2037" t="s">
        <v>213</v>
      </c>
      <c r="I2037" t="s">
        <v>100</v>
      </c>
      <c r="J2037">
        <v>4.9844659980261406E-2</v>
      </c>
      <c r="K2037">
        <v>0.16247711939238099</v>
      </c>
      <c r="L2037">
        <v>2.2591104805746175E-2</v>
      </c>
      <c r="M2037"/>
      <c r="N2037">
        <v>1.0823508147121554E-2</v>
      </c>
      <c r="O2037">
        <v>0.8041082676547513</v>
      </c>
      <c r="P2037">
        <v>4.9663975000000002</v>
      </c>
      <c r="Q2037">
        <v>8.9608463000000018</v>
      </c>
      <c r="R2037">
        <v>240.95994999999999</v>
      </c>
      <c r="S2037">
        <v>98.313895200000005</v>
      </c>
      <c r="T2037">
        <v>0.20307310000000001</v>
      </c>
      <c r="U2037">
        <v>14.438583100000002</v>
      </c>
      <c r="V2037"/>
      <c r="W2037">
        <v>14.744800699999999</v>
      </c>
      <c r="X2037">
        <v>1385.2086765000001</v>
      </c>
      <c r="Y2037">
        <v>7.6691558000000004</v>
      </c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  <c r="BA2037"/>
      <c r="BB2037"/>
      <c r="BC2037"/>
    </row>
    <row r="2038" spans="1:55" x14ac:dyDescent="0.2">
      <c r="A2038" s="3" t="str">
        <f t="shared" si="31"/>
        <v>BrazilAR4_FAO1998</v>
      </c>
      <c r="B2038" t="s">
        <v>150</v>
      </c>
      <c r="C2038" t="s">
        <v>151</v>
      </c>
      <c r="D2038" t="s">
        <v>142</v>
      </c>
      <c r="E2038" t="s">
        <v>62</v>
      </c>
      <c r="F2038">
        <v>1797.0166604999999</v>
      </c>
      <c r="G2038">
        <v>10.506423759115158</v>
      </c>
      <c r="H2038" t="s">
        <v>213</v>
      </c>
      <c r="I2038" t="s">
        <v>231</v>
      </c>
      <c r="J2038">
        <v>5.1584605696450986E-2</v>
      </c>
      <c r="K2038">
        <v>0.1646309722680504</v>
      </c>
      <c r="L2038">
        <v>2.2963526664532004E-2</v>
      </c>
      <c r="M2038"/>
      <c r="N2038">
        <v>1.2277493294837486E-2</v>
      </c>
      <c r="O2038">
        <v>0.80012800777258009</v>
      </c>
      <c r="P2038">
        <v>4.9730049999999997</v>
      </c>
      <c r="Q2038">
        <v>9.0584442999999997</v>
      </c>
      <c r="R2038">
        <v>243.55263749999997</v>
      </c>
      <c r="S2038">
        <v>99.942703599999987</v>
      </c>
      <c r="T2038">
        <v>0.2086433</v>
      </c>
      <c r="U2038">
        <v>25.568213500000002</v>
      </c>
      <c r="V2038"/>
      <c r="W2038">
        <v>26.096579000000002</v>
      </c>
      <c r="X2038">
        <v>1385.2086765000001</v>
      </c>
      <c r="Y2038">
        <v>14.216625000000001</v>
      </c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  <c r="BA2038"/>
      <c r="BB2038"/>
      <c r="BC2038"/>
    </row>
    <row r="2039" spans="1:55" x14ac:dyDescent="0.2">
      <c r="A2039" s="3" t="str">
        <f t="shared" si="31"/>
        <v>BrazilAR4_FAO1999</v>
      </c>
      <c r="B2039" t="s">
        <v>150</v>
      </c>
      <c r="C2039" t="s">
        <v>151</v>
      </c>
      <c r="D2039" t="s">
        <v>142</v>
      </c>
      <c r="E2039" t="s">
        <v>60</v>
      </c>
      <c r="F2039">
        <v>1807.2032456000002</v>
      </c>
      <c r="G2039">
        <v>10.416980727138879</v>
      </c>
      <c r="H2039" t="s">
        <v>213</v>
      </c>
      <c r="I2039" t="s">
        <v>231</v>
      </c>
      <c r="J2039">
        <v>5.1874708252322536E-2</v>
      </c>
      <c r="K2039">
        <v>0.17007528109986034</v>
      </c>
      <c r="L2039">
        <v>2.4206419563769729E-2</v>
      </c>
      <c r="M2039"/>
      <c r="N2039">
        <v>1.2337317373839491E-2</v>
      </c>
      <c r="O2039">
        <v>0.79338098196253037</v>
      </c>
      <c r="P2039">
        <v>6.1927449999999995</v>
      </c>
      <c r="Q2039">
        <v>9.2345034999999989</v>
      </c>
      <c r="R2039">
        <v>245.81227250000003</v>
      </c>
      <c r="S2039">
        <v>102.0691422</v>
      </c>
      <c r="T2039">
        <v>0.21739920000000001</v>
      </c>
      <c r="U2039">
        <v>19.5505523</v>
      </c>
      <c r="V2039"/>
      <c r="W2039">
        <v>19.956617299999998</v>
      </c>
      <c r="X2039">
        <v>1385.2086765000001</v>
      </c>
      <c r="Y2039">
        <v>10.401112899999999</v>
      </c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  <c r="BA2039"/>
      <c r="BB2039"/>
      <c r="BC2039"/>
    </row>
    <row r="2040" spans="1:55" x14ac:dyDescent="0.2">
      <c r="A2040" s="3" t="str">
        <f t="shared" si="31"/>
        <v>BrazilAR4_FAO2000</v>
      </c>
      <c r="B2040" t="s">
        <v>150</v>
      </c>
      <c r="C2040" t="s">
        <v>151</v>
      </c>
      <c r="D2040" t="s">
        <v>142</v>
      </c>
      <c r="E2040" t="s">
        <v>58</v>
      </c>
      <c r="F2040">
        <v>1810.9000694999997</v>
      </c>
      <c r="G2040">
        <v>10.2965927456359</v>
      </c>
      <c r="H2040" t="s">
        <v>202</v>
      </c>
      <c r="I2040" t="s">
        <v>231</v>
      </c>
      <c r="J2040">
        <v>5.0937816545775963E-2</v>
      </c>
      <c r="K2040">
        <v>0.17774647282932249</v>
      </c>
      <c r="L2040">
        <v>2.5151934536385527E-2</v>
      </c>
      <c r="M2040"/>
      <c r="N2040">
        <v>1.2268551078102439E-2</v>
      </c>
      <c r="O2040">
        <v>0.7848330415561896</v>
      </c>
      <c r="P2040">
        <v>5.9516425000000002</v>
      </c>
      <c r="Q2040">
        <v>9.5093338999999997</v>
      </c>
      <c r="R2040">
        <v>253.57310000000004</v>
      </c>
      <c r="S2040">
        <v>104.947852</v>
      </c>
      <c r="T2040">
        <v>0.2159306</v>
      </c>
      <c r="U2040">
        <v>2.8695732999999999</v>
      </c>
      <c r="V2040"/>
      <c r="W2040">
        <v>2.9453140999999996</v>
      </c>
      <c r="X2040">
        <v>1385.2086765000001</v>
      </c>
      <c r="Y2040">
        <v>4.1870227000000009</v>
      </c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  <c r="AY2040"/>
      <c r="AZ2040"/>
      <c r="BA2040"/>
      <c r="BB2040"/>
      <c r="BC2040"/>
    </row>
    <row r="2041" spans="1:55" x14ac:dyDescent="0.2">
      <c r="A2041" s="3" t="str">
        <f t="shared" si="31"/>
        <v>BrazilAR4_FAO2001</v>
      </c>
      <c r="B2041" t="s">
        <v>150</v>
      </c>
      <c r="C2041" t="s">
        <v>151</v>
      </c>
      <c r="D2041" t="s">
        <v>142</v>
      </c>
      <c r="E2041" t="s">
        <v>55</v>
      </c>
      <c r="F2041">
        <v>1900.8656503000002</v>
      </c>
      <c r="G2041">
        <v>10.66632392651756</v>
      </c>
      <c r="H2041" t="s">
        <v>232</v>
      </c>
      <c r="I2041" t="s">
        <v>231</v>
      </c>
      <c r="J2041">
        <v>5.3357282384825754E-2</v>
      </c>
      <c r="K2041">
        <v>0.17316936625586832</v>
      </c>
      <c r="L2041">
        <v>2.4573235879467876E-2</v>
      </c>
      <c r="M2041"/>
      <c r="N2041">
        <v>1.0664877865934678E-2</v>
      </c>
      <c r="O2041">
        <v>0.79159251999872904</v>
      </c>
      <c r="P2041">
        <v>5.1039500000000002</v>
      </c>
      <c r="Q2041">
        <v>9.8433942000000005</v>
      </c>
      <c r="R2041">
        <v>262.85399749999999</v>
      </c>
      <c r="S2041">
        <v>108.69737739999999</v>
      </c>
      <c r="T2041">
        <v>0.2164007</v>
      </c>
      <c r="U2041">
        <v>5.4929100999999996</v>
      </c>
      <c r="V2041"/>
      <c r="W2041">
        <v>5.5921728999999996</v>
      </c>
      <c r="X2041">
        <v>1605.106096</v>
      </c>
      <c r="Y2041">
        <v>9.8805834999999984</v>
      </c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  <c r="AY2041"/>
      <c r="AZ2041"/>
      <c r="BA2041"/>
      <c r="BB2041"/>
      <c r="BC2041"/>
    </row>
    <row r="2042" spans="1:55" x14ac:dyDescent="0.2">
      <c r="A2042" s="3" t="str">
        <f t="shared" si="31"/>
        <v>BrazilAR4_FAO2002</v>
      </c>
      <c r="B2042" t="s">
        <v>150</v>
      </c>
      <c r="C2042" t="s">
        <v>151</v>
      </c>
      <c r="D2042" t="s">
        <v>142</v>
      </c>
      <c r="E2042" t="s">
        <v>52</v>
      </c>
      <c r="F2042">
        <v>1937.8669077</v>
      </c>
      <c r="G2042">
        <v>10.737491702598593</v>
      </c>
      <c r="H2042" t="s">
        <v>232</v>
      </c>
      <c r="I2042" t="s">
        <v>231</v>
      </c>
      <c r="J2042">
        <v>5.3026437616141536E-2</v>
      </c>
      <c r="K2042">
        <v>0.1707468137699496</v>
      </c>
      <c r="L2042">
        <v>2.5281323400143638E-2</v>
      </c>
      <c r="M2042"/>
      <c r="N2042">
        <v>1.0649038857107475E-2</v>
      </c>
      <c r="O2042">
        <v>0.7933228239727993</v>
      </c>
      <c r="P2042">
        <v>5.1026899999999999</v>
      </c>
      <c r="Q2042">
        <v>10.0182216</v>
      </c>
      <c r="R2042">
        <v>275.62021249999998</v>
      </c>
      <c r="S2042">
        <v>114.95332119999999</v>
      </c>
      <c r="T2042">
        <v>0.2179517</v>
      </c>
      <c r="U2042">
        <v>13.906988000000002</v>
      </c>
      <c r="V2042"/>
      <c r="W2042">
        <v>14.155658200000001</v>
      </c>
      <c r="X2042">
        <v>1605.106096</v>
      </c>
      <c r="Y2042">
        <v>14.7917957</v>
      </c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  <c r="AY2042"/>
      <c r="AZ2042"/>
      <c r="BA2042"/>
      <c r="BB2042"/>
      <c r="BC2042"/>
    </row>
    <row r="2043" spans="1:55" x14ac:dyDescent="0.2">
      <c r="A2043" s="3" t="str">
        <f t="shared" si="31"/>
        <v>BrazilAR4_FAO2003</v>
      </c>
      <c r="B2043" t="s">
        <v>150</v>
      </c>
      <c r="C2043" t="s">
        <v>151</v>
      </c>
      <c r="D2043" t="s">
        <v>142</v>
      </c>
      <c r="E2043" t="s">
        <v>50</v>
      </c>
      <c r="F2043">
        <v>1951.2985982</v>
      </c>
      <c r="G2043">
        <v>10.684478521565421</v>
      </c>
      <c r="H2043" t="s">
        <v>208</v>
      </c>
      <c r="I2043" t="s">
        <v>231</v>
      </c>
      <c r="J2043">
        <v>5.1990924558948173E-2</v>
      </c>
      <c r="K2043">
        <v>0.16726609669123882</v>
      </c>
      <c r="L2043">
        <v>2.6626493786203551E-2</v>
      </c>
      <c r="M2043"/>
      <c r="N2043">
        <v>9.6724099619660154E-3</v>
      </c>
      <c r="O2043">
        <v>0.79643499956059161</v>
      </c>
      <c r="P2043">
        <v>5.1657150000000005</v>
      </c>
      <c r="Q2043">
        <v>10.376015900000001</v>
      </c>
      <c r="R2043">
        <v>290.14024499999999</v>
      </c>
      <c r="S2043">
        <v>123.19910040000001</v>
      </c>
      <c r="T2043">
        <v>0.2189507</v>
      </c>
      <c r="U2043">
        <v>12.5316186</v>
      </c>
      <c r="V2043"/>
      <c r="W2043">
        <v>12.687877</v>
      </c>
      <c r="X2043">
        <v>1605.106096</v>
      </c>
      <c r="Y2043">
        <v>9.6598031999999989</v>
      </c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  <c r="AY2043"/>
      <c r="AZ2043"/>
      <c r="BA2043"/>
      <c r="BB2043"/>
      <c r="BC2043"/>
    </row>
    <row r="2044" spans="1:55" x14ac:dyDescent="0.2">
      <c r="A2044" s="3" t="str">
        <f t="shared" si="31"/>
        <v>BrazilAR4_FAO2004</v>
      </c>
      <c r="B2044" t="s">
        <v>150</v>
      </c>
      <c r="C2044" t="s">
        <v>151</v>
      </c>
      <c r="D2044" t="s">
        <v>142</v>
      </c>
      <c r="E2044" t="s">
        <v>46</v>
      </c>
      <c r="F2044">
        <v>1997.9137823000001</v>
      </c>
      <c r="G2044">
        <v>10.815784352818142</v>
      </c>
      <c r="H2044" t="s">
        <v>232</v>
      </c>
      <c r="I2044" t="s">
        <v>231</v>
      </c>
      <c r="J2044">
        <v>5.0788822360334197E-2</v>
      </c>
      <c r="K2044">
        <v>0.17267261633425091</v>
      </c>
      <c r="L2044">
        <v>2.6224364867078478E-2</v>
      </c>
      <c r="M2044"/>
      <c r="N2044">
        <v>1.0631099393862966E-2</v>
      </c>
      <c r="O2044">
        <v>0.79047191940480765</v>
      </c>
      <c r="P2044">
        <v>6.0626324999999994</v>
      </c>
      <c r="Q2044">
        <v>10.736567000000001</v>
      </c>
      <c r="R2044">
        <v>303.09382249999999</v>
      </c>
      <c r="S2044">
        <v>129.58240940000002</v>
      </c>
      <c r="T2044">
        <v>0.27585799999999999</v>
      </c>
      <c r="U2044">
        <v>14.3524748</v>
      </c>
      <c r="V2044"/>
      <c r="W2044">
        <v>14.441154599999997</v>
      </c>
      <c r="X2044">
        <v>1605.106096</v>
      </c>
      <c r="Y2044">
        <v>12.463212799999999</v>
      </c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  <c r="AY2044"/>
      <c r="AZ2044"/>
      <c r="BA2044"/>
      <c r="BB2044"/>
      <c r="BC2044"/>
    </row>
    <row r="2045" spans="1:55" x14ac:dyDescent="0.2">
      <c r="A2045" s="3" t="str">
        <f t="shared" si="31"/>
        <v>BrazilAR4_FAO2005</v>
      </c>
      <c r="B2045" t="s">
        <v>150</v>
      </c>
      <c r="C2045" t="s">
        <v>151</v>
      </c>
      <c r="D2045" t="s">
        <v>142</v>
      </c>
      <c r="E2045" t="s">
        <v>43</v>
      </c>
      <c r="F2045">
        <v>2012.0653228000001</v>
      </c>
      <c r="G2045">
        <v>10.771381366716938</v>
      </c>
      <c r="H2045" t="s">
        <v>232</v>
      </c>
      <c r="I2045" t="s">
        <v>231</v>
      </c>
      <c r="J2045">
        <v>4.999851464085836E-2</v>
      </c>
      <c r="K2045">
        <v>0.17356812228840027</v>
      </c>
      <c r="L2045">
        <v>2.6599424677485922E-2</v>
      </c>
      <c r="M2045"/>
      <c r="N2045">
        <v>1.0625072535045627E-2</v>
      </c>
      <c r="O2045">
        <v>0.78920738049906813</v>
      </c>
      <c r="P2045">
        <v>6.3593475000000002</v>
      </c>
      <c r="Q2045">
        <v>10.9825117</v>
      </c>
      <c r="R2045">
        <v>307.22123999999997</v>
      </c>
      <c r="S2045">
        <v>128.40992840000001</v>
      </c>
      <c r="T2045">
        <v>0.27585799999999999</v>
      </c>
      <c r="U2045">
        <v>17.977869399999999</v>
      </c>
      <c r="V2045"/>
      <c r="W2045">
        <v>18.258096700000003</v>
      </c>
      <c r="X2045">
        <v>1605.106096</v>
      </c>
      <c r="Y2045">
        <v>13.863804</v>
      </c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  <c r="AY2045"/>
      <c r="AZ2045"/>
      <c r="BA2045"/>
      <c r="BB2045"/>
      <c r="BC2045"/>
    </row>
    <row r="2046" spans="1:55" x14ac:dyDescent="0.2">
      <c r="A2046" s="3" t="str">
        <f t="shared" si="31"/>
        <v>BrazilAR4_FAO2006</v>
      </c>
      <c r="B2046" t="s">
        <v>150</v>
      </c>
      <c r="C2046" t="s">
        <v>151</v>
      </c>
      <c r="D2046" t="s">
        <v>142</v>
      </c>
      <c r="E2046" t="s">
        <v>39</v>
      </c>
      <c r="F2046">
        <v>2001.3759748000002</v>
      </c>
      <c r="G2046">
        <v>10.599347240997679</v>
      </c>
      <c r="H2046" t="s">
        <v>206</v>
      </c>
      <c r="I2046" t="s">
        <v>100</v>
      </c>
      <c r="J2046">
        <v>4.8005017457707196E-2</v>
      </c>
      <c r="K2046">
        <v>0.176366262233798</v>
      </c>
      <c r="L2046">
        <v>2.8216867150932683E-2</v>
      </c>
      <c r="M2046"/>
      <c r="N2046">
        <v>1.1516796589058366E-2</v>
      </c>
      <c r="O2046">
        <v>0.78390007402621098</v>
      </c>
      <c r="P2046">
        <v>4.82477</v>
      </c>
      <c r="Q2046">
        <v>11.094071800000002</v>
      </c>
      <c r="R2046">
        <v>305.6209475</v>
      </c>
      <c r="S2046">
        <v>128.97869120000001</v>
      </c>
      <c r="T2046">
        <v>0.27585799999999999</v>
      </c>
      <c r="U2046">
        <v>8.2641895999999999</v>
      </c>
      <c r="V2046"/>
      <c r="W2046">
        <v>8.3445360999999991</v>
      </c>
      <c r="X2046">
        <v>1605.106096</v>
      </c>
      <c r="Y2046">
        <v>7.122460499999999</v>
      </c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  <c r="AY2046"/>
      <c r="AZ2046"/>
      <c r="BA2046"/>
      <c r="BB2046"/>
      <c r="BC2046"/>
    </row>
    <row r="2047" spans="1:55" x14ac:dyDescent="0.2">
      <c r="A2047" s="3" t="str">
        <f t="shared" si="31"/>
        <v>BrazilAR4_FAO2007</v>
      </c>
      <c r="B2047" t="s">
        <v>150</v>
      </c>
      <c r="C2047" t="s">
        <v>151</v>
      </c>
      <c r="D2047" t="s">
        <v>142</v>
      </c>
      <c r="E2047" t="s">
        <v>37</v>
      </c>
      <c r="F2047">
        <v>2038.1167824000001</v>
      </c>
      <c r="G2047">
        <v>10.683104235548889</v>
      </c>
      <c r="H2047" t="s">
        <v>213</v>
      </c>
      <c r="I2047" t="s">
        <v>100</v>
      </c>
      <c r="J2047">
        <v>4.8046215346855062E-2</v>
      </c>
      <c r="K2047">
        <v>0.18100351421746874</v>
      </c>
      <c r="L2047">
        <v>2.8495835224716607E-2</v>
      </c>
      <c r="M2047"/>
      <c r="N2047">
        <v>8.9794265755710912E-3</v>
      </c>
      <c r="O2047">
        <v>0.78152122398224355</v>
      </c>
      <c r="P2047">
        <v>4.6948650000000001</v>
      </c>
      <c r="Q2047">
        <v>11.1406527</v>
      </c>
      <c r="R2047">
        <v>296.91564749999998</v>
      </c>
      <c r="S2047">
        <v>131.88174759999998</v>
      </c>
      <c r="T2047">
        <v>0.27585799999999999</v>
      </c>
      <c r="U2047">
        <v>20.559225600000001</v>
      </c>
      <c r="V2047"/>
      <c r="W2047">
        <v>21.646024400000002</v>
      </c>
      <c r="X2047">
        <v>1605.106096</v>
      </c>
      <c r="Y2047">
        <v>23.509200100000001</v>
      </c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  <c r="AY2047"/>
      <c r="AZ2047"/>
      <c r="BA2047"/>
      <c r="BB2047"/>
      <c r="BC2047"/>
    </row>
    <row r="2048" spans="1:55" x14ac:dyDescent="0.2">
      <c r="A2048" s="3" t="str">
        <f t="shared" si="31"/>
        <v>BrazilAR4_FAO2008</v>
      </c>
      <c r="B2048" t="s">
        <v>150</v>
      </c>
      <c r="C2048" t="s">
        <v>151</v>
      </c>
      <c r="D2048" t="s">
        <v>142</v>
      </c>
      <c r="E2048" t="s">
        <v>33</v>
      </c>
      <c r="F2048">
        <v>2038.0061320000002</v>
      </c>
      <c r="G2048">
        <v>10.577576289799847</v>
      </c>
      <c r="H2048" t="s">
        <v>219</v>
      </c>
      <c r="I2048" t="s">
        <v>100</v>
      </c>
      <c r="J2048">
        <v>4.780447598482955E-2</v>
      </c>
      <c r="K2048">
        <v>0.19168200422274292</v>
      </c>
      <c r="L2048">
        <v>2.8954319161979832E-2</v>
      </c>
      <c r="M2048"/>
      <c r="N2048">
        <v>9.7077431168396486E-3</v>
      </c>
      <c r="O2048">
        <v>0.76965593349843753</v>
      </c>
      <c r="P2048">
        <v>4.6295000000000002</v>
      </c>
      <c r="Q2048">
        <v>11.388978399999999</v>
      </c>
      <c r="R2048">
        <v>300.71391999999997</v>
      </c>
      <c r="S2048">
        <v>132.41591260000001</v>
      </c>
      <c r="T2048">
        <v>0.27585799999999999</v>
      </c>
      <c r="U2048">
        <v>6.2636643000000003</v>
      </c>
      <c r="V2048"/>
      <c r="W2048">
        <v>6.7157206000000009</v>
      </c>
      <c r="X2048">
        <v>1605.106096</v>
      </c>
      <c r="Y2048">
        <v>9.5193171000000003</v>
      </c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  <c r="AY2048"/>
      <c r="AZ2048"/>
      <c r="BA2048"/>
      <c r="BB2048"/>
      <c r="BC2048"/>
    </row>
    <row r="2049" spans="1:55" x14ac:dyDescent="0.2">
      <c r="A2049" s="3" t="str">
        <f t="shared" si="31"/>
        <v>BrazilAR4_FAO2009</v>
      </c>
      <c r="B2049" t="s">
        <v>150</v>
      </c>
      <c r="C2049" t="s">
        <v>151</v>
      </c>
      <c r="D2049" t="s">
        <v>142</v>
      </c>
      <c r="E2049" t="s">
        <v>31</v>
      </c>
      <c r="F2049">
        <v>2010.4948635000001</v>
      </c>
      <c r="G2049">
        <v>10.335801956357162</v>
      </c>
      <c r="H2049" t="s">
        <v>182</v>
      </c>
      <c r="I2049" t="s">
        <v>100</v>
      </c>
      <c r="J2049">
        <v>4.7234004990393534E-2</v>
      </c>
      <c r="K2049">
        <v>0.18231163215304577</v>
      </c>
      <c r="L2049">
        <v>3.009698810901737E-2</v>
      </c>
      <c r="M2049"/>
      <c r="N2049">
        <v>9.7269485016020802E-3</v>
      </c>
      <c r="O2049">
        <v>0.77786443123633475</v>
      </c>
      <c r="P2049">
        <v>4.6641874999999997</v>
      </c>
      <c r="Q2049">
        <v>11.645192999999999</v>
      </c>
      <c r="R2049">
        <v>305.21428500000002</v>
      </c>
      <c r="S2049">
        <v>131.10504040000001</v>
      </c>
      <c r="T2049">
        <v>0.27585799999999999</v>
      </c>
      <c r="U2049">
        <v>2.7418747999999997</v>
      </c>
      <c r="V2049"/>
      <c r="W2049">
        <v>2.8467082000000001</v>
      </c>
      <c r="X2049">
        <v>1605.106096</v>
      </c>
      <c r="Y2049">
        <v>5.2758567999999997</v>
      </c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  <c r="AY2049"/>
      <c r="AZ2049"/>
      <c r="BA2049"/>
      <c r="BB2049"/>
      <c r="BC2049"/>
    </row>
    <row r="2050" spans="1:55" x14ac:dyDescent="0.2">
      <c r="A2050" s="3" t="str">
        <f t="shared" si="31"/>
        <v>BrazilAR4_FAO2010</v>
      </c>
      <c r="B2050" t="s">
        <v>150</v>
      </c>
      <c r="C2050" t="s">
        <v>151</v>
      </c>
      <c r="D2050" t="s">
        <v>142</v>
      </c>
      <c r="E2050" t="s">
        <v>30</v>
      </c>
      <c r="F2050">
        <v>2114.8792128000005</v>
      </c>
      <c r="G2050">
        <v>10.770774643518948</v>
      </c>
      <c r="H2050" t="s">
        <v>182</v>
      </c>
      <c r="I2050" t="s">
        <v>100</v>
      </c>
      <c r="J2050">
        <v>4.7720187123547329E-2</v>
      </c>
      <c r="K2050">
        <v>0.19634355356410071</v>
      </c>
      <c r="L2050">
        <v>3.0127526723213147E-2</v>
      </c>
      <c r="M2050"/>
      <c r="N2050">
        <v>1.0304200763857447E-2</v>
      </c>
      <c r="O2050">
        <v>0.7632247189488286</v>
      </c>
      <c r="P2050">
        <v>4.4212724999999997</v>
      </c>
      <c r="Q2050">
        <v>11.881093799999999</v>
      </c>
      <c r="R2050">
        <v>311.51797499999998</v>
      </c>
      <c r="S2050">
        <v>138.18242120000002</v>
      </c>
      <c r="T2050">
        <v>0.27585799999999999</v>
      </c>
      <c r="U2050">
        <v>21.0015261</v>
      </c>
      <c r="V2050"/>
      <c r="W2050">
        <v>21.6697639</v>
      </c>
      <c r="X2050">
        <v>1605.106096</v>
      </c>
      <c r="Y2050">
        <v>23.3903234</v>
      </c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  <c r="AY2050"/>
      <c r="AZ2050"/>
      <c r="BA2050"/>
      <c r="BB2050"/>
      <c r="BC2050"/>
    </row>
    <row r="2051" spans="1:55" x14ac:dyDescent="0.2">
      <c r="A2051" s="3" t="str">
        <f t="shared" ref="A2051:A2114" si="32">C2051&amp;D2051&amp;E2051</f>
        <v>BrazilAR4_FAO2011</v>
      </c>
      <c r="B2051" t="s">
        <v>150</v>
      </c>
      <c r="C2051" t="s">
        <v>151</v>
      </c>
      <c r="D2051" t="s">
        <v>142</v>
      </c>
      <c r="E2051" t="s">
        <v>29</v>
      </c>
      <c r="F2051">
        <v>1278.2565884210001</v>
      </c>
      <c r="G2051">
        <v>6.4498051849526163</v>
      </c>
      <c r="H2051" t="s">
        <v>128</v>
      </c>
      <c r="I2051" t="s">
        <v>97</v>
      </c>
      <c r="J2051">
        <v>2.8760956899452326E-2</v>
      </c>
      <c r="K2051">
        <v>0.34021541835915753</v>
      </c>
      <c r="L2051">
        <v>5.0550409130156793E-2</v>
      </c>
      <c r="M2051"/>
      <c r="N2051">
        <v>1.8272997232780204E-2</v>
      </c>
      <c r="O2051">
        <v>0.59096117527790537</v>
      </c>
      <c r="P2051">
        <v>4.4706950000000001</v>
      </c>
      <c r="Q2051">
        <v>12.043427900000001</v>
      </c>
      <c r="R2051">
        <v>316.39573999999999</v>
      </c>
      <c r="S2051">
        <v>144.91680400000001</v>
      </c>
      <c r="T2051">
        <v>0.27585799999999999</v>
      </c>
      <c r="U2051">
        <v>4.4011486999999994</v>
      </c>
      <c r="V2051"/>
      <c r="W2051">
        <v>4.7341240999999998</v>
      </c>
      <c r="X2051">
        <v>780.90269769999998</v>
      </c>
      <c r="Y2051">
        <v>8.8284061999999999</v>
      </c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  <c r="BA2051"/>
      <c r="BB2051"/>
      <c r="BC2051"/>
    </row>
    <row r="2052" spans="1:55" x14ac:dyDescent="0.2">
      <c r="A2052" s="3" t="str">
        <f t="shared" si="32"/>
        <v>BrazilAR4_FAO2012</v>
      </c>
      <c r="B2052" t="s">
        <v>150</v>
      </c>
      <c r="C2052" t="s">
        <v>151</v>
      </c>
      <c r="D2052" t="s">
        <v>142</v>
      </c>
      <c r="E2052" t="s">
        <v>28</v>
      </c>
      <c r="F2052">
        <v>1322.2848138429999</v>
      </c>
      <c r="G2052">
        <v>6.6121610937513147</v>
      </c>
      <c r="H2052" t="s">
        <v>34</v>
      </c>
      <c r="I2052" t="s">
        <v>97</v>
      </c>
      <c r="J2052">
        <v>2.9423922764135541E-2</v>
      </c>
      <c r="K2052">
        <v>0.35548022262608425</v>
      </c>
      <c r="L2052">
        <v>4.9548105181353955E-2</v>
      </c>
      <c r="M2052"/>
      <c r="N2052">
        <v>1.9309771949049728E-2</v>
      </c>
      <c r="O2052">
        <v>0.57566190024351216</v>
      </c>
      <c r="P2052">
        <v>3.9191800000000003</v>
      </c>
      <c r="Q2052">
        <v>11.9076135</v>
      </c>
      <c r="R2052">
        <v>313.74120750000003</v>
      </c>
      <c r="S2052">
        <v>141.6531378</v>
      </c>
      <c r="T2052">
        <v>0.27585799999999999</v>
      </c>
      <c r="U2052">
        <v>9.4008787999999992</v>
      </c>
      <c r="V2052"/>
      <c r="W2052">
        <v>9.6241229999999991</v>
      </c>
      <c r="X2052">
        <v>780.90269769999998</v>
      </c>
      <c r="Y2052">
        <v>16.264900799999999</v>
      </c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  <c r="BA2052"/>
      <c r="BB2052"/>
      <c r="BC2052"/>
    </row>
    <row r="2053" spans="1:55" x14ac:dyDescent="0.2">
      <c r="A2053" s="3" t="str">
        <f t="shared" si="32"/>
        <v>BrazilAR4_FAO2013</v>
      </c>
      <c r="B2053" t="s">
        <v>150</v>
      </c>
      <c r="C2053" t="s">
        <v>151</v>
      </c>
      <c r="D2053" t="s">
        <v>142</v>
      </c>
      <c r="E2053" t="s">
        <v>27</v>
      </c>
      <c r="F2053">
        <v>1346.012624964</v>
      </c>
      <c r="G2053">
        <v>6.6726196432931308</v>
      </c>
      <c r="H2053" t="s">
        <v>171</v>
      </c>
      <c r="I2053" t="s">
        <v>97</v>
      </c>
      <c r="J2053">
        <v>2.9560175258541876E-2</v>
      </c>
      <c r="K2053">
        <v>0.37294249005534102</v>
      </c>
      <c r="L2053">
        <v>4.9343534616383231E-2</v>
      </c>
      <c r="M2053"/>
      <c r="N2053">
        <v>2.0206688113885589E-2</v>
      </c>
      <c r="O2053">
        <v>0.55750728721439025</v>
      </c>
      <c r="P2053">
        <v>3.8215200000000005</v>
      </c>
      <c r="Q2053">
        <v>11.709781000000001</v>
      </c>
      <c r="R2053">
        <v>314.58995500000003</v>
      </c>
      <c r="S2053">
        <v>147.12543100000002</v>
      </c>
      <c r="T2053">
        <v>0.27585799999999999</v>
      </c>
      <c r="U2053">
        <v>2.7754972000000002</v>
      </c>
      <c r="V2053"/>
      <c r="W2053">
        <v>2.8015186999999995</v>
      </c>
      <c r="X2053">
        <v>780.90269769999998</v>
      </c>
      <c r="Y2053">
        <v>6.1578270000000002</v>
      </c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  <c r="BA2053"/>
      <c r="BB2053"/>
      <c r="BC2053"/>
    </row>
    <row r="2054" spans="1:55" x14ac:dyDescent="0.2">
      <c r="A2054" s="3" t="str">
        <f t="shared" si="32"/>
        <v>BrazilAR4_FAO2014</v>
      </c>
      <c r="B2054" t="s">
        <v>150</v>
      </c>
      <c r="C2054" t="s">
        <v>151</v>
      </c>
      <c r="D2054" t="s">
        <v>142</v>
      </c>
      <c r="E2054" t="s">
        <v>24</v>
      </c>
      <c r="F2054">
        <v>1387.7784963849999</v>
      </c>
      <c r="G2054">
        <v>6.8209028000637959</v>
      </c>
      <c r="H2054" t="s">
        <v>32</v>
      </c>
      <c r="I2054" t="s">
        <v>97</v>
      </c>
      <c r="J2054">
        <v>3.0075011980882648E-2</v>
      </c>
      <c r="K2054">
        <v>0.38165146770876623</v>
      </c>
      <c r="L2054">
        <v>4.8507261243313504E-2</v>
      </c>
      <c r="M2054"/>
      <c r="N2054">
        <v>1.9797032800671199E-2</v>
      </c>
      <c r="O2054">
        <v>0.55004423824724913</v>
      </c>
      <c r="P2054">
        <v>3.8015850000000002</v>
      </c>
      <c r="Q2054">
        <v>11.938575</v>
      </c>
      <c r="R2054">
        <v>315.59311750000001</v>
      </c>
      <c r="S2054">
        <v>151.191641</v>
      </c>
      <c r="T2054">
        <v>0.27585799999999999</v>
      </c>
      <c r="U2054">
        <v>6.1394737000000008</v>
      </c>
      <c r="V2054"/>
      <c r="W2054">
        <v>6.2516537999999997</v>
      </c>
      <c r="X2054">
        <v>780.90269769999998</v>
      </c>
      <c r="Y2054">
        <v>10.3049766</v>
      </c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  <c r="BA2054"/>
      <c r="BB2054"/>
      <c r="BC2054"/>
    </row>
    <row r="2055" spans="1:55" x14ac:dyDescent="0.2">
      <c r="A2055" s="3" t="str">
        <f t="shared" si="32"/>
        <v>BrazilAR4_FAO2015</v>
      </c>
      <c r="B2055" t="s">
        <v>150</v>
      </c>
      <c r="C2055" t="s">
        <v>151</v>
      </c>
      <c r="D2055" t="s">
        <v>142</v>
      </c>
      <c r="E2055" t="s">
        <v>22</v>
      </c>
      <c r="F2055">
        <v>1371.6598501160001</v>
      </c>
      <c r="G2055">
        <v>6.6848864442086242</v>
      </c>
      <c r="H2055" t="s">
        <v>195</v>
      </c>
      <c r="I2055" t="s">
        <v>97</v>
      </c>
      <c r="J2055">
        <v>2.9780410502788162E-2</v>
      </c>
      <c r="K2055">
        <v>0.36926392498633342</v>
      </c>
      <c r="L2055">
        <v>4.9733647590713463E-2</v>
      </c>
      <c r="M2055"/>
      <c r="N2055">
        <v>1.8706777422864723E-2</v>
      </c>
      <c r="O2055">
        <v>0.5622956500000883</v>
      </c>
      <c r="P2055">
        <v>3.4727575000000002</v>
      </c>
      <c r="Q2055">
        <v>12.195805</v>
      </c>
      <c r="R2055">
        <v>319.17620999999997</v>
      </c>
      <c r="S2055">
        <v>147.15728719999998</v>
      </c>
      <c r="T2055">
        <v>0.27585799999999999</v>
      </c>
      <c r="U2055">
        <v>12.065175</v>
      </c>
      <c r="V2055"/>
      <c r="W2055">
        <v>12.253875000000001</v>
      </c>
      <c r="X2055">
        <v>780.90269769999998</v>
      </c>
      <c r="Y2055">
        <v>12.807055200000001</v>
      </c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  <c r="AY2055"/>
      <c r="AZ2055"/>
      <c r="BA2055"/>
      <c r="BB2055"/>
      <c r="BC2055"/>
    </row>
    <row r="2056" spans="1:55" x14ac:dyDescent="0.2">
      <c r="A2056" s="3" t="str">
        <f t="shared" si="32"/>
        <v>BrazilAR4_FAO2016</v>
      </c>
      <c r="B2056" t="s">
        <v>150</v>
      </c>
      <c r="C2056" t="s">
        <v>151</v>
      </c>
      <c r="D2056" t="s">
        <v>142</v>
      </c>
      <c r="E2056" t="s">
        <v>21</v>
      </c>
      <c r="F2056">
        <v>1455.6303937140001</v>
      </c>
      <c r="G2056">
        <v>7.0368044244680803</v>
      </c>
      <c r="H2056" t="s">
        <v>118</v>
      </c>
      <c r="I2056" t="s">
        <v>101</v>
      </c>
      <c r="J2056">
        <v>3.1211098990020402E-2</v>
      </c>
      <c r="K2056">
        <v>0.32334210801899199</v>
      </c>
      <c r="L2056">
        <v>4.7323427621101533E-2</v>
      </c>
      <c r="M2056"/>
      <c r="N2056">
        <v>1.5810348103051333E-2</v>
      </c>
      <c r="O2056">
        <v>0.61352411625685521</v>
      </c>
      <c r="P2056">
        <v>3.156955</v>
      </c>
      <c r="Q2056">
        <v>12.295434099999998</v>
      </c>
      <c r="R2056">
        <v>322.74696749999998</v>
      </c>
      <c r="S2056">
        <v>148.37452780000001</v>
      </c>
      <c r="T2056">
        <v>0.27726810000000002</v>
      </c>
      <c r="U2056">
        <v>10.098090199999998</v>
      </c>
      <c r="V2056"/>
      <c r="W2056">
        <v>10.2164114</v>
      </c>
      <c r="X2056">
        <v>653.40277200000003</v>
      </c>
      <c r="Y2056">
        <v>9.7999081999999991</v>
      </c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  <c r="BA2056"/>
      <c r="BB2056"/>
      <c r="BC2056"/>
    </row>
    <row r="2057" spans="1:55" x14ac:dyDescent="0.2">
      <c r="A2057" s="3" t="str">
        <f t="shared" si="32"/>
        <v>BrazilAR4_FAO2017</v>
      </c>
      <c r="B2057" t="s">
        <v>150</v>
      </c>
      <c r="C2057" t="s">
        <v>151</v>
      </c>
      <c r="D2057" t="s">
        <v>142</v>
      </c>
      <c r="E2057" t="s">
        <v>20</v>
      </c>
      <c r="F2057">
        <v>1476.973898022</v>
      </c>
      <c r="G2057">
        <v>7.0836391519031485</v>
      </c>
      <c r="H2057" t="s">
        <v>115</v>
      </c>
      <c r="I2057" t="s">
        <v>101</v>
      </c>
      <c r="J2057">
        <v>3.1228271264615595E-2</v>
      </c>
      <c r="K2057">
        <v>0.32728472767688666</v>
      </c>
      <c r="L2057">
        <v>4.7091686361652937E-2</v>
      </c>
      <c r="M2057"/>
      <c r="N2057">
        <v>1.4102287779015135E-2</v>
      </c>
      <c r="O2057">
        <v>0.61152129818244527</v>
      </c>
      <c r="P2057">
        <v>3.2580725000000004</v>
      </c>
      <c r="Q2057">
        <v>12.3638406</v>
      </c>
      <c r="R2057">
        <v>317.29748749999999</v>
      </c>
      <c r="S2057">
        <v>155.2208096</v>
      </c>
      <c r="T2057">
        <v>0.28514060000000002</v>
      </c>
      <c r="U2057">
        <v>15.453735499999999</v>
      </c>
      <c r="V2057"/>
      <c r="W2057">
        <v>15.6089152</v>
      </c>
      <c r="X2057">
        <v>653.40277200000003</v>
      </c>
      <c r="Y2057">
        <v>12.7559738</v>
      </c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  <c r="AY2057"/>
      <c r="AZ2057"/>
      <c r="BA2057"/>
      <c r="BB2057"/>
      <c r="BC2057"/>
    </row>
    <row r="2058" spans="1:55" x14ac:dyDescent="0.2">
      <c r="A2058" s="3" t="str">
        <f t="shared" si="32"/>
        <v>BrazilAR4_FAO2018</v>
      </c>
      <c r="B2058" t="s">
        <v>150</v>
      </c>
      <c r="C2058" t="s">
        <v>151</v>
      </c>
      <c r="D2058" t="s">
        <v>142</v>
      </c>
      <c r="E2058" t="s">
        <v>19</v>
      </c>
      <c r="F2058">
        <v>1433.85374682</v>
      </c>
      <c r="G2058">
        <v>6.8224627576394248</v>
      </c>
      <c r="H2058" t="s">
        <v>214</v>
      </c>
      <c r="I2058" t="s">
        <v>97</v>
      </c>
      <c r="J2058">
        <v>2.959464535887114E-2</v>
      </c>
      <c r="K2058">
        <v>0.32106712488703498</v>
      </c>
      <c r="L2058">
        <v>4.897358862906067E-2</v>
      </c>
      <c r="M2058"/>
      <c r="N2058">
        <v>1.472493182503814E-2</v>
      </c>
      <c r="O2058">
        <v>0.61523435465886611</v>
      </c>
      <c r="P2058">
        <v>3.0403800000000003</v>
      </c>
      <c r="Q2058">
        <v>12.362929599999999</v>
      </c>
      <c r="R2058">
        <v>315.67976500000003</v>
      </c>
      <c r="S2058">
        <v>154.744248</v>
      </c>
      <c r="T2058">
        <v>0.28774909999999998</v>
      </c>
      <c r="U2058">
        <v>4.5447962999999998</v>
      </c>
      <c r="V2058"/>
      <c r="W2058">
        <v>4.6325643000000003</v>
      </c>
      <c r="X2058">
        <v>653.40277200000003</v>
      </c>
      <c r="Y2058">
        <v>5.1214717999999992</v>
      </c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  <c r="BA2058"/>
      <c r="BB2058"/>
      <c r="BC2058"/>
    </row>
    <row r="2059" spans="1:55" x14ac:dyDescent="0.2">
      <c r="A2059" s="3" t="str">
        <f t="shared" si="32"/>
        <v>BrazilAR4_FAO2019</v>
      </c>
      <c r="B2059" t="s">
        <v>150</v>
      </c>
      <c r="C2059" t="s">
        <v>151</v>
      </c>
      <c r="D2059" t="s">
        <v>142</v>
      </c>
      <c r="E2059" t="s">
        <v>18</v>
      </c>
      <c r="F2059">
        <v>1457.6318224279999</v>
      </c>
      <c r="G2059">
        <v>6.8826707625911094</v>
      </c>
      <c r="H2059" t="s">
        <v>34</v>
      </c>
      <c r="I2059" t="s">
        <v>97</v>
      </c>
      <c r="J2059">
        <v>2.9928873939288482E-2</v>
      </c>
      <c r="K2059">
        <v>0.31727545521725448</v>
      </c>
      <c r="L2059">
        <v>4.8632812792821396E-2</v>
      </c>
      <c r="M2059"/>
      <c r="N2059">
        <v>1.4878987994975178E-2</v>
      </c>
      <c r="O2059">
        <v>0.61921274399494886</v>
      </c>
      <c r="P2059">
        <v>2.7771425000000001</v>
      </c>
      <c r="Q2059">
        <v>12.326806700000001</v>
      </c>
      <c r="R2059">
        <v>317.64014250000002</v>
      </c>
      <c r="S2059">
        <v>158.05046859999999</v>
      </c>
      <c r="T2059">
        <v>0.28328300000000001</v>
      </c>
      <c r="U2059">
        <v>12.889100699999998</v>
      </c>
      <c r="V2059"/>
      <c r="W2059">
        <v>13.0910568</v>
      </c>
      <c r="X2059">
        <v>653.40277200000003</v>
      </c>
      <c r="Y2059">
        <v>12.0136029</v>
      </c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  <c r="BA2059"/>
      <c r="BB2059"/>
      <c r="BC2059"/>
    </row>
    <row r="2060" spans="1:55" x14ac:dyDescent="0.2">
      <c r="A2060" s="3" t="str">
        <f t="shared" si="32"/>
        <v>BrazilAR4_FAO2020</v>
      </c>
      <c r="B2060" t="s">
        <v>150</v>
      </c>
      <c r="C2060" t="s">
        <v>151</v>
      </c>
      <c r="D2060" t="s">
        <v>142</v>
      </c>
      <c r="E2060" t="s">
        <v>107</v>
      </c>
      <c r="F2060">
        <v>1459.391462325</v>
      </c>
      <c r="G2060">
        <v>6.8452943833632318</v>
      </c>
      <c r="H2060" t="s">
        <v>120</v>
      </c>
      <c r="I2060" t="s">
        <v>97</v>
      </c>
      <c r="J2060">
        <v>3.1524096529149399E-2</v>
      </c>
      <c r="K2060">
        <v>0.30150943825516879</v>
      </c>
      <c r="L2060">
        <v>4.903174327674989E-2</v>
      </c>
      <c r="M2060"/>
      <c r="N2060">
        <v>1.6460815842877827E-2</v>
      </c>
      <c r="O2060">
        <v>0.63299800262520356</v>
      </c>
      <c r="P2060">
        <v>2.7245924999999995</v>
      </c>
      <c r="Q2060">
        <v>12.502851999999999</v>
      </c>
      <c r="R2060">
        <v>322.28170249999994</v>
      </c>
      <c r="S2060">
        <v>166.665738</v>
      </c>
      <c r="T2060">
        <v>0.28328300000000001</v>
      </c>
      <c r="U2060">
        <v>20.338133999999997</v>
      </c>
      <c r="V2060"/>
      <c r="W2060">
        <v>20.467018199999998</v>
      </c>
      <c r="X2060">
        <v>653.40277200000003</v>
      </c>
      <c r="Y2060">
        <v>12.3941394</v>
      </c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  <c r="AY2060"/>
      <c r="AZ2060"/>
      <c r="BA2060"/>
      <c r="BB2060"/>
      <c r="BC2060"/>
    </row>
    <row r="2061" spans="1:55" x14ac:dyDescent="0.2">
      <c r="A2061" s="3" t="str">
        <f t="shared" si="32"/>
        <v>BrazilAR5_FAO1990</v>
      </c>
      <c r="B2061" t="s">
        <v>150</v>
      </c>
      <c r="C2061" t="s">
        <v>151</v>
      </c>
      <c r="D2061" t="s">
        <v>145</v>
      </c>
      <c r="E2061" t="s">
        <v>79</v>
      </c>
      <c r="F2061">
        <v>1661.79687042349</v>
      </c>
      <c r="G2061">
        <v>11.026713949737026</v>
      </c>
      <c r="H2061" t="s">
        <v>213</v>
      </c>
      <c r="I2061" t="s">
        <v>100</v>
      </c>
      <c r="J2061">
        <v>5.046553018618255E-2</v>
      </c>
      <c r="K2061">
        <v>0.12323920701048098</v>
      </c>
      <c r="L2061">
        <v>2.0464835748146126E-2</v>
      </c>
      <c r="M2061"/>
      <c r="N2061">
        <v>8.44438345609827E-3</v>
      </c>
      <c r="O2061">
        <v>0.84785157378527465</v>
      </c>
      <c r="P2061">
        <v>7.1785560000000004</v>
      </c>
      <c r="Q2061">
        <v>9.1497360000000008</v>
      </c>
      <c r="R2061">
        <v>250.79180840000001</v>
      </c>
      <c r="S2061">
        <v>78.336411499999997</v>
      </c>
      <c r="T2061">
        <v>0.1830734</v>
      </c>
      <c r="U2061">
        <v>11.926097799999999</v>
      </c>
      <c r="V2061"/>
      <c r="W2061">
        <v>12.184123900000001</v>
      </c>
      <c r="X2061">
        <v>1385.2086765000001</v>
      </c>
      <c r="Y2061">
        <v>11.123148199999999</v>
      </c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  <c r="AY2061"/>
      <c r="AZ2061"/>
      <c r="BA2061"/>
      <c r="BB2061"/>
      <c r="BC2061"/>
    </row>
    <row r="2062" spans="1:55" x14ac:dyDescent="0.2">
      <c r="A2062" s="3" t="str">
        <f t="shared" si="32"/>
        <v>BrazilAR5_FAO1991</v>
      </c>
      <c r="B2062" t="s">
        <v>150</v>
      </c>
      <c r="C2062" t="s">
        <v>151</v>
      </c>
      <c r="D2062" t="s">
        <v>145</v>
      </c>
      <c r="E2062" t="s">
        <v>78</v>
      </c>
      <c r="F2062">
        <v>1683.0621438409396</v>
      </c>
      <c r="G2062">
        <v>10.976269495754513</v>
      </c>
      <c r="H2062" t="s">
        <v>206</v>
      </c>
      <c r="I2062" t="s">
        <v>100</v>
      </c>
      <c r="J2062">
        <v>5.0826373072200122E-2</v>
      </c>
      <c r="K2062">
        <v>0.12570189990615926</v>
      </c>
      <c r="L2062">
        <v>2.0992183877043477E-2</v>
      </c>
      <c r="M2062"/>
      <c r="N2062">
        <v>9.2016210195644526E-3</v>
      </c>
      <c r="O2062">
        <v>0.84410429519723285</v>
      </c>
      <c r="P2062">
        <v>7.4966891999999996</v>
      </c>
      <c r="Q2062">
        <v>9.4429090000000002</v>
      </c>
      <c r="R2062">
        <v>259.2750188</v>
      </c>
      <c r="S2062">
        <v>80.826086499999988</v>
      </c>
      <c r="T2062">
        <v>0.1830734</v>
      </c>
      <c r="U2062">
        <v>11.926097799999999</v>
      </c>
      <c r="V2062"/>
      <c r="W2062">
        <v>12.184123900000001</v>
      </c>
      <c r="X2062">
        <v>1385.2086765000001</v>
      </c>
      <c r="Y2062">
        <v>11.123148199999999</v>
      </c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  <c r="BA2062"/>
      <c r="BB2062"/>
      <c r="BC2062"/>
    </row>
    <row r="2063" spans="1:55" x14ac:dyDescent="0.2">
      <c r="A2063" s="3" t="str">
        <f t="shared" si="32"/>
        <v>BrazilAR5_FAO1992</v>
      </c>
      <c r="B2063" t="s">
        <v>150</v>
      </c>
      <c r="C2063" t="s">
        <v>151</v>
      </c>
      <c r="D2063" t="s">
        <v>145</v>
      </c>
      <c r="E2063" t="s">
        <v>76</v>
      </c>
      <c r="F2063">
        <v>1692.9635372369125</v>
      </c>
      <c r="G2063">
        <v>10.859236423605759</v>
      </c>
      <c r="H2063" t="s">
        <v>202</v>
      </c>
      <c r="I2063" t="s">
        <v>100</v>
      </c>
      <c r="J2063">
        <v>5.1280982898239937E-2</v>
      </c>
      <c r="K2063">
        <v>0.12754365335553949</v>
      </c>
      <c r="L2063">
        <v>2.1720284690841623E-2</v>
      </c>
      <c r="M2063"/>
      <c r="N2063">
        <v>7.818095138423407E-3</v>
      </c>
      <c r="O2063">
        <v>0.84291796681519549</v>
      </c>
      <c r="P2063">
        <v>8.5251292000000021</v>
      </c>
      <c r="Q2063">
        <v>9.5844871000000005</v>
      </c>
      <c r="R2063">
        <v>262.80951199999998</v>
      </c>
      <c r="S2063">
        <v>82.417517500000002</v>
      </c>
      <c r="T2063">
        <v>0.1830734</v>
      </c>
      <c r="U2063">
        <v>11.926097799999999</v>
      </c>
      <c r="V2063"/>
      <c r="W2063">
        <v>12.184123900000001</v>
      </c>
      <c r="X2063">
        <v>1385.2086765000001</v>
      </c>
      <c r="Y2063">
        <v>11.123148199999999</v>
      </c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  <c r="BA2063"/>
      <c r="BB2063"/>
      <c r="BC2063"/>
    </row>
    <row r="2064" spans="1:55" x14ac:dyDescent="0.2">
      <c r="A2064" s="3" t="str">
        <f t="shared" si="32"/>
        <v>BrazilAR5_FAO1993</v>
      </c>
      <c r="B2064" t="s">
        <v>150</v>
      </c>
      <c r="C2064" t="s">
        <v>151</v>
      </c>
      <c r="D2064" t="s">
        <v>145</v>
      </c>
      <c r="E2064" t="s">
        <v>73</v>
      </c>
      <c r="F2064">
        <v>1704.124709562416</v>
      </c>
      <c r="G2064">
        <v>10.755587594188786</v>
      </c>
      <c r="H2064" t="s">
        <v>167</v>
      </c>
      <c r="I2064" t="s">
        <v>100</v>
      </c>
      <c r="J2064">
        <v>5.137492091787331E-2</v>
      </c>
      <c r="K2064">
        <v>0.1307816834717713</v>
      </c>
      <c r="L2064">
        <v>2.2313243735409431E-2</v>
      </c>
      <c r="M2064"/>
      <c r="N2064">
        <v>8.5704408357239817E-3</v>
      </c>
      <c r="O2064">
        <v>0.83833463195709523</v>
      </c>
      <c r="P2064">
        <v>8.0236520000000002</v>
      </c>
      <c r="Q2064">
        <v>9.5679774000000002</v>
      </c>
      <c r="R2064">
        <v>263.59878719999995</v>
      </c>
      <c r="S2064">
        <v>83.916940499999995</v>
      </c>
      <c r="T2064">
        <v>0.19645760000000001</v>
      </c>
      <c r="U2064">
        <v>11.926097799999999</v>
      </c>
      <c r="V2064"/>
      <c r="W2064">
        <v>12.184123900000001</v>
      </c>
      <c r="X2064">
        <v>1385.2086765000001</v>
      </c>
      <c r="Y2064">
        <v>11.123148199999999</v>
      </c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  <c r="AY2064"/>
      <c r="AZ2064"/>
      <c r="BA2064"/>
      <c r="BB2064"/>
      <c r="BC2064"/>
    </row>
    <row r="2065" spans="1:55" x14ac:dyDescent="0.2">
      <c r="A2065" s="3" t="str">
        <f t="shared" si="32"/>
        <v>BrazilAR5_FAO1994</v>
      </c>
      <c r="B2065" t="s">
        <v>150</v>
      </c>
      <c r="C2065" t="s">
        <v>151</v>
      </c>
      <c r="D2065" t="s">
        <v>145</v>
      </c>
      <c r="E2065" t="s">
        <v>70</v>
      </c>
      <c r="F2065">
        <v>1721.5845600221476</v>
      </c>
      <c r="G2065">
        <v>10.694368941980414</v>
      </c>
      <c r="H2065" t="s">
        <v>218</v>
      </c>
      <c r="I2065" t="s">
        <v>100</v>
      </c>
      <c r="J2065">
        <v>5.1488672760595003E-2</v>
      </c>
      <c r="K2065">
        <v>0.13402355694870971</v>
      </c>
      <c r="L2065">
        <v>2.2866753637412706E-2</v>
      </c>
      <c r="M2065"/>
      <c r="N2065">
        <v>8.4852933391851935E-3</v>
      </c>
      <c r="O2065">
        <v>0.83462439607469241</v>
      </c>
      <c r="P2065">
        <v>8.0299967999999993</v>
      </c>
      <c r="Q2065">
        <v>9.7950292000000001</v>
      </c>
      <c r="R2065">
        <v>268.75124640000001</v>
      </c>
      <c r="S2065">
        <v>86.579236499999993</v>
      </c>
      <c r="T2065">
        <v>0.19645760000000001</v>
      </c>
      <c r="U2065">
        <v>11.926097799999999</v>
      </c>
      <c r="V2065"/>
      <c r="W2065">
        <v>12.184123900000001</v>
      </c>
      <c r="X2065">
        <v>1385.2086765000001</v>
      </c>
      <c r="Y2065">
        <v>11.123148199999999</v>
      </c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  <c r="AY2065"/>
      <c r="AZ2065"/>
      <c r="BA2065"/>
      <c r="BB2065"/>
      <c r="BC2065"/>
    </row>
    <row r="2066" spans="1:55" x14ac:dyDescent="0.2">
      <c r="A2066" s="3" t="str">
        <f t="shared" si="32"/>
        <v>BrazilAR5_FAO1995</v>
      </c>
      <c r="B2066" t="s">
        <v>150</v>
      </c>
      <c r="C2066" t="s">
        <v>151</v>
      </c>
      <c r="D2066" t="s">
        <v>145</v>
      </c>
      <c r="E2066" t="s">
        <v>68</v>
      </c>
      <c r="F2066">
        <v>1748.9861417167785</v>
      </c>
      <c r="G2066">
        <v>10.696160189439723</v>
      </c>
      <c r="H2066" t="s">
        <v>206</v>
      </c>
      <c r="I2066" t="s">
        <v>100</v>
      </c>
      <c r="J2066">
        <v>5.1129406186926046E-2</v>
      </c>
      <c r="K2066">
        <v>0.14199326775282936</v>
      </c>
      <c r="L2066">
        <v>2.3444182330542386E-2</v>
      </c>
      <c r="M2066"/>
      <c r="N2066">
        <v>9.3324067073386439E-3</v>
      </c>
      <c r="O2066">
        <v>0.82523014320928956</v>
      </c>
      <c r="P2066">
        <v>7.9549400000000006</v>
      </c>
      <c r="Q2066">
        <v>10.026282999999999</v>
      </c>
      <c r="R2066">
        <v>273.86461200000002</v>
      </c>
      <c r="S2066">
        <v>87.730475999999996</v>
      </c>
      <c r="T2066">
        <v>0.19816159999999999</v>
      </c>
      <c r="U2066">
        <v>11.926097799999999</v>
      </c>
      <c r="V2066"/>
      <c r="W2066">
        <v>12.184123900000001</v>
      </c>
      <c r="X2066">
        <v>1385.2086765000001</v>
      </c>
      <c r="Y2066">
        <v>11.123148199999999</v>
      </c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  <c r="AY2066"/>
      <c r="AZ2066"/>
      <c r="BA2066"/>
      <c r="BB2066"/>
      <c r="BC2066"/>
    </row>
    <row r="2067" spans="1:55" x14ac:dyDescent="0.2">
      <c r="A2067" s="3" t="str">
        <f t="shared" si="32"/>
        <v>BrazilAR5_FAO1996</v>
      </c>
      <c r="B2067" t="s">
        <v>150</v>
      </c>
      <c r="C2067" t="s">
        <v>151</v>
      </c>
      <c r="D2067" t="s">
        <v>145</v>
      </c>
      <c r="E2067" t="s">
        <v>65</v>
      </c>
      <c r="F2067">
        <v>1753.1776887986575</v>
      </c>
      <c r="G2067">
        <v>10.558950117183178</v>
      </c>
      <c r="H2067" t="s">
        <v>206</v>
      </c>
      <c r="I2067" t="s">
        <v>100</v>
      </c>
      <c r="J2067">
        <v>5.0715191770561732E-2</v>
      </c>
      <c r="K2067">
        <v>0.15313278711790057</v>
      </c>
      <c r="L2067">
        <v>2.4232141597188075E-2</v>
      </c>
      <c r="M2067"/>
      <c r="N2067">
        <v>1.0071597484279783E-2</v>
      </c>
      <c r="O2067">
        <v>0.81256347380063165</v>
      </c>
      <c r="P2067">
        <v>5.9213224000000002</v>
      </c>
      <c r="Q2067">
        <v>9.0610321000000003</v>
      </c>
      <c r="R2067">
        <v>264.59864479999999</v>
      </c>
      <c r="S2067">
        <v>84.584555000000009</v>
      </c>
      <c r="T2067">
        <v>0.20024139999999999</v>
      </c>
      <c r="U2067">
        <v>12.567322500000001</v>
      </c>
      <c r="V2067"/>
      <c r="W2067">
        <v>12.7941369</v>
      </c>
      <c r="X2067">
        <v>1385.2086765000001</v>
      </c>
      <c r="Y2067">
        <v>7.3752445000000009</v>
      </c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  <c r="AY2067"/>
      <c r="AZ2067"/>
      <c r="BA2067"/>
      <c r="BB2067"/>
      <c r="BC2067"/>
    </row>
    <row r="2068" spans="1:55" x14ac:dyDescent="0.2">
      <c r="A2068" s="3" t="str">
        <f t="shared" si="32"/>
        <v>BrazilAR5_FAO1997</v>
      </c>
      <c r="B2068" t="s">
        <v>150</v>
      </c>
      <c r="C2068" t="s">
        <v>151</v>
      </c>
      <c r="D2068" t="s">
        <v>145</v>
      </c>
      <c r="E2068" t="s">
        <v>64</v>
      </c>
      <c r="F2068">
        <v>1785.8541698744966</v>
      </c>
      <c r="G2068">
        <v>10.59560404152243</v>
      </c>
      <c r="H2068" t="s">
        <v>202</v>
      </c>
      <c r="I2068" t="s">
        <v>100</v>
      </c>
      <c r="J2068">
        <v>4.9704192268517515E-2</v>
      </c>
      <c r="K2068">
        <v>0.16086956315962031</v>
      </c>
      <c r="L2068">
        <v>2.4748269341110869E-2</v>
      </c>
      <c r="M2068"/>
      <c r="N2068">
        <v>1.0458748712562912E-2</v>
      </c>
      <c r="O2068">
        <v>0.80392341878670581</v>
      </c>
      <c r="P2068">
        <v>5.5623652000000003</v>
      </c>
      <c r="Q2068">
        <v>9.2541335</v>
      </c>
      <c r="R2068">
        <v>269.87514399999998</v>
      </c>
      <c r="S2068">
        <v>87.426786000000007</v>
      </c>
      <c r="T2068">
        <v>0.20307310000000001</v>
      </c>
      <c r="U2068">
        <v>15.306404800000003</v>
      </c>
      <c r="V2068"/>
      <c r="W2068">
        <v>15.6300332</v>
      </c>
      <c r="X2068">
        <v>1385.2086765000001</v>
      </c>
      <c r="Y2068">
        <v>7.6672385000000007</v>
      </c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  <c r="BA2068"/>
      <c r="BB2068"/>
      <c r="BC2068"/>
    </row>
    <row r="2069" spans="1:55" x14ac:dyDescent="0.2">
      <c r="A2069" s="3" t="str">
        <f t="shared" si="32"/>
        <v>BrazilAR5_FAO1998</v>
      </c>
      <c r="B2069" t="s">
        <v>150</v>
      </c>
      <c r="C2069" t="s">
        <v>151</v>
      </c>
      <c r="D2069" t="s">
        <v>145</v>
      </c>
      <c r="E2069" t="s">
        <v>62</v>
      </c>
      <c r="F2069">
        <v>1823.0700574932887</v>
      </c>
      <c r="G2069">
        <v>10.658747349203514</v>
      </c>
      <c r="H2069" t="s">
        <v>213</v>
      </c>
      <c r="I2069" t="s">
        <v>231</v>
      </c>
      <c r="J2069">
        <v>5.1463802580999064E-2</v>
      </c>
      <c r="K2069">
        <v>0.16302396486174681</v>
      </c>
      <c r="L2069">
        <v>2.51505693988772E-2</v>
      </c>
      <c r="M2069"/>
      <c r="N2069">
        <v>1.1770008460072026E-2</v>
      </c>
      <c r="O2069">
        <v>0.80005545727930394</v>
      </c>
      <c r="P2069">
        <v>5.5697655999999993</v>
      </c>
      <c r="Q2069">
        <v>9.3540919000000002</v>
      </c>
      <c r="R2069">
        <v>272.77895399999994</v>
      </c>
      <c r="S2069">
        <v>88.875222999999991</v>
      </c>
      <c r="T2069">
        <v>0.2086433</v>
      </c>
      <c r="U2069">
        <v>27.104976399999998</v>
      </c>
      <c r="V2069"/>
      <c r="W2069">
        <v>27.663500300000003</v>
      </c>
      <c r="X2069">
        <v>1385.2086765000001</v>
      </c>
      <c r="Y2069">
        <v>14.213074499999999</v>
      </c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  <c r="BA2069"/>
      <c r="BB2069"/>
      <c r="BC2069"/>
    </row>
    <row r="2070" spans="1:55" x14ac:dyDescent="0.2">
      <c r="A2070" s="3" t="str">
        <f t="shared" si="32"/>
        <v>BrazilAR5_FAO1999</v>
      </c>
      <c r="B2070" t="s">
        <v>150</v>
      </c>
      <c r="C2070" t="s">
        <v>151</v>
      </c>
      <c r="D2070" t="s">
        <v>145</v>
      </c>
      <c r="E2070" t="s">
        <v>60</v>
      </c>
      <c r="F2070">
        <v>1833.5111589630872</v>
      </c>
      <c r="G2070">
        <v>10.568623342401853</v>
      </c>
      <c r="H2070" t="s">
        <v>213</v>
      </c>
      <c r="I2070" t="s">
        <v>231</v>
      </c>
      <c r="J2070">
        <v>5.1763600312460065E-2</v>
      </c>
      <c r="K2070">
        <v>0.16845771783454166</v>
      </c>
      <c r="L2070">
        <v>2.6514428211875815E-2</v>
      </c>
      <c r="M2070"/>
      <c r="N2070">
        <v>1.1831779639818785E-2</v>
      </c>
      <c r="O2070">
        <v>0.79319607431376371</v>
      </c>
      <c r="P2070">
        <v>6.9358743999999994</v>
      </c>
      <c r="Q2070">
        <v>9.5292475000000003</v>
      </c>
      <c r="R2070">
        <v>275.30974520000001</v>
      </c>
      <c r="S2070">
        <v>90.766183499999997</v>
      </c>
      <c r="T2070">
        <v>0.21739920000000001</v>
      </c>
      <c r="U2070">
        <v>20.7256289</v>
      </c>
      <c r="V2070"/>
      <c r="W2070">
        <v>21.1529177</v>
      </c>
      <c r="X2070">
        <v>1385.2086765000001</v>
      </c>
      <c r="Y2070">
        <v>10.3985158</v>
      </c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  <c r="AY2070"/>
      <c r="AZ2070"/>
      <c r="BA2070"/>
      <c r="BB2070"/>
      <c r="BC2070"/>
    </row>
    <row r="2071" spans="1:55" x14ac:dyDescent="0.2">
      <c r="A2071" s="3" t="str">
        <f t="shared" si="32"/>
        <v>BrazilAR5_FAO2000</v>
      </c>
      <c r="B2071" t="s">
        <v>150</v>
      </c>
      <c r="C2071" t="s">
        <v>151</v>
      </c>
      <c r="D2071" t="s">
        <v>145</v>
      </c>
      <c r="E2071" t="s">
        <v>58</v>
      </c>
      <c r="F2071">
        <v>1837.170702547651</v>
      </c>
      <c r="G2071">
        <v>10.445964880640787</v>
      </c>
      <c r="H2071" t="s">
        <v>206</v>
      </c>
      <c r="I2071" t="s">
        <v>231</v>
      </c>
      <c r="J2071">
        <v>5.0837825096424032E-2</v>
      </c>
      <c r="K2071">
        <v>0.17614008088573779</v>
      </c>
      <c r="L2071">
        <v>2.7554761204171219E-2</v>
      </c>
      <c r="M2071"/>
      <c r="N2071">
        <v>1.174964306259947E-2</v>
      </c>
      <c r="O2071">
        <v>0.78455551484749153</v>
      </c>
      <c r="P2071">
        <v>6.6658395999999991</v>
      </c>
      <c r="Q2071">
        <v>9.8140367000000008</v>
      </c>
      <c r="R2071">
        <v>284.00187200000005</v>
      </c>
      <c r="S2071">
        <v>93.32611</v>
      </c>
      <c r="T2071">
        <v>0.2159306</v>
      </c>
      <c r="U2071">
        <v>3.0420496000000004</v>
      </c>
      <c r="V2071"/>
      <c r="W2071">
        <v>3.1210621999999999</v>
      </c>
      <c r="X2071">
        <v>1385.2086765000001</v>
      </c>
      <c r="Y2071">
        <v>4.1859772</v>
      </c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  <c r="BA2071"/>
      <c r="BB2071"/>
      <c r="BC2071"/>
    </row>
    <row r="2072" spans="1:55" x14ac:dyDescent="0.2">
      <c r="A2072" s="3" t="str">
        <f t="shared" si="32"/>
        <v>BrazilAR5_FAO2001</v>
      </c>
      <c r="B2072" t="s">
        <v>150</v>
      </c>
      <c r="C2072" t="s">
        <v>151</v>
      </c>
      <c r="D2072" t="s">
        <v>145</v>
      </c>
      <c r="E2072" t="s">
        <v>55</v>
      </c>
      <c r="F2072">
        <v>1927.876775304698</v>
      </c>
      <c r="G2072">
        <v>10.81789140256422</v>
      </c>
      <c r="H2072" t="s">
        <v>232</v>
      </c>
      <c r="I2072" t="s">
        <v>231</v>
      </c>
      <c r="J2072">
        <v>5.3251493020615485E-2</v>
      </c>
      <c r="K2072">
        <v>0.171664173739731</v>
      </c>
      <c r="L2072">
        <v>2.6929911011451708E-2</v>
      </c>
      <c r="M2072"/>
      <c r="N2072">
        <v>1.0249747418051096E-2</v>
      </c>
      <c r="O2072">
        <v>0.79115616783076625</v>
      </c>
      <c r="P2072">
        <v>5.7164239999999999</v>
      </c>
      <c r="Q2072">
        <v>10.159401300000001</v>
      </c>
      <c r="R2072">
        <v>294.39647720000005</v>
      </c>
      <c r="S2072">
        <v>96.660419500000017</v>
      </c>
      <c r="T2072">
        <v>0.2164007</v>
      </c>
      <c r="U2072">
        <v>5.4915370000000001</v>
      </c>
      <c r="V2072"/>
      <c r="W2072">
        <v>5.5907745999999996</v>
      </c>
      <c r="X2072">
        <v>1605.106096</v>
      </c>
      <c r="Y2072">
        <v>9.8781150999999987</v>
      </c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  <c r="BA2072"/>
      <c r="BB2072"/>
      <c r="BC2072"/>
    </row>
    <row r="2073" spans="1:55" x14ac:dyDescent="0.2">
      <c r="A2073" s="3" t="str">
        <f t="shared" si="32"/>
        <v>BrazilAR5_FAO2002</v>
      </c>
      <c r="B2073" t="s">
        <v>150</v>
      </c>
      <c r="C2073" t="s">
        <v>151</v>
      </c>
      <c r="D2073" t="s">
        <v>145</v>
      </c>
      <c r="E2073" t="s">
        <v>52</v>
      </c>
      <c r="F2073">
        <v>1966.0925624919464</v>
      </c>
      <c r="G2073">
        <v>10.893886722775003</v>
      </c>
      <c r="H2073" t="s">
        <v>208</v>
      </c>
      <c r="I2073" t="s">
        <v>231</v>
      </c>
      <c r="J2073">
        <v>5.2946683187753099E-2</v>
      </c>
      <c r="K2073">
        <v>0.16931693000761758</v>
      </c>
      <c r="L2073">
        <v>2.7695949335662596E-2</v>
      </c>
      <c r="M2073"/>
      <c r="N2073">
        <v>1.016780714264153E-2</v>
      </c>
      <c r="O2073">
        <v>0.79281931351407831</v>
      </c>
      <c r="P2073">
        <v>5.7150127999999993</v>
      </c>
      <c r="Q2073">
        <v>10.361994599999999</v>
      </c>
      <c r="R2073">
        <v>308.694638</v>
      </c>
      <c r="S2073">
        <v>102.22359099999998</v>
      </c>
      <c r="T2073">
        <v>0.2179517</v>
      </c>
      <c r="U2073">
        <v>13.903514600000001</v>
      </c>
      <c r="V2073"/>
      <c r="W2073">
        <v>14.152121500000002</v>
      </c>
      <c r="X2073">
        <v>1605.106096</v>
      </c>
      <c r="Y2073">
        <v>14.788099999999998</v>
      </c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  <c r="AY2073"/>
      <c r="AZ2073"/>
      <c r="BA2073"/>
      <c r="BB2073"/>
      <c r="BC2073"/>
    </row>
    <row r="2074" spans="1:55" x14ac:dyDescent="0.2">
      <c r="A2074" s="3" t="str">
        <f t="shared" si="32"/>
        <v>BrazilAR5_FAO2003</v>
      </c>
      <c r="B2074" t="s">
        <v>150</v>
      </c>
      <c r="C2074" t="s">
        <v>151</v>
      </c>
      <c r="D2074" t="s">
        <v>145</v>
      </c>
      <c r="E2074" t="s">
        <v>50</v>
      </c>
      <c r="F2074">
        <v>1980.8806884973151</v>
      </c>
      <c r="G2074">
        <v>10.846457425612311</v>
      </c>
      <c r="H2074" t="s">
        <v>219</v>
      </c>
      <c r="I2074" t="s">
        <v>231</v>
      </c>
      <c r="J2074">
        <v>5.1958894766988339E-2</v>
      </c>
      <c r="K2074">
        <v>0.16582663332767439</v>
      </c>
      <c r="L2074">
        <v>2.915486042918141E-2</v>
      </c>
      <c r="M2074"/>
      <c r="N2074">
        <v>9.2313989965099215E-3</v>
      </c>
      <c r="O2074">
        <v>0.79578710724663437</v>
      </c>
      <c r="P2074">
        <v>5.7856008000000001</v>
      </c>
      <c r="Q2074">
        <v>10.7467994</v>
      </c>
      <c r="R2074">
        <v>324.95707440000001</v>
      </c>
      <c r="S2074">
        <v>109.556247</v>
      </c>
      <c r="T2074">
        <v>0.2189507</v>
      </c>
      <c r="U2074">
        <v>12.528489299999999</v>
      </c>
      <c r="V2074"/>
      <c r="W2074">
        <v>12.684706600000002</v>
      </c>
      <c r="X2074">
        <v>1605.106096</v>
      </c>
      <c r="Y2074">
        <v>9.6573893999999996</v>
      </c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  <c r="AY2074"/>
      <c r="AZ2074"/>
      <c r="BA2074"/>
      <c r="BB2074"/>
      <c r="BC2074"/>
    </row>
    <row r="2075" spans="1:55" x14ac:dyDescent="0.2">
      <c r="A2075" s="3" t="str">
        <f t="shared" si="32"/>
        <v>BrazilAR5_FAO2004</v>
      </c>
      <c r="B2075" t="s">
        <v>150</v>
      </c>
      <c r="C2075" t="s">
        <v>151</v>
      </c>
      <c r="D2075" t="s">
        <v>145</v>
      </c>
      <c r="E2075" t="s">
        <v>46</v>
      </c>
      <c r="F2075">
        <v>2028.3226723536911</v>
      </c>
      <c r="G2075">
        <v>10.980404067714275</v>
      </c>
      <c r="H2075" t="s">
        <v>232</v>
      </c>
      <c r="I2075" t="s">
        <v>231</v>
      </c>
      <c r="J2075">
        <v>5.0769539909955919E-2</v>
      </c>
      <c r="K2075">
        <v>0.17114243645015059</v>
      </c>
      <c r="L2075">
        <v>2.8710939730522918E-2</v>
      </c>
      <c r="M2075"/>
      <c r="N2075">
        <v>1.0062181071178745E-2</v>
      </c>
      <c r="O2075">
        <v>0.79008444274814782</v>
      </c>
      <c r="P2075">
        <v>6.7901483999999996</v>
      </c>
      <c r="Q2075">
        <v>11.1268463</v>
      </c>
      <c r="R2075">
        <v>339.46508120000004</v>
      </c>
      <c r="S2075">
        <v>115.2326795</v>
      </c>
      <c r="T2075">
        <v>0.27585799999999999</v>
      </c>
      <c r="U2075">
        <v>14.3488889</v>
      </c>
      <c r="V2075"/>
      <c r="W2075">
        <v>14.4375456</v>
      </c>
      <c r="X2075">
        <v>1605.106096</v>
      </c>
      <c r="Y2075">
        <v>12.460098500000001</v>
      </c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  <c r="AY2075"/>
      <c r="AZ2075"/>
      <c r="BA2075"/>
      <c r="BB2075"/>
      <c r="BC2075"/>
    </row>
    <row r="2076" spans="1:55" x14ac:dyDescent="0.2">
      <c r="A2076" s="3" t="str">
        <f t="shared" si="32"/>
        <v>BrazilAR5_FAO2005</v>
      </c>
      <c r="B2076" t="s">
        <v>150</v>
      </c>
      <c r="C2076" t="s">
        <v>151</v>
      </c>
      <c r="D2076" t="s">
        <v>145</v>
      </c>
      <c r="E2076" t="s">
        <v>43</v>
      </c>
      <c r="F2076">
        <v>2043.5848353416104</v>
      </c>
      <c r="G2076">
        <v>10.940117782096454</v>
      </c>
      <c r="H2076" t="s">
        <v>232</v>
      </c>
      <c r="I2076" t="s">
        <v>231</v>
      </c>
      <c r="J2076">
        <v>5.0012010666895867E-2</v>
      </c>
      <c r="K2076">
        <v>0.17205122888027116</v>
      </c>
      <c r="L2076">
        <v>2.9109459500395979E-2</v>
      </c>
      <c r="M2076"/>
      <c r="N2076">
        <v>1.0105746354566078E-2</v>
      </c>
      <c r="O2076">
        <v>0.78873356526476679</v>
      </c>
      <c r="P2076">
        <v>7.1224691999999994</v>
      </c>
      <c r="Q2076">
        <v>11.3738446</v>
      </c>
      <c r="R2076">
        <v>344.0877888</v>
      </c>
      <c r="S2076">
        <v>114.19003699999999</v>
      </c>
      <c r="T2076">
        <v>0.27585799999999999</v>
      </c>
      <c r="U2076">
        <v>17.973378700000001</v>
      </c>
      <c r="V2076"/>
      <c r="W2076">
        <v>18.253533999999998</v>
      </c>
      <c r="X2076">
        <v>1605.106096</v>
      </c>
      <c r="Y2076">
        <v>13.8603399</v>
      </c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  <c r="AY2076"/>
      <c r="AZ2076"/>
      <c r="BA2076"/>
      <c r="BB2076"/>
      <c r="BC2076"/>
    </row>
    <row r="2077" spans="1:55" x14ac:dyDescent="0.2">
      <c r="A2077" s="3" t="str">
        <f t="shared" si="32"/>
        <v>BrazilAR5_FAO2006</v>
      </c>
      <c r="B2077" t="s">
        <v>150</v>
      </c>
      <c r="C2077" t="s">
        <v>151</v>
      </c>
      <c r="D2077" t="s">
        <v>145</v>
      </c>
      <c r="E2077" t="s">
        <v>39</v>
      </c>
      <c r="F2077">
        <v>2032.826947952349</v>
      </c>
      <c r="G2077">
        <v>10.765912538925948</v>
      </c>
      <c r="H2077" t="s">
        <v>218</v>
      </c>
      <c r="I2077" t="s">
        <v>100</v>
      </c>
      <c r="J2077">
        <v>4.8024438966168231E-2</v>
      </c>
      <c r="K2077">
        <v>0.1748493949326968</v>
      </c>
      <c r="L2077">
        <v>3.0886642890702067E-2</v>
      </c>
      <c r="M2077"/>
      <c r="N2077">
        <v>1.0949628556636865E-2</v>
      </c>
      <c r="O2077">
        <v>0.78331433361996428</v>
      </c>
      <c r="P2077">
        <v>5.4037424000000005</v>
      </c>
      <c r="Q2077">
        <v>11.473612000000001</v>
      </c>
      <c r="R2077">
        <v>342.29546120000003</v>
      </c>
      <c r="S2077">
        <v>114.69581599999999</v>
      </c>
      <c r="T2077">
        <v>0.27585799999999999</v>
      </c>
      <c r="U2077">
        <v>8.2621247000000011</v>
      </c>
      <c r="V2077"/>
      <c r="W2077">
        <v>8.3424519999999998</v>
      </c>
      <c r="X2077">
        <v>1605.106096</v>
      </c>
      <c r="Y2077">
        <v>7.120681199999999</v>
      </c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  <c r="AZ2077"/>
      <c r="BA2077"/>
      <c r="BB2077"/>
      <c r="BC2077"/>
    </row>
    <row r="2078" spans="1:55" x14ac:dyDescent="0.2">
      <c r="A2078" s="3" t="str">
        <f t="shared" si="32"/>
        <v>BrazilAR5_FAO2007</v>
      </c>
      <c r="B2078" t="s">
        <v>150</v>
      </c>
      <c r="C2078" t="s">
        <v>151</v>
      </c>
      <c r="D2078" t="s">
        <v>145</v>
      </c>
      <c r="E2078" t="s">
        <v>37</v>
      </c>
      <c r="F2078">
        <v>2069.0449832436243</v>
      </c>
      <c r="G2078">
        <v>10.845219182191618</v>
      </c>
      <c r="H2078" t="s">
        <v>218</v>
      </c>
      <c r="I2078" t="s">
        <v>100</v>
      </c>
      <c r="J2078">
        <v>4.8064205440096895E-2</v>
      </c>
      <c r="K2078">
        <v>0.17947657134136813</v>
      </c>
      <c r="L2078">
        <v>3.1211283719294641E-2</v>
      </c>
      <c r="M2078"/>
      <c r="N2078">
        <v>8.811359901619565E-3</v>
      </c>
      <c r="O2078">
        <v>0.78050078503771769</v>
      </c>
      <c r="P2078">
        <v>5.2582488000000005</v>
      </c>
      <c r="Q2078">
        <v>11.495473200000001</v>
      </c>
      <c r="R2078">
        <v>332.54552519999999</v>
      </c>
      <c r="S2078">
        <v>117.27739299999999</v>
      </c>
      <c r="T2078">
        <v>0.27585799999999999</v>
      </c>
      <c r="U2078">
        <v>20.554087500000001</v>
      </c>
      <c r="V2078"/>
      <c r="W2078">
        <v>21.640616900000001</v>
      </c>
      <c r="X2078">
        <v>1605.106096</v>
      </c>
      <c r="Y2078">
        <v>23.503326100000002</v>
      </c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  <c r="AY2078"/>
      <c r="AZ2078"/>
      <c r="BA2078"/>
      <c r="BB2078"/>
      <c r="BC2078"/>
    </row>
    <row r="2079" spans="1:55" x14ac:dyDescent="0.2">
      <c r="A2079" s="3" t="str">
        <f t="shared" si="32"/>
        <v>BrazilAR5_FAO2008</v>
      </c>
      <c r="B2079" t="s">
        <v>150</v>
      </c>
      <c r="C2079" t="s">
        <v>151</v>
      </c>
      <c r="D2079" t="s">
        <v>145</v>
      </c>
      <c r="E2079" t="s">
        <v>33</v>
      </c>
      <c r="F2079">
        <v>2069.6171736617453</v>
      </c>
      <c r="G2079">
        <v>10.741642628721516</v>
      </c>
      <c r="H2079" t="s">
        <v>219</v>
      </c>
      <c r="I2079" t="s">
        <v>100</v>
      </c>
      <c r="J2079">
        <v>4.7831791049500583E-2</v>
      </c>
      <c r="K2079">
        <v>0.19000655399761174</v>
      </c>
      <c r="L2079">
        <v>3.1702288150186872E-2</v>
      </c>
      <c r="M2079"/>
      <c r="N2079">
        <v>9.5361597551304692E-3</v>
      </c>
      <c r="O2079">
        <v>0.76875499809707093</v>
      </c>
      <c r="P2079">
        <v>5.1850399999999999</v>
      </c>
      <c r="Q2079">
        <v>11.744141199999998</v>
      </c>
      <c r="R2079">
        <v>336.7995904</v>
      </c>
      <c r="S2079">
        <v>117.75240550000001</v>
      </c>
      <c r="T2079">
        <v>0.27585799999999999</v>
      </c>
      <c r="U2079">
        <v>6.2621000999999996</v>
      </c>
      <c r="V2079"/>
      <c r="W2079">
        <v>6.7140414999999996</v>
      </c>
      <c r="X2079">
        <v>1605.106096</v>
      </c>
      <c r="Y2079">
        <v>9.5169393000000007</v>
      </c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  <c r="BA2079"/>
      <c r="BB2079"/>
      <c r="BC2079"/>
    </row>
    <row r="2080" spans="1:55" x14ac:dyDescent="0.2">
      <c r="A2080" s="3" t="str">
        <f t="shared" si="32"/>
        <v>BrazilAR5_FAO2009</v>
      </c>
      <c r="B2080" t="s">
        <v>150</v>
      </c>
      <c r="C2080" t="s">
        <v>151</v>
      </c>
      <c r="D2080" t="s">
        <v>145</v>
      </c>
      <c r="E2080" t="s">
        <v>31</v>
      </c>
      <c r="F2080">
        <v>2042.9777080308725</v>
      </c>
      <c r="G2080">
        <v>10.502793802069101</v>
      </c>
      <c r="H2080" t="s">
        <v>153</v>
      </c>
      <c r="I2080" t="s">
        <v>100</v>
      </c>
      <c r="J2080">
        <v>4.7286849744534482E-2</v>
      </c>
      <c r="K2080">
        <v>0.1806672286143686</v>
      </c>
      <c r="L2080">
        <v>3.2934377959929866E-2</v>
      </c>
      <c r="M2080"/>
      <c r="N2080">
        <v>9.5691939873602267E-3</v>
      </c>
      <c r="O2080">
        <v>0.77682919943834128</v>
      </c>
      <c r="P2080">
        <v>5.223889999999999</v>
      </c>
      <c r="Q2080">
        <v>11.9987706</v>
      </c>
      <c r="R2080">
        <v>341.83999920000002</v>
      </c>
      <c r="S2080">
        <v>116.586697</v>
      </c>
      <c r="T2080">
        <v>0.27585799999999999</v>
      </c>
      <c r="U2080">
        <v>2.7411886999999995</v>
      </c>
      <c r="V2080"/>
      <c r="W2080">
        <v>2.8459983999999996</v>
      </c>
      <c r="X2080">
        <v>1605.106096</v>
      </c>
      <c r="Y2080">
        <v>5.2745385999999996</v>
      </c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  <c r="AZ2080"/>
      <c r="BA2080"/>
      <c r="BB2080"/>
      <c r="BC2080"/>
    </row>
    <row r="2081" spans="1:55" x14ac:dyDescent="0.2">
      <c r="A2081" s="3" t="str">
        <f t="shared" si="32"/>
        <v>BrazilAR5_FAO2010</v>
      </c>
      <c r="B2081" t="s">
        <v>150</v>
      </c>
      <c r="C2081" t="s">
        <v>151</v>
      </c>
      <c r="D2081" t="s">
        <v>145</v>
      </c>
      <c r="E2081" t="s">
        <v>30</v>
      </c>
      <c r="F2081">
        <v>2147.8269496429534</v>
      </c>
      <c r="G2081">
        <v>10.938572712742758</v>
      </c>
      <c r="H2081" t="s">
        <v>219</v>
      </c>
      <c r="I2081" t="s">
        <v>100</v>
      </c>
      <c r="J2081">
        <v>4.7771152662071006E-2</v>
      </c>
      <c r="K2081">
        <v>0.19459522216742489</v>
      </c>
      <c r="L2081">
        <v>3.2994394642352612E-2</v>
      </c>
      <c r="M2081"/>
      <c r="N2081">
        <v>1.0144415965924082E-2</v>
      </c>
      <c r="O2081">
        <v>0.76226596722429829</v>
      </c>
      <c r="P2081">
        <v>4.9518252</v>
      </c>
      <c r="Q2081">
        <v>12.240316200000001</v>
      </c>
      <c r="R2081">
        <v>348.90013199999999</v>
      </c>
      <c r="S2081">
        <v>122.880341</v>
      </c>
      <c r="T2081">
        <v>0.27585799999999999</v>
      </c>
      <c r="U2081">
        <v>20.996278199999999</v>
      </c>
      <c r="V2081"/>
      <c r="W2081">
        <v>21.664351600000003</v>
      </c>
      <c r="X2081">
        <v>1605.106096</v>
      </c>
      <c r="Y2081">
        <v>23.3844794</v>
      </c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  <c r="AY2081"/>
      <c r="AZ2081"/>
      <c r="BA2081"/>
      <c r="BB2081"/>
      <c r="BC2081"/>
    </row>
    <row r="2082" spans="1:55" x14ac:dyDescent="0.2">
      <c r="A2082" s="3" t="str">
        <f t="shared" si="32"/>
        <v>BrazilAR5_FAO2011</v>
      </c>
      <c r="B2082" t="s">
        <v>150</v>
      </c>
      <c r="C2082" t="s">
        <v>151</v>
      </c>
      <c r="D2082" t="s">
        <v>145</v>
      </c>
      <c r="E2082" t="s">
        <v>29</v>
      </c>
      <c r="F2082">
        <v>1311.2292399159269</v>
      </c>
      <c r="G2082">
        <v>6.6161780247251984</v>
      </c>
      <c r="H2082" t="s">
        <v>38</v>
      </c>
      <c r="I2082" t="s">
        <v>97</v>
      </c>
      <c r="J2082">
        <v>2.9074912044451871E-2</v>
      </c>
      <c r="K2082">
        <v>0.33377581154757796</v>
      </c>
      <c r="L2082">
        <v>5.4809398194176927E-2</v>
      </c>
      <c r="M2082"/>
      <c r="N2082">
        <v>1.7809379697154851E-2</v>
      </c>
      <c r="O2082">
        <v>0.59360541056109029</v>
      </c>
      <c r="P2082">
        <v>5.0071783999999999</v>
      </c>
      <c r="Q2082">
        <v>12.409636699999998</v>
      </c>
      <c r="R2082">
        <v>354.3632288</v>
      </c>
      <c r="S2082">
        <v>128.86896999999999</v>
      </c>
      <c r="T2082">
        <v>0.27585799999999999</v>
      </c>
      <c r="U2082">
        <v>4.4000477</v>
      </c>
      <c r="V2082"/>
      <c r="W2082">
        <v>4.7329411999999991</v>
      </c>
      <c r="X2082">
        <v>780.90269769999998</v>
      </c>
      <c r="Y2082">
        <v>8.8262017999999998</v>
      </c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  <c r="BA2082"/>
      <c r="BB2082"/>
      <c r="BC2082"/>
    </row>
    <row r="2083" spans="1:55" x14ac:dyDescent="0.2">
      <c r="A2083" s="3" t="str">
        <f t="shared" si="32"/>
        <v>BrazilAR5_FAO2012</v>
      </c>
      <c r="B2083" t="s">
        <v>150</v>
      </c>
      <c r="C2083" t="s">
        <v>151</v>
      </c>
      <c r="D2083" t="s">
        <v>145</v>
      </c>
      <c r="E2083" t="s">
        <v>28</v>
      </c>
      <c r="F2083">
        <v>1355.4104518320719</v>
      </c>
      <c r="G2083">
        <v>6.7778077475009342</v>
      </c>
      <c r="H2083" t="s">
        <v>132</v>
      </c>
      <c r="I2083" t="s">
        <v>97</v>
      </c>
      <c r="J2083">
        <v>2.9723161154199377E-2</v>
      </c>
      <c r="K2083">
        <v>0.34889688036257166</v>
      </c>
      <c r="L2083">
        <v>5.376166383423174E-2</v>
      </c>
      <c r="M2083"/>
      <c r="N2083">
        <v>1.883260437732022E-2</v>
      </c>
      <c r="O2083">
        <v>0.57850885142587627</v>
      </c>
      <c r="P2083">
        <v>4.3894815999999999</v>
      </c>
      <c r="Q2083">
        <v>12.2709534</v>
      </c>
      <c r="R2083">
        <v>351.39015240000003</v>
      </c>
      <c r="S2083">
        <v>125.96671649999999</v>
      </c>
      <c r="T2083">
        <v>0.27585799999999999</v>
      </c>
      <c r="U2083">
        <v>9.3985285999999988</v>
      </c>
      <c r="V2083"/>
      <c r="W2083">
        <v>9.6217182000000001</v>
      </c>
      <c r="X2083">
        <v>780.90269769999998</v>
      </c>
      <c r="Y2083">
        <v>16.260838200000002</v>
      </c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  <c r="BA2083"/>
      <c r="BB2083"/>
      <c r="BC2083"/>
    </row>
    <row r="2084" spans="1:55" x14ac:dyDescent="0.2">
      <c r="A2084" s="3" t="str">
        <f t="shared" si="32"/>
        <v>BrazilAR5_FAO2013</v>
      </c>
      <c r="B2084" t="s">
        <v>150</v>
      </c>
      <c r="C2084" t="s">
        <v>151</v>
      </c>
      <c r="D2084" t="s">
        <v>145</v>
      </c>
      <c r="E2084" t="s">
        <v>27</v>
      </c>
      <c r="F2084">
        <v>1378.7529685661195</v>
      </c>
      <c r="G2084">
        <v>6.8349241089392185</v>
      </c>
      <c r="H2084" t="s">
        <v>120</v>
      </c>
      <c r="I2084" t="s">
        <v>97</v>
      </c>
      <c r="J2084">
        <v>2.9845415313097035E-2</v>
      </c>
      <c r="K2084">
        <v>0.36615882116724274</v>
      </c>
      <c r="L2084">
        <v>5.3577804209570742E-2</v>
      </c>
      <c r="M2084"/>
      <c r="N2084">
        <v>1.972045669659702E-2</v>
      </c>
      <c r="O2084">
        <v>0.56054291792658961</v>
      </c>
      <c r="P2084">
        <v>4.2801024000000005</v>
      </c>
      <c r="Q2084">
        <v>12.086855200000002</v>
      </c>
      <c r="R2084">
        <v>352.34074959999998</v>
      </c>
      <c r="S2084">
        <v>130.83301750000001</v>
      </c>
      <c r="T2084">
        <v>0.27585799999999999</v>
      </c>
      <c r="U2084">
        <v>2.7748027000000004</v>
      </c>
      <c r="V2084"/>
      <c r="W2084">
        <v>2.8008181999999997</v>
      </c>
      <c r="X2084">
        <v>780.90269769999998</v>
      </c>
      <c r="Y2084">
        <v>6.1562898000000006</v>
      </c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  <c r="BA2084"/>
      <c r="BB2084"/>
      <c r="BC2084"/>
    </row>
    <row r="2085" spans="1:55" x14ac:dyDescent="0.2">
      <c r="A2085" s="3" t="str">
        <f t="shared" si="32"/>
        <v>BrazilAR5_FAO2014</v>
      </c>
      <c r="B2085" t="s">
        <v>150</v>
      </c>
      <c r="C2085" t="s">
        <v>151</v>
      </c>
      <c r="D2085" t="s">
        <v>145</v>
      </c>
      <c r="E2085" t="s">
        <v>24</v>
      </c>
      <c r="F2085">
        <v>1420.5724205954689</v>
      </c>
      <c r="G2085">
        <v>6.9820842638600276</v>
      </c>
      <c r="H2085" t="s">
        <v>32</v>
      </c>
      <c r="I2085" t="s">
        <v>97</v>
      </c>
      <c r="J2085">
        <v>3.034179167164221E-2</v>
      </c>
      <c r="K2085">
        <v>0.375056288308728</v>
      </c>
      <c r="L2085">
        <v>5.2705508745703712E-2</v>
      </c>
      <c r="M2085"/>
      <c r="N2085">
        <v>1.9332606502437434E-2</v>
      </c>
      <c r="O2085">
        <v>0.55290559644313086</v>
      </c>
      <c r="P2085">
        <v>4.2577752000000002</v>
      </c>
      <c r="Q2085">
        <v>12.3109248</v>
      </c>
      <c r="R2085">
        <v>353.46429160000002</v>
      </c>
      <c r="S2085">
        <v>134.44894250000002</v>
      </c>
      <c r="T2085">
        <v>0.27585799999999999</v>
      </c>
      <c r="U2085">
        <v>6.1379413000000005</v>
      </c>
      <c r="V2085"/>
      <c r="W2085">
        <v>6.2500923000000004</v>
      </c>
      <c r="X2085">
        <v>780.90269769999998</v>
      </c>
      <c r="Y2085">
        <v>10.302401700000001</v>
      </c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  <c r="BA2085"/>
      <c r="BB2085"/>
      <c r="BC2085"/>
    </row>
    <row r="2086" spans="1:55" x14ac:dyDescent="0.2">
      <c r="A2086" s="3" t="str">
        <f t="shared" si="32"/>
        <v>BrazilAR5_FAO2015</v>
      </c>
      <c r="B2086" t="s">
        <v>150</v>
      </c>
      <c r="C2086" t="s">
        <v>151</v>
      </c>
      <c r="D2086" t="s">
        <v>145</v>
      </c>
      <c r="E2086" t="s">
        <v>22</v>
      </c>
      <c r="F2086">
        <v>1405.5620363574953</v>
      </c>
      <c r="G2086">
        <v>6.8501112739764709</v>
      </c>
      <c r="H2086" t="s">
        <v>195</v>
      </c>
      <c r="I2086" t="s">
        <v>97</v>
      </c>
      <c r="J2086">
        <v>3.0074312766174005E-2</v>
      </c>
      <c r="K2086">
        <v>0.36272033184408148</v>
      </c>
      <c r="L2086">
        <v>5.3980845896937774E-2</v>
      </c>
      <c r="M2086"/>
      <c r="N2086">
        <v>1.8246862362422667E-2</v>
      </c>
      <c r="O2086">
        <v>0.5650519598965581</v>
      </c>
      <c r="P2086">
        <v>3.8894884000000003</v>
      </c>
      <c r="Q2086">
        <v>12.5701432</v>
      </c>
      <c r="R2086">
        <v>357.47735519999998</v>
      </c>
      <c r="S2086">
        <v>130.861346</v>
      </c>
      <c r="T2086">
        <v>0.27585799999999999</v>
      </c>
      <c r="U2086">
        <v>12.06216</v>
      </c>
      <c r="V2086"/>
      <c r="W2086">
        <v>12.2508132</v>
      </c>
      <c r="X2086">
        <v>780.90269769999998</v>
      </c>
      <c r="Y2086">
        <v>12.803856600000001</v>
      </c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  <c r="BA2086"/>
      <c r="BB2086"/>
      <c r="BC2086"/>
    </row>
    <row r="2087" spans="1:55" x14ac:dyDescent="0.2">
      <c r="A2087" s="3" t="str">
        <f t="shared" si="32"/>
        <v>BrazilAR5_FAO2016</v>
      </c>
      <c r="B2087" t="s">
        <v>150</v>
      </c>
      <c r="C2087" t="s">
        <v>151</v>
      </c>
      <c r="D2087" t="s">
        <v>145</v>
      </c>
      <c r="E2087" t="s">
        <v>21</v>
      </c>
      <c r="F2087">
        <v>1489.8650329472175</v>
      </c>
      <c r="G2087">
        <v>7.2023014227903799</v>
      </c>
      <c r="H2087" t="s">
        <v>118</v>
      </c>
      <c r="I2087" t="s">
        <v>101</v>
      </c>
      <c r="J2087">
        <v>3.1499101926338771E-2</v>
      </c>
      <c r="K2087">
        <v>0.31813766466079807</v>
      </c>
      <c r="L2087">
        <v>5.1425580214500603E-2</v>
      </c>
      <c r="M2087"/>
      <c r="N2087">
        <v>1.5437746196044084E-2</v>
      </c>
      <c r="O2087">
        <v>0.61499900892865722</v>
      </c>
      <c r="P2087">
        <v>3.5357896000000002</v>
      </c>
      <c r="Q2087">
        <v>12.680063799999999</v>
      </c>
      <c r="R2087">
        <v>361.47660359999998</v>
      </c>
      <c r="S2087">
        <v>131.9437915</v>
      </c>
      <c r="T2087">
        <v>0.27726810000000002</v>
      </c>
      <c r="U2087">
        <v>10.095566299999998</v>
      </c>
      <c r="V2087"/>
      <c r="W2087">
        <v>10.213859599999999</v>
      </c>
      <c r="X2087">
        <v>653.40277200000003</v>
      </c>
      <c r="Y2087">
        <v>9.7974608000000014</v>
      </c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  <c r="BA2087"/>
      <c r="BB2087"/>
      <c r="BC2087"/>
    </row>
    <row r="2088" spans="1:55" x14ac:dyDescent="0.2">
      <c r="A2088" s="3" t="str">
        <f t="shared" si="32"/>
        <v>BrazilAR5_FAO2017</v>
      </c>
      <c r="B2088" t="s">
        <v>150</v>
      </c>
      <c r="C2088" t="s">
        <v>151</v>
      </c>
      <c r="D2088" t="s">
        <v>145</v>
      </c>
      <c r="E2088" t="s">
        <v>20</v>
      </c>
      <c r="F2088">
        <v>1510.0539021353877</v>
      </c>
      <c r="G2088">
        <v>7.2422924717732746</v>
      </c>
      <c r="H2088" t="s">
        <v>120</v>
      </c>
      <c r="I2088" t="s">
        <v>101</v>
      </c>
      <c r="J2088">
        <v>3.1485688537026664E-2</v>
      </c>
      <c r="K2088">
        <v>0.32242207554772717</v>
      </c>
      <c r="L2088">
        <v>5.1230568484884074E-2</v>
      </c>
      <c r="M2088"/>
      <c r="N2088">
        <v>1.378309704130826E-2</v>
      </c>
      <c r="O2088">
        <v>0.61256425892608057</v>
      </c>
      <c r="P2088">
        <v>3.6490412000000001</v>
      </c>
      <c r="Q2088">
        <v>12.739454699999998</v>
      </c>
      <c r="R2088">
        <v>355.37318599999998</v>
      </c>
      <c r="S2088">
        <v>138.03192800000002</v>
      </c>
      <c r="T2088">
        <v>0.28514060000000002</v>
      </c>
      <c r="U2088">
        <v>15.449876</v>
      </c>
      <c r="V2088"/>
      <c r="W2088">
        <v>15.6050158</v>
      </c>
      <c r="X2088">
        <v>653.40277200000003</v>
      </c>
      <c r="Y2088">
        <v>12.7527857</v>
      </c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  <c r="AZ2088"/>
      <c r="BA2088"/>
      <c r="BB2088"/>
      <c r="BC2088"/>
    </row>
    <row r="2089" spans="1:55" x14ac:dyDescent="0.2">
      <c r="A2089" s="3" t="str">
        <f t="shared" si="32"/>
        <v>BrazilAR5_FAO2018</v>
      </c>
      <c r="B2089" t="s">
        <v>150</v>
      </c>
      <c r="C2089" t="s">
        <v>151</v>
      </c>
      <c r="D2089" t="s">
        <v>145</v>
      </c>
      <c r="E2089" t="s">
        <v>19</v>
      </c>
      <c r="F2089">
        <v>1466.75420127813</v>
      </c>
      <c r="G2089">
        <v>6.9790074022712902</v>
      </c>
      <c r="H2089" t="s">
        <v>214</v>
      </c>
      <c r="I2089" t="s">
        <v>97</v>
      </c>
      <c r="J2089">
        <v>2.9852355104230718E-2</v>
      </c>
      <c r="K2089">
        <v>0.31618375856766562</v>
      </c>
      <c r="L2089">
        <v>5.3250003210796315E-2</v>
      </c>
      <c r="M2089"/>
      <c r="N2089">
        <v>1.4382969332696605E-2</v>
      </c>
      <c r="O2089">
        <v>0.61618326888884145</v>
      </c>
      <c r="P2089">
        <v>3.4052256000000001</v>
      </c>
      <c r="Q2089">
        <v>12.7387438</v>
      </c>
      <c r="R2089">
        <v>353.56133679999999</v>
      </c>
      <c r="S2089">
        <v>137.60813999999999</v>
      </c>
      <c r="T2089">
        <v>0.28774909999999998</v>
      </c>
      <c r="U2089">
        <v>4.5436604999999997</v>
      </c>
      <c r="V2089"/>
      <c r="W2089">
        <v>4.6314060000000001</v>
      </c>
      <c r="X2089">
        <v>653.40277200000003</v>
      </c>
      <c r="Y2089">
        <v>5.1201926000000002</v>
      </c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  <c r="AY2089"/>
      <c r="AZ2089"/>
      <c r="BA2089"/>
      <c r="BB2089"/>
      <c r="BC2089"/>
    </row>
    <row r="2090" spans="1:55" x14ac:dyDescent="0.2">
      <c r="A2090" s="3" t="str">
        <f t="shared" si="32"/>
        <v>BrazilAR5_FAO2019</v>
      </c>
      <c r="B2090" t="s">
        <v>150</v>
      </c>
      <c r="C2090" t="s">
        <v>151</v>
      </c>
      <c r="D2090" t="s">
        <v>145</v>
      </c>
      <c r="E2090" t="s">
        <v>18</v>
      </c>
      <c r="F2090">
        <v>1490.671146601871</v>
      </c>
      <c r="G2090">
        <v>7.0386764061345461</v>
      </c>
      <c r="H2090" t="s">
        <v>34</v>
      </c>
      <c r="I2090" t="s">
        <v>97</v>
      </c>
      <c r="J2090">
        <v>3.0176423872155023E-2</v>
      </c>
      <c r="K2090">
        <v>0.31266831502502535</v>
      </c>
      <c r="L2090">
        <v>5.2894571814755181E-2</v>
      </c>
      <c r="M2090"/>
      <c r="N2090">
        <v>1.4536634703584937E-2</v>
      </c>
      <c r="O2090">
        <v>0.61990047845663465</v>
      </c>
      <c r="P2090">
        <v>3.1103996</v>
      </c>
      <c r="Q2090">
        <v>12.711508699999998</v>
      </c>
      <c r="R2090">
        <v>355.75695960000002</v>
      </c>
      <c r="S2090">
        <v>140.54823549999998</v>
      </c>
      <c r="T2090">
        <v>0.28328300000000001</v>
      </c>
      <c r="U2090">
        <v>12.885880499999999</v>
      </c>
      <c r="V2090"/>
      <c r="W2090">
        <v>13.0877853</v>
      </c>
      <c r="X2090">
        <v>653.40277200000003</v>
      </c>
      <c r="Y2090">
        <v>12.010601399999999</v>
      </c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  <c r="AY2090"/>
      <c r="AZ2090"/>
      <c r="BA2090"/>
      <c r="BB2090"/>
      <c r="BC2090"/>
    </row>
    <row r="2091" spans="1:55" x14ac:dyDescent="0.2">
      <c r="A2091" s="3" t="str">
        <f t="shared" si="32"/>
        <v>BrazilAR5_FAO2020</v>
      </c>
      <c r="B2091" t="s">
        <v>150</v>
      </c>
      <c r="C2091" t="s">
        <v>151</v>
      </c>
      <c r="D2091" t="s">
        <v>145</v>
      </c>
      <c r="E2091" t="s">
        <v>107</v>
      </c>
      <c r="F2091">
        <v>1492.1295864531203</v>
      </c>
      <c r="G2091">
        <v>6.9988529747359989</v>
      </c>
      <c r="H2091" t="s">
        <v>115</v>
      </c>
      <c r="I2091" t="s">
        <v>97</v>
      </c>
      <c r="J2091">
        <v>3.1774705494178816E-2</v>
      </c>
      <c r="K2091">
        <v>0.29732892775620973</v>
      </c>
      <c r="L2091">
        <v>5.3341317547839828E-2</v>
      </c>
      <c r="M2091"/>
      <c r="N2091">
        <v>1.6086004435599738E-2</v>
      </c>
      <c r="O2091">
        <v>0.63324375026035074</v>
      </c>
      <c r="P2091">
        <v>3.0515436</v>
      </c>
      <c r="Q2091">
        <v>12.894507999999998</v>
      </c>
      <c r="R2091">
        <v>360.95550679999997</v>
      </c>
      <c r="S2091">
        <v>148.20946499999999</v>
      </c>
      <c r="T2091">
        <v>0.28328300000000001</v>
      </c>
      <c r="U2091">
        <v>20.333054400000002</v>
      </c>
      <c r="V2091"/>
      <c r="W2091">
        <v>20.461906199999998</v>
      </c>
      <c r="X2091">
        <v>653.40277200000003</v>
      </c>
      <c r="Y2091">
        <v>12.391042499999999</v>
      </c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  <c r="AY2091"/>
      <c r="AZ2091"/>
      <c r="BA2091"/>
      <c r="BB2091"/>
      <c r="BC2091"/>
    </row>
    <row r="2092" spans="1:55" x14ac:dyDescent="0.2">
      <c r="A2092" s="3" t="str">
        <f t="shared" si="32"/>
        <v>BrazilAR6_FAO1990</v>
      </c>
      <c r="B2092" t="s">
        <v>150</v>
      </c>
      <c r="C2092" t="s">
        <v>151</v>
      </c>
      <c r="D2092" t="s">
        <v>300</v>
      </c>
      <c r="E2092" t="s">
        <v>79</v>
      </c>
      <c r="F2092">
        <v>1655.4820550747654</v>
      </c>
      <c r="G2092">
        <v>10.984812521388537</v>
      </c>
      <c r="H2092" t="s">
        <v>213</v>
      </c>
      <c r="I2092" t="s">
        <v>100</v>
      </c>
      <c r="J2092">
        <v>5.0516754344830793E-2</v>
      </c>
      <c r="K2092">
        <v>0.12352212552707491</v>
      </c>
      <c r="L2092">
        <v>1.9996592471976354E-2</v>
      </c>
      <c r="M2092"/>
      <c r="N2092">
        <v>8.5258369045640697E-3</v>
      </c>
      <c r="O2092">
        <v>0.84795544509638465</v>
      </c>
      <c r="P2092">
        <v>6.9734543999999996</v>
      </c>
      <c r="Q2092">
        <v>9.0781991999999985</v>
      </c>
      <c r="R2092">
        <v>243.62632816000001</v>
      </c>
      <c r="S2092">
        <v>80.701284299999998</v>
      </c>
      <c r="T2092">
        <v>0.1830734</v>
      </c>
      <c r="U2092">
        <v>11.866456920000001</v>
      </c>
      <c r="V2092"/>
      <c r="W2092">
        <v>12.123316060000001</v>
      </c>
      <c r="X2092">
        <v>1385.2086765000001</v>
      </c>
      <c r="Y2092">
        <v>11.108323479999999</v>
      </c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  <c r="AZ2092"/>
      <c r="BA2092"/>
      <c r="BB2092"/>
      <c r="BC2092"/>
    </row>
    <row r="2093" spans="1:55" x14ac:dyDescent="0.2">
      <c r="A2093" s="3" t="str">
        <f t="shared" si="32"/>
        <v>BrazilAR6_FAO1991</v>
      </c>
      <c r="B2093" t="s">
        <v>150</v>
      </c>
      <c r="C2093" t="s">
        <v>151</v>
      </c>
      <c r="D2093" t="s">
        <v>300</v>
      </c>
      <c r="E2093" t="s">
        <v>78</v>
      </c>
      <c r="F2093">
        <v>1676.5614008685907</v>
      </c>
      <c r="G2093">
        <v>10.933874206282731</v>
      </c>
      <c r="H2093" t="s">
        <v>206</v>
      </c>
      <c r="I2093" t="s">
        <v>100</v>
      </c>
      <c r="J2093">
        <v>5.0875741116629965E-2</v>
      </c>
      <c r="K2093">
        <v>0.12601007895036795</v>
      </c>
      <c r="L2093">
        <v>2.0512621835491934E-2</v>
      </c>
      <c r="M2093"/>
      <c r="N2093">
        <v>9.2991404859510979E-3</v>
      </c>
      <c r="O2093">
        <v>0.84417815872818902</v>
      </c>
      <c r="P2093">
        <v>7.282498079999999</v>
      </c>
      <c r="Q2093">
        <v>9.3686357999999998</v>
      </c>
      <c r="R2093">
        <v>251.86716111999996</v>
      </c>
      <c r="S2093">
        <v>83.266119299999986</v>
      </c>
      <c r="T2093">
        <v>0.1830734</v>
      </c>
      <c r="U2093">
        <v>11.866456920000001</v>
      </c>
      <c r="V2093"/>
      <c r="W2093">
        <v>12.123316060000001</v>
      </c>
      <c r="X2093">
        <v>1385.2086765000001</v>
      </c>
      <c r="Y2093">
        <v>11.108323479999999</v>
      </c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  <c r="AZ2093"/>
      <c r="BA2093"/>
      <c r="BB2093"/>
      <c r="BC2093"/>
    </row>
    <row r="2094" spans="1:55" x14ac:dyDescent="0.2">
      <c r="A2094" s="3" t="str">
        <f t="shared" si="32"/>
        <v>BrazilAR6_FAO1992</v>
      </c>
      <c r="B2094" t="s">
        <v>150</v>
      </c>
      <c r="C2094" t="s">
        <v>151</v>
      </c>
      <c r="D2094" t="s">
        <v>300</v>
      </c>
      <c r="E2094" t="s">
        <v>76</v>
      </c>
      <c r="F2094">
        <v>1686.3353663746309</v>
      </c>
      <c r="G2094">
        <v>10.816721110743767</v>
      </c>
      <c r="H2094" t="s">
        <v>202</v>
      </c>
      <c r="I2094" t="s">
        <v>100</v>
      </c>
      <c r="J2094">
        <v>5.1327096722322677E-2</v>
      </c>
      <c r="K2094">
        <v>0.12786912443057138</v>
      </c>
      <c r="L2094">
        <v>2.1224467394612333E-2</v>
      </c>
      <c r="M2094"/>
      <c r="N2094">
        <v>7.9059896778789201E-3</v>
      </c>
      <c r="O2094">
        <v>0.8430004184969373</v>
      </c>
      <c r="P2094">
        <v>8.2815540799999994</v>
      </c>
      <c r="Q2094">
        <v>9.5089545400000013</v>
      </c>
      <c r="R2094">
        <v>255.30066879999998</v>
      </c>
      <c r="S2094">
        <v>84.905593500000009</v>
      </c>
      <c r="T2094">
        <v>0.1830734</v>
      </c>
      <c r="U2094">
        <v>11.866456920000001</v>
      </c>
      <c r="V2094"/>
      <c r="W2094">
        <v>12.123316060000001</v>
      </c>
      <c r="X2094">
        <v>1385.2086765000001</v>
      </c>
      <c r="Y2094">
        <v>11.108323479999999</v>
      </c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  <c r="AZ2094"/>
      <c r="BA2094"/>
      <c r="BB2094"/>
      <c r="BC2094"/>
    </row>
    <row r="2095" spans="1:55" x14ac:dyDescent="0.2">
      <c r="A2095" s="3" t="str">
        <f t="shared" si="32"/>
        <v>BrazilAR6_FAO1993</v>
      </c>
      <c r="B2095" t="s">
        <v>150</v>
      </c>
      <c r="C2095" t="s">
        <v>151</v>
      </c>
      <c r="D2095" t="s">
        <v>300</v>
      </c>
      <c r="E2095" t="s">
        <v>73</v>
      </c>
      <c r="F2095">
        <v>1697.5346529363758</v>
      </c>
      <c r="G2095">
        <v>10.713994434430987</v>
      </c>
      <c r="H2095" t="s">
        <v>167</v>
      </c>
      <c r="I2095" t="s">
        <v>100</v>
      </c>
      <c r="J2095">
        <v>5.1424385660891241E-2</v>
      </c>
      <c r="K2095">
        <v>0.13111773221911252</v>
      </c>
      <c r="L2095">
        <v>2.1802341375464784E-2</v>
      </c>
      <c r="M2095"/>
      <c r="N2095">
        <v>8.6769480520007183E-3</v>
      </c>
      <c r="O2095">
        <v>0.83840297835342203</v>
      </c>
      <c r="P2095">
        <v>7.7944048000000006</v>
      </c>
      <c r="Q2095">
        <v>9.4915135599999996</v>
      </c>
      <c r="R2095">
        <v>256.06739327999998</v>
      </c>
      <c r="S2095">
        <v>86.450282099999995</v>
      </c>
      <c r="T2095">
        <v>0.19645760000000001</v>
      </c>
      <c r="U2095">
        <v>11.866456920000001</v>
      </c>
      <c r="V2095"/>
      <c r="W2095">
        <v>12.123316060000001</v>
      </c>
      <c r="X2095">
        <v>1385.2086765000001</v>
      </c>
      <c r="Y2095">
        <v>11.108323479999999</v>
      </c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  <c r="AZ2095"/>
      <c r="BA2095"/>
      <c r="BB2095"/>
      <c r="BC2095"/>
    </row>
    <row r="2096" spans="1:55" x14ac:dyDescent="0.2">
      <c r="A2096" s="3" t="str">
        <f t="shared" si="32"/>
        <v>BrazilAR6_FAO1994</v>
      </c>
      <c r="B2096" t="s">
        <v>150</v>
      </c>
      <c r="C2096" t="s">
        <v>151</v>
      </c>
      <c r="D2096" t="s">
        <v>300</v>
      </c>
      <c r="E2096" t="s">
        <v>70</v>
      </c>
      <c r="F2096">
        <v>1714.8830936967784</v>
      </c>
      <c r="G2096">
        <v>10.652739878267834</v>
      </c>
      <c r="H2096" t="s">
        <v>218</v>
      </c>
      <c r="I2096" t="s">
        <v>100</v>
      </c>
      <c r="J2096">
        <v>5.1533100904356158E-2</v>
      </c>
      <c r="K2096">
        <v>0.13437532247170431</v>
      </c>
      <c r="L2096">
        <v>2.2343173211534922E-2</v>
      </c>
      <c r="M2096"/>
      <c r="N2096">
        <v>8.5912736874908264E-3</v>
      </c>
      <c r="O2096">
        <v>0.83469023062926995</v>
      </c>
      <c r="P2096">
        <v>7.8005683199999991</v>
      </c>
      <c r="Q2096">
        <v>9.7173568799999988</v>
      </c>
      <c r="R2096">
        <v>261.07263935999998</v>
      </c>
      <c r="S2096">
        <v>89.192949299999995</v>
      </c>
      <c r="T2096">
        <v>0.19645760000000001</v>
      </c>
      <c r="U2096">
        <v>11.866456920000001</v>
      </c>
      <c r="V2096"/>
      <c r="W2096">
        <v>12.123316060000001</v>
      </c>
      <c r="X2096">
        <v>1385.2086765000001</v>
      </c>
      <c r="Y2096">
        <v>11.108323479999999</v>
      </c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  <c r="AZ2096"/>
      <c r="BA2096"/>
      <c r="BB2096"/>
      <c r="BC2096"/>
    </row>
    <row r="2097" spans="1:55" x14ac:dyDescent="0.2">
      <c r="A2097" s="3" t="str">
        <f t="shared" si="32"/>
        <v>BrazilAR6_FAO1995</v>
      </c>
      <c r="B2097" t="s">
        <v>150</v>
      </c>
      <c r="C2097" t="s">
        <v>151</v>
      </c>
      <c r="D2097" t="s">
        <v>300</v>
      </c>
      <c r="E2097" t="s">
        <v>68</v>
      </c>
      <c r="F2097">
        <v>1742.1406530048321</v>
      </c>
      <c r="G2097">
        <v>10.654295681716347</v>
      </c>
      <c r="H2097" t="s">
        <v>206</v>
      </c>
      <c r="I2097" t="s">
        <v>100</v>
      </c>
      <c r="J2097">
        <v>5.1168807009644976E-2</v>
      </c>
      <c r="K2097">
        <v>0.14238305632613246</v>
      </c>
      <c r="L2097">
        <v>2.2907008071459834E-2</v>
      </c>
      <c r="M2097"/>
      <c r="N2097">
        <v>9.4464531159496185E-3</v>
      </c>
      <c r="O2097">
        <v>0.82526348248645809</v>
      </c>
      <c r="P2097">
        <v>7.7276559999999996</v>
      </c>
      <c r="Q2097">
        <v>9.9473817999999987</v>
      </c>
      <c r="R2097">
        <v>266.03990880000003</v>
      </c>
      <c r="S2097">
        <v>90.378943200000009</v>
      </c>
      <c r="T2097">
        <v>0.19816159999999999</v>
      </c>
      <c r="U2097">
        <v>11.866456920000001</v>
      </c>
      <c r="V2097"/>
      <c r="W2097">
        <v>12.123316060000001</v>
      </c>
      <c r="X2097">
        <v>1385.2086765000001</v>
      </c>
      <c r="Y2097">
        <v>11.108323479999999</v>
      </c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  <c r="AY2097"/>
      <c r="AZ2097"/>
      <c r="BA2097"/>
      <c r="BB2097"/>
      <c r="BC2097"/>
    </row>
    <row r="2098" spans="1:55" x14ac:dyDescent="0.2">
      <c r="A2098" s="3" t="str">
        <f t="shared" si="32"/>
        <v>BrazilAR6_FAO1996</v>
      </c>
      <c r="B2098" t="s">
        <v>150</v>
      </c>
      <c r="C2098" t="s">
        <v>151</v>
      </c>
      <c r="D2098" t="s">
        <v>300</v>
      </c>
      <c r="E2098" t="s">
        <v>65</v>
      </c>
      <c r="F2098">
        <v>1746.3254815020134</v>
      </c>
      <c r="G2098">
        <v>10.517680988845454</v>
      </c>
      <c r="H2098" t="s">
        <v>206</v>
      </c>
      <c r="I2098" t="s">
        <v>100</v>
      </c>
      <c r="J2098">
        <v>5.0752699897711064E-2</v>
      </c>
      <c r="K2098">
        <v>0.15355219662223332</v>
      </c>
      <c r="L2098">
        <v>2.3676119049948322E-2</v>
      </c>
      <c r="M2098"/>
      <c r="N2098">
        <v>1.017076151504322E-2</v>
      </c>
      <c r="O2098">
        <v>0.81260092281277507</v>
      </c>
      <c r="P2098">
        <v>5.7521417599999998</v>
      </c>
      <c r="Q2098">
        <v>8.9752203399999999</v>
      </c>
      <c r="R2098">
        <v>257.03868352000001</v>
      </c>
      <c r="S2098">
        <v>87.13805099999999</v>
      </c>
      <c r="T2098">
        <v>0.20024139999999999</v>
      </c>
      <c r="U2098">
        <v>12.369054500000001</v>
      </c>
      <c r="V2098"/>
      <c r="W2098">
        <v>12.592521459999999</v>
      </c>
      <c r="X2098">
        <v>1385.2086765000001</v>
      </c>
      <c r="Y2098">
        <v>7.3654148999999993</v>
      </c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  <c r="AY2098"/>
      <c r="AZ2098"/>
      <c r="BA2098"/>
      <c r="BB2098"/>
      <c r="BC2098"/>
    </row>
    <row r="2099" spans="1:55" x14ac:dyDescent="0.2">
      <c r="A2099" s="3" t="str">
        <f t="shared" si="32"/>
        <v>BrazilAR6_FAO1997</v>
      </c>
      <c r="B2099" t="s">
        <v>150</v>
      </c>
      <c r="C2099" t="s">
        <v>151</v>
      </c>
      <c r="D2099" t="s">
        <v>300</v>
      </c>
      <c r="E2099" t="s">
        <v>64</v>
      </c>
      <c r="F2099">
        <v>1778.8192429182548</v>
      </c>
      <c r="G2099">
        <v>10.553865302857888</v>
      </c>
      <c r="H2099" t="s">
        <v>202</v>
      </c>
      <c r="I2099" t="s">
        <v>100</v>
      </c>
      <c r="J2099">
        <v>4.9741377983721191E-2</v>
      </c>
      <c r="K2099">
        <v>0.1613153059146672</v>
      </c>
      <c r="L2099">
        <v>2.4181074142999182E-2</v>
      </c>
      <c r="M2099"/>
      <c r="N2099">
        <v>1.0551471193446344E-2</v>
      </c>
      <c r="O2099">
        <v>0.80395214874888732</v>
      </c>
      <c r="P2099">
        <v>5.4034404800000004</v>
      </c>
      <c r="Q2099">
        <v>9.1668251000000005</v>
      </c>
      <c r="R2099">
        <v>262.16442559999996</v>
      </c>
      <c r="S2099">
        <v>90.066085200000003</v>
      </c>
      <c r="T2099">
        <v>0.20307310000000001</v>
      </c>
      <c r="U2099">
        <v>15.064923920000002</v>
      </c>
      <c r="V2099"/>
      <c r="W2099">
        <v>15.383684479999999</v>
      </c>
      <c r="X2099">
        <v>1385.2086765000001</v>
      </c>
      <c r="Y2099">
        <v>7.6570200999999996</v>
      </c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  <c r="BA2099"/>
      <c r="BB2099"/>
      <c r="BC2099"/>
    </row>
    <row r="2100" spans="1:55" x14ac:dyDescent="0.2">
      <c r="A2100" s="3" t="str">
        <f t="shared" si="32"/>
        <v>BrazilAR6_FAO1998</v>
      </c>
      <c r="B2100" t="s">
        <v>150</v>
      </c>
      <c r="C2100" t="s">
        <v>151</v>
      </c>
      <c r="D2100" t="s">
        <v>300</v>
      </c>
      <c r="E2100" t="s">
        <v>62</v>
      </c>
      <c r="F2100">
        <v>1815.7724958100671</v>
      </c>
      <c r="G2100">
        <v>10.616081481302839</v>
      </c>
      <c r="H2100" t="s">
        <v>213</v>
      </c>
      <c r="I2100" t="s">
        <v>231</v>
      </c>
      <c r="J2100">
        <v>5.1495485419641995E-2</v>
      </c>
      <c r="K2100">
        <v>0.16347172412568353</v>
      </c>
      <c r="L2100">
        <v>2.4575881671834606E-2</v>
      </c>
      <c r="M2100"/>
      <c r="N2100">
        <v>1.1897806608400013E-2</v>
      </c>
      <c r="O2100">
        <v>0.80005458759408188</v>
      </c>
      <c r="P2100">
        <v>5.4106294400000001</v>
      </c>
      <c r="Q2100">
        <v>9.2660452599999985</v>
      </c>
      <c r="R2100">
        <v>264.98526959999998</v>
      </c>
      <c r="S2100">
        <v>91.558248599999985</v>
      </c>
      <c r="T2100">
        <v>0.2086433</v>
      </c>
      <c r="U2100">
        <v>26.67735536</v>
      </c>
      <c r="V2100"/>
      <c r="W2100">
        <v>27.227450219999998</v>
      </c>
      <c r="X2100">
        <v>1385.2086765000001</v>
      </c>
      <c r="Y2100">
        <v>14.1941313</v>
      </c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  <c r="BA2100"/>
      <c r="BB2100"/>
      <c r="BC2100"/>
    </row>
    <row r="2101" spans="1:55" x14ac:dyDescent="0.2">
      <c r="A2101" s="3" t="str">
        <f t="shared" si="32"/>
        <v>BrazilAR6_FAO1999</v>
      </c>
      <c r="B2101" t="s">
        <v>150</v>
      </c>
      <c r="C2101" t="s">
        <v>151</v>
      </c>
      <c r="D2101" t="s">
        <v>300</v>
      </c>
      <c r="E2101" t="s">
        <v>60</v>
      </c>
      <c r="F2101">
        <v>1826.1489691053691</v>
      </c>
      <c r="G2101">
        <v>10.526186615905203</v>
      </c>
      <c r="H2101" t="s">
        <v>213</v>
      </c>
      <c r="I2101" t="s">
        <v>231</v>
      </c>
      <c r="J2101">
        <v>5.1792829157163142E-2</v>
      </c>
      <c r="K2101">
        <v>0.16890872673792875</v>
      </c>
      <c r="L2101">
        <v>2.5907952089570245E-2</v>
      </c>
      <c r="M2101"/>
      <c r="N2101">
        <v>1.1959122924510917E-2</v>
      </c>
      <c r="O2101">
        <v>0.79322419824799006</v>
      </c>
      <c r="P2101">
        <v>6.7377065599999995</v>
      </c>
      <c r="Q2101">
        <v>9.4411854999999996</v>
      </c>
      <c r="R2101">
        <v>267.44375248</v>
      </c>
      <c r="S2101">
        <v>93.506294700000012</v>
      </c>
      <c r="T2101">
        <v>0.21739920000000001</v>
      </c>
      <c r="U2101">
        <v>20.398651059999995</v>
      </c>
      <c r="V2101"/>
      <c r="W2101">
        <v>20.819960179999999</v>
      </c>
      <c r="X2101">
        <v>1385.2086765000001</v>
      </c>
      <c r="Y2101">
        <v>10.38465652</v>
      </c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  <c r="BA2101"/>
      <c r="BB2101"/>
      <c r="BC2101"/>
    </row>
    <row r="2102" spans="1:55" x14ac:dyDescent="0.2">
      <c r="A2102" s="3" t="str">
        <f t="shared" si="32"/>
        <v>BrazilAR6_FAO2000</v>
      </c>
      <c r="B2102" t="s">
        <v>150</v>
      </c>
      <c r="C2102" t="s">
        <v>151</v>
      </c>
      <c r="D2102" t="s">
        <v>300</v>
      </c>
      <c r="E2102" t="s">
        <v>58</v>
      </c>
      <c r="F2102">
        <v>1829.8306033385236</v>
      </c>
      <c r="G2102">
        <v>10.40422982659674</v>
      </c>
      <c r="H2102" t="s">
        <v>206</v>
      </c>
      <c r="I2102" t="s">
        <v>231</v>
      </c>
      <c r="J2102">
        <v>5.0864266845181923E-2</v>
      </c>
      <c r="K2102">
        <v>0.17658864366405183</v>
      </c>
      <c r="L2102">
        <v>2.692319163867753E-2</v>
      </c>
      <c r="M2102"/>
      <c r="N2102">
        <v>1.1880017724229927E-2</v>
      </c>
      <c r="O2102">
        <v>0.78460814697304071</v>
      </c>
      <c r="P2102">
        <v>6.4753870399999993</v>
      </c>
      <c r="Q2102">
        <v>9.7230511799999988</v>
      </c>
      <c r="R2102">
        <v>275.88753280000003</v>
      </c>
      <c r="S2102">
        <v>96.143501999999998</v>
      </c>
      <c r="T2102">
        <v>0.2159306</v>
      </c>
      <c r="U2102">
        <v>2.9940562400000004</v>
      </c>
      <c r="V2102"/>
      <c r="W2102">
        <v>3.0721286800000001</v>
      </c>
      <c r="X2102">
        <v>1385.2086765000001</v>
      </c>
      <c r="Y2102">
        <v>4.1803980799999998</v>
      </c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  <c r="AZ2102"/>
      <c r="BA2102"/>
      <c r="BB2102"/>
      <c r="BC2102"/>
    </row>
    <row r="2103" spans="1:55" x14ac:dyDescent="0.2">
      <c r="A2103" s="3" t="str">
        <f t="shared" si="32"/>
        <v>BrazilAR6_FAO2001</v>
      </c>
      <c r="B2103" t="s">
        <v>150</v>
      </c>
      <c r="C2103" t="s">
        <v>151</v>
      </c>
      <c r="D2103" t="s">
        <v>300</v>
      </c>
      <c r="E2103" t="s">
        <v>55</v>
      </c>
      <c r="F2103">
        <v>1920.3175238829531</v>
      </c>
      <c r="G2103">
        <v>10.775474188968092</v>
      </c>
      <c r="H2103" t="s">
        <v>232</v>
      </c>
      <c r="I2103" t="s">
        <v>231</v>
      </c>
      <c r="J2103">
        <v>5.3279434229460659E-2</v>
      </c>
      <c r="K2103">
        <v>0.1720859053427537</v>
      </c>
      <c r="L2103">
        <v>2.6310414486994782E-2</v>
      </c>
      <c r="M2103"/>
      <c r="N2103">
        <v>1.0354459485322052E-2</v>
      </c>
      <c r="O2103">
        <v>0.79124922068492942</v>
      </c>
      <c r="P2103">
        <v>5.5530975999999992</v>
      </c>
      <c r="Q2103">
        <v>10.065066419999999</v>
      </c>
      <c r="R2103">
        <v>285.98514928000003</v>
      </c>
      <c r="S2103">
        <v>99.578469900000016</v>
      </c>
      <c r="T2103">
        <v>0.2164007</v>
      </c>
      <c r="U2103">
        <v>5.484218199999999</v>
      </c>
      <c r="V2103"/>
      <c r="W2103">
        <v>5.5833236400000006</v>
      </c>
      <c r="X2103">
        <v>1605.106096</v>
      </c>
      <c r="Y2103">
        <v>9.8649497400000001</v>
      </c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  <c r="BA2103"/>
      <c r="BB2103"/>
      <c r="BC2103"/>
    </row>
    <row r="2104" spans="1:55" x14ac:dyDescent="0.2">
      <c r="A2104" s="3" t="str">
        <f t="shared" si="32"/>
        <v>BrazilAR6_FAO2002</v>
      </c>
      <c r="B2104" t="s">
        <v>150</v>
      </c>
      <c r="C2104" t="s">
        <v>151</v>
      </c>
      <c r="D2104" t="s">
        <v>300</v>
      </c>
      <c r="E2104" t="s">
        <v>52</v>
      </c>
      <c r="F2104">
        <v>1958.1696499920804</v>
      </c>
      <c r="G2104">
        <v>10.849986800190177</v>
      </c>
      <c r="H2104" t="s">
        <v>232</v>
      </c>
      <c r="I2104" t="s">
        <v>231</v>
      </c>
      <c r="J2104">
        <v>5.296686548291802E-2</v>
      </c>
      <c r="K2104">
        <v>0.16972083752468775</v>
      </c>
      <c r="L2104">
        <v>2.706184318616843E-2</v>
      </c>
      <c r="M2104"/>
      <c r="N2104">
        <v>1.0288572289985948E-2</v>
      </c>
      <c r="O2104">
        <v>0.79292874699915783</v>
      </c>
      <c r="P2104">
        <v>5.5517267199999996</v>
      </c>
      <c r="Q2104">
        <v>10.260334439999999</v>
      </c>
      <c r="R2104">
        <v>299.8747912</v>
      </c>
      <c r="S2104">
        <v>105.30958619999998</v>
      </c>
      <c r="T2104">
        <v>0.2179517</v>
      </c>
      <c r="U2104">
        <v>13.884984039999999</v>
      </c>
      <c r="V2104"/>
      <c r="W2104">
        <v>14.133259900000001</v>
      </c>
      <c r="X2104">
        <v>1605.106096</v>
      </c>
      <c r="Y2104">
        <v>14.768390800000001</v>
      </c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  <c r="BA2104"/>
      <c r="BB2104"/>
      <c r="BC2104"/>
    </row>
    <row r="2105" spans="1:55" x14ac:dyDescent="0.2">
      <c r="A2105" s="3" t="str">
        <f t="shared" si="32"/>
        <v>BrazilAR6_FAO2003</v>
      </c>
      <c r="B2105" t="s">
        <v>150</v>
      </c>
      <c r="C2105" t="s">
        <v>151</v>
      </c>
      <c r="D2105" t="s">
        <v>300</v>
      </c>
      <c r="E2105" t="s">
        <v>50</v>
      </c>
      <c r="F2105">
        <v>1972.5833900640268</v>
      </c>
      <c r="G2105">
        <v>10.801024959776859</v>
      </c>
      <c r="H2105" t="s">
        <v>219</v>
      </c>
      <c r="I2105" t="s">
        <v>231</v>
      </c>
      <c r="J2105">
        <v>5.1966156304569452E-2</v>
      </c>
      <c r="K2105">
        <v>0.16623277812016021</v>
      </c>
      <c r="L2105">
        <v>2.8491358227535211E-2</v>
      </c>
      <c r="M2105"/>
      <c r="N2105">
        <v>9.3420942773942001E-3</v>
      </c>
      <c r="O2105">
        <v>0.79593376937491034</v>
      </c>
      <c r="P2105">
        <v>5.6202979199999996</v>
      </c>
      <c r="Q2105">
        <v>10.637751160000001</v>
      </c>
      <c r="R2105">
        <v>315.67258656000001</v>
      </c>
      <c r="S2105">
        <v>112.8636054</v>
      </c>
      <c r="T2105">
        <v>0.2189507</v>
      </c>
      <c r="U2105">
        <v>12.511791219999999</v>
      </c>
      <c r="V2105"/>
      <c r="W2105">
        <v>12.66780084</v>
      </c>
      <c r="X2105">
        <v>1605.106096</v>
      </c>
      <c r="Y2105">
        <v>9.6445183599999975</v>
      </c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  <c r="BA2105"/>
      <c r="BB2105"/>
      <c r="BC2105"/>
    </row>
    <row r="2106" spans="1:55" x14ac:dyDescent="0.2">
      <c r="A2106" s="3" t="str">
        <f t="shared" si="32"/>
        <v>BrazilAR6_FAO2004</v>
      </c>
      <c r="B2106" t="s">
        <v>150</v>
      </c>
      <c r="C2106" t="s">
        <v>151</v>
      </c>
      <c r="D2106" t="s">
        <v>300</v>
      </c>
      <c r="E2106" t="s">
        <v>46</v>
      </c>
      <c r="F2106">
        <v>2019.774252139463</v>
      </c>
      <c r="G2106">
        <v>10.934126860752958</v>
      </c>
      <c r="H2106" t="s">
        <v>232</v>
      </c>
      <c r="I2106" t="s">
        <v>231</v>
      </c>
      <c r="J2106">
        <v>5.0772794483736325E-2</v>
      </c>
      <c r="K2106">
        <v>0.17157511041265353</v>
      </c>
      <c r="L2106">
        <v>2.8058705045858192E-2</v>
      </c>
      <c r="M2106"/>
      <c r="N2106">
        <v>1.0204145328701269E-2</v>
      </c>
      <c r="O2106">
        <v>0.79016203921278705</v>
      </c>
      <c r="P2106">
        <v>6.5961441599999997</v>
      </c>
      <c r="Q2106">
        <v>11.012322620000001</v>
      </c>
      <c r="R2106">
        <v>329.76607888000001</v>
      </c>
      <c r="S2106">
        <v>118.7114019</v>
      </c>
      <c r="T2106">
        <v>0.27585799999999999</v>
      </c>
      <c r="U2106">
        <v>14.32976506</v>
      </c>
      <c r="V2106"/>
      <c r="W2106">
        <v>14.418303839999998</v>
      </c>
      <c r="X2106">
        <v>1605.106096</v>
      </c>
      <c r="Y2106">
        <v>12.4434921</v>
      </c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  <c r="AZ2106"/>
      <c r="BA2106"/>
      <c r="BB2106"/>
      <c r="BC2106"/>
    </row>
    <row r="2107" spans="1:55" x14ac:dyDescent="0.2">
      <c r="A2107" s="3" t="str">
        <f t="shared" si="32"/>
        <v>BrazilAR6_FAO2005</v>
      </c>
      <c r="B2107" t="s">
        <v>150</v>
      </c>
      <c r="C2107" t="s">
        <v>151</v>
      </c>
      <c r="D2107" t="s">
        <v>300</v>
      </c>
      <c r="E2107" t="s">
        <v>43</v>
      </c>
      <c r="F2107">
        <v>2034.7378413775839</v>
      </c>
      <c r="G2107">
        <v>10.892756324764163</v>
      </c>
      <c r="H2107" t="s">
        <v>218</v>
      </c>
      <c r="I2107" t="s">
        <v>231</v>
      </c>
      <c r="J2107">
        <v>5.0006510830601619E-2</v>
      </c>
      <c r="K2107">
        <v>0.17248025711262038</v>
      </c>
      <c r="L2107">
        <v>2.8451296684395444E-2</v>
      </c>
      <c r="M2107"/>
      <c r="N2107">
        <v>1.0235908320208553E-2</v>
      </c>
      <c r="O2107">
        <v>0.78883253788277563</v>
      </c>
      <c r="P2107">
        <v>6.9189700800000002</v>
      </c>
      <c r="Q2107">
        <v>11.258708839999999</v>
      </c>
      <c r="R2107">
        <v>334.25670911999998</v>
      </c>
      <c r="S2107">
        <v>117.6372834</v>
      </c>
      <c r="T2107">
        <v>0.27585799999999999</v>
      </c>
      <c r="U2107">
        <v>17.949423979999999</v>
      </c>
      <c r="V2107"/>
      <c r="W2107">
        <v>18.229206400000002</v>
      </c>
      <c r="X2107">
        <v>1605.106096</v>
      </c>
      <c r="Y2107">
        <v>13.841867259999999</v>
      </c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  <c r="AZ2107"/>
      <c r="BA2107"/>
      <c r="BB2107"/>
      <c r="BC2107"/>
    </row>
    <row r="2108" spans="1:55" x14ac:dyDescent="0.2">
      <c r="A2108" s="3" t="str">
        <f t="shared" si="32"/>
        <v>BrazilAR6_FAO2006</v>
      </c>
      <c r="B2108" t="s">
        <v>150</v>
      </c>
      <c r="C2108" t="s">
        <v>151</v>
      </c>
      <c r="D2108" t="s">
        <v>300</v>
      </c>
      <c r="E2108" t="s">
        <v>39</v>
      </c>
      <c r="F2108">
        <v>2024.0178523614768</v>
      </c>
      <c r="G2108">
        <v>10.719259304240182</v>
      </c>
      <c r="H2108" t="s">
        <v>218</v>
      </c>
      <c r="I2108" t="s">
        <v>100</v>
      </c>
      <c r="J2108">
        <v>4.8017666529528623E-2</v>
      </c>
      <c r="K2108">
        <v>0.17527737930155263</v>
      </c>
      <c r="L2108">
        <v>3.0186453112908754E-2</v>
      </c>
      <c r="M2108"/>
      <c r="N2108">
        <v>1.1091670942431301E-2</v>
      </c>
      <c r="O2108">
        <v>0.78344449664310734</v>
      </c>
      <c r="P2108">
        <v>5.2493497600000003</v>
      </c>
      <c r="Q2108">
        <v>11.361328000000002</v>
      </c>
      <c r="R2108">
        <v>332.51559088000005</v>
      </c>
      <c r="S2108">
        <v>118.15833119999999</v>
      </c>
      <c r="T2108">
        <v>0.27585799999999999</v>
      </c>
      <c r="U2108">
        <v>8.2511131800000008</v>
      </c>
      <c r="V2108"/>
      <c r="W2108">
        <v>8.3313331999999996</v>
      </c>
      <c r="X2108">
        <v>1605.106096</v>
      </c>
      <c r="Y2108">
        <v>7.1111908800000005</v>
      </c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  <c r="AZ2108"/>
      <c r="BA2108"/>
      <c r="BB2108"/>
      <c r="BC2108"/>
    </row>
    <row r="2109" spans="1:55" x14ac:dyDescent="0.2">
      <c r="A2109" s="3" t="str">
        <f t="shared" si="32"/>
        <v>BrazilAR6_FAO2007</v>
      </c>
      <c r="B2109" t="s">
        <v>150</v>
      </c>
      <c r="C2109" t="s">
        <v>151</v>
      </c>
      <c r="D2109" t="s">
        <v>300</v>
      </c>
      <c r="E2109" t="s">
        <v>37</v>
      </c>
      <c r="F2109">
        <v>2060.3415540645638</v>
      </c>
      <c r="G2109">
        <v>10.799598812480943</v>
      </c>
      <c r="H2109" t="s">
        <v>218</v>
      </c>
      <c r="I2109" t="s">
        <v>100</v>
      </c>
      <c r="J2109">
        <v>4.8057263274937811E-2</v>
      </c>
      <c r="K2109">
        <v>0.17991011497744516</v>
      </c>
      <c r="L2109">
        <v>3.0499229545719701E-2</v>
      </c>
      <c r="M2109"/>
      <c r="N2109">
        <v>8.8565024396087041E-3</v>
      </c>
      <c r="O2109">
        <v>0.78073415303722637</v>
      </c>
      <c r="P2109">
        <v>5.1080131199999999</v>
      </c>
      <c r="Q2109">
        <v>11.389428480000001</v>
      </c>
      <c r="R2109">
        <v>323.04422447999997</v>
      </c>
      <c r="S2109">
        <v>120.81784259999999</v>
      </c>
      <c r="T2109">
        <v>0.27585799999999999</v>
      </c>
      <c r="U2109">
        <v>20.526693899999998</v>
      </c>
      <c r="V2109"/>
      <c r="W2109">
        <v>21.611774659999998</v>
      </c>
      <c r="X2109">
        <v>1605.106096</v>
      </c>
      <c r="Y2109">
        <v>23.472001540000001</v>
      </c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  <c r="AZ2109"/>
      <c r="BA2109"/>
      <c r="BB2109"/>
      <c r="BC2109"/>
    </row>
    <row r="2110" spans="1:55" x14ac:dyDescent="0.2">
      <c r="A2110" s="3" t="str">
        <f t="shared" si="32"/>
        <v>BrazilAR6_FAO2008</v>
      </c>
      <c r="B2110" t="s">
        <v>150</v>
      </c>
      <c r="C2110" t="s">
        <v>151</v>
      </c>
      <c r="D2110" t="s">
        <v>300</v>
      </c>
      <c r="E2110" t="s">
        <v>33</v>
      </c>
      <c r="F2110">
        <v>2060.7691798673827</v>
      </c>
      <c r="G2110">
        <v>10.695720132266757</v>
      </c>
      <c r="H2110" t="s">
        <v>219</v>
      </c>
      <c r="I2110" t="s">
        <v>100</v>
      </c>
      <c r="J2110">
        <v>4.7823129255716926E-2</v>
      </c>
      <c r="K2110">
        <v>0.19047729417840148</v>
      </c>
      <c r="L2110">
        <v>3.0981325140018189E-2</v>
      </c>
      <c r="M2110"/>
      <c r="N2110">
        <v>9.5824608563249182E-3</v>
      </c>
      <c r="O2110">
        <v>0.76895891982525544</v>
      </c>
      <c r="P2110">
        <v>5.0368959999999996</v>
      </c>
      <c r="Q2110">
        <v>11.637662479999999</v>
      </c>
      <c r="R2110">
        <v>327.17674496000001</v>
      </c>
      <c r="S2110">
        <v>121.30719510000002</v>
      </c>
      <c r="T2110">
        <v>0.27585799999999999</v>
      </c>
      <c r="U2110">
        <v>6.2537539400000002</v>
      </c>
      <c r="V2110"/>
      <c r="W2110">
        <v>6.7050935000000003</v>
      </c>
      <c r="X2110">
        <v>1605.106096</v>
      </c>
      <c r="Y2110">
        <v>9.5042552199999992</v>
      </c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  <c r="BA2110"/>
      <c r="BB2110"/>
      <c r="BC2110"/>
    </row>
    <row r="2111" spans="1:55" x14ac:dyDescent="0.2">
      <c r="A2111" s="3" t="str">
        <f t="shared" si="32"/>
        <v>BrazilAR6_FAO2009</v>
      </c>
      <c r="B2111" t="s">
        <v>150</v>
      </c>
      <c r="C2111" t="s">
        <v>151</v>
      </c>
      <c r="D2111" t="s">
        <v>300</v>
      </c>
      <c r="E2111" t="s">
        <v>31</v>
      </c>
      <c r="F2111">
        <v>2033.9127924136912</v>
      </c>
      <c r="G2111">
        <v>10.456191756835736</v>
      </c>
      <c r="H2111" t="s">
        <v>153</v>
      </c>
      <c r="I2111" t="s">
        <v>100</v>
      </c>
      <c r="J2111">
        <v>4.7271719570943678E-2</v>
      </c>
      <c r="K2111">
        <v>0.18112671390227467</v>
      </c>
      <c r="L2111">
        <v>3.2190190377977226E-2</v>
      </c>
      <c r="M2111"/>
      <c r="N2111">
        <v>9.6122754490367973E-3</v>
      </c>
      <c r="O2111">
        <v>0.77707082027071128</v>
      </c>
      <c r="P2111">
        <v>5.0746359999999999</v>
      </c>
      <c r="Q2111">
        <v>11.89233844</v>
      </c>
      <c r="R2111">
        <v>332.07314208000003</v>
      </c>
      <c r="S2111">
        <v>120.10629539999999</v>
      </c>
      <c r="T2111">
        <v>0.27585799999999999</v>
      </c>
      <c r="U2111">
        <v>2.7375355799999999</v>
      </c>
      <c r="V2111"/>
      <c r="W2111">
        <v>2.8422049600000001</v>
      </c>
      <c r="X2111">
        <v>1605.106096</v>
      </c>
      <c r="Y2111">
        <v>5.2675088399999996</v>
      </c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  <c r="AY2111"/>
      <c r="AZ2111"/>
      <c r="BA2111"/>
      <c r="BB2111"/>
      <c r="BC2111"/>
    </row>
    <row r="2112" spans="1:55" x14ac:dyDescent="0.2">
      <c r="A2112" s="3" t="str">
        <f t="shared" si="32"/>
        <v>BrazilAR6_FAO2010</v>
      </c>
      <c r="B2112" t="s">
        <v>150</v>
      </c>
      <c r="C2112" t="s">
        <v>151</v>
      </c>
      <c r="D2112" t="s">
        <v>300</v>
      </c>
      <c r="E2112" t="s">
        <v>30</v>
      </c>
      <c r="F2112">
        <v>2138.5646524155709</v>
      </c>
      <c r="G2112">
        <v>10.891401169557865</v>
      </c>
      <c r="H2112" t="s">
        <v>219</v>
      </c>
      <c r="I2112" t="s">
        <v>100</v>
      </c>
      <c r="J2112">
        <v>4.7755239715433009E-2</v>
      </c>
      <c r="K2112">
        <v>0.19508917827867339</v>
      </c>
      <c r="L2112">
        <v>3.2243013987028502E-2</v>
      </c>
      <c r="M2112"/>
      <c r="N2112">
        <v>1.0188464480318161E-2</v>
      </c>
      <c r="O2112">
        <v>0.76247934325397981</v>
      </c>
      <c r="P2112">
        <v>4.8103444799999995</v>
      </c>
      <c r="Q2112">
        <v>12.13211508</v>
      </c>
      <c r="R2112">
        <v>338.93155679999995</v>
      </c>
      <c r="S2112">
        <v>126.5899362</v>
      </c>
      <c r="T2112">
        <v>0.27585799999999999</v>
      </c>
      <c r="U2112">
        <v>20.968295080000001</v>
      </c>
      <c r="V2112"/>
      <c r="W2112">
        <v>21.635477439999999</v>
      </c>
      <c r="X2112">
        <v>1605.106096</v>
      </c>
      <c r="Y2112">
        <v>23.353313159999999</v>
      </c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  <c r="AZ2112"/>
      <c r="BA2112"/>
      <c r="BB2112"/>
      <c r="BC2112"/>
    </row>
    <row r="2113" spans="1:55" x14ac:dyDescent="0.2">
      <c r="A2113" s="3" t="str">
        <f t="shared" si="32"/>
        <v>BrazilAR6_FAO2011</v>
      </c>
      <c r="B2113" t="s">
        <v>150</v>
      </c>
      <c r="C2113" t="s">
        <v>151</v>
      </c>
      <c r="D2113" t="s">
        <v>300</v>
      </c>
      <c r="E2113" t="s">
        <v>29</v>
      </c>
      <c r="F2113">
        <v>1301.9855167820197</v>
      </c>
      <c r="G2113">
        <v>6.5695362049705359</v>
      </c>
      <c r="H2113" t="s">
        <v>128</v>
      </c>
      <c r="I2113" t="s">
        <v>97</v>
      </c>
      <c r="J2113">
        <v>2.8987096061859511E-2</v>
      </c>
      <c r="K2113">
        <v>0.3355598750153892</v>
      </c>
      <c r="L2113">
        <v>5.3708861044317949E-2</v>
      </c>
      <c r="M2113"/>
      <c r="N2113">
        <v>1.7936323849405782E-2</v>
      </c>
      <c r="O2113">
        <v>0.59279494009088707</v>
      </c>
      <c r="P2113">
        <v>4.86411616</v>
      </c>
      <c r="Q2113">
        <v>12.29942718</v>
      </c>
      <c r="R2113">
        <v>344.23856511999998</v>
      </c>
      <c r="S2113">
        <v>132.759354</v>
      </c>
      <c r="T2113">
        <v>0.27585799999999999</v>
      </c>
      <c r="U2113">
        <v>4.3941837800000005</v>
      </c>
      <c r="V2113"/>
      <c r="W2113">
        <v>4.7266332799999997</v>
      </c>
      <c r="X2113">
        <v>780.90269769999998</v>
      </c>
      <c r="Y2113">
        <v>8.8144381199999984</v>
      </c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  <c r="AZ2113"/>
      <c r="BA2113"/>
      <c r="BB2113"/>
      <c r="BC2113"/>
    </row>
    <row r="2114" spans="1:55" x14ac:dyDescent="0.2">
      <c r="A2114" s="3" t="str">
        <f t="shared" si="32"/>
        <v>BrazilAR6_FAO2012</v>
      </c>
      <c r="B2114" t="s">
        <v>150</v>
      </c>
      <c r="C2114" t="s">
        <v>151</v>
      </c>
      <c r="D2114" t="s">
        <v>300</v>
      </c>
      <c r="E2114" t="s">
        <v>28</v>
      </c>
      <c r="F2114">
        <v>1346.1164161559623</v>
      </c>
      <c r="G2114">
        <v>6.7313323887445229</v>
      </c>
      <c r="H2114" t="s">
        <v>214</v>
      </c>
      <c r="I2114" t="s">
        <v>97</v>
      </c>
      <c r="J2114">
        <v>2.963922159873511E-2</v>
      </c>
      <c r="K2114">
        <v>0.35072304516249958</v>
      </c>
      <c r="L2114">
        <v>5.2671929079947548E-2</v>
      </c>
      <c r="M2114"/>
      <c r="N2114">
        <v>1.8963425040375584E-2</v>
      </c>
      <c r="O2114">
        <v>0.57764160071717729</v>
      </c>
      <c r="P2114">
        <v>4.2640678400000001</v>
      </c>
      <c r="Q2114">
        <v>12.16166516</v>
      </c>
      <c r="R2114">
        <v>341.35043375999999</v>
      </c>
      <c r="S2114">
        <v>129.76948530000001</v>
      </c>
      <c r="T2114">
        <v>0.27585799999999999</v>
      </c>
      <c r="U2114">
        <v>9.3860028400000015</v>
      </c>
      <c r="V2114"/>
      <c r="W2114">
        <v>9.6088946800000006</v>
      </c>
      <c r="X2114">
        <v>780.90269769999998</v>
      </c>
      <c r="Y2114">
        <v>16.239165880000002</v>
      </c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  <c r="AZ2114"/>
      <c r="BA2114"/>
      <c r="BB2114"/>
      <c r="BC2114"/>
    </row>
    <row r="2115" spans="1:55" x14ac:dyDescent="0.2">
      <c r="A2115" s="3" t="str">
        <f t="shared" ref="A2115:A2178" si="33">C2115&amp;D2115&amp;E2115</f>
        <v>BrazilAR6_FAO2013</v>
      </c>
      <c r="B2115" t="s">
        <v>150</v>
      </c>
      <c r="C2115" t="s">
        <v>151</v>
      </c>
      <c r="D2115" t="s">
        <v>300</v>
      </c>
      <c r="E2115" t="s">
        <v>27</v>
      </c>
      <c r="F2115">
        <v>1369.5695989008009</v>
      </c>
      <c r="G2115">
        <v>6.7893991772380273</v>
      </c>
      <c r="H2115" t="s">
        <v>171</v>
      </c>
      <c r="I2115" t="s">
        <v>97</v>
      </c>
      <c r="J2115">
        <v>2.9765376061731578E-2</v>
      </c>
      <c r="K2115">
        <v>0.36803936253260772</v>
      </c>
      <c r="L2115">
        <v>5.2481405592945042E-2</v>
      </c>
      <c r="M2115"/>
      <c r="N2115">
        <v>1.9853771324549054E-2</v>
      </c>
      <c r="O2115">
        <v>0.55962546054989815</v>
      </c>
      <c r="P2115">
        <v>4.1578137599999998</v>
      </c>
      <c r="Q2115">
        <v>11.97434048</v>
      </c>
      <c r="R2115">
        <v>342.27387104000002</v>
      </c>
      <c r="S2115">
        <v>134.78269350000002</v>
      </c>
      <c r="T2115">
        <v>0.27585799999999999</v>
      </c>
      <c r="U2115">
        <v>2.7711047799999999</v>
      </c>
      <c r="V2115"/>
      <c r="W2115">
        <v>2.7970854799999998</v>
      </c>
      <c r="X2115">
        <v>780.90269769999998</v>
      </c>
      <c r="Y2115">
        <v>6.1480845200000003</v>
      </c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  <c r="BA2115"/>
      <c r="BB2115"/>
      <c r="BC2115"/>
    </row>
    <row r="2116" spans="1:55" x14ac:dyDescent="0.2">
      <c r="A2116" s="3" t="str">
        <f t="shared" si="33"/>
        <v>BrazilAR6_FAO2014</v>
      </c>
      <c r="B2116" t="s">
        <v>150</v>
      </c>
      <c r="C2116" t="s">
        <v>151</v>
      </c>
      <c r="D2116" t="s">
        <v>300</v>
      </c>
      <c r="E2116" t="s">
        <v>24</v>
      </c>
      <c r="F2116">
        <v>1411.3516618026863</v>
      </c>
      <c r="G2116">
        <v>6.9367644238191026</v>
      </c>
      <c r="H2116" t="s">
        <v>32</v>
      </c>
      <c r="I2116" t="s">
        <v>97</v>
      </c>
      <c r="J2116">
        <v>3.0266364216866935E-2</v>
      </c>
      <c r="K2116">
        <v>0.37689353091996675</v>
      </c>
      <c r="L2116">
        <v>5.1618125221313531E-2</v>
      </c>
      <c r="M2116"/>
      <c r="N2116">
        <v>1.9460256610169282E-2</v>
      </c>
      <c r="O2116">
        <v>0.55202808724855046</v>
      </c>
      <c r="P2116">
        <v>4.1361244799999994</v>
      </c>
      <c r="Q2116">
        <v>12.19929552</v>
      </c>
      <c r="R2116">
        <v>343.36531184</v>
      </c>
      <c r="S2116">
        <v>138.50777849999997</v>
      </c>
      <c r="T2116">
        <v>0.27585799999999999</v>
      </c>
      <c r="U2116">
        <v>6.1297604200000002</v>
      </c>
      <c r="V2116"/>
      <c r="W2116">
        <v>6.2417622200000009</v>
      </c>
      <c r="X2116">
        <v>780.90269769999998</v>
      </c>
      <c r="Y2116">
        <v>10.288670979999999</v>
      </c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  <c r="BA2116"/>
      <c r="BB2116"/>
      <c r="BC2116"/>
    </row>
    <row r="2117" spans="1:55" x14ac:dyDescent="0.2">
      <c r="A2117" s="3" t="str">
        <f t="shared" si="33"/>
        <v>BrazilAR6_FAO2015</v>
      </c>
      <c r="B2117" t="s">
        <v>150</v>
      </c>
      <c r="C2117" t="s">
        <v>151</v>
      </c>
      <c r="D2117" t="s">
        <v>300</v>
      </c>
      <c r="E2117" t="s">
        <v>22</v>
      </c>
      <c r="F2117">
        <v>1396.0444567832371</v>
      </c>
      <c r="G2117">
        <v>6.8037266410281099</v>
      </c>
      <c r="H2117" t="s">
        <v>195</v>
      </c>
      <c r="I2117" t="s">
        <v>97</v>
      </c>
      <c r="J2117">
        <v>2.999170886154533E-2</v>
      </c>
      <c r="K2117">
        <v>0.36454018075476546</v>
      </c>
      <c r="L2117">
        <v>5.2882066659817602E-2</v>
      </c>
      <c r="M2117"/>
      <c r="N2117">
        <v>1.8372917321851413E-2</v>
      </c>
      <c r="O2117">
        <v>0.56420483526356546</v>
      </c>
      <c r="P2117">
        <v>3.7783601600000001</v>
      </c>
      <c r="Q2117">
        <v>12.457647680000001</v>
      </c>
      <c r="R2117">
        <v>347.26371648000003</v>
      </c>
      <c r="S2117">
        <v>134.8118772</v>
      </c>
      <c r="T2117">
        <v>0.27585799999999999</v>
      </c>
      <c r="U2117">
        <v>12.046083999999999</v>
      </c>
      <c r="V2117"/>
      <c r="W2117">
        <v>12.234485680000001</v>
      </c>
      <c r="X2117">
        <v>780.90269769999998</v>
      </c>
      <c r="Y2117">
        <v>12.786791639999999</v>
      </c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  <c r="BA2117"/>
      <c r="BB2117"/>
      <c r="BC2117"/>
    </row>
    <row r="2118" spans="1:55" x14ac:dyDescent="0.2">
      <c r="A2118" s="3" t="str">
        <f t="shared" si="33"/>
        <v>BrazilAR6_FAO2016</v>
      </c>
      <c r="B2118" t="s">
        <v>150</v>
      </c>
      <c r="C2118" t="s">
        <v>151</v>
      </c>
      <c r="D2118" t="s">
        <v>300</v>
      </c>
      <c r="E2118" t="s">
        <v>21</v>
      </c>
      <c r="F2118">
        <v>1480.2627705651139</v>
      </c>
      <c r="G2118">
        <v>7.1558821925331104</v>
      </c>
      <c r="H2118" t="s">
        <v>118</v>
      </c>
      <c r="I2118" t="s">
        <v>101</v>
      </c>
      <c r="J2118">
        <v>3.1418458036343896E-2</v>
      </c>
      <c r="K2118">
        <v>0.3195867486804258</v>
      </c>
      <c r="L2118">
        <v>5.0362108296535493E-2</v>
      </c>
      <c r="M2118"/>
      <c r="N2118">
        <v>1.5539717249132931E-2</v>
      </c>
      <c r="O2118">
        <v>0.61451142577390572</v>
      </c>
      <c r="P2118">
        <v>3.4347670399999997</v>
      </c>
      <c r="Q2118">
        <v>12.564804519999997</v>
      </c>
      <c r="R2118">
        <v>351.14870064000002</v>
      </c>
      <c r="S2118">
        <v>135.9270003</v>
      </c>
      <c r="T2118">
        <v>0.27726810000000002</v>
      </c>
      <c r="U2118">
        <v>10.08211142</v>
      </c>
      <c r="V2118"/>
      <c r="W2118">
        <v>10.200246640000001</v>
      </c>
      <c r="X2118">
        <v>653.40277200000003</v>
      </c>
      <c r="Y2118">
        <v>9.7844027199999992</v>
      </c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/>
      <c r="BB2118"/>
      <c r="BC2118"/>
    </row>
    <row r="2119" spans="1:55" x14ac:dyDescent="0.2">
      <c r="A2119" s="3" t="str">
        <f t="shared" si="33"/>
        <v>BrazilAR6_FAO2017</v>
      </c>
      <c r="B2119" t="s">
        <v>150</v>
      </c>
      <c r="C2119" t="s">
        <v>151</v>
      </c>
      <c r="D2119" t="s">
        <v>300</v>
      </c>
      <c r="E2119" t="s">
        <v>20</v>
      </c>
      <c r="F2119">
        <v>1500.728348666998</v>
      </c>
      <c r="G2119">
        <v>7.1975666606060509</v>
      </c>
      <c r="H2119" t="s">
        <v>120</v>
      </c>
      <c r="I2119" t="s">
        <v>101</v>
      </c>
      <c r="J2119">
        <v>3.1412631128633781E-2</v>
      </c>
      <c r="K2119">
        <v>0.32378900742326683</v>
      </c>
      <c r="L2119">
        <v>5.0157373232217368E-2</v>
      </c>
      <c r="M2119"/>
      <c r="N2119">
        <v>1.387081176575523E-2</v>
      </c>
      <c r="O2119">
        <v>0.61218280757876065</v>
      </c>
      <c r="P2119">
        <v>3.5447828800000001</v>
      </c>
      <c r="Q2119">
        <v>12.62639918</v>
      </c>
      <c r="R2119">
        <v>345.21966639999999</v>
      </c>
      <c r="S2119">
        <v>142.19892960000001</v>
      </c>
      <c r="T2119">
        <v>0.28514060000000002</v>
      </c>
      <c r="U2119">
        <v>15.4292844</v>
      </c>
      <c r="V2119"/>
      <c r="W2119">
        <v>15.58421772</v>
      </c>
      <c r="X2119">
        <v>653.40277200000003</v>
      </c>
      <c r="Y2119">
        <v>12.735789379999998</v>
      </c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  <c r="BA2119"/>
      <c r="BB2119"/>
      <c r="BC2119"/>
    </row>
    <row r="2120" spans="1:55" x14ac:dyDescent="0.2">
      <c r="A2120" s="3" t="str">
        <f t="shared" si="33"/>
        <v>BrazilAR6_FAO2018</v>
      </c>
      <c r="B2120" t="s">
        <v>150</v>
      </c>
      <c r="C2120" t="s">
        <v>151</v>
      </c>
      <c r="D2120" t="s">
        <v>300</v>
      </c>
      <c r="E2120" t="s">
        <v>19</v>
      </c>
      <c r="F2120">
        <v>1457.5041464993446</v>
      </c>
      <c r="G2120">
        <v>6.9349944376475623</v>
      </c>
      <c r="H2120" t="s">
        <v>34</v>
      </c>
      <c r="I2120" t="s">
        <v>97</v>
      </c>
      <c r="J2120">
        <v>2.9779607753449795E-2</v>
      </c>
      <c r="K2120">
        <v>0.31755035958496858</v>
      </c>
      <c r="L2120">
        <v>5.2141210042217931E-2</v>
      </c>
      <c r="M2120"/>
      <c r="N2120">
        <v>1.4476649011631896E-2</v>
      </c>
      <c r="O2120">
        <v>0.61583178136118166</v>
      </c>
      <c r="P2120">
        <v>3.3079334399999998</v>
      </c>
      <c r="Q2120">
        <v>12.625638520000001</v>
      </c>
      <c r="R2120">
        <v>343.45958431999998</v>
      </c>
      <c r="S2120">
        <v>141.762348</v>
      </c>
      <c r="T2120">
        <v>0.28774909999999998</v>
      </c>
      <c r="U2120">
        <v>4.5376048999999998</v>
      </c>
      <c r="V2120"/>
      <c r="W2120">
        <v>4.6252335999999996</v>
      </c>
      <c r="X2120">
        <v>653.40277200000003</v>
      </c>
      <c r="Y2120">
        <v>5.1133684400000003</v>
      </c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/>
      <c r="BB2120"/>
      <c r="BC2120"/>
    </row>
    <row r="2121" spans="1:55" x14ac:dyDescent="0.2">
      <c r="A2121" s="3" t="str">
        <f t="shared" si="33"/>
        <v>BrazilAR6_FAO2019</v>
      </c>
      <c r="B2121" t="s">
        <v>150</v>
      </c>
      <c r="C2121" t="s">
        <v>151</v>
      </c>
      <c r="D2121" t="s">
        <v>300</v>
      </c>
      <c r="E2121" t="s">
        <v>18</v>
      </c>
      <c r="F2121">
        <v>1481.3531312178732</v>
      </c>
      <c r="G2121">
        <v>6.9946784424087065</v>
      </c>
      <c r="H2121" t="s">
        <v>34</v>
      </c>
      <c r="I2121" t="s">
        <v>97</v>
      </c>
      <c r="J2121">
        <v>3.0105871835006546E-2</v>
      </c>
      <c r="K2121">
        <v>0.31396635420818558</v>
      </c>
      <c r="L2121">
        <v>5.1790127667048595E-2</v>
      </c>
      <c r="M2121"/>
      <c r="N2121">
        <v>1.4630698806396968E-2</v>
      </c>
      <c r="O2121">
        <v>0.61961281931836887</v>
      </c>
      <c r="P2121">
        <v>3.0215310399999997</v>
      </c>
      <c r="Q2121">
        <v>12.596187179999999</v>
      </c>
      <c r="R2121">
        <v>345.59247504000001</v>
      </c>
      <c r="S2121">
        <v>144.79120109999997</v>
      </c>
      <c r="T2121">
        <v>0.28328300000000001</v>
      </c>
      <c r="U2121">
        <v>12.8687065</v>
      </c>
      <c r="V2121"/>
      <c r="W2121">
        <v>13.070342420000001</v>
      </c>
      <c r="X2121">
        <v>653.40277200000003</v>
      </c>
      <c r="Y2121">
        <v>11.994593959999998</v>
      </c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  <c r="AZ2121"/>
      <c r="BA2121"/>
      <c r="BB2121"/>
      <c r="BC2121"/>
    </row>
    <row r="2122" spans="1:55" x14ac:dyDescent="0.2">
      <c r="A2122" s="3" t="str">
        <f t="shared" si="33"/>
        <v>BrazilAR6_FAO2020</v>
      </c>
      <c r="B2122" t="s">
        <v>150</v>
      </c>
      <c r="C2122" t="s">
        <v>151</v>
      </c>
      <c r="D2122" t="s">
        <v>300</v>
      </c>
      <c r="E2122" t="s">
        <v>107</v>
      </c>
      <c r="F2122">
        <v>1482.8577564352099</v>
      </c>
      <c r="G2122">
        <v>6.9553633370455143</v>
      </c>
      <c r="H2122" t="s">
        <v>115</v>
      </c>
      <c r="I2122" t="s">
        <v>97</v>
      </c>
      <c r="J2122">
        <v>3.1702683085486877E-2</v>
      </c>
      <c r="K2122">
        <v>0.29851683093597298</v>
      </c>
      <c r="L2122">
        <v>5.2225444675677135E-2</v>
      </c>
      <c r="M2122"/>
      <c r="N2122">
        <v>1.6189473946881007E-2</v>
      </c>
      <c r="O2122">
        <v>0.63306825044146886</v>
      </c>
      <c r="P2122">
        <v>2.9643566400000001</v>
      </c>
      <c r="Q2122">
        <v>12.777167199999999</v>
      </c>
      <c r="R2122">
        <v>350.64249231999997</v>
      </c>
      <c r="S2122">
        <v>152.68371300000001</v>
      </c>
      <c r="T2122">
        <v>0.28328300000000001</v>
      </c>
      <c r="U2122">
        <v>20.30595456</v>
      </c>
      <c r="V2122"/>
      <c r="W2122">
        <v>20.434634679999998</v>
      </c>
      <c r="X2122">
        <v>653.40277200000003</v>
      </c>
      <c r="Y2122">
        <v>12.374528099999999</v>
      </c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  <c r="BA2122"/>
      <c r="BB2122"/>
      <c r="BC2122"/>
    </row>
    <row r="2123" spans="1:55" x14ac:dyDescent="0.2">
      <c r="A2123" s="3" t="str">
        <f t="shared" si="33"/>
        <v>BrazilSAR_FAO1990</v>
      </c>
      <c r="B2123" t="s">
        <v>150</v>
      </c>
      <c r="C2123" t="s">
        <v>151</v>
      </c>
      <c r="D2123" t="s">
        <v>148</v>
      </c>
      <c r="E2123" t="s">
        <v>79</v>
      </c>
      <c r="F2123">
        <v>1597.1714408369128</v>
      </c>
      <c r="G2123">
        <v>10.597897324424416</v>
      </c>
      <c r="H2123" t="s">
        <v>206</v>
      </c>
      <c r="I2123" t="s">
        <v>100</v>
      </c>
      <c r="J2123">
        <v>5.0955061887919671E-2</v>
      </c>
      <c r="K2123">
        <v>0.12632380931579315</v>
      </c>
      <c r="L2123">
        <v>1.6270576430031172E-2</v>
      </c>
      <c r="M2123"/>
      <c r="N2123">
        <v>9.0653386541980144E-3</v>
      </c>
      <c r="O2123">
        <v>0.84834027559997771</v>
      </c>
      <c r="P2123">
        <v>5.3839170000000003</v>
      </c>
      <c r="Q2123">
        <v>8.2189289999999993</v>
      </c>
      <c r="R2123">
        <v>188.09385630000003</v>
      </c>
      <c r="S2123">
        <v>91.638821000000007</v>
      </c>
      <c r="T2123">
        <v>0.1830734</v>
      </c>
      <c r="U2123">
        <v>10.9529251</v>
      </c>
      <c r="V2123"/>
      <c r="W2123">
        <v>11.190777799999999</v>
      </c>
      <c r="X2123">
        <v>1385.2086765000001</v>
      </c>
      <c r="Y2123">
        <v>10.506996899999999</v>
      </c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  <c r="AZ2123"/>
      <c r="BA2123"/>
      <c r="BB2123"/>
      <c r="BC2123"/>
    </row>
    <row r="2124" spans="1:55" x14ac:dyDescent="0.2">
      <c r="A2124" s="3" t="str">
        <f t="shared" si="33"/>
        <v>BrazilSAR_FAO1991</v>
      </c>
      <c r="B2124" t="s">
        <v>150</v>
      </c>
      <c r="C2124" t="s">
        <v>151</v>
      </c>
      <c r="D2124" t="s">
        <v>148</v>
      </c>
      <c r="E2124" t="s">
        <v>78</v>
      </c>
      <c r="F2124">
        <v>1616.4804986214765</v>
      </c>
      <c r="G2124">
        <v>10.542050186578127</v>
      </c>
      <c r="H2124" t="s">
        <v>213</v>
      </c>
      <c r="I2124" t="s">
        <v>100</v>
      </c>
      <c r="J2124">
        <v>5.1288834433273901E-2</v>
      </c>
      <c r="K2124">
        <v>0.12904436484038451</v>
      </c>
      <c r="L2124">
        <v>1.6697510438893576E-2</v>
      </c>
      <c r="M2124"/>
      <c r="N2124">
        <v>9.9336800002807393E-3</v>
      </c>
      <c r="O2124">
        <v>0.84432444472044121</v>
      </c>
      <c r="P2124">
        <v>5.6225168999999999</v>
      </c>
      <c r="Q2124">
        <v>8.479103499999999</v>
      </c>
      <c r="R2124">
        <v>194.4562641</v>
      </c>
      <c r="S2124">
        <v>94.551271</v>
      </c>
      <c r="T2124">
        <v>0.1830734</v>
      </c>
      <c r="U2124">
        <v>10.9529251</v>
      </c>
      <c r="V2124"/>
      <c r="W2124">
        <v>11.190777799999999</v>
      </c>
      <c r="X2124">
        <v>1385.2086765000001</v>
      </c>
      <c r="Y2124">
        <v>10.506996899999999</v>
      </c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  <c r="BA2124"/>
      <c r="BB2124"/>
      <c r="BC2124"/>
    </row>
    <row r="2125" spans="1:55" x14ac:dyDescent="0.2">
      <c r="A2125" s="3" t="str">
        <f t="shared" si="33"/>
        <v>BrazilSAR_FAO1992</v>
      </c>
      <c r="B2125" t="s">
        <v>150</v>
      </c>
      <c r="C2125" t="s">
        <v>151</v>
      </c>
      <c r="D2125" t="s">
        <v>148</v>
      </c>
      <c r="E2125" t="s">
        <v>76</v>
      </c>
      <c r="F2125">
        <v>1625.126933886577</v>
      </c>
      <c r="G2125">
        <v>10.424109678254849</v>
      </c>
      <c r="H2125" t="s">
        <v>147</v>
      </c>
      <c r="I2125" t="s">
        <v>100</v>
      </c>
      <c r="J2125">
        <v>5.1711214168344864E-2</v>
      </c>
      <c r="K2125">
        <v>0.13106069534962397</v>
      </c>
      <c r="L2125">
        <v>1.7280311718690634E-2</v>
      </c>
      <c r="M2125"/>
      <c r="N2125">
        <v>8.4704152721652819E-3</v>
      </c>
      <c r="O2125">
        <v>0.84318857765952016</v>
      </c>
      <c r="P2125">
        <v>6.3938469000000007</v>
      </c>
      <c r="Q2125">
        <v>8.6051896999999986</v>
      </c>
      <c r="R2125">
        <v>197.107134</v>
      </c>
      <c r="S2125">
        <v>96.412945000000008</v>
      </c>
      <c r="T2125">
        <v>0.1830734</v>
      </c>
      <c r="U2125">
        <v>10.9529251</v>
      </c>
      <c r="V2125"/>
      <c r="W2125">
        <v>11.190777799999999</v>
      </c>
      <c r="X2125">
        <v>1385.2086765000001</v>
      </c>
      <c r="Y2125">
        <v>10.506996899999999</v>
      </c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  <c r="BA2125"/>
      <c r="BB2125"/>
      <c r="BC2125"/>
    </row>
    <row r="2126" spans="1:55" x14ac:dyDescent="0.2">
      <c r="A2126" s="3" t="str">
        <f t="shared" si="33"/>
        <v>BrazilSAR_FAO1993</v>
      </c>
      <c r="B2126" t="s">
        <v>150</v>
      </c>
      <c r="C2126" t="s">
        <v>151</v>
      </c>
      <c r="D2126" t="s">
        <v>148</v>
      </c>
      <c r="E2126" t="s">
        <v>73</v>
      </c>
      <c r="F2126">
        <v>1636.3886675409397</v>
      </c>
      <c r="G2126">
        <v>10.32807138650894</v>
      </c>
      <c r="H2126" t="s">
        <v>167</v>
      </c>
      <c r="I2126" t="s">
        <v>100</v>
      </c>
      <c r="J2126">
        <v>5.1826799151719484E-2</v>
      </c>
      <c r="K2126">
        <v>0.13442483653440251</v>
      </c>
      <c r="L2126">
        <v>1.7742423041605199E-2</v>
      </c>
      <c r="M2126"/>
      <c r="N2126">
        <v>9.3433792981321082E-3</v>
      </c>
      <c r="O2126">
        <v>0.83848936112586014</v>
      </c>
      <c r="P2126">
        <v>6.0177390000000006</v>
      </c>
      <c r="Q2126">
        <v>8.5827838000000014</v>
      </c>
      <c r="R2126">
        <v>197.69909039999999</v>
      </c>
      <c r="S2126">
        <v>98.166986999999992</v>
      </c>
      <c r="T2126">
        <v>0.19645760000000001</v>
      </c>
      <c r="U2126">
        <v>10.9529251</v>
      </c>
      <c r="V2126"/>
      <c r="W2126">
        <v>11.190777799999999</v>
      </c>
      <c r="X2126">
        <v>1385.2086765000001</v>
      </c>
      <c r="Y2126">
        <v>10.506996899999999</v>
      </c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  <c r="AZ2126"/>
      <c r="BA2126"/>
      <c r="BB2126"/>
      <c r="BC2126"/>
    </row>
    <row r="2127" spans="1:55" x14ac:dyDescent="0.2">
      <c r="A2127" s="3" t="str">
        <f t="shared" si="33"/>
        <v>BrazilSAR_FAO1994</v>
      </c>
      <c r="B2127" t="s">
        <v>150</v>
      </c>
      <c r="C2127" t="s">
        <v>151</v>
      </c>
      <c r="D2127" t="s">
        <v>148</v>
      </c>
      <c r="E2127" t="s">
        <v>70</v>
      </c>
      <c r="F2127">
        <v>1652.5836596919462</v>
      </c>
      <c r="G2127">
        <v>10.265739932058008</v>
      </c>
      <c r="H2127" t="s">
        <v>202</v>
      </c>
      <c r="I2127" t="s">
        <v>100</v>
      </c>
      <c r="J2127">
        <v>5.1897968987497926E-2</v>
      </c>
      <c r="K2127">
        <v>0.13783582661975924</v>
      </c>
      <c r="L2127">
        <v>1.818455593685455E-2</v>
      </c>
      <c r="M2127"/>
      <c r="N2127">
        <v>9.2540549522622945E-3</v>
      </c>
      <c r="O2127">
        <v>0.83472556249112395</v>
      </c>
      <c r="P2127">
        <v>6.0224975999999995</v>
      </c>
      <c r="Q2127">
        <v>8.7907864</v>
      </c>
      <c r="R2127">
        <v>201.56343479999998</v>
      </c>
      <c r="S2127">
        <v>101.28137099999999</v>
      </c>
      <c r="T2127">
        <v>0.19645760000000001</v>
      </c>
      <c r="U2127">
        <v>10.9529251</v>
      </c>
      <c r="V2127"/>
      <c r="W2127">
        <v>11.190777799999999</v>
      </c>
      <c r="X2127">
        <v>1385.2086765000001</v>
      </c>
      <c r="Y2127">
        <v>10.506996899999999</v>
      </c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  <c r="AZ2127"/>
      <c r="BA2127"/>
      <c r="BB2127"/>
      <c r="BC2127"/>
    </row>
    <row r="2128" spans="1:55" x14ac:dyDescent="0.2">
      <c r="A2128" s="3" t="str">
        <f t="shared" si="33"/>
        <v>BrazilSAR_FAO1995</v>
      </c>
      <c r="B2128" t="s">
        <v>150</v>
      </c>
      <c r="C2128" t="s">
        <v>151</v>
      </c>
      <c r="D2128" t="s">
        <v>148</v>
      </c>
      <c r="E2128" t="s">
        <v>68</v>
      </c>
      <c r="F2128">
        <v>1678.5612192120805</v>
      </c>
      <c r="G2128">
        <v>10.265467095611248</v>
      </c>
      <c r="H2128" t="s">
        <v>213</v>
      </c>
      <c r="I2128" t="s">
        <v>100</v>
      </c>
      <c r="J2128">
        <v>5.1492314854635825E-2</v>
      </c>
      <c r="K2128">
        <v>0.14619575920339148</v>
      </c>
      <c r="L2128">
        <v>1.8640964441372941E-2</v>
      </c>
      <c r="M2128"/>
      <c r="N2128">
        <v>1.0166742686936719E-2</v>
      </c>
      <c r="O2128">
        <v>0.82499653366829895</v>
      </c>
      <c r="P2128">
        <v>5.9662049999999995</v>
      </c>
      <c r="Q2128">
        <v>9.0026524999999999</v>
      </c>
      <c r="R2128">
        <v>205.39845900000003</v>
      </c>
      <c r="S2128">
        <v>102.62810400000001</v>
      </c>
      <c r="T2128">
        <v>0.19816159999999999</v>
      </c>
      <c r="U2128">
        <v>10.9529251</v>
      </c>
      <c r="V2128"/>
      <c r="W2128">
        <v>11.190777799999999</v>
      </c>
      <c r="X2128">
        <v>1385.2086765000001</v>
      </c>
      <c r="Y2128">
        <v>10.506996899999999</v>
      </c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  <c r="AZ2128"/>
      <c r="BA2128"/>
      <c r="BB2128"/>
      <c r="BC2128"/>
    </row>
    <row r="2129" spans="1:55" x14ac:dyDescent="0.2">
      <c r="A2129" s="3" t="str">
        <f t="shared" si="33"/>
        <v>BrazilSAR_FAO1996</v>
      </c>
      <c r="B2129" t="s">
        <v>150</v>
      </c>
      <c r="C2129" t="s">
        <v>151</v>
      </c>
      <c r="D2129" t="s">
        <v>148</v>
      </c>
      <c r="E2129" t="s">
        <v>65</v>
      </c>
      <c r="F2129">
        <v>1683.4818852550336</v>
      </c>
      <c r="G2129">
        <v>10.139189748513189</v>
      </c>
      <c r="H2129" t="s">
        <v>213</v>
      </c>
      <c r="I2129" t="s">
        <v>100</v>
      </c>
      <c r="J2129">
        <v>5.1082419317742322E-2</v>
      </c>
      <c r="K2129">
        <v>0.15758449947018241</v>
      </c>
      <c r="L2129">
        <v>1.9252301010111564E-2</v>
      </c>
      <c r="M2129"/>
      <c r="N2129">
        <v>1.0827678135211165E-2</v>
      </c>
      <c r="O2129">
        <v>0.81233552138449483</v>
      </c>
      <c r="P2129">
        <v>4.4409917999999999</v>
      </c>
      <c r="Q2129">
        <v>8.0323067000000012</v>
      </c>
      <c r="R2129">
        <v>198.44898360000002</v>
      </c>
      <c r="S2129">
        <v>98.947969999999998</v>
      </c>
      <c r="T2129">
        <v>0.20024139999999999</v>
      </c>
      <c r="U2129">
        <v>10.574315</v>
      </c>
      <c r="V2129"/>
      <c r="W2129">
        <v>10.766809299999998</v>
      </c>
      <c r="X2129">
        <v>1385.2086765000001</v>
      </c>
      <c r="Y2129">
        <v>6.9667030000000008</v>
      </c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  <c r="AZ2129"/>
      <c r="BA2129"/>
      <c r="BB2129"/>
      <c r="BC2129"/>
    </row>
    <row r="2130" spans="1:55" x14ac:dyDescent="0.2">
      <c r="A2130" s="3" t="str">
        <f t="shared" si="33"/>
        <v>BrazilSAR_FAO1997</v>
      </c>
      <c r="B2130" t="s">
        <v>150</v>
      </c>
      <c r="C2130" t="s">
        <v>151</v>
      </c>
      <c r="D2130" t="s">
        <v>148</v>
      </c>
      <c r="E2130" t="s">
        <v>64</v>
      </c>
      <c r="F2130">
        <v>1714.2220722456377</v>
      </c>
      <c r="G2130">
        <v>10.170605541677167</v>
      </c>
      <c r="H2130" t="s">
        <v>202</v>
      </c>
      <c r="I2130" t="s">
        <v>100</v>
      </c>
      <c r="J2130">
        <v>5.0050005536184432E-2</v>
      </c>
      <c r="K2130">
        <v>0.16561177191805346</v>
      </c>
      <c r="L2130">
        <v>1.9669096872513336E-2</v>
      </c>
      <c r="M2130"/>
      <c r="N2130">
        <v>1.1185365251353767E-2</v>
      </c>
      <c r="O2130">
        <v>0.80353376595807935</v>
      </c>
      <c r="P2130">
        <v>4.1717738999999998</v>
      </c>
      <c r="Q2130">
        <v>8.2058575000000005</v>
      </c>
      <c r="R2130">
        <v>202.40635799999998</v>
      </c>
      <c r="S2130">
        <v>102.27284399999999</v>
      </c>
      <c r="T2130">
        <v>0.20307310000000001</v>
      </c>
      <c r="U2130">
        <v>12.8790171</v>
      </c>
      <c r="V2130"/>
      <c r="W2130">
        <v>13.153021900000001</v>
      </c>
      <c r="X2130">
        <v>1385.2086765000001</v>
      </c>
      <c r="Y2130">
        <v>7.2425250000000005</v>
      </c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  <c r="BA2130"/>
      <c r="BB2130"/>
      <c r="BC2130"/>
    </row>
    <row r="2131" spans="1:55" x14ac:dyDescent="0.2">
      <c r="A2131" s="3" t="str">
        <f t="shared" si="33"/>
        <v>BrazilSAR_FAO1998</v>
      </c>
      <c r="B2131" t="s">
        <v>150</v>
      </c>
      <c r="C2131" t="s">
        <v>151</v>
      </c>
      <c r="D2131" t="s">
        <v>148</v>
      </c>
      <c r="E2131" t="s">
        <v>62</v>
      </c>
      <c r="F2131">
        <v>1748.2792317751678</v>
      </c>
      <c r="G2131">
        <v>10.221475883912776</v>
      </c>
      <c r="H2131" t="s">
        <v>206</v>
      </c>
      <c r="I2131" t="s">
        <v>231</v>
      </c>
      <c r="J2131">
        <v>5.1748464181280152E-2</v>
      </c>
      <c r="K2131">
        <v>0.16786072038228519</v>
      </c>
      <c r="L2131">
        <v>2.0009046246279884E-2</v>
      </c>
      <c r="M2131"/>
      <c r="N2131">
        <v>1.273234824015952E-2</v>
      </c>
      <c r="O2131">
        <v>0.79939788513127541</v>
      </c>
      <c r="P2131">
        <v>4.1773242000000002</v>
      </c>
      <c r="Q2131">
        <v>8.2959563000000003</v>
      </c>
      <c r="R2131">
        <v>204.5842155</v>
      </c>
      <c r="S2131">
        <v>103.967242</v>
      </c>
      <c r="T2131">
        <v>0.2086433</v>
      </c>
      <c r="U2131">
        <v>22.806492299999999</v>
      </c>
      <c r="V2131"/>
      <c r="W2131">
        <v>23.279174600000001</v>
      </c>
      <c r="X2131">
        <v>1385.2086765000001</v>
      </c>
      <c r="Y2131">
        <v>13.425758999999998</v>
      </c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  <c r="BA2131"/>
      <c r="BB2131"/>
      <c r="BC2131"/>
    </row>
    <row r="2132" spans="1:55" x14ac:dyDescent="0.2">
      <c r="A2132" s="3" t="str">
        <f t="shared" si="33"/>
        <v>BrazilSAR_FAO1999</v>
      </c>
      <c r="B2132" t="s">
        <v>150</v>
      </c>
      <c r="C2132" t="s">
        <v>151</v>
      </c>
      <c r="D2132" t="s">
        <v>148</v>
      </c>
      <c r="E2132" t="s">
        <v>60</v>
      </c>
      <c r="F2132">
        <v>1758.2561760134229</v>
      </c>
      <c r="G2132">
        <v>10.134842743060604</v>
      </c>
      <c r="H2132" t="s">
        <v>213</v>
      </c>
      <c r="I2132" t="s">
        <v>231</v>
      </c>
      <c r="J2132">
        <v>5.2028930553080659E-2</v>
      </c>
      <c r="K2132">
        <v>0.17333973181567602</v>
      </c>
      <c r="L2132">
        <v>2.1087484580356704E-2</v>
      </c>
      <c r="M2132"/>
      <c r="N2132">
        <v>1.2792106353351035E-2</v>
      </c>
      <c r="O2132">
        <v>0.79278067725061618</v>
      </c>
      <c r="P2132">
        <v>5.2019058000000005</v>
      </c>
      <c r="Q2132">
        <v>8.4629675000000013</v>
      </c>
      <c r="R2132">
        <v>206.48230889999999</v>
      </c>
      <c r="S2132">
        <v>106.17930899999999</v>
      </c>
      <c r="T2132">
        <v>0.21739920000000001</v>
      </c>
      <c r="U2132">
        <v>17.4388203</v>
      </c>
      <c r="V2132"/>
      <c r="W2132">
        <v>17.803786899999999</v>
      </c>
      <c r="X2132">
        <v>1385.2086765000001</v>
      </c>
      <c r="Y2132">
        <v>9.8225021000000012</v>
      </c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/>
      <c r="BB2132"/>
      <c r="BC2132"/>
    </row>
    <row r="2133" spans="1:55" x14ac:dyDescent="0.2">
      <c r="A2133" s="3" t="str">
        <f t="shared" si="33"/>
        <v>BrazilSAR_FAO2000</v>
      </c>
      <c r="B2133" t="s">
        <v>150</v>
      </c>
      <c r="C2133" t="s">
        <v>151</v>
      </c>
      <c r="D2133" t="s">
        <v>148</v>
      </c>
      <c r="E2133" t="s">
        <v>58</v>
      </c>
      <c r="F2133">
        <v>1762.4886762463086</v>
      </c>
      <c r="G2133">
        <v>10.02133051058628</v>
      </c>
      <c r="H2133" t="s">
        <v>202</v>
      </c>
      <c r="I2133" t="s">
        <v>231</v>
      </c>
      <c r="J2133">
        <v>5.1082034433009522E-2</v>
      </c>
      <c r="K2133">
        <v>0.18101384947662688</v>
      </c>
      <c r="L2133">
        <v>2.1900282549449854E-2</v>
      </c>
      <c r="M2133"/>
      <c r="N2133">
        <v>1.272087605564096E-2</v>
      </c>
      <c r="O2133">
        <v>0.78436499191828224</v>
      </c>
      <c r="P2133">
        <v>4.9993796999999995</v>
      </c>
      <c r="Q2133">
        <v>8.7138059000000005</v>
      </c>
      <c r="R2133">
        <v>213.00140400000001</v>
      </c>
      <c r="S2133">
        <v>109.17394</v>
      </c>
      <c r="T2133">
        <v>0.2159306</v>
      </c>
      <c r="U2133">
        <v>2.5596177</v>
      </c>
      <c r="V2133"/>
      <c r="W2133">
        <v>2.6282888999999998</v>
      </c>
      <c r="X2133">
        <v>1385.2086765000001</v>
      </c>
      <c r="Y2133">
        <v>3.9540999000000001</v>
      </c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  <c r="BA2133"/>
      <c r="BB2133"/>
      <c r="BC2133"/>
    </row>
    <row r="2134" spans="1:55" x14ac:dyDescent="0.2">
      <c r="A2134" s="3" t="str">
        <f t="shared" si="33"/>
        <v>BrazilSAR_FAO2001</v>
      </c>
      <c r="B2134" t="s">
        <v>150</v>
      </c>
      <c r="C2134" t="s">
        <v>151</v>
      </c>
      <c r="D2134" t="s">
        <v>148</v>
      </c>
      <c r="E2134" t="s">
        <v>55</v>
      </c>
      <c r="F2134">
        <v>1850.5994268073823</v>
      </c>
      <c r="G2134">
        <v>10.384265159107896</v>
      </c>
      <c r="H2134" t="s">
        <v>232</v>
      </c>
      <c r="I2134" t="s">
        <v>231</v>
      </c>
      <c r="J2134">
        <v>5.3508141384763418E-2</v>
      </c>
      <c r="K2134">
        <v>0.17628498495225037</v>
      </c>
      <c r="L2134">
        <v>2.1388907521865279E-2</v>
      </c>
      <c r="M2134"/>
      <c r="N2134">
        <v>1.1042638241412904E-2</v>
      </c>
      <c r="O2134">
        <v>0.79128346928447146</v>
      </c>
      <c r="P2134">
        <v>4.2873179999999991</v>
      </c>
      <c r="Q2134">
        <v>9.0193986000000006</v>
      </c>
      <c r="R2134">
        <v>220.79735790000001</v>
      </c>
      <c r="S2134">
        <v>113.07445300000001</v>
      </c>
      <c r="T2134">
        <v>0.2164007</v>
      </c>
      <c r="U2134">
        <v>5.1873424999999997</v>
      </c>
      <c r="V2134"/>
      <c r="W2134">
        <v>5.281083699999999</v>
      </c>
      <c r="X2134">
        <v>1605.106096</v>
      </c>
      <c r="Y2134">
        <v>9.3309306999999997</v>
      </c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  <c r="BA2134"/>
      <c r="BB2134"/>
      <c r="BC2134"/>
    </row>
    <row r="2135" spans="1:55" x14ac:dyDescent="0.2">
      <c r="A2135" s="3" t="str">
        <f t="shared" si="33"/>
        <v>BrazilSAR_FAO2002</v>
      </c>
      <c r="B2135" t="s">
        <v>150</v>
      </c>
      <c r="C2135" t="s">
        <v>151</v>
      </c>
      <c r="D2135" t="s">
        <v>148</v>
      </c>
      <c r="E2135" t="s">
        <v>52</v>
      </c>
      <c r="F2135">
        <v>1884.3898524302015</v>
      </c>
      <c r="G2135">
        <v>10.441181654185423</v>
      </c>
      <c r="H2135" t="s">
        <v>232</v>
      </c>
      <c r="I2135" t="s">
        <v>231</v>
      </c>
      <c r="J2135">
        <v>5.3103271612346854E-2</v>
      </c>
      <c r="K2135">
        <v>0.17385194741295498</v>
      </c>
      <c r="L2135">
        <v>2.2031534475978491E-2</v>
      </c>
      <c r="M2135"/>
      <c r="N2135">
        <v>1.106347498799865E-2</v>
      </c>
      <c r="O2135">
        <v>0.7930530431230679</v>
      </c>
      <c r="P2135">
        <v>4.2862595999999993</v>
      </c>
      <c r="Q2135">
        <v>9.160363199999999</v>
      </c>
      <c r="R2135">
        <v>231.52097849999996</v>
      </c>
      <c r="S2135">
        <v>119.582314</v>
      </c>
      <c r="T2135">
        <v>0.2179517</v>
      </c>
      <c r="U2135">
        <v>13.133347199999999</v>
      </c>
      <c r="V2135"/>
      <c r="W2135">
        <v>13.368185</v>
      </c>
      <c r="X2135">
        <v>1605.106096</v>
      </c>
      <c r="Y2135">
        <v>13.9689345</v>
      </c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  <c r="BA2135"/>
      <c r="BB2135"/>
      <c r="BC2135"/>
    </row>
    <row r="2136" spans="1:55" x14ac:dyDescent="0.2">
      <c r="A2136" s="3" t="str">
        <f t="shared" si="33"/>
        <v>BrazilSAR_FAO2003</v>
      </c>
      <c r="B2136" t="s">
        <v>150</v>
      </c>
      <c r="C2136" t="s">
        <v>151</v>
      </c>
      <c r="D2136" t="s">
        <v>148</v>
      </c>
      <c r="E2136" t="s">
        <v>50</v>
      </c>
      <c r="F2136">
        <v>1895.5061703100671</v>
      </c>
      <c r="G2136">
        <v>10.378982992584939</v>
      </c>
      <c r="H2136" t="s">
        <v>218</v>
      </c>
      <c r="I2136" t="s">
        <v>231</v>
      </c>
      <c r="J2136">
        <v>5.1986537761284174E-2</v>
      </c>
      <c r="K2136">
        <v>0.170384424787832</v>
      </c>
      <c r="L2136">
        <v>2.3225458555378144E-2</v>
      </c>
      <c r="M2136"/>
      <c r="N2136">
        <v>1.0055994698704657E-2</v>
      </c>
      <c r="O2136">
        <v>0.79633412195808517</v>
      </c>
      <c r="P2136">
        <v>4.3392005999999999</v>
      </c>
      <c r="Q2136">
        <v>9.4747322999999994</v>
      </c>
      <c r="R2136">
        <v>243.71780580000001</v>
      </c>
      <c r="S2136">
        <v>128.16013800000002</v>
      </c>
      <c r="T2136">
        <v>0.2189507</v>
      </c>
      <c r="U2136">
        <v>11.8344886</v>
      </c>
      <c r="V2136"/>
      <c r="W2136">
        <v>11.982056199999999</v>
      </c>
      <c r="X2136">
        <v>1605.106096</v>
      </c>
      <c r="Y2136">
        <v>9.1224327999999986</v>
      </c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  <c r="BA2136"/>
      <c r="BB2136"/>
      <c r="BC2136"/>
    </row>
    <row r="2137" spans="1:55" x14ac:dyDescent="0.2">
      <c r="A2137" s="3" t="str">
        <f t="shared" si="33"/>
        <v>BrazilSAR_FAO2004</v>
      </c>
      <c r="B2137" t="s">
        <v>150</v>
      </c>
      <c r="C2137" t="s">
        <v>151</v>
      </c>
      <c r="D2137" t="s">
        <v>148</v>
      </c>
      <c r="E2137" t="s">
        <v>46</v>
      </c>
      <c r="F2137">
        <v>1939.7932808986577</v>
      </c>
      <c r="G2137">
        <v>10.501146746729397</v>
      </c>
      <c r="H2137" t="s">
        <v>232</v>
      </c>
      <c r="I2137" t="s">
        <v>231</v>
      </c>
      <c r="J2137">
        <v>5.0739660638447912E-2</v>
      </c>
      <c r="K2137">
        <v>0.17602942806383345</v>
      </c>
      <c r="L2137">
        <v>2.2888160525760443E-2</v>
      </c>
      <c r="M2137"/>
      <c r="N2137">
        <v>1.1091852009113168E-2</v>
      </c>
      <c r="O2137">
        <v>0.78999055940129304</v>
      </c>
      <c r="P2137">
        <v>5.0926113000000006</v>
      </c>
      <c r="Q2137">
        <v>9.7982265999999996</v>
      </c>
      <c r="R2137">
        <v>254.59881089999999</v>
      </c>
      <c r="S2137">
        <v>134.80049299999999</v>
      </c>
      <c r="T2137">
        <v>0.27585799999999999</v>
      </c>
      <c r="U2137">
        <v>13.554052800000001</v>
      </c>
      <c r="V2137"/>
      <c r="W2137">
        <v>13.637800199999997</v>
      </c>
      <c r="X2137">
        <v>1605.106096</v>
      </c>
      <c r="Y2137">
        <v>11.76989</v>
      </c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  <c r="BA2137"/>
      <c r="BB2137"/>
      <c r="BC2137"/>
    </row>
    <row r="2138" spans="1:55" x14ac:dyDescent="0.2">
      <c r="A2138" s="3" t="str">
        <f t="shared" si="33"/>
        <v>BrazilSAR_FAO2005</v>
      </c>
      <c r="B2138" t="s">
        <v>150</v>
      </c>
      <c r="C2138" t="s">
        <v>151</v>
      </c>
      <c r="D2138" t="s">
        <v>148</v>
      </c>
      <c r="E2138" t="s">
        <v>43</v>
      </c>
      <c r="F2138">
        <v>1952.3676812939598</v>
      </c>
      <c r="G2138">
        <v>10.451796283634112</v>
      </c>
      <c r="H2138" t="s">
        <v>218</v>
      </c>
      <c r="I2138" t="s">
        <v>231</v>
      </c>
      <c r="J2138">
        <v>4.9898903957602055E-2</v>
      </c>
      <c r="K2138">
        <v>0.17690908807968306</v>
      </c>
      <c r="L2138">
        <v>2.3228770090039041E-2</v>
      </c>
      <c r="M2138"/>
      <c r="N2138">
        <v>1.1071838674195573E-2</v>
      </c>
      <c r="O2138">
        <v>0.78879030315608234</v>
      </c>
      <c r="P2138">
        <v>5.3418519</v>
      </c>
      <c r="Q2138">
        <v>10.0295217</v>
      </c>
      <c r="R2138">
        <v>258.0658416</v>
      </c>
      <c r="S2138">
        <v>133.58079799999999</v>
      </c>
      <c r="T2138">
        <v>0.27585799999999999</v>
      </c>
      <c r="U2138">
        <v>16.977767400000001</v>
      </c>
      <c r="V2138"/>
      <c r="W2138">
        <v>17.242407500000002</v>
      </c>
      <c r="X2138">
        <v>1605.106096</v>
      </c>
      <c r="Y2138">
        <v>13.0925668</v>
      </c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  <c r="BA2138"/>
      <c r="BB2138"/>
      <c r="BC2138"/>
    </row>
    <row r="2139" spans="1:55" x14ac:dyDescent="0.2">
      <c r="A2139" s="3" t="str">
        <f t="shared" si="33"/>
        <v>BrazilSAR_FAO2006</v>
      </c>
      <c r="B2139" t="s">
        <v>150</v>
      </c>
      <c r="C2139" t="s">
        <v>151</v>
      </c>
      <c r="D2139" t="s">
        <v>148</v>
      </c>
      <c r="E2139" t="s">
        <v>39</v>
      </c>
      <c r="F2139">
        <v>1942.5545672536912</v>
      </c>
      <c r="G2139">
        <v>10.287827300897531</v>
      </c>
      <c r="H2139" t="s">
        <v>213</v>
      </c>
      <c r="I2139" t="s">
        <v>100</v>
      </c>
      <c r="J2139">
        <v>4.7909232455794551E-2</v>
      </c>
      <c r="K2139">
        <v>0.17966336798821686</v>
      </c>
      <c r="L2139">
        <v>2.4626335242479966E-2</v>
      </c>
      <c r="M2139"/>
      <c r="N2139">
        <v>1.2000074743308709E-2</v>
      </c>
      <c r="O2139">
        <v>0.7837102220259945</v>
      </c>
      <c r="P2139">
        <v>4.0528067999999999</v>
      </c>
      <c r="Q2139">
        <v>10.145087</v>
      </c>
      <c r="R2139">
        <v>256.72159590000001</v>
      </c>
      <c r="S2139">
        <v>134.17246400000002</v>
      </c>
      <c r="T2139">
        <v>0.27585799999999999</v>
      </c>
      <c r="U2139">
        <v>7.8044564000000012</v>
      </c>
      <c r="V2139"/>
      <c r="W2139">
        <v>7.8803325000000006</v>
      </c>
      <c r="X2139">
        <v>1605.106096</v>
      </c>
      <c r="Y2139">
        <v>6.7262408999999996</v>
      </c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  <c r="BA2139"/>
      <c r="BB2139"/>
      <c r="BC2139"/>
    </row>
    <row r="2140" spans="1:55" x14ac:dyDescent="0.2">
      <c r="A2140" s="3" t="str">
        <f t="shared" si="33"/>
        <v>BrazilSAR_FAO2007</v>
      </c>
      <c r="B2140" t="s">
        <v>150</v>
      </c>
      <c r="C2140" t="s">
        <v>151</v>
      </c>
      <c r="D2140" t="s">
        <v>148</v>
      </c>
      <c r="E2140" t="s">
        <v>37</v>
      </c>
      <c r="F2140">
        <v>1978.6428231114096</v>
      </c>
      <c r="G2140">
        <v>10.371362282454021</v>
      </c>
      <c r="H2140" t="s">
        <v>206</v>
      </c>
      <c r="I2140" t="s">
        <v>100</v>
      </c>
      <c r="J2140">
        <v>4.7929869293681822E-2</v>
      </c>
      <c r="K2140">
        <v>0.18442736528747536</v>
      </c>
      <c r="L2140">
        <v>2.4861990969468742E-2</v>
      </c>
      <c r="M2140"/>
      <c r="N2140">
        <v>9.2489659003855383E-3</v>
      </c>
      <c r="O2140">
        <v>0.78146167784267029</v>
      </c>
      <c r="P2140">
        <v>3.9436865999999999</v>
      </c>
      <c r="Q2140">
        <v>10.2105219</v>
      </c>
      <c r="R2140">
        <v>249.40914389999998</v>
      </c>
      <c r="S2140">
        <v>137.19242199999999</v>
      </c>
      <c r="T2140">
        <v>0.27585799999999999</v>
      </c>
      <c r="U2140">
        <v>19.415525999999996</v>
      </c>
      <c r="V2140"/>
      <c r="W2140">
        <v>20.441864799999998</v>
      </c>
      <c r="X2140">
        <v>1605.106096</v>
      </c>
      <c r="Y2140">
        <v>22.201393700000001</v>
      </c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  <c r="BA2140"/>
      <c r="BB2140"/>
      <c r="BC2140"/>
    </row>
    <row r="2141" spans="1:55" x14ac:dyDescent="0.2">
      <c r="A2141" s="3" t="str">
        <f t="shared" si="33"/>
        <v>BrazilSAR_FAO2008</v>
      </c>
      <c r="B2141" t="s">
        <v>150</v>
      </c>
      <c r="C2141" t="s">
        <v>151</v>
      </c>
      <c r="D2141" t="s">
        <v>148</v>
      </c>
      <c r="E2141" t="s">
        <v>33</v>
      </c>
      <c r="F2141">
        <v>1979.1227690684564</v>
      </c>
      <c r="G2141">
        <v>10.271962261545111</v>
      </c>
      <c r="H2141" t="s">
        <v>219</v>
      </c>
      <c r="I2141" t="s">
        <v>100</v>
      </c>
      <c r="J2141">
        <v>4.7705825120518346E-2</v>
      </c>
      <c r="K2141">
        <v>0.19523546609002268</v>
      </c>
      <c r="L2141">
        <v>2.525512857574079E-2</v>
      </c>
      <c r="M2141"/>
      <c r="N2141">
        <v>9.9922047833890439E-3</v>
      </c>
      <c r="O2141">
        <v>0.76951720055084749</v>
      </c>
      <c r="P2141">
        <v>3.8887800000000001</v>
      </c>
      <c r="Q2141">
        <v>10.4446824</v>
      </c>
      <c r="R2141">
        <v>252.59969280000001</v>
      </c>
      <c r="S2141">
        <v>137.748097</v>
      </c>
      <c r="T2141">
        <v>0.27585799999999999</v>
      </c>
      <c r="U2141">
        <v>5.9152186999999996</v>
      </c>
      <c r="V2141"/>
      <c r="W2141">
        <v>6.3421289999999999</v>
      </c>
      <c r="X2141">
        <v>1605.106096</v>
      </c>
      <c r="Y2141">
        <v>8.9897610999999991</v>
      </c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  <c r="AZ2141"/>
      <c r="BA2141"/>
      <c r="BB2141"/>
      <c r="BC2141"/>
    </row>
    <row r="2142" spans="1:55" x14ac:dyDescent="0.2">
      <c r="A2142" s="3" t="str">
        <f t="shared" si="33"/>
        <v>BrazilSAR_FAO2009</v>
      </c>
      <c r="B2142" t="s">
        <v>150</v>
      </c>
      <c r="C2142" t="s">
        <v>151</v>
      </c>
      <c r="D2142" t="s">
        <v>148</v>
      </c>
      <c r="E2142" t="s">
        <v>31</v>
      </c>
      <c r="F2142">
        <v>1951.0714544342284</v>
      </c>
      <c r="G2142">
        <v>10.030310707000675</v>
      </c>
      <c r="H2142" t="s">
        <v>182</v>
      </c>
      <c r="I2142" t="s">
        <v>100</v>
      </c>
      <c r="J2142">
        <v>4.7110695800852601E-2</v>
      </c>
      <c r="K2142">
        <v>0.18570629553867135</v>
      </c>
      <c r="L2142">
        <v>2.6268028207537739E-2</v>
      </c>
      <c r="M2142"/>
      <c r="N2142">
        <v>1.0010960877731625E-2</v>
      </c>
      <c r="O2142">
        <v>0.77801471537605926</v>
      </c>
      <c r="P2142">
        <v>3.9179175000000002</v>
      </c>
      <c r="Q2142">
        <v>10.687964199999998</v>
      </c>
      <c r="R2142">
        <v>256.37999940000003</v>
      </c>
      <c r="S2142">
        <v>136.38443799999999</v>
      </c>
      <c r="T2142">
        <v>0.27585799999999999</v>
      </c>
      <c r="U2142">
        <v>2.5893464000000002</v>
      </c>
      <c r="V2142"/>
      <c r="W2142">
        <v>2.6883458</v>
      </c>
      <c r="X2142">
        <v>1605.106096</v>
      </c>
      <c r="Y2142">
        <v>4.9823632</v>
      </c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  <c r="BA2142"/>
      <c r="BB2142"/>
      <c r="BC2142"/>
    </row>
    <row r="2143" spans="1:55" x14ac:dyDescent="0.2">
      <c r="A2143" s="3" t="str">
        <f t="shared" si="33"/>
        <v>BrazilSAR_FAO2010</v>
      </c>
      <c r="B2143" t="s">
        <v>150</v>
      </c>
      <c r="C2143" t="s">
        <v>151</v>
      </c>
      <c r="D2143" t="s">
        <v>148</v>
      </c>
      <c r="E2143" t="s">
        <v>30</v>
      </c>
      <c r="F2143">
        <v>2051.8995342389262</v>
      </c>
      <c r="G2143">
        <v>10.450028228878793</v>
      </c>
      <c r="H2143" t="s">
        <v>219</v>
      </c>
      <c r="I2143" t="s">
        <v>100</v>
      </c>
      <c r="J2143">
        <v>4.7546804215647075E-2</v>
      </c>
      <c r="K2143">
        <v>0.2001713733958575</v>
      </c>
      <c r="L2143">
        <v>2.6293587526940668E-2</v>
      </c>
      <c r="M2143"/>
      <c r="N2143">
        <v>1.0608365388646452E-2</v>
      </c>
      <c r="O2143">
        <v>0.76292667368855538</v>
      </c>
      <c r="P2143">
        <v>3.7138689</v>
      </c>
      <c r="Q2143">
        <v>10.9057914</v>
      </c>
      <c r="R2143">
        <v>261.67509899999999</v>
      </c>
      <c r="S2143">
        <v>143.746814</v>
      </c>
      <c r="T2143">
        <v>0.27585799999999999</v>
      </c>
      <c r="U2143">
        <v>19.833220900000001</v>
      </c>
      <c r="V2143"/>
      <c r="W2143">
        <v>20.464282699999998</v>
      </c>
      <c r="X2143">
        <v>1605.106096</v>
      </c>
      <c r="Y2143">
        <v>22.089129799999998</v>
      </c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  <c r="BA2143"/>
      <c r="BB2143"/>
      <c r="BC2143"/>
    </row>
    <row r="2144" spans="1:55" x14ac:dyDescent="0.2">
      <c r="A2144" s="3" t="str">
        <f t="shared" si="33"/>
        <v>BrazilSAR_FAO2011</v>
      </c>
      <c r="B2144" t="s">
        <v>150</v>
      </c>
      <c r="C2144" t="s">
        <v>151</v>
      </c>
      <c r="D2144" t="s">
        <v>148</v>
      </c>
      <c r="E2144" t="s">
        <v>29</v>
      </c>
      <c r="F2144">
        <v>1216.2524103506994</v>
      </c>
      <c r="G2144">
        <v>6.1369455659769327</v>
      </c>
      <c r="H2144" t="s">
        <v>42</v>
      </c>
      <c r="I2144" t="s">
        <v>97</v>
      </c>
      <c r="J2144">
        <v>2.8115688695689565E-2</v>
      </c>
      <c r="K2144">
        <v>0.35376953134587164</v>
      </c>
      <c r="L2144">
        <v>4.498578195213896E-2</v>
      </c>
      <c r="M2144"/>
      <c r="N2144">
        <v>1.9184636851093759E-2</v>
      </c>
      <c r="O2144">
        <v>0.58206004985089554</v>
      </c>
      <c r="P2144">
        <v>3.7553838000000002</v>
      </c>
      <c r="Q2144">
        <v>11.052995900000001</v>
      </c>
      <c r="R2144">
        <v>265.77242160000003</v>
      </c>
      <c r="S2144">
        <v>150.75238000000002</v>
      </c>
      <c r="T2144">
        <v>0.27585799999999999</v>
      </c>
      <c r="U2144">
        <v>4.156315900000001</v>
      </c>
      <c r="V2144"/>
      <c r="W2144">
        <v>4.4707668999999992</v>
      </c>
      <c r="X2144">
        <v>780.90269769999998</v>
      </c>
      <c r="Y2144">
        <v>8.3372845999999985</v>
      </c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  <c r="AY2144"/>
      <c r="AZ2144"/>
      <c r="BA2144"/>
      <c r="BB2144"/>
      <c r="BC2144"/>
    </row>
    <row r="2145" spans="1:55" x14ac:dyDescent="0.2">
      <c r="A2145" s="3" t="str">
        <f t="shared" si="33"/>
        <v>BrazilSAR_FAO2012</v>
      </c>
      <c r="B2145" t="s">
        <v>150</v>
      </c>
      <c r="C2145" t="s">
        <v>151</v>
      </c>
      <c r="D2145" t="s">
        <v>148</v>
      </c>
      <c r="E2145" t="s">
        <v>28</v>
      </c>
      <c r="F2145">
        <v>1259.6960080299557</v>
      </c>
      <c r="G2145">
        <v>6.2991821784913036</v>
      </c>
      <c r="H2145" t="s">
        <v>35</v>
      </c>
      <c r="I2145" t="s">
        <v>97</v>
      </c>
      <c r="J2145">
        <v>2.8798908224749401E-2</v>
      </c>
      <c r="K2145">
        <v>0.36936777490570527</v>
      </c>
      <c r="L2145">
        <v>4.4039459606099479E-2</v>
      </c>
      <c r="M2145"/>
      <c r="N2145">
        <v>2.0250458413872286E-2</v>
      </c>
      <c r="O2145">
        <v>0.56634230707432309</v>
      </c>
      <c r="P2145">
        <v>3.2921112000000003</v>
      </c>
      <c r="Q2145">
        <v>10.927256300000002</v>
      </c>
      <c r="R2145">
        <v>263.54261430000003</v>
      </c>
      <c r="S2145">
        <v>147.357291</v>
      </c>
      <c r="T2145">
        <v>0.27585799999999999</v>
      </c>
      <c r="U2145">
        <v>8.8779131999999983</v>
      </c>
      <c r="V2145"/>
      <c r="W2145">
        <v>9.0887373999999994</v>
      </c>
      <c r="X2145">
        <v>780.90269769999998</v>
      </c>
      <c r="Y2145">
        <v>15.360090400000001</v>
      </c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  <c r="AZ2145"/>
      <c r="BA2145"/>
      <c r="BB2145"/>
      <c r="BC2145"/>
    </row>
    <row r="2146" spans="1:55" x14ac:dyDescent="0.2">
      <c r="A2146" s="3" t="str">
        <f t="shared" si="33"/>
        <v>BrazilSAR_FAO2013</v>
      </c>
      <c r="B2146" t="s">
        <v>150</v>
      </c>
      <c r="C2146" t="s">
        <v>151</v>
      </c>
      <c r="D2146" t="s">
        <v>148</v>
      </c>
      <c r="E2146" t="s">
        <v>27</v>
      </c>
      <c r="F2146">
        <v>1284.2543786377023</v>
      </c>
      <c r="G2146">
        <v>6.3664640546089517</v>
      </c>
      <c r="H2146" t="s">
        <v>195</v>
      </c>
      <c r="I2146" t="s">
        <v>97</v>
      </c>
      <c r="J2146">
        <v>2.8964139926595186E-2</v>
      </c>
      <c r="K2146">
        <v>0.3871285179779641</v>
      </c>
      <c r="L2146">
        <v>4.3790854933316387E-2</v>
      </c>
      <c r="M2146"/>
      <c r="N2146">
        <v>2.1160513749156225E-2</v>
      </c>
      <c r="O2146">
        <v>0.54792011333956314</v>
      </c>
      <c r="P2146">
        <v>3.2100768000000004</v>
      </c>
      <c r="Q2146">
        <v>10.728551400000001</v>
      </c>
      <c r="R2146">
        <v>264.25556219999999</v>
      </c>
      <c r="S2146">
        <v>153.04994500000001</v>
      </c>
      <c r="T2146">
        <v>0.27585799999999999</v>
      </c>
      <c r="U2146">
        <v>2.6210983999999997</v>
      </c>
      <c r="V2146"/>
      <c r="W2146">
        <v>2.6456719000000004</v>
      </c>
      <c r="X2146">
        <v>780.90269769999998</v>
      </c>
      <c r="Y2146">
        <v>5.8152685999999996</v>
      </c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  <c r="BA2146"/>
      <c r="BB2146"/>
      <c r="BC2146"/>
    </row>
    <row r="2147" spans="1:55" x14ac:dyDescent="0.2">
      <c r="A2147" s="3" t="str">
        <f t="shared" si="33"/>
        <v>BrazilSAR_FAO2014</v>
      </c>
      <c r="B2147" t="s">
        <v>150</v>
      </c>
      <c r="C2147" t="s">
        <v>151</v>
      </c>
      <c r="D2147" t="s">
        <v>148</v>
      </c>
      <c r="E2147" t="s">
        <v>24</v>
      </c>
      <c r="F2147">
        <v>1325.0247706380658</v>
      </c>
      <c r="G2147">
        <v>6.5124695271915867</v>
      </c>
      <c r="H2147" t="s">
        <v>32</v>
      </c>
      <c r="I2147" t="s">
        <v>97</v>
      </c>
      <c r="J2147">
        <v>2.9493617476133042E-2</v>
      </c>
      <c r="K2147">
        <v>0.39577118298997149</v>
      </c>
      <c r="L2147">
        <v>4.3018714960137101E-2</v>
      </c>
      <c r="M2147"/>
      <c r="N2147">
        <v>2.0717758533075215E-2</v>
      </c>
      <c r="O2147">
        <v>0.54049234351681608</v>
      </c>
      <c r="P2147">
        <v>3.1933313999999999</v>
      </c>
      <c r="Q2147">
        <v>10.948668600000001</v>
      </c>
      <c r="R2147">
        <v>265.09821870000002</v>
      </c>
      <c r="S2147">
        <v>157.27989499999998</v>
      </c>
      <c r="T2147">
        <v>0.27585799999999999</v>
      </c>
      <c r="U2147">
        <v>5.7979361000000011</v>
      </c>
      <c r="V2147"/>
      <c r="W2147">
        <v>5.9038765999999994</v>
      </c>
      <c r="X2147">
        <v>780.90269769999998</v>
      </c>
      <c r="Y2147">
        <v>9.7317154000000006</v>
      </c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  <c r="AZ2147"/>
      <c r="BA2147"/>
      <c r="BB2147"/>
      <c r="BC2147"/>
    </row>
    <row r="2148" spans="1:55" x14ac:dyDescent="0.2">
      <c r="A2148" s="3" t="str">
        <f t="shared" si="33"/>
        <v>BrazilSAR_FAO2015</v>
      </c>
      <c r="B2148" t="s">
        <v>150</v>
      </c>
      <c r="C2148" t="s">
        <v>151</v>
      </c>
      <c r="D2148" t="s">
        <v>148</v>
      </c>
      <c r="E2148" t="s">
        <v>22</v>
      </c>
      <c r="F2148">
        <v>1307.3770720662926</v>
      </c>
      <c r="G2148">
        <v>6.3715995374407246</v>
      </c>
      <c r="H2148" t="s">
        <v>195</v>
      </c>
      <c r="I2148" t="s">
        <v>97</v>
      </c>
      <c r="J2148">
        <v>2.9159987166892387E-2</v>
      </c>
      <c r="K2148">
        <v>0.38324009365694173</v>
      </c>
      <c r="L2148">
        <v>4.4182455005965585E-2</v>
      </c>
      <c r="M2148"/>
      <c r="N2148">
        <v>1.9609953859561383E-2</v>
      </c>
      <c r="O2148">
        <v>0.55296749747753138</v>
      </c>
      <c r="P2148">
        <v>2.9171163</v>
      </c>
      <c r="Q2148">
        <v>11.189807399999999</v>
      </c>
      <c r="R2148">
        <v>268.10801639999994</v>
      </c>
      <c r="S2148">
        <v>153.08308399999999</v>
      </c>
      <c r="T2148">
        <v>0.27585799999999999</v>
      </c>
      <c r="U2148">
        <v>11.393994999999999</v>
      </c>
      <c r="V2148"/>
      <c r="W2148">
        <v>11.5721974</v>
      </c>
      <c r="X2148">
        <v>780.90269769999998</v>
      </c>
      <c r="Y2148">
        <v>12.094603200000002</v>
      </c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  <c r="AZ2148"/>
      <c r="BA2148"/>
      <c r="BB2148"/>
      <c r="BC2148"/>
    </row>
    <row r="2149" spans="1:55" x14ac:dyDescent="0.2">
      <c r="A2149" s="3" t="str">
        <f t="shared" si="33"/>
        <v>BrazilSAR_FAO2016</v>
      </c>
      <c r="B2149" t="s">
        <v>150</v>
      </c>
      <c r="C2149" t="s">
        <v>151</v>
      </c>
      <c r="D2149" t="s">
        <v>148</v>
      </c>
      <c r="E2149" t="s">
        <v>21</v>
      </c>
      <c r="F2149">
        <v>1391.0631979398845</v>
      </c>
      <c r="G2149">
        <v>6.7246738651854185</v>
      </c>
      <c r="H2149" t="s">
        <v>117</v>
      </c>
      <c r="I2149" t="s">
        <v>101</v>
      </c>
      <c r="J2149">
        <v>3.0617662600279347E-2</v>
      </c>
      <c r="K2149">
        <v>0.33443440009262931</v>
      </c>
      <c r="L2149">
        <v>4.1930277935830693E-2</v>
      </c>
      <c r="M2149"/>
      <c r="N2149">
        <v>1.6528999734916176E-2</v>
      </c>
      <c r="O2149">
        <v>0.60710632223662386</v>
      </c>
      <c r="P2149">
        <v>2.6518421999999999</v>
      </c>
      <c r="Q2149">
        <v>11.2749401</v>
      </c>
      <c r="R2149">
        <v>271.10745269999995</v>
      </c>
      <c r="S2149">
        <v>154.34934100000001</v>
      </c>
      <c r="T2149">
        <v>0.27726810000000002</v>
      </c>
      <c r="U2149">
        <v>9.5363385999999988</v>
      </c>
      <c r="V2149"/>
      <c r="W2149">
        <v>9.6480762000000002</v>
      </c>
      <c r="X2149">
        <v>653.40277200000003</v>
      </c>
      <c r="Y2149">
        <v>9.2547426000000019</v>
      </c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  <c r="AZ2149"/>
      <c r="BA2149"/>
      <c r="BB2149"/>
      <c r="BC2149"/>
    </row>
    <row r="2150" spans="1:55" x14ac:dyDescent="0.2">
      <c r="A2150" s="3" t="str">
        <f t="shared" si="33"/>
        <v>BrazilSAR_FAO2017</v>
      </c>
      <c r="B2150" t="s">
        <v>150</v>
      </c>
      <c r="C2150" t="s">
        <v>151</v>
      </c>
      <c r="D2150" t="s">
        <v>148</v>
      </c>
      <c r="E2150" t="s">
        <v>20</v>
      </c>
      <c r="F2150">
        <v>1412.6984643446951</v>
      </c>
      <c r="G2150">
        <v>6.7753710240019958</v>
      </c>
      <c r="H2150" t="s">
        <v>132</v>
      </c>
      <c r="I2150" t="s">
        <v>101</v>
      </c>
      <c r="J2150">
        <v>3.0657669463852757E-2</v>
      </c>
      <c r="K2150">
        <v>0.33814068191027535</v>
      </c>
      <c r="L2150">
        <v>4.1687738653533431E-2</v>
      </c>
      <c r="M2150"/>
      <c r="N2150">
        <v>1.4729372845594316E-2</v>
      </c>
      <c r="O2150">
        <v>0.60544220659059689</v>
      </c>
      <c r="P2150">
        <v>2.7367809000000003</v>
      </c>
      <c r="Q2150">
        <v>11.347351399999999</v>
      </c>
      <c r="R2150">
        <v>266.52988949999997</v>
      </c>
      <c r="S2150">
        <v>161.47131199999998</v>
      </c>
      <c r="T2150">
        <v>0.28514060000000002</v>
      </c>
      <c r="U2150">
        <v>14.594049500000001</v>
      </c>
      <c r="V2150"/>
      <c r="W2150">
        <v>14.740597600000001</v>
      </c>
      <c r="X2150">
        <v>653.40277200000003</v>
      </c>
      <c r="Y2150">
        <v>12.046365399999999</v>
      </c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  <c r="AZ2150"/>
      <c r="BA2150"/>
      <c r="BB2150"/>
      <c r="BC2150"/>
    </row>
    <row r="2151" spans="1:55" x14ac:dyDescent="0.2">
      <c r="A2151" s="3" t="str">
        <f t="shared" si="33"/>
        <v>BrazilSAR_FAO2018</v>
      </c>
      <c r="B2151" t="s">
        <v>150</v>
      </c>
      <c r="C2151" t="s">
        <v>151</v>
      </c>
      <c r="D2151" t="s">
        <v>148</v>
      </c>
      <c r="E2151" t="s">
        <v>19</v>
      </c>
      <c r="F2151">
        <v>1370.9224639444617</v>
      </c>
      <c r="G2151">
        <v>6.5230275225877081</v>
      </c>
      <c r="H2151" t="s">
        <v>35</v>
      </c>
      <c r="I2151" t="s">
        <v>97</v>
      </c>
      <c r="J2151">
        <v>2.9039598434687199E-2</v>
      </c>
      <c r="K2151">
        <v>0.3317373662658491</v>
      </c>
      <c r="L2151">
        <v>4.3369879622034889E-2</v>
      </c>
      <c r="M2151"/>
      <c r="N2151">
        <v>1.538631259110898E-2</v>
      </c>
      <c r="O2151">
        <v>0.60950644152100708</v>
      </c>
      <c r="P2151">
        <v>2.5539191999999997</v>
      </c>
      <c r="Q2151">
        <v>11.346317599999999</v>
      </c>
      <c r="R2151">
        <v>265.17100260000001</v>
      </c>
      <c r="S2151">
        <v>160.97556</v>
      </c>
      <c r="T2151">
        <v>0.28774909999999998</v>
      </c>
      <c r="U2151">
        <v>4.2919714999999998</v>
      </c>
      <c r="V2151"/>
      <c r="W2151">
        <v>4.3748575000000001</v>
      </c>
      <c r="X2151">
        <v>653.40277200000003</v>
      </c>
      <c r="Y2151">
        <v>4.8365661999999991</v>
      </c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  <c r="AZ2151"/>
      <c r="BA2151"/>
      <c r="BB2151"/>
      <c r="BC2151"/>
    </row>
    <row r="2152" spans="1:55" x14ac:dyDescent="0.2">
      <c r="A2152" s="3" t="str">
        <f t="shared" si="33"/>
        <v>BrazilSAR_FAO2019</v>
      </c>
      <c r="B2152" t="s">
        <v>150</v>
      </c>
      <c r="C2152" t="s">
        <v>151</v>
      </c>
      <c r="D2152" t="s">
        <v>148</v>
      </c>
      <c r="E2152" t="s">
        <v>18</v>
      </c>
      <c r="F2152">
        <v>1393.2782326908832</v>
      </c>
      <c r="G2152">
        <v>6.5788048866296132</v>
      </c>
      <c r="H2152" t="s">
        <v>34</v>
      </c>
      <c r="I2152" t="s">
        <v>97</v>
      </c>
      <c r="J2152">
        <v>2.9367260853793663E-2</v>
      </c>
      <c r="K2152">
        <v>0.32770591332398191</v>
      </c>
      <c r="L2152">
        <v>4.3079177357431733E-2</v>
      </c>
      <c r="M2152"/>
      <c r="N2152">
        <v>1.5552328479506111E-2</v>
      </c>
      <c r="O2152">
        <v>0.61366258083908032</v>
      </c>
      <c r="P2152">
        <v>2.3327996999999998</v>
      </c>
      <c r="Q2152">
        <v>11.304497899999998</v>
      </c>
      <c r="R2152">
        <v>266.8177197</v>
      </c>
      <c r="S2152">
        <v>164.41491699999997</v>
      </c>
      <c r="T2152">
        <v>0.28328300000000001</v>
      </c>
      <c r="U2152">
        <v>12.172085500000001</v>
      </c>
      <c r="V2152"/>
      <c r="W2152">
        <v>12.3628076</v>
      </c>
      <c r="X2152">
        <v>653.40277200000003</v>
      </c>
      <c r="Y2152">
        <v>11.345291300000001</v>
      </c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  <c r="AZ2152"/>
      <c r="BA2152"/>
      <c r="BB2152"/>
      <c r="BC2152"/>
    </row>
    <row r="2153" spans="1:55" x14ac:dyDescent="0.2">
      <c r="A2153" s="3" t="str">
        <f t="shared" si="33"/>
        <v>BrazilSAR_FAO2020</v>
      </c>
      <c r="B2153" t="s">
        <v>150</v>
      </c>
      <c r="C2153" t="s">
        <v>151</v>
      </c>
      <c r="D2153" t="s">
        <v>148</v>
      </c>
      <c r="E2153" t="s">
        <v>107</v>
      </c>
      <c r="F2153">
        <v>1394.0740868043745</v>
      </c>
      <c r="G2153">
        <v>6.5389223952230173</v>
      </c>
      <c r="H2153" t="s">
        <v>115</v>
      </c>
      <c r="I2153" t="s">
        <v>97</v>
      </c>
      <c r="J2153">
        <v>3.0930075917070407E-2</v>
      </c>
      <c r="K2153">
        <v>0.31140133624087835</v>
      </c>
      <c r="L2153">
        <v>4.3459539576368458E-2</v>
      </c>
      <c r="M2153"/>
      <c r="N2153">
        <v>1.7218597012924775E-2</v>
      </c>
      <c r="O2153">
        <v>0.62792052716982849</v>
      </c>
      <c r="P2153">
        <v>2.2886576999999999</v>
      </c>
      <c r="Q2153">
        <v>11.464675999999999</v>
      </c>
      <c r="R2153">
        <v>270.71663010000003</v>
      </c>
      <c r="S2153">
        <v>173.37710999999999</v>
      </c>
      <c r="T2153">
        <v>0.28328300000000001</v>
      </c>
      <c r="U2153">
        <v>19.206730800000003</v>
      </c>
      <c r="V2153"/>
      <c r="W2153">
        <v>19.328445399999996</v>
      </c>
      <c r="X2153">
        <v>653.40277200000003</v>
      </c>
      <c r="Y2153">
        <v>11.704658999999999</v>
      </c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  <c r="AZ2153"/>
      <c r="BA2153"/>
      <c r="BB2153"/>
      <c r="BC2153"/>
    </row>
    <row r="2154" spans="1:55" x14ac:dyDescent="0.2">
      <c r="A2154" s="3" t="str">
        <f t="shared" si="33"/>
        <v>CanadaAR4_FAO1990</v>
      </c>
      <c r="B2154" t="s">
        <v>110</v>
      </c>
      <c r="C2154" t="s">
        <v>111</v>
      </c>
      <c r="D2154" t="s">
        <v>142</v>
      </c>
      <c r="E2154" t="s">
        <v>79</v>
      </c>
      <c r="F2154">
        <v>615.03997509800001</v>
      </c>
      <c r="G2154">
        <v>22.210715034463373</v>
      </c>
      <c r="H2154" t="s">
        <v>102</v>
      </c>
      <c r="I2154" t="s">
        <v>98</v>
      </c>
      <c r="J2154">
        <v>1.9006645597198366E-2</v>
      </c>
      <c r="K2154">
        <v>0.72453429350018372</v>
      </c>
      <c r="L2154">
        <v>2.8767004086491833E-2</v>
      </c>
      <c r="M2154"/>
      <c r="N2154">
        <v>2.8282622094975701E-2</v>
      </c>
      <c r="O2154">
        <v>0.21841608031834875</v>
      </c>
      <c r="P2154"/>
      <c r="Q2154">
        <v>6.4309055000000006</v>
      </c>
      <c r="R2154">
        <v>18.141282500000003</v>
      </c>
      <c r="S2154">
        <v>21.885924599999999</v>
      </c>
      <c r="T2154">
        <v>21.057627</v>
      </c>
      <c r="U2154"/>
      <c r="V2154"/>
      <c r="W2154">
        <v>1.6509166</v>
      </c>
      <c r="X2154">
        <v>113.8517825</v>
      </c>
      <c r="Y2154">
        <v>0.81997949999999986</v>
      </c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  <c r="AZ2154"/>
      <c r="BA2154"/>
      <c r="BB2154"/>
      <c r="BC2154"/>
    </row>
    <row r="2155" spans="1:55" x14ac:dyDescent="0.2">
      <c r="A2155" s="3" t="str">
        <f t="shared" si="33"/>
        <v>CanadaAR4_FAO1991</v>
      </c>
      <c r="B2155" t="s">
        <v>110</v>
      </c>
      <c r="C2155" t="s">
        <v>111</v>
      </c>
      <c r="D2155" t="s">
        <v>142</v>
      </c>
      <c r="E2155" t="s">
        <v>78</v>
      </c>
      <c r="F2155">
        <v>609.85876695999991</v>
      </c>
      <c r="G2155">
        <v>21.751600787804293</v>
      </c>
      <c r="H2155" t="s">
        <v>102</v>
      </c>
      <c r="I2155" t="s">
        <v>98</v>
      </c>
      <c r="J2155">
        <v>1.8742971431819661E-2</v>
      </c>
      <c r="K2155">
        <v>0.72384216959359327</v>
      </c>
      <c r="L2155">
        <v>2.9539408861497241E-2</v>
      </c>
      <c r="M2155"/>
      <c r="N2155">
        <v>2.5709322916117681E-2</v>
      </c>
      <c r="O2155">
        <v>0.22090909862879185</v>
      </c>
      <c r="P2155"/>
      <c r="Q2155">
        <v>6.3211284999999995</v>
      </c>
      <c r="R2155">
        <v>18.147945</v>
      </c>
      <c r="S2155">
        <v>22.368863399999999</v>
      </c>
      <c r="T2155">
        <v>21.057627</v>
      </c>
      <c r="U2155"/>
      <c r="V2155"/>
      <c r="W2155">
        <v>1.6509166</v>
      </c>
      <c r="X2155">
        <v>113.8517825</v>
      </c>
      <c r="Y2155">
        <v>0.81997949999999986</v>
      </c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  <c r="BA2155"/>
      <c r="BB2155"/>
      <c r="BC2155"/>
    </row>
    <row r="2156" spans="1:55" x14ac:dyDescent="0.2">
      <c r="A2156" s="3" t="str">
        <f t="shared" si="33"/>
        <v>CanadaAR4_FAO1992</v>
      </c>
      <c r="B2156" t="s">
        <v>110</v>
      </c>
      <c r="C2156" t="s">
        <v>111</v>
      </c>
      <c r="D2156" t="s">
        <v>142</v>
      </c>
      <c r="E2156" t="s">
        <v>76</v>
      </c>
      <c r="F2156">
        <v>625.95968172200003</v>
      </c>
      <c r="G2156">
        <v>22.063158050413264</v>
      </c>
      <c r="H2156" t="s">
        <v>98</v>
      </c>
      <c r="I2156" t="s">
        <v>98</v>
      </c>
      <c r="J2156">
        <v>1.9294948425893816E-2</v>
      </c>
      <c r="K2156">
        <v>0.72881449695447076</v>
      </c>
      <c r="L2156">
        <v>2.9080696216604626E-2</v>
      </c>
      <c r="M2156"/>
      <c r="N2156">
        <v>2.5008543494263537E-2</v>
      </c>
      <c r="O2156">
        <v>0.21709626333466114</v>
      </c>
      <c r="P2156"/>
      <c r="Q2156">
        <v>6.4486524000000003</v>
      </c>
      <c r="R2156">
        <v>18.819992500000001</v>
      </c>
      <c r="S2156">
        <v>22.772981199999997</v>
      </c>
      <c r="T2156">
        <v>21.057627</v>
      </c>
      <c r="U2156"/>
      <c r="V2156"/>
      <c r="W2156">
        <v>1.6509166</v>
      </c>
      <c r="X2156">
        <v>113.8517825</v>
      </c>
      <c r="Y2156">
        <v>0.81997949999999986</v>
      </c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  <c r="AZ2156"/>
      <c r="BA2156"/>
      <c r="BB2156"/>
      <c r="BC2156"/>
    </row>
    <row r="2157" spans="1:55" x14ac:dyDescent="0.2">
      <c r="A2157" s="3" t="str">
        <f t="shared" si="33"/>
        <v>CanadaAR4_FAO1993</v>
      </c>
      <c r="B2157" t="s">
        <v>110</v>
      </c>
      <c r="C2157" t="s">
        <v>111</v>
      </c>
      <c r="D2157" t="s">
        <v>142</v>
      </c>
      <c r="E2157" t="s">
        <v>73</v>
      </c>
      <c r="F2157">
        <v>623.01984299500009</v>
      </c>
      <c r="G2157">
        <v>21.719538741716686</v>
      </c>
      <c r="H2157" t="s">
        <v>96</v>
      </c>
      <c r="I2157" t="s">
        <v>106</v>
      </c>
      <c r="J2157">
        <v>1.9114772455427542E-2</v>
      </c>
      <c r="K2157">
        <v>0.72775184599479714</v>
      </c>
      <c r="L2157">
        <v>2.9503049517072139E-2</v>
      </c>
      <c r="M2157"/>
      <c r="N2157">
        <v>2.3901286858562392E-2</v>
      </c>
      <c r="O2157">
        <v>0.21884381762956823</v>
      </c>
      <c r="P2157"/>
      <c r="Q2157">
        <v>6.4202342999999997</v>
      </c>
      <c r="R2157">
        <v>18.7070325</v>
      </c>
      <c r="S2157">
        <v>23.4073338</v>
      </c>
      <c r="T2157">
        <v>21.054998699999999</v>
      </c>
      <c r="U2157"/>
      <c r="V2157"/>
      <c r="W2157">
        <v>1.6509166</v>
      </c>
      <c r="X2157">
        <v>113.8517825</v>
      </c>
      <c r="Y2157">
        <v>0.81997949999999986</v>
      </c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  <c r="BA2157"/>
      <c r="BB2157"/>
      <c r="BC2157"/>
    </row>
    <row r="2158" spans="1:55" x14ac:dyDescent="0.2">
      <c r="A2158" s="3" t="str">
        <f t="shared" si="33"/>
        <v>CanadaAR4_FAO1994</v>
      </c>
      <c r="B2158" t="s">
        <v>110</v>
      </c>
      <c r="C2158" t="s">
        <v>111</v>
      </c>
      <c r="D2158" t="s">
        <v>142</v>
      </c>
      <c r="E2158" t="s">
        <v>70</v>
      </c>
      <c r="F2158">
        <v>641.51491787300006</v>
      </c>
      <c r="G2158">
        <v>22.120698339655203</v>
      </c>
      <c r="H2158" t="s">
        <v>98</v>
      </c>
      <c r="I2158" t="s">
        <v>106</v>
      </c>
      <c r="J2158">
        <v>1.9519816667783491E-2</v>
      </c>
      <c r="K2158">
        <v>0.73118333403411251</v>
      </c>
      <c r="L2158">
        <v>2.8732003896515718E-2</v>
      </c>
      <c r="M2158"/>
      <c r="N2158">
        <v>2.7288313151067847E-2</v>
      </c>
      <c r="O2158">
        <v>0.2127963489183039</v>
      </c>
      <c r="P2158"/>
      <c r="Q2158">
        <v>6.3998109999999997</v>
      </c>
      <c r="R2158">
        <v>18.894814999999998</v>
      </c>
      <c r="S2158">
        <v>23.471761399999998</v>
      </c>
      <c r="T2158">
        <v>21.053830699999999</v>
      </c>
      <c r="U2158"/>
      <c r="V2158"/>
      <c r="W2158">
        <v>1.6509166</v>
      </c>
      <c r="X2158">
        <v>113.8517825</v>
      </c>
      <c r="Y2158">
        <v>0.81997949999999986</v>
      </c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  <c r="BA2158"/>
      <c r="BB2158"/>
      <c r="BC2158"/>
    </row>
    <row r="2159" spans="1:55" x14ac:dyDescent="0.2">
      <c r="A2159" s="3" t="str">
        <f t="shared" si="33"/>
        <v>CanadaAR4_FAO1995</v>
      </c>
      <c r="B2159" t="s">
        <v>110</v>
      </c>
      <c r="C2159" t="s">
        <v>111</v>
      </c>
      <c r="D2159" t="s">
        <v>142</v>
      </c>
      <c r="E2159" t="s">
        <v>68</v>
      </c>
      <c r="F2159">
        <v>657.69495774699999</v>
      </c>
      <c r="G2159">
        <v>22.44515655256679</v>
      </c>
      <c r="H2159" t="s">
        <v>104</v>
      </c>
      <c r="I2159" t="s">
        <v>106</v>
      </c>
      <c r="J2159">
        <v>1.9555913090422986E-2</v>
      </c>
      <c r="K2159">
        <v>0.73204230051008945</v>
      </c>
      <c r="L2159">
        <v>2.796286336602052E-2</v>
      </c>
      <c r="M2159"/>
      <c r="N2159">
        <v>2.7538005561184669E-2</v>
      </c>
      <c r="O2159">
        <v>0.21245683056270528</v>
      </c>
      <c r="P2159"/>
      <c r="Q2159">
        <v>6.7387114000000006</v>
      </c>
      <c r="R2159">
        <v>19.895569999999999</v>
      </c>
      <c r="S2159">
        <v>24.829628199999998</v>
      </c>
      <c r="T2159">
        <v>21.343353999999998</v>
      </c>
      <c r="U2159"/>
      <c r="V2159"/>
      <c r="W2159">
        <v>1.6509166</v>
      </c>
      <c r="X2159">
        <v>113.8517825</v>
      </c>
      <c r="Y2159">
        <v>0.81997949999999986</v>
      </c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  <c r="AZ2159"/>
      <c r="BA2159"/>
      <c r="BB2159"/>
      <c r="BC2159"/>
    </row>
    <row r="2160" spans="1:55" x14ac:dyDescent="0.2">
      <c r="A2160" s="3" t="str">
        <f t="shared" si="33"/>
        <v>CanadaAR4_FAO1996</v>
      </c>
      <c r="B2160" t="s">
        <v>110</v>
      </c>
      <c r="C2160" t="s">
        <v>111</v>
      </c>
      <c r="D2160" t="s">
        <v>142</v>
      </c>
      <c r="E2160" t="s">
        <v>65</v>
      </c>
      <c r="F2160">
        <v>679.70593991600003</v>
      </c>
      <c r="G2160">
        <v>22.955114343163569</v>
      </c>
      <c r="H2160" t="s">
        <v>104</v>
      </c>
      <c r="I2160" t="s">
        <v>106</v>
      </c>
      <c r="J2160">
        <v>1.9996088543236257E-2</v>
      </c>
      <c r="K2160">
        <v>0.7306558861283089</v>
      </c>
      <c r="L2160">
        <v>2.6959364161602863E-2</v>
      </c>
      <c r="M2160"/>
      <c r="N2160">
        <v>2.7347233607075982E-2</v>
      </c>
      <c r="O2160">
        <v>0.21503751610301236</v>
      </c>
      <c r="P2160"/>
      <c r="Q2160">
        <v>6.9010277999999996</v>
      </c>
      <c r="R2160">
        <v>20.813915000000001</v>
      </c>
      <c r="S2160">
        <v>26.368887600000001</v>
      </c>
      <c r="T2160">
        <v>21.3862986</v>
      </c>
      <c r="U2160"/>
      <c r="V2160"/>
      <c r="W2160">
        <v>5.5881916</v>
      </c>
      <c r="X2160">
        <v>113.8517825</v>
      </c>
      <c r="Y2160">
        <v>0.57666549999999994</v>
      </c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  <c r="BA2160"/>
      <c r="BB2160"/>
      <c r="BC2160"/>
    </row>
    <row r="2161" spans="1:55" x14ac:dyDescent="0.2">
      <c r="A2161" s="3" t="str">
        <f t="shared" si="33"/>
        <v>CanadaAR4_FAO1997</v>
      </c>
      <c r="B2161" t="s">
        <v>110</v>
      </c>
      <c r="C2161" t="s">
        <v>111</v>
      </c>
      <c r="D2161" t="s">
        <v>142</v>
      </c>
      <c r="E2161" t="s">
        <v>64</v>
      </c>
      <c r="F2161">
        <v>691.181348748</v>
      </c>
      <c r="G2161">
        <v>23.111835436482401</v>
      </c>
      <c r="H2161" t="s">
        <v>106</v>
      </c>
      <c r="I2161" t="s">
        <v>106</v>
      </c>
      <c r="J2161">
        <v>1.9567242710560342E-2</v>
      </c>
      <c r="K2161">
        <v>0.74128047207304293</v>
      </c>
      <c r="L2161">
        <v>2.6933978331043423E-2</v>
      </c>
      <c r="M2161"/>
      <c r="N2161">
        <v>2.5318938830886151E-2</v>
      </c>
      <c r="O2161">
        <v>0.20646661076502743</v>
      </c>
      <c r="P2161"/>
      <c r="Q2161">
        <v>6.8557484999999998</v>
      </c>
      <c r="R2161">
        <v>20.819287499999998</v>
      </c>
      <c r="S2161">
        <v>25.723270599999999</v>
      </c>
      <c r="T2161">
        <v>21.437770799999999</v>
      </c>
      <c r="U2161"/>
      <c r="V2161"/>
      <c r="W2161">
        <v>2.8318401000000004</v>
      </c>
      <c r="X2161">
        <v>113.8517825</v>
      </c>
      <c r="Y2161">
        <v>0.50598770000000004</v>
      </c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  <c r="AZ2161"/>
      <c r="BA2161"/>
      <c r="BB2161"/>
      <c r="BC2161"/>
    </row>
    <row r="2162" spans="1:55" x14ac:dyDescent="0.2">
      <c r="A2162" s="3" t="str">
        <f t="shared" si="33"/>
        <v>CanadaAR4_FAO1998</v>
      </c>
      <c r="B2162" t="s">
        <v>110</v>
      </c>
      <c r="C2162" t="s">
        <v>111</v>
      </c>
      <c r="D2162" t="s">
        <v>142</v>
      </c>
      <c r="E2162" t="s">
        <v>62</v>
      </c>
      <c r="F2162">
        <v>706.41539856300005</v>
      </c>
      <c r="G2162">
        <v>23.426010474653886</v>
      </c>
      <c r="H2162" t="s">
        <v>104</v>
      </c>
      <c r="I2162" t="s">
        <v>104</v>
      </c>
      <c r="J2162">
        <v>2.0278142431152838E-2</v>
      </c>
      <c r="K2162">
        <v>0.73840499257814596</v>
      </c>
      <c r="L2162">
        <v>2.6730971529517058E-2</v>
      </c>
      <c r="M2162"/>
      <c r="N2162">
        <v>1.8650196116619673E-2</v>
      </c>
      <c r="O2162">
        <v>0.21621383977571737</v>
      </c>
      <c r="P2162"/>
      <c r="Q2162">
        <v>6.9410942999999996</v>
      </c>
      <c r="R2162">
        <v>20.679342500000004</v>
      </c>
      <c r="S2162">
        <v>25.597604</v>
      </c>
      <c r="T2162">
        <v>21.596894799999998</v>
      </c>
      <c r="U2162"/>
      <c r="V2162"/>
      <c r="W2162">
        <v>10.686155600000001</v>
      </c>
      <c r="X2162">
        <v>113.8517825</v>
      </c>
      <c r="Y2162">
        <v>2.6062516999999996</v>
      </c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  <c r="AZ2162"/>
      <c r="BA2162"/>
      <c r="BB2162"/>
      <c r="BC2162"/>
    </row>
    <row r="2163" spans="1:55" x14ac:dyDescent="0.2">
      <c r="A2163" s="3" t="str">
        <f t="shared" si="33"/>
        <v>CanadaAR4_FAO1999</v>
      </c>
      <c r="B2163" t="s">
        <v>110</v>
      </c>
      <c r="C2163" t="s">
        <v>111</v>
      </c>
      <c r="D2163" t="s">
        <v>142</v>
      </c>
      <c r="E2163" t="s">
        <v>60</v>
      </c>
      <c r="F2163">
        <v>706.20457650999992</v>
      </c>
      <c r="G2163">
        <v>23.22943103492398</v>
      </c>
      <c r="H2163" t="s">
        <v>105</v>
      </c>
      <c r="I2163" t="s">
        <v>104</v>
      </c>
      <c r="J2163">
        <v>2.0271187793683115E-2</v>
      </c>
      <c r="K2163">
        <v>0.75185342853761794</v>
      </c>
      <c r="L2163">
        <v>2.7140600760081016E-2</v>
      </c>
      <c r="M2163"/>
      <c r="N2163">
        <v>1.4758653784867414E-2</v>
      </c>
      <c r="O2163">
        <v>0.20624731691743364</v>
      </c>
      <c r="P2163"/>
      <c r="Q2163">
        <v>7.0423100999999999</v>
      </c>
      <c r="R2163">
        <v>20.459037499999997</v>
      </c>
      <c r="S2163">
        <v>26.172237399999997</v>
      </c>
      <c r="T2163">
        <v>21.793381199999999</v>
      </c>
      <c r="U2163"/>
      <c r="V2163"/>
      <c r="W2163">
        <v>4.4591028000000001</v>
      </c>
      <c r="X2163">
        <v>113.8517825</v>
      </c>
      <c r="Y2163">
        <v>0.95576700000000003</v>
      </c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  <c r="BA2163"/>
      <c r="BB2163"/>
      <c r="BC2163"/>
    </row>
    <row r="2164" spans="1:55" x14ac:dyDescent="0.2">
      <c r="A2164" s="3" t="str">
        <f t="shared" si="33"/>
        <v>CanadaAR4_FAO2000</v>
      </c>
      <c r="B2164" t="s">
        <v>110</v>
      </c>
      <c r="C2164" t="s">
        <v>111</v>
      </c>
      <c r="D2164" t="s">
        <v>142</v>
      </c>
      <c r="E2164" t="s">
        <v>58</v>
      </c>
      <c r="F2164">
        <v>723.3813468159999</v>
      </c>
      <c r="G2164">
        <v>23.573867945002448</v>
      </c>
      <c r="H2164" t="s">
        <v>106</v>
      </c>
      <c r="I2164" t="s">
        <v>104</v>
      </c>
      <c r="J2164">
        <v>2.0347597836761665E-2</v>
      </c>
      <c r="K2164">
        <v>0.76315320836220035</v>
      </c>
      <c r="L2164">
        <v>2.6423991560100335E-2</v>
      </c>
      <c r="M2164"/>
      <c r="N2164">
        <v>1.3579475008910651E-2</v>
      </c>
      <c r="O2164">
        <v>0.19684332506878865</v>
      </c>
      <c r="P2164"/>
      <c r="Q2164">
        <v>7.1203723999999999</v>
      </c>
      <c r="R2164">
        <v>20.3811125</v>
      </c>
      <c r="S2164">
        <v>25.379199799999999</v>
      </c>
      <c r="T2164">
        <v>21.976797999999999</v>
      </c>
      <c r="U2164"/>
      <c r="V2164"/>
      <c r="W2164">
        <v>2.2849561999999999</v>
      </c>
      <c r="X2164">
        <v>113.8517825</v>
      </c>
      <c r="Y2164">
        <v>0.35583039999999999</v>
      </c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  <c r="BA2164"/>
      <c r="BB2164"/>
      <c r="BC2164"/>
    </row>
    <row r="2165" spans="1:55" x14ac:dyDescent="0.2">
      <c r="A2165" s="3" t="str">
        <f t="shared" si="33"/>
        <v>CanadaAR4_FAO2001</v>
      </c>
      <c r="B2165" t="s">
        <v>110</v>
      </c>
      <c r="C2165" t="s">
        <v>111</v>
      </c>
      <c r="D2165" t="s">
        <v>142</v>
      </c>
      <c r="E2165" t="s">
        <v>55</v>
      </c>
      <c r="F2165">
        <v>949.93022308899992</v>
      </c>
      <c r="G2165">
        <v>30.622263114367207</v>
      </c>
      <c r="H2165" t="s">
        <v>99</v>
      </c>
      <c r="I2165" t="s">
        <v>104</v>
      </c>
      <c r="J2165">
        <v>2.6664533156901926E-2</v>
      </c>
      <c r="K2165">
        <v>0.57399950495618035</v>
      </c>
      <c r="L2165">
        <v>2.0047367280381589E-2</v>
      </c>
      <c r="M2165"/>
      <c r="N2165">
        <v>1.000361362237622E-2</v>
      </c>
      <c r="O2165">
        <v>0.39594951414106178</v>
      </c>
      <c r="P2165"/>
      <c r="Q2165">
        <v>7.362372399999999</v>
      </c>
      <c r="R2165">
        <v>20.9913825</v>
      </c>
      <c r="S2165">
        <v>24.9098498</v>
      </c>
      <c r="T2165">
        <v>22.043249500000002</v>
      </c>
      <c r="U2165"/>
      <c r="V2165"/>
      <c r="W2165">
        <v>7.8674800000000003E-2</v>
      </c>
      <c r="X2165">
        <v>110.5146189</v>
      </c>
      <c r="Y2165">
        <v>9.9733699999999995E-2</v>
      </c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  <c r="BA2165"/>
      <c r="BB2165"/>
      <c r="BC2165"/>
    </row>
    <row r="2166" spans="1:55" x14ac:dyDescent="0.2">
      <c r="A2166" s="3" t="str">
        <f t="shared" si="33"/>
        <v>CanadaAR4_FAO2002</v>
      </c>
      <c r="B2166" t="s">
        <v>110</v>
      </c>
      <c r="C2166" t="s">
        <v>111</v>
      </c>
      <c r="D2166" t="s">
        <v>142</v>
      </c>
      <c r="E2166" t="s">
        <v>52</v>
      </c>
      <c r="F2166">
        <v>970.73769947800008</v>
      </c>
      <c r="G2166">
        <v>30.954568050609822</v>
      </c>
      <c r="H2166" t="s">
        <v>99</v>
      </c>
      <c r="I2166" t="s">
        <v>105</v>
      </c>
      <c r="J2166">
        <v>2.65625889262441E-2</v>
      </c>
      <c r="K2166">
        <v>0.5805328051862394</v>
      </c>
      <c r="L2166">
        <v>1.9940293225872274E-2</v>
      </c>
      <c r="M2166"/>
      <c r="N2166">
        <v>1.0336685834284327E-2</v>
      </c>
      <c r="O2166">
        <v>0.38919021575360402</v>
      </c>
      <c r="P2166"/>
      <c r="Q2166">
        <v>7.6024381999999999</v>
      </c>
      <c r="R2166">
        <v>21.168832500000001</v>
      </c>
      <c r="S2166">
        <v>25.105248400000001</v>
      </c>
      <c r="T2166">
        <v>22.084185900000001</v>
      </c>
      <c r="U2166"/>
      <c r="V2166"/>
      <c r="W2166">
        <v>0.12260120000000001</v>
      </c>
      <c r="X2166">
        <v>110.5146189</v>
      </c>
      <c r="Y2166">
        <v>1.1094221</v>
      </c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  <c r="BA2166"/>
      <c r="BB2166"/>
      <c r="BC2166"/>
    </row>
    <row r="2167" spans="1:55" x14ac:dyDescent="0.2">
      <c r="A2167" s="3" t="str">
        <f t="shared" si="33"/>
        <v>CanadaAR4_FAO2003</v>
      </c>
      <c r="B2167" t="s">
        <v>110</v>
      </c>
      <c r="C2167" t="s">
        <v>111</v>
      </c>
      <c r="D2167" t="s">
        <v>142</v>
      </c>
      <c r="E2167" t="s">
        <v>50</v>
      </c>
      <c r="F2167">
        <v>992.64524583900027</v>
      </c>
      <c r="G2167">
        <v>31.36911792136577</v>
      </c>
      <c r="H2167" t="s">
        <v>101</v>
      </c>
      <c r="I2167" t="s">
        <v>105</v>
      </c>
      <c r="J2167">
        <v>2.6448306854635662E-2</v>
      </c>
      <c r="K2167">
        <v>0.58876086479518641</v>
      </c>
      <c r="L2167">
        <v>1.9810010138495544E-2</v>
      </c>
      <c r="M2167"/>
      <c r="N2167">
        <v>1.0108277375084946E-2</v>
      </c>
      <c r="O2167">
        <v>0.38132084769123309</v>
      </c>
      <c r="P2167"/>
      <c r="Q2167">
        <v>7.6531608000000002</v>
      </c>
      <c r="R2167">
        <v>20.766259999999999</v>
      </c>
      <c r="S2167">
        <v>25.920397600000001</v>
      </c>
      <c r="T2167">
        <v>22.100744800000001</v>
      </c>
      <c r="U2167"/>
      <c r="V2167"/>
      <c r="W2167">
        <v>0.63917190000000002</v>
      </c>
      <c r="X2167">
        <v>110.5146189</v>
      </c>
      <c r="Y2167">
        <v>0.77370879999999997</v>
      </c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  <c r="BA2167"/>
      <c r="BB2167"/>
      <c r="BC2167"/>
    </row>
    <row r="2168" spans="1:55" x14ac:dyDescent="0.2">
      <c r="A2168" s="3" t="str">
        <f t="shared" si="33"/>
        <v>CanadaAR4_FAO2004</v>
      </c>
      <c r="B2168" t="s">
        <v>110</v>
      </c>
      <c r="C2168" t="s">
        <v>111</v>
      </c>
      <c r="D2168" t="s">
        <v>142</v>
      </c>
      <c r="E2168" t="s">
        <v>46</v>
      </c>
      <c r="F2168">
        <v>989.13324111899988</v>
      </c>
      <c r="G2168">
        <v>30.967844620562722</v>
      </c>
      <c r="H2168" t="s">
        <v>99</v>
      </c>
      <c r="I2168" t="s">
        <v>105</v>
      </c>
      <c r="J2168">
        <v>2.5144684880276328E-2</v>
      </c>
      <c r="K2168">
        <v>0.58330380225244793</v>
      </c>
      <c r="L2168">
        <v>2.0183837072763108E-2</v>
      </c>
      <c r="M2168"/>
      <c r="N2168">
        <v>1.2312435323902761E-2</v>
      </c>
      <c r="O2168">
        <v>0.38419992535088632</v>
      </c>
      <c r="P2168"/>
      <c r="Q2168">
        <v>7.7515785000000008</v>
      </c>
      <c r="R2168">
        <v>22.192340000000002</v>
      </c>
      <c r="S2168">
        <v>25.829001000000002</v>
      </c>
      <c r="T2168">
        <v>22.1370279</v>
      </c>
      <c r="U2168"/>
      <c r="V2168"/>
      <c r="W2168">
        <v>0.41226300000000005</v>
      </c>
      <c r="X2168">
        <v>110.5146189</v>
      </c>
      <c r="Y2168">
        <v>1.0551070999999999</v>
      </c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  <c r="BA2168"/>
      <c r="BB2168"/>
      <c r="BC2168"/>
    </row>
    <row r="2169" spans="1:55" x14ac:dyDescent="0.2">
      <c r="A2169" s="3" t="str">
        <f t="shared" si="33"/>
        <v>CanadaAR4_FAO2005</v>
      </c>
      <c r="B2169" t="s">
        <v>110</v>
      </c>
      <c r="C2169" t="s">
        <v>111</v>
      </c>
      <c r="D2169" t="s">
        <v>142</v>
      </c>
      <c r="E2169" t="s">
        <v>43</v>
      </c>
      <c r="F2169">
        <v>1002.8961601509999</v>
      </c>
      <c r="G2169">
        <v>31.103580285799858</v>
      </c>
      <c r="H2169" t="s">
        <v>97</v>
      </c>
      <c r="I2169" t="s">
        <v>105</v>
      </c>
      <c r="J2169">
        <v>2.4921317304346116E-2</v>
      </c>
      <c r="K2169">
        <v>0.58771264136384316</v>
      </c>
      <c r="L2169">
        <v>2.0166130253160924E-2</v>
      </c>
      <c r="M2169"/>
      <c r="N2169">
        <v>1.1782898398195863E-2</v>
      </c>
      <c r="O2169">
        <v>0.38033832998480011</v>
      </c>
      <c r="P2169"/>
      <c r="Q2169">
        <v>7.8041371000000002</v>
      </c>
      <c r="R2169">
        <v>22.657145</v>
      </c>
      <c r="S2169">
        <v>27.469997599999999</v>
      </c>
      <c r="T2169">
        <v>22.087977200000001</v>
      </c>
      <c r="U2169"/>
      <c r="V2169"/>
      <c r="W2169">
        <v>0.16400889999999999</v>
      </c>
      <c r="X2169">
        <v>110.5146189</v>
      </c>
      <c r="Y2169">
        <v>0.65415200000000007</v>
      </c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  <c r="AZ2169"/>
      <c r="BA2169"/>
      <c r="BB2169"/>
      <c r="BC2169"/>
    </row>
    <row r="2170" spans="1:55" x14ac:dyDescent="0.2">
      <c r="A2170" s="3" t="str">
        <f t="shared" si="33"/>
        <v>CanadaAR4_FAO2006</v>
      </c>
      <c r="B2170" t="s">
        <v>110</v>
      </c>
      <c r="C2170" t="s">
        <v>111</v>
      </c>
      <c r="D2170" t="s">
        <v>142</v>
      </c>
      <c r="E2170" t="s">
        <v>39</v>
      </c>
      <c r="F2170">
        <v>992.25478997000005</v>
      </c>
      <c r="G2170">
        <v>30.464200951737265</v>
      </c>
      <c r="H2170" t="s">
        <v>99</v>
      </c>
      <c r="I2170" t="s">
        <v>105</v>
      </c>
      <c r="J2170">
        <v>2.3800229999145203E-2</v>
      </c>
      <c r="K2170">
        <v>0.58729078530990886</v>
      </c>
      <c r="L2170">
        <v>2.0711782987332672E-2</v>
      </c>
      <c r="M2170"/>
      <c r="N2170">
        <v>1.0564895598354275E-2</v>
      </c>
      <c r="O2170">
        <v>0.3814325361044042</v>
      </c>
      <c r="P2170"/>
      <c r="Q2170">
        <v>7.8330427</v>
      </c>
      <c r="R2170">
        <v>22.252072499999997</v>
      </c>
      <c r="S2170">
        <v>24.715285599999998</v>
      </c>
      <c r="T2170">
        <v>22.032672999999999</v>
      </c>
      <c r="U2170"/>
      <c r="V2170"/>
      <c r="W2170">
        <v>0.3005313</v>
      </c>
      <c r="X2170">
        <v>110.5146189</v>
      </c>
      <c r="Y2170">
        <v>0.7826476</v>
      </c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  <c r="BA2170"/>
      <c r="BB2170"/>
      <c r="BC2170"/>
    </row>
    <row r="2171" spans="1:55" x14ac:dyDescent="0.2">
      <c r="A2171" s="3" t="str">
        <f t="shared" si="33"/>
        <v>CanadaAR4_FAO2007</v>
      </c>
      <c r="B2171" t="s">
        <v>110</v>
      </c>
      <c r="C2171" t="s">
        <v>111</v>
      </c>
      <c r="D2171" t="s">
        <v>142</v>
      </c>
      <c r="E2171" t="s">
        <v>37</v>
      </c>
      <c r="F2171">
        <v>1026.305715577</v>
      </c>
      <c r="G2171">
        <v>31.205112209224811</v>
      </c>
      <c r="H2171" t="s">
        <v>101</v>
      </c>
      <c r="I2171" t="s">
        <v>105</v>
      </c>
      <c r="J2171">
        <v>2.4193954854861276E-2</v>
      </c>
      <c r="K2171">
        <v>0.59900656360504934</v>
      </c>
      <c r="L2171">
        <v>1.9646655773191204E-2</v>
      </c>
      <c r="M2171"/>
      <c r="N2171">
        <v>1.0386365784786715E-2</v>
      </c>
      <c r="O2171">
        <v>0.37096041483697262</v>
      </c>
      <c r="P2171"/>
      <c r="Q2171">
        <v>7.4478407999999998</v>
      </c>
      <c r="R2171">
        <v>21.4824275</v>
      </c>
      <c r="S2171">
        <v>28.616761199999999</v>
      </c>
      <c r="T2171">
        <v>21.9577083</v>
      </c>
      <c r="U2171"/>
      <c r="V2171"/>
      <c r="W2171">
        <v>0.11635549999999999</v>
      </c>
      <c r="X2171">
        <v>110.5146189</v>
      </c>
      <c r="Y2171">
        <v>0.60725099999999999</v>
      </c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  <c r="BA2171"/>
      <c r="BB2171"/>
      <c r="BC2171"/>
    </row>
    <row r="2172" spans="1:55" x14ac:dyDescent="0.2">
      <c r="A2172" s="3" t="str">
        <f t="shared" si="33"/>
        <v>CanadaAR4_FAO2008</v>
      </c>
      <c r="B2172" t="s">
        <v>110</v>
      </c>
      <c r="C2172" t="s">
        <v>111</v>
      </c>
      <c r="D2172" t="s">
        <v>142</v>
      </c>
      <c r="E2172" t="s">
        <v>33</v>
      </c>
      <c r="F2172">
        <v>1001.7554000150001</v>
      </c>
      <c r="G2172">
        <v>30.130593575509312</v>
      </c>
      <c r="H2172" t="s">
        <v>97</v>
      </c>
      <c r="I2172" t="s">
        <v>105</v>
      </c>
      <c r="J2172">
        <v>2.3497668240916945E-2</v>
      </c>
      <c r="K2172">
        <v>0.5919495439187259</v>
      </c>
      <c r="L2172">
        <v>1.8787043518525778E-2</v>
      </c>
      <c r="M2172"/>
      <c r="N2172">
        <v>1.0926579545102628E-2</v>
      </c>
      <c r="O2172">
        <v>0.37833683301764576</v>
      </c>
      <c r="P2172"/>
      <c r="Q2172">
        <v>6.9821139999999993</v>
      </c>
      <c r="R2172">
        <v>20.898087500000003</v>
      </c>
      <c r="S2172">
        <v>28.013698600000001</v>
      </c>
      <c r="T2172">
        <v>21.925029900000002</v>
      </c>
      <c r="U2172"/>
      <c r="V2172"/>
      <c r="W2172">
        <v>0.12665950000000001</v>
      </c>
      <c r="X2172">
        <v>110.5146189</v>
      </c>
      <c r="Y2172">
        <v>0.5594707000000001</v>
      </c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  <c r="AZ2172"/>
      <c r="BA2172"/>
      <c r="BB2172"/>
      <c r="BC2172"/>
    </row>
    <row r="2173" spans="1:55" x14ac:dyDescent="0.2">
      <c r="A2173" s="3" t="str">
        <f t="shared" si="33"/>
        <v>CanadaAR4_FAO2009</v>
      </c>
      <c r="B2173" t="s">
        <v>110</v>
      </c>
      <c r="C2173" t="s">
        <v>111</v>
      </c>
      <c r="D2173" t="s">
        <v>142</v>
      </c>
      <c r="E2173" t="s">
        <v>31</v>
      </c>
      <c r="F2173">
        <v>966.46443471099997</v>
      </c>
      <c r="G2173">
        <v>28.739107684358942</v>
      </c>
      <c r="H2173" t="s">
        <v>101</v>
      </c>
      <c r="I2173" t="s">
        <v>105</v>
      </c>
      <c r="J2173">
        <v>2.2705845591023684E-2</v>
      </c>
      <c r="K2173">
        <v>0.58313578255626786</v>
      </c>
      <c r="L2173">
        <v>1.9207638915912106E-2</v>
      </c>
      <c r="M2173"/>
      <c r="N2173">
        <v>7.6836806501012983E-3</v>
      </c>
      <c r="O2173">
        <v>0.38997289787771877</v>
      </c>
      <c r="P2173"/>
      <c r="Q2173">
        <v>6.8050846999999992</v>
      </c>
      <c r="R2173">
        <v>19.891657500000001</v>
      </c>
      <c r="S2173">
        <v>27.333185799999999</v>
      </c>
      <c r="T2173">
        <v>21.920120699999998</v>
      </c>
      <c r="U2173"/>
      <c r="V2173"/>
      <c r="W2173">
        <v>0.20761879999999996</v>
      </c>
      <c r="X2173">
        <v>110.5146189</v>
      </c>
      <c r="Y2173">
        <v>0.25376989999999999</v>
      </c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  <c r="AZ2173"/>
      <c r="BA2173"/>
      <c r="BB2173"/>
      <c r="BC2173"/>
    </row>
    <row r="2174" spans="1:55" x14ac:dyDescent="0.2">
      <c r="A2174" s="3" t="str">
        <f t="shared" si="33"/>
        <v>CanadaAR4_FAO2010</v>
      </c>
      <c r="B2174" t="s">
        <v>110</v>
      </c>
      <c r="C2174" t="s">
        <v>111</v>
      </c>
      <c r="D2174" t="s">
        <v>142</v>
      </c>
      <c r="E2174" t="s">
        <v>30</v>
      </c>
      <c r="F2174">
        <v>983.17150648800009</v>
      </c>
      <c r="G2174">
        <v>28.912651545135173</v>
      </c>
      <c r="H2174" t="s">
        <v>101</v>
      </c>
      <c r="I2174" t="s">
        <v>105</v>
      </c>
      <c r="J2174">
        <v>2.2184306309404416E-2</v>
      </c>
      <c r="K2174">
        <v>0.59027832760538146</v>
      </c>
      <c r="L2174">
        <v>1.7976717981925891E-2</v>
      </c>
      <c r="M2174"/>
      <c r="N2174">
        <v>7.4950901652172134E-3</v>
      </c>
      <c r="O2174">
        <v>0.38424986424747548</v>
      </c>
      <c r="P2174"/>
      <c r="Q2174">
        <v>6.7654916000000007</v>
      </c>
      <c r="R2174">
        <v>19.422622500000003</v>
      </c>
      <c r="S2174">
        <v>27.729794000000002</v>
      </c>
      <c r="T2174">
        <v>21.930998800000001</v>
      </c>
      <c r="U2174"/>
      <c r="V2174"/>
      <c r="W2174">
        <v>0.38363819999999998</v>
      </c>
      <c r="X2174">
        <v>110.5146189</v>
      </c>
      <c r="Y2174">
        <v>1.0843822000000001</v>
      </c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  <c r="AZ2174"/>
      <c r="BA2174"/>
      <c r="BB2174"/>
      <c r="BC2174"/>
    </row>
    <row r="2175" spans="1:55" x14ac:dyDescent="0.2">
      <c r="A2175" s="3" t="str">
        <f t="shared" si="33"/>
        <v>CanadaAR4_FAO2011</v>
      </c>
      <c r="B2175" t="s">
        <v>110</v>
      </c>
      <c r="C2175" t="s">
        <v>111</v>
      </c>
      <c r="D2175" t="s">
        <v>142</v>
      </c>
      <c r="E2175" t="s">
        <v>29</v>
      </c>
      <c r="F2175">
        <v>833.10433428900001</v>
      </c>
      <c r="G2175">
        <v>24.260938778097231</v>
      </c>
      <c r="H2175" t="s">
        <v>104</v>
      </c>
      <c r="I2175" t="s">
        <v>105</v>
      </c>
      <c r="J2175">
        <v>1.8744967221980959E-2</v>
      </c>
      <c r="K2175">
        <v>0.71389881818653855</v>
      </c>
      <c r="L2175">
        <v>2.1170634047957895E-2</v>
      </c>
      <c r="M2175"/>
      <c r="N2175">
        <v>8.940289015968864E-3</v>
      </c>
      <c r="O2175">
        <v>0.25599025874953474</v>
      </c>
      <c r="P2175"/>
      <c r="Q2175">
        <v>6.7527831999999997</v>
      </c>
      <c r="R2175">
        <v>18.751917500000001</v>
      </c>
      <c r="S2175">
        <v>30.410095400000003</v>
      </c>
      <c r="T2175">
        <v>21.951999400000002</v>
      </c>
      <c r="U2175"/>
      <c r="V2175"/>
      <c r="W2175">
        <v>0.32891209999999999</v>
      </c>
      <c r="X2175">
        <v>92.546397400000004</v>
      </c>
      <c r="Y2175">
        <v>0.67948589999999986</v>
      </c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  <c r="BA2175"/>
      <c r="BB2175"/>
      <c r="BC2175"/>
    </row>
    <row r="2176" spans="1:55" x14ac:dyDescent="0.2">
      <c r="A2176" s="3" t="str">
        <f t="shared" si="33"/>
        <v>CanadaAR4_FAO2012</v>
      </c>
      <c r="B2176" t="s">
        <v>110</v>
      </c>
      <c r="C2176" t="s">
        <v>111</v>
      </c>
      <c r="D2176" t="s">
        <v>142</v>
      </c>
      <c r="E2176" t="s">
        <v>28</v>
      </c>
      <c r="F2176">
        <v>832.92669506199991</v>
      </c>
      <c r="G2176">
        <v>23.993817146816657</v>
      </c>
      <c r="H2176" t="s">
        <v>104</v>
      </c>
      <c r="I2176" t="s">
        <v>104</v>
      </c>
      <c r="J2176">
        <v>1.8534562665408399E-2</v>
      </c>
      <c r="K2176">
        <v>0.71035708767499384</v>
      </c>
      <c r="L2176">
        <v>2.0840324954056012E-2</v>
      </c>
      <c r="M2176"/>
      <c r="N2176">
        <v>9.5179358159602368E-3</v>
      </c>
      <c r="O2176">
        <v>0.25928465155498992</v>
      </c>
      <c r="P2176"/>
      <c r="Q2176">
        <v>6.8003982000000001</v>
      </c>
      <c r="R2176">
        <v>18.845165000000001</v>
      </c>
      <c r="S2176">
        <v>32.583290199999993</v>
      </c>
      <c r="T2176">
        <v>21.965448599999998</v>
      </c>
      <c r="U2176"/>
      <c r="V2176"/>
      <c r="W2176">
        <v>0.68268719999999994</v>
      </c>
      <c r="X2176">
        <v>92.546397400000004</v>
      </c>
      <c r="Y2176">
        <v>0.63366859999999992</v>
      </c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  <c r="AZ2176"/>
      <c r="BA2176"/>
      <c r="BB2176"/>
      <c r="BC2176"/>
    </row>
    <row r="2177" spans="1:55" x14ac:dyDescent="0.2">
      <c r="A2177" s="3" t="str">
        <f t="shared" si="33"/>
        <v>CanadaAR4_FAO2013</v>
      </c>
      <c r="B2177" t="s">
        <v>110</v>
      </c>
      <c r="C2177" t="s">
        <v>111</v>
      </c>
      <c r="D2177" t="s">
        <v>142</v>
      </c>
      <c r="E2177" t="s">
        <v>27</v>
      </c>
      <c r="F2177">
        <v>844.88248096500001</v>
      </c>
      <c r="G2177">
        <v>24.082421365230534</v>
      </c>
      <c r="H2177" t="s">
        <v>104</v>
      </c>
      <c r="I2177" t="s">
        <v>104</v>
      </c>
      <c r="J2177">
        <v>1.8554710221135584E-2</v>
      </c>
      <c r="K2177">
        <v>0.71506307754773679</v>
      </c>
      <c r="L2177">
        <v>2.0600037394693002E-2</v>
      </c>
      <c r="M2177"/>
      <c r="N2177">
        <v>8.6253818988843347E-3</v>
      </c>
      <c r="O2177">
        <v>0.25571150315868596</v>
      </c>
      <c r="P2177"/>
      <c r="Q2177">
        <v>6.7999915</v>
      </c>
      <c r="R2177">
        <v>18.863355000000002</v>
      </c>
      <c r="S2177">
        <v>31.541720600000001</v>
      </c>
      <c r="T2177">
        <v>21.972994200000002</v>
      </c>
      <c r="U2177"/>
      <c r="V2177"/>
      <c r="W2177">
        <v>0.60839699999999997</v>
      </c>
      <c r="X2177">
        <v>92.546397400000004</v>
      </c>
      <c r="Y2177">
        <v>1.7550514000000002</v>
      </c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  <c r="AZ2177"/>
      <c r="BA2177"/>
      <c r="BB2177"/>
      <c r="BC2177"/>
    </row>
    <row r="2178" spans="1:55" x14ac:dyDescent="0.2">
      <c r="A2178" s="3" t="str">
        <f t="shared" si="33"/>
        <v>CanadaAR4_FAO2014</v>
      </c>
      <c r="B2178" t="s">
        <v>110</v>
      </c>
      <c r="C2178" t="s">
        <v>111</v>
      </c>
      <c r="D2178" t="s">
        <v>142</v>
      </c>
      <c r="E2178" t="s">
        <v>24</v>
      </c>
      <c r="F2178">
        <v>852.7524747519999</v>
      </c>
      <c r="G2178">
        <v>24.063606035594844</v>
      </c>
      <c r="H2178" t="s">
        <v>105</v>
      </c>
      <c r="I2178" t="s">
        <v>105</v>
      </c>
      <c r="J2178">
        <v>1.8480284109964201E-2</v>
      </c>
      <c r="K2178">
        <v>0.71914899442461189</v>
      </c>
      <c r="L2178">
        <v>2.008477324909673E-2</v>
      </c>
      <c r="M2178"/>
      <c r="N2178">
        <v>8.5156975359255253E-3</v>
      </c>
      <c r="O2178">
        <v>0.25225053479036591</v>
      </c>
      <c r="P2178"/>
      <c r="Q2178">
        <v>6.8041128999999998</v>
      </c>
      <c r="R2178">
        <v>18.606739999999999</v>
      </c>
      <c r="S2178">
        <v>31.0873302</v>
      </c>
      <c r="T2178">
        <v>21.976882499999999</v>
      </c>
      <c r="U2178"/>
      <c r="V2178"/>
      <c r="W2178">
        <v>0.62761979999999995</v>
      </c>
      <c r="X2178">
        <v>92.546397400000004</v>
      </c>
      <c r="Y2178">
        <v>1.5462418</v>
      </c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  <c r="AZ2178"/>
      <c r="BA2178"/>
      <c r="BB2178"/>
      <c r="BC2178"/>
    </row>
    <row r="2179" spans="1:55" x14ac:dyDescent="0.2">
      <c r="A2179" s="3" t="str">
        <f t="shared" ref="A2179:A2242" si="34">C2179&amp;D2179&amp;E2179</f>
        <v>CanadaAR4_FAO2015</v>
      </c>
      <c r="B2179" t="s">
        <v>110</v>
      </c>
      <c r="C2179" t="s">
        <v>111</v>
      </c>
      <c r="D2179" t="s">
        <v>142</v>
      </c>
      <c r="E2179" t="s">
        <v>22</v>
      </c>
      <c r="F2179">
        <v>851.03885240500006</v>
      </c>
      <c r="G2179">
        <v>23.836681662037165</v>
      </c>
      <c r="H2179" t="s">
        <v>105</v>
      </c>
      <c r="I2179" t="s">
        <v>105</v>
      </c>
      <c r="J2179">
        <v>1.8477092827568951E-2</v>
      </c>
      <c r="K2179">
        <v>0.71759707076143364</v>
      </c>
      <c r="L2179">
        <v>2.0513181591728508E-2</v>
      </c>
      <c r="M2179"/>
      <c r="N2179">
        <v>8.965280694810231E-3</v>
      </c>
      <c r="O2179">
        <v>0.25292446695202769</v>
      </c>
      <c r="P2179"/>
      <c r="Q2179">
        <v>6.8463354000000001</v>
      </c>
      <c r="R2179">
        <v>18.039885000000002</v>
      </c>
      <c r="S2179">
        <v>31.244882799999999</v>
      </c>
      <c r="T2179">
        <v>21.983574100000002</v>
      </c>
      <c r="U2179"/>
      <c r="V2179"/>
      <c r="W2179">
        <v>1.5461246999999998</v>
      </c>
      <c r="X2179">
        <v>92.546397400000004</v>
      </c>
      <c r="Y2179">
        <v>1.1078152000000001</v>
      </c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  <c r="AZ2179"/>
      <c r="BA2179"/>
      <c r="BB2179"/>
      <c r="BC2179"/>
    </row>
    <row r="2180" spans="1:55" x14ac:dyDescent="0.2">
      <c r="A2180" s="3" t="str">
        <f t="shared" si="34"/>
        <v>CanadaAR4_FAO2016</v>
      </c>
      <c r="B2180" t="s">
        <v>110</v>
      </c>
      <c r="C2180" t="s">
        <v>111</v>
      </c>
      <c r="D2180" t="s">
        <v>142</v>
      </c>
      <c r="E2180" t="s">
        <v>21</v>
      </c>
      <c r="F2180">
        <v>749.82136174499999</v>
      </c>
      <c r="G2180">
        <v>20.7652177873643</v>
      </c>
      <c r="H2180" t="s">
        <v>108</v>
      </c>
      <c r="I2180" t="s">
        <v>106</v>
      </c>
      <c r="J2180">
        <v>1.6077397701585248E-2</v>
      </c>
      <c r="K2180">
        <v>0.81532057264315005</v>
      </c>
      <c r="L2180">
        <v>2.3404227499146758E-2</v>
      </c>
      <c r="M2180"/>
      <c r="N2180">
        <v>1.0046277496641661E-2</v>
      </c>
      <c r="O2180">
        <v>0.15122892236106147</v>
      </c>
      <c r="P2180"/>
      <c r="Q2180">
        <v>6.9802565999999997</v>
      </c>
      <c r="R2180">
        <v>18.011007499999998</v>
      </c>
      <c r="S2180">
        <v>30.848036200000003</v>
      </c>
      <c r="T2180">
        <v>22.025150699999998</v>
      </c>
      <c r="U2180"/>
      <c r="V2180"/>
      <c r="W2180">
        <v>0.81295410000000001</v>
      </c>
      <c r="X2180">
        <v>96.117207100000002</v>
      </c>
      <c r="Y2180">
        <v>0.3378234</v>
      </c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  <c r="AZ2180"/>
      <c r="BA2180"/>
      <c r="BB2180"/>
      <c r="BC2180"/>
    </row>
    <row r="2181" spans="1:55" x14ac:dyDescent="0.2">
      <c r="A2181" s="3" t="str">
        <f t="shared" si="34"/>
        <v>CanadaAR4_FAO2017</v>
      </c>
      <c r="B2181" t="s">
        <v>110</v>
      </c>
      <c r="C2181" t="s">
        <v>111</v>
      </c>
      <c r="D2181" t="s">
        <v>142</v>
      </c>
      <c r="E2181" t="s">
        <v>20</v>
      </c>
      <c r="F2181">
        <v>766.64931061699986</v>
      </c>
      <c r="G2181">
        <v>20.978091661988444</v>
      </c>
      <c r="H2181" t="s">
        <v>102</v>
      </c>
      <c r="I2181" t="s">
        <v>106</v>
      </c>
      <c r="J2181">
        <v>1.6209584115765872E-2</v>
      </c>
      <c r="K2181">
        <v>0.81619962787732092</v>
      </c>
      <c r="L2181">
        <v>2.3365904234079648E-2</v>
      </c>
      <c r="M2181"/>
      <c r="N2181">
        <v>1.0830939376071847E-2</v>
      </c>
      <c r="O2181">
        <v>0.14960352851252764</v>
      </c>
      <c r="P2181"/>
      <c r="Q2181">
        <v>7.0704116000000017</v>
      </c>
      <c r="R2181">
        <v>17.925529999999998</v>
      </c>
      <c r="S2181">
        <v>30.857274199999999</v>
      </c>
      <c r="T2181">
        <v>22.055754</v>
      </c>
      <c r="U2181"/>
      <c r="V2181"/>
      <c r="W2181">
        <v>1.2491085</v>
      </c>
      <c r="X2181">
        <v>96.117207100000002</v>
      </c>
      <c r="Y2181">
        <v>1.1297260999999998</v>
      </c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  <c r="BA2181"/>
      <c r="BB2181"/>
      <c r="BC2181"/>
    </row>
    <row r="2182" spans="1:55" x14ac:dyDescent="0.2">
      <c r="A2182" s="3" t="str">
        <f t="shared" si="34"/>
        <v>CanadaAR4_FAO2018</v>
      </c>
      <c r="B2182" t="s">
        <v>110</v>
      </c>
      <c r="C2182" t="s">
        <v>111</v>
      </c>
      <c r="D2182" t="s">
        <v>142</v>
      </c>
      <c r="E2182" t="s">
        <v>19</v>
      </c>
      <c r="F2182">
        <v>785.45102510100003</v>
      </c>
      <c r="G2182">
        <v>21.191130312857243</v>
      </c>
      <c r="H2182" t="s">
        <v>102</v>
      </c>
      <c r="I2182" t="s">
        <v>104</v>
      </c>
      <c r="J2182">
        <v>1.621165658365015E-2</v>
      </c>
      <c r="K2182">
        <v>0.81492055084617532</v>
      </c>
      <c r="L2182">
        <v>2.327060305338537E-2</v>
      </c>
      <c r="M2182"/>
      <c r="N2182">
        <v>1.0760888546696023E-2</v>
      </c>
      <c r="O2182">
        <v>0.15104795755374328</v>
      </c>
      <c r="P2182"/>
      <c r="Q2182">
        <v>7.1831603999999993</v>
      </c>
      <c r="R2182">
        <v>18.0279925</v>
      </c>
      <c r="S2182">
        <v>32.887607800000005</v>
      </c>
      <c r="T2182">
        <v>22.199800400000001</v>
      </c>
      <c r="U2182"/>
      <c r="V2182"/>
      <c r="W2182">
        <v>3.2372920000000001</v>
      </c>
      <c r="X2182">
        <v>96.117207100000002</v>
      </c>
      <c r="Y2182">
        <v>0.50119449999999999</v>
      </c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  <c r="AZ2182"/>
      <c r="BA2182"/>
      <c r="BB2182"/>
      <c r="BC2182"/>
    </row>
    <row r="2183" spans="1:55" x14ac:dyDescent="0.2">
      <c r="A2183" s="3" t="str">
        <f t="shared" si="34"/>
        <v>CanadaAR4_FAO2019</v>
      </c>
      <c r="B2183" t="s">
        <v>110</v>
      </c>
      <c r="C2183" t="s">
        <v>111</v>
      </c>
      <c r="D2183" t="s">
        <v>142</v>
      </c>
      <c r="E2183" t="s">
        <v>18</v>
      </c>
      <c r="F2183">
        <v>768.267045274</v>
      </c>
      <c r="G2183">
        <v>20.431965796703992</v>
      </c>
      <c r="H2183" t="s">
        <v>108</v>
      </c>
      <c r="I2183" t="s">
        <v>104</v>
      </c>
      <c r="J2183">
        <v>1.5774468693620296E-2</v>
      </c>
      <c r="K2183">
        <v>0.81449020348755119</v>
      </c>
      <c r="L2183">
        <v>2.4265499578146364E-2</v>
      </c>
      <c r="M2183"/>
      <c r="N2183">
        <v>1.1296553361734711E-2</v>
      </c>
      <c r="O2183">
        <v>0.14994774357256768</v>
      </c>
      <c r="P2183"/>
      <c r="Q2183">
        <v>7.129219299999999</v>
      </c>
      <c r="R2183">
        <v>17.94455</v>
      </c>
      <c r="S2183">
        <v>31.430447400000002</v>
      </c>
      <c r="T2183">
        <v>22.2601257</v>
      </c>
      <c r="U2183"/>
      <c r="V2183"/>
      <c r="W2183">
        <v>1.3371082000000001</v>
      </c>
      <c r="X2183">
        <v>96.117207100000002</v>
      </c>
      <c r="Y2183">
        <v>0.41319479999999997</v>
      </c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  <c r="AZ2183"/>
      <c r="BA2183"/>
      <c r="BB2183"/>
      <c r="BC2183"/>
    </row>
    <row r="2184" spans="1:55" x14ac:dyDescent="0.2">
      <c r="A2184" s="3" t="str">
        <f t="shared" si="34"/>
        <v>CanadaAR4_FAO2020</v>
      </c>
      <c r="B2184" t="s">
        <v>110</v>
      </c>
      <c r="C2184" t="s">
        <v>111</v>
      </c>
      <c r="D2184" t="s">
        <v>142</v>
      </c>
      <c r="E2184" t="s">
        <v>107</v>
      </c>
      <c r="F2184">
        <v>717.93273544700003</v>
      </c>
      <c r="G2184">
        <v>18.88940457825769</v>
      </c>
      <c r="H2184" t="s">
        <v>103</v>
      </c>
      <c r="I2184" t="s">
        <v>104</v>
      </c>
      <c r="J2184">
        <v>1.5507957554864345E-2</v>
      </c>
      <c r="K2184">
        <v>0.79895337504128139</v>
      </c>
      <c r="L2184">
        <v>2.6474413778006568E-2</v>
      </c>
      <c r="M2184"/>
      <c r="N2184">
        <v>1.1447295826235111E-2</v>
      </c>
      <c r="O2184">
        <v>0.16312491535447698</v>
      </c>
      <c r="P2184"/>
      <c r="Q2184">
        <v>7.1079597000000003</v>
      </c>
      <c r="R2184">
        <v>17.632400000000001</v>
      </c>
      <c r="S2184">
        <v>35.072245799999997</v>
      </c>
      <c r="T2184">
        <v>22.2983522</v>
      </c>
      <c r="U2184"/>
      <c r="V2184"/>
      <c r="W2184">
        <v>0.22231740000000003</v>
      </c>
      <c r="X2184">
        <v>96.117207100000002</v>
      </c>
      <c r="Y2184">
        <v>4.8669799999999992E-2</v>
      </c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  <c r="BA2184"/>
      <c r="BB2184"/>
      <c r="BC2184"/>
    </row>
    <row r="2185" spans="1:55" x14ac:dyDescent="0.2">
      <c r="A2185" s="3" t="str">
        <f t="shared" si="34"/>
        <v>CanadaAR5_FAO1990</v>
      </c>
      <c r="B2185" t="s">
        <v>110</v>
      </c>
      <c r="C2185" t="s">
        <v>111</v>
      </c>
      <c r="D2185" t="s">
        <v>145</v>
      </c>
      <c r="E2185" t="s">
        <v>79</v>
      </c>
      <c r="F2185">
        <v>618.53859233869275</v>
      </c>
      <c r="G2185">
        <v>22.337059327019812</v>
      </c>
      <c r="H2185" t="s">
        <v>108</v>
      </c>
      <c r="I2185" t="s">
        <v>98</v>
      </c>
      <c r="J2185">
        <v>1.8783810800553746E-2</v>
      </c>
      <c r="K2185">
        <v>0.72499212911311028</v>
      </c>
      <c r="L2185">
        <v>3.1852488167822934E-2</v>
      </c>
      <c r="M2185"/>
      <c r="N2185">
        <v>2.6097021991133548E-2</v>
      </c>
      <c r="O2185">
        <v>0.21705836072793322</v>
      </c>
      <c r="P2185"/>
      <c r="Q2185">
        <v>6.8427587000000001</v>
      </c>
      <c r="R2185">
        <v>20.3182364</v>
      </c>
      <c r="S2185">
        <v>19.462315499999995</v>
      </c>
      <c r="T2185">
        <v>21.057627</v>
      </c>
      <c r="U2185"/>
      <c r="V2185"/>
      <c r="W2185">
        <v>1.6789006</v>
      </c>
      <c r="X2185">
        <v>113.8517825</v>
      </c>
      <c r="Y2185">
        <v>0.81977520000000004</v>
      </c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  <c r="BA2185"/>
      <c r="BB2185"/>
      <c r="BC2185"/>
    </row>
    <row r="2186" spans="1:55" x14ac:dyDescent="0.2">
      <c r="A2186" s="3" t="str">
        <f t="shared" si="34"/>
        <v>CanadaAR5_FAO1991</v>
      </c>
      <c r="B2186" t="s">
        <v>110</v>
      </c>
      <c r="C2186" t="s">
        <v>111</v>
      </c>
      <c r="D2186" t="s">
        <v>145</v>
      </c>
      <c r="E2186" t="s">
        <v>78</v>
      </c>
      <c r="F2186">
        <v>613.54177344090704</v>
      </c>
      <c r="G2186">
        <v>21.88296117977</v>
      </c>
      <c r="H2186" t="s">
        <v>102</v>
      </c>
      <c r="I2186" t="s">
        <v>98</v>
      </c>
      <c r="J2186">
        <v>1.8528194687524223E-2</v>
      </c>
      <c r="K2186">
        <v>0.72432197699021217</v>
      </c>
      <c r="L2186">
        <v>3.2694729614065297E-2</v>
      </c>
      <c r="M2186"/>
      <c r="N2186">
        <v>2.3629528540846937E-2</v>
      </c>
      <c r="O2186">
        <v>0.21935376485487548</v>
      </c>
      <c r="P2186"/>
      <c r="Q2186">
        <v>6.7200834999999994</v>
      </c>
      <c r="R2186">
        <v>20.3256984</v>
      </c>
      <c r="S2186">
        <v>19.8917745</v>
      </c>
      <c r="T2186">
        <v>21.057627</v>
      </c>
      <c r="U2186"/>
      <c r="V2186"/>
      <c r="W2186">
        <v>1.6789006</v>
      </c>
      <c r="X2186">
        <v>113.8517825</v>
      </c>
      <c r="Y2186">
        <v>0.81977520000000004</v>
      </c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  <c r="BA2186"/>
      <c r="BB2186"/>
      <c r="BC2186"/>
    </row>
    <row r="2187" spans="1:55" x14ac:dyDescent="0.2">
      <c r="A2187" s="3" t="str">
        <f t="shared" si="34"/>
        <v>CanadaAR5_FAO1992</v>
      </c>
      <c r="B2187" t="s">
        <v>110</v>
      </c>
      <c r="C2187" t="s">
        <v>111</v>
      </c>
      <c r="D2187" t="s">
        <v>145</v>
      </c>
      <c r="E2187" t="s">
        <v>76</v>
      </c>
      <c r="F2187">
        <v>629.88850885344357</v>
      </c>
      <c r="G2187">
        <v>22.201637151360035</v>
      </c>
      <c r="H2187" t="s">
        <v>96</v>
      </c>
      <c r="I2187" t="s">
        <v>98</v>
      </c>
      <c r="J2187">
        <v>1.9079738659363143E-2</v>
      </c>
      <c r="K2187">
        <v>0.72926091112967917</v>
      </c>
      <c r="L2187">
        <v>3.2178127485854781E-2</v>
      </c>
      <c r="M2187"/>
      <c r="N2187">
        <v>2.2983602706861939E-2</v>
      </c>
      <c r="O2187">
        <v>0.21557735867760408</v>
      </c>
      <c r="P2187"/>
      <c r="Q2187">
        <v>6.8507534999999997</v>
      </c>
      <c r="R2187">
        <v>21.078391600000003</v>
      </c>
      <c r="S2187">
        <v>20.251141000000001</v>
      </c>
      <c r="T2187">
        <v>21.057627</v>
      </c>
      <c r="U2187"/>
      <c r="V2187"/>
      <c r="W2187">
        <v>1.6789006</v>
      </c>
      <c r="X2187">
        <v>113.8517825</v>
      </c>
      <c r="Y2187">
        <v>0.81977520000000004</v>
      </c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  <c r="AZ2187"/>
      <c r="BA2187"/>
      <c r="BB2187"/>
      <c r="BC2187"/>
    </row>
    <row r="2188" spans="1:55" x14ac:dyDescent="0.2">
      <c r="A2188" s="3" t="str">
        <f t="shared" si="34"/>
        <v>CanadaAR5_FAO1993</v>
      </c>
      <c r="B2188" t="s">
        <v>110</v>
      </c>
      <c r="C2188" t="s">
        <v>111</v>
      </c>
      <c r="D2188" t="s">
        <v>145</v>
      </c>
      <c r="E2188" t="s">
        <v>73</v>
      </c>
      <c r="F2188">
        <v>627.16693014507769</v>
      </c>
      <c r="G2188">
        <v>21.864113302277044</v>
      </c>
      <c r="H2188" t="s">
        <v>102</v>
      </c>
      <c r="I2188" t="s">
        <v>106</v>
      </c>
      <c r="J2188">
        <v>1.8907449236377973E-2</v>
      </c>
      <c r="K2188">
        <v>0.72826427126402937</v>
      </c>
      <c r="L2188">
        <v>3.2631014786818804E-2</v>
      </c>
      <c r="M2188"/>
      <c r="N2188">
        <v>2.2015925532796226E-2</v>
      </c>
      <c r="O2188">
        <v>0.21708878841635557</v>
      </c>
      <c r="P2188"/>
      <c r="Q2188">
        <v>6.8192484000000002</v>
      </c>
      <c r="R2188">
        <v>20.9518764</v>
      </c>
      <c r="S2188">
        <v>20.815246500000001</v>
      </c>
      <c r="T2188">
        <v>21.054998699999999</v>
      </c>
      <c r="U2188"/>
      <c r="V2188"/>
      <c r="W2188">
        <v>1.6789006</v>
      </c>
      <c r="X2188">
        <v>113.8517825</v>
      </c>
      <c r="Y2188">
        <v>0.81977520000000004</v>
      </c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  <c r="AZ2188"/>
      <c r="BA2188"/>
      <c r="BB2188"/>
      <c r="BC2188"/>
    </row>
    <row r="2189" spans="1:55" x14ac:dyDescent="0.2">
      <c r="A2189" s="3" t="str">
        <f t="shared" si="34"/>
        <v>CanadaAR5_FAO1994</v>
      </c>
      <c r="B2189" t="s">
        <v>110</v>
      </c>
      <c r="C2189" t="s">
        <v>111</v>
      </c>
      <c r="D2189" t="s">
        <v>145</v>
      </c>
      <c r="E2189" t="s">
        <v>70</v>
      </c>
      <c r="F2189">
        <v>645.64244324132687</v>
      </c>
      <c r="G2189">
        <v>22.263023546783288</v>
      </c>
      <c r="H2189" t="s">
        <v>108</v>
      </c>
      <c r="I2189" t="s">
        <v>106</v>
      </c>
      <c r="J2189">
        <v>1.9309694831357017E-2</v>
      </c>
      <c r="K2189">
        <v>0.73193735908427426</v>
      </c>
      <c r="L2189">
        <v>3.1781823077906626E-2</v>
      </c>
      <c r="M2189"/>
      <c r="N2189">
        <v>2.5138460598077304E-2</v>
      </c>
      <c r="O2189">
        <v>0.21114235723974187</v>
      </c>
      <c r="P2189"/>
      <c r="Q2189">
        <v>6.7910178999999999</v>
      </c>
      <c r="R2189">
        <v>21.1621928</v>
      </c>
      <c r="S2189">
        <v>20.872539499999998</v>
      </c>
      <c r="T2189">
        <v>21.053830699999999</v>
      </c>
      <c r="U2189"/>
      <c r="V2189"/>
      <c r="W2189">
        <v>1.6789006</v>
      </c>
      <c r="X2189">
        <v>113.8517825</v>
      </c>
      <c r="Y2189">
        <v>0.81977520000000004</v>
      </c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  <c r="BA2189"/>
      <c r="BB2189"/>
      <c r="BC2189"/>
    </row>
    <row r="2190" spans="1:55" x14ac:dyDescent="0.2">
      <c r="A2190" s="3" t="str">
        <f t="shared" si="34"/>
        <v>CanadaAR5_FAO1995</v>
      </c>
      <c r="B2190" t="s">
        <v>110</v>
      </c>
      <c r="C2190" t="s">
        <v>111</v>
      </c>
      <c r="D2190" t="s">
        <v>145</v>
      </c>
      <c r="E2190" t="s">
        <v>68</v>
      </c>
      <c r="F2190">
        <v>662.03565128783373</v>
      </c>
      <c r="G2190">
        <v>22.593291405849651</v>
      </c>
      <c r="H2190" t="s">
        <v>96</v>
      </c>
      <c r="I2190" t="s">
        <v>106</v>
      </c>
      <c r="J2190">
        <v>1.9353778121818408E-2</v>
      </c>
      <c r="K2190">
        <v>0.73286401554978065</v>
      </c>
      <c r="L2190">
        <v>3.0921717229536815E-2</v>
      </c>
      <c r="M2190"/>
      <c r="N2190">
        <v>2.5455764972989237E-2</v>
      </c>
      <c r="O2190">
        <v>0.21075850224769332</v>
      </c>
      <c r="P2190"/>
      <c r="Q2190">
        <v>7.1506597000000003</v>
      </c>
      <c r="R2190">
        <v>22.283038400000002</v>
      </c>
      <c r="S2190">
        <v>22.080038499999997</v>
      </c>
      <c r="T2190">
        <v>21.343353999999998</v>
      </c>
      <c r="U2190"/>
      <c r="V2190"/>
      <c r="W2190">
        <v>1.6789006</v>
      </c>
      <c r="X2190">
        <v>113.8517825</v>
      </c>
      <c r="Y2190">
        <v>0.81977520000000004</v>
      </c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  <c r="BA2190"/>
      <c r="BB2190"/>
      <c r="BC2190"/>
    </row>
    <row r="2191" spans="1:55" x14ac:dyDescent="0.2">
      <c r="A2191" s="3" t="str">
        <f t="shared" si="34"/>
        <v>CanadaAR5_FAO1996</v>
      </c>
      <c r="B2191" t="s">
        <v>110</v>
      </c>
      <c r="C2191" t="s">
        <v>111</v>
      </c>
      <c r="D2191" t="s">
        <v>145</v>
      </c>
      <c r="E2191" t="s">
        <v>65</v>
      </c>
      <c r="F2191">
        <v>684.16406473943982</v>
      </c>
      <c r="G2191">
        <v>23.105674694439596</v>
      </c>
      <c r="H2191" t="s">
        <v>98</v>
      </c>
      <c r="I2191" t="s">
        <v>106</v>
      </c>
      <c r="J2191">
        <v>1.9791212247039103E-2</v>
      </c>
      <c r="K2191">
        <v>0.73154105011573511</v>
      </c>
      <c r="L2191">
        <v>2.9810415058552173E-2</v>
      </c>
      <c r="M2191"/>
      <c r="N2191">
        <v>2.5196944883442148E-2</v>
      </c>
      <c r="O2191">
        <v>0.21345158994227059</v>
      </c>
      <c r="P2191"/>
      <c r="Q2191">
        <v>7.3161716999999999</v>
      </c>
      <c r="R2191">
        <v>23.311584800000002</v>
      </c>
      <c r="S2191">
        <v>23.448843</v>
      </c>
      <c r="T2191">
        <v>21.3862986</v>
      </c>
      <c r="U2191"/>
      <c r="V2191"/>
      <c r="W2191">
        <v>5.746395699999999</v>
      </c>
      <c r="X2191">
        <v>113.8517825</v>
      </c>
      <c r="Y2191">
        <v>0.5765209</v>
      </c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/>
      <c r="BA2191"/>
      <c r="BB2191"/>
      <c r="BC2191"/>
    </row>
    <row r="2192" spans="1:55" x14ac:dyDescent="0.2">
      <c r="A2192" s="3" t="str">
        <f t="shared" si="34"/>
        <v>CanadaAR5_FAO1997</v>
      </c>
      <c r="B2192" t="s">
        <v>110</v>
      </c>
      <c r="C2192" t="s">
        <v>111</v>
      </c>
      <c r="D2192" t="s">
        <v>145</v>
      </c>
      <c r="E2192" t="s">
        <v>64</v>
      </c>
      <c r="F2192">
        <v>695.94808293709923</v>
      </c>
      <c r="G2192">
        <v>23.271226277030216</v>
      </c>
      <c r="H2192" t="s">
        <v>106</v>
      </c>
      <c r="I2192" t="s">
        <v>106</v>
      </c>
      <c r="J2192">
        <v>1.9369743569623451E-2</v>
      </c>
      <c r="K2192">
        <v>0.74192347218341004</v>
      </c>
      <c r="L2192">
        <v>2.9770001658181441E-2</v>
      </c>
      <c r="M2192"/>
      <c r="N2192">
        <v>2.3453760132633932E-2</v>
      </c>
      <c r="O2192">
        <v>0.2048527660257746</v>
      </c>
      <c r="P2192"/>
      <c r="Q2192">
        <v>7.2671159999999997</v>
      </c>
      <c r="R2192">
        <v>23.317601999999997</v>
      </c>
      <c r="S2192">
        <v>22.874720499999999</v>
      </c>
      <c r="T2192">
        <v>21.437770799999999</v>
      </c>
      <c r="U2192"/>
      <c r="V2192"/>
      <c r="W2192">
        <v>2.9120094000000001</v>
      </c>
      <c r="X2192">
        <v>113.8517825</v>
      </c>
      <c r="Y2192">
        <v>0.50586050000000005</v>
      </c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/>
      <c r="BA2192"/>
      <c r="BB2192"/>
      <c r="BC2192"/>
    </row>
    <row r="2193" spans="1:55" x14ac:dyDescent="0.2">
      <c r="A2193" s="3" t="str">
        <f t="shared" si="34"/>
        <v>CanadaAR5_FAO1998</v>
      </c>
      <c r="B2193" t="s">
        <v>110</v>
      </c>
      <c r="C2193" t="s">
        <v>111</v>
      </c>
      <c r="D2193" t="s">
        <v>145</v>
      </c>
      <c r="E2193" t="s">
        <v>62</v>
      </c>
      <c r="F2193">
        <v>712.07793068607259</v>
      </c>
      <c r="G2193">
        <v>23.613790266965889</v>
      </c>
      <c r="H2193" t="s">
        <v>106</v>
      </c>
      <c r="I2193" t="s">
        <v>104</v>
      </c>
      <c r="J2193">
        <v>2.0101387709423931E-2</v>
      </c>
      <c r="K2193">
        <v>0.73832643367374029</v>
      </c>
      <c r="L2193">
        <v>2.9512088813840622E-2</v>
      </c>
      <c r="M2193"/>
      <c r="N2193">
        <v>1.7546202955660478E-2</v>
      </c>
      <c r="O2193">
        <v>0.21461527455675861</v>
      </c>
      <c r="P2193"/>
      <c r="Q2193">
        <v>7.3620432000000005</v>
      </c>
      <c r="R2193">
        <v>23.160863599999999</v>
      </c>
      <c r="S2193">
        <v>22.762970000000003</v>
      </c>
      <c r="T2193">
        <v>21.596894799999998</v>
      </c>
      <c r="U2193"/>
      <c r="V2193"/>
      <c r="W2193">
        <v>10.988684900000001</v>
      </c>
      <c r="X2193">
        <v>113.8517825</v>
      </c>
      <c r="Y2193">
        <v>2.6056007000000001</v>
      </c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  <c r="AZ2193"/>
      <c r="BA2193"/>
      <c r="BB2193"/>
      <c r="BC2193"/>
    </row>
    <row r="2194" spans="1:55" x14ac:dyDescent="0.2">
      <c r="A2194" s="3" t="str">
        <f t="shared" si="34"/>
        <v>CanadaAR5_FAO1999</v>
      </c>
      <c r="B2194" t="s">
        <v>110</v>
      </c>
      <c r="C2194" t="s">
        <v>111</v>
      </c>
      <c r="D2194" t="s">
        <v>145</v>
      </c>
      <c r="E2194" t="s">
        <v>60</v>
      </c>
      <c r="F2194">
        <v>711.96936285628476</v>
      </c>
      <c r="G2194">
        <v>23.419054143179494</v>
      </c>
      <c r="H2194" t="s">
        <v>104</v>
      </c>
      <c r="I2194" t="s">
        <v>104</v>
      </c>
      <c r="J2194">
        <v>2.0100285375111552E-2</v>
      </c>
      <c r="K2194">
        <v>0.75154498085109933</v>
      </c>
      <c r="L2194">
        <v>2.9959389034167977E-2</v>
      </c>
      <c r="M2194"/>
      <c r="N2194">
        <v>1.416003972309092E-2</v>
      </c>
      <c r="O2194">
        <v>0.20433559039164181</v>
      </c>
      <c r="P2194"/>
      <c r="Q2194">
        <v>7.4744009999999994</v>
      </c>
      <c r="R2194">
        <v>22.914121999999999</v>
      </c>
      <c r="S2194">
        <v>23.2739695</v>
      </c>
      <c r="T2194">
        <v>21.793381199999999</v>
      </c>
      <c r="U2194"/>
      <c r="V2194"/>
      <c r="W2194">
        <v>4.5853412999999996</v>
      </c>
      <c r="X2194">
        <v>113.8517825</v>
      </c>
      <c r="Y2194">
        <v>0.95552669999999995</v>
      </c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  <c r="BA2194"/>
      <c r="BB2194"/>
      <c r="BC2194"/>
    </row>
    <row r="2195" spans="1:55" x14ac:dyDescent="0.2">
      <c r="A2195" s="3" t="str">
        <f t="shared" si="34"/>
        <v>CanadaAR5_FAO2000</v>
      </c>
      <c r="B2195" t="s">
        <v>110</v>
      </c>
      <c r="C2195" t="s">
        <v>111</v>
      </c>
      <c r="D2195" t="s">
        <v>145</v>
      </c>
      <c r="E2195" t="s">
        <v>58</v>
      </c>
      <c r="F2195">
        <v>729.36700642322717</v>
      </c>
      <c r="G2195">
        <v>23.768931240131071</v>
      </c>
      <c r="H2195" t="s">
        <v>106</v>
      </c>
      <c r="I2195" t="s">
        <v>104</v>
      </c>
      <c r="J2195">
        <v>2.018289985368666E-2</v>
      </c>
      <c r="K2195">
        <v>0.76270521519735657</v>
      </c>
      <c r="L2195">
        <v>2.916100809146091E-2</v>
      </c>
      <c r="M2195"/>
      <c r="N2195">
        <v>1.3109807368839418E-2</v>
      </c>
      <c r="O2195">
        <v>0.19502396934234309</v>
      </c>
      <c r="P2195"/>
      <c r="Q2195">
        <v>7.5604487000000002</v>
      </c>
      <c r="R2195">
        <v>22.826846</v>
      </c>
      <c r="S2195">
        <v>22.568751499999998</v>
      </c>
      <c r="T2195">
        <v>21.976797999999999</v>
      </c>
      <c r="U2195"/>
      <c r="V2195"/>
      <c r="W2195">
        <v>2.3496460999999997</v>
      </c>
      <c r="X2195">
        <v>113.8517825</v>
      </c>
      <c r="Y2195">
        <v>0.35574070000000002</v>
      </c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  <c r="BA2195"/>
      <c r="BB2195"/>
      <c r="BC2195"/>
    </row>
    <row r="2196" spans="1:55" x14ac:dyDescent="0.2">
      <c r="A2196" s="3" t="str">
        <f t="shared" si="34"/>
        <v>CanadaAR5_FAO2001</v>
      </c>
      <c r="B2196" t="s">
        <v>110</v>
      </c>
      <c r="C2196" t="s">
        <v>111</v>
      </c>
      <c r="D2196" t="s">
        <v>145</v>
      </c>
      <c r="E2196" t="s">
        <v>55</v>
      </c>
      <c r="F2196">
        <v>956.06844768004726</v>
      </c>
      <c r="G2196">
        <v>30.820136941216191</v>
      </c>
      <c r="H2196" t="s">
        <v>99</v>
      </c>
      <c r="I2196" t="s">
        <v>104</v>
      </c>
      <c r="J2196">
        <v>2.6408364331697572E-2</v>
      </c>
      <c r="K2196">
        <v>0.5748350817369251</v>
      </c>
      <c r="L2196">
        <v>2.2159517609339617E-2</v>
      </c>
      <c r="M2196"/>
      <c r="N2196">
        <v>9.6737656515439811E-3</v>
      </c>
      <c r="O2196">
        <v>0.39333163500219132</v>
      </c>
      <c r="P2196"/>
      <c r="Q2196">
        <v>7.8187680999999989</v>
      </c>
      <c r="R2196">
        <v>23.510348399999998</v>
      </c>
      <c r="S2196">
        <v>22.151376499999998</v>
      </c>
      <c r="T2196">
        <v>22.043249500000002</v>
      </c>
      <c r="U2196"/>
      <c r="V2196"/>
      <c r="W2196">
        <v>7.8654399999999999E-2</v>
      </c>
      <c r="X2196">
        <v>110.5146189</v>
      </c>
      <c r="Y2196">
        <v>9.9710000000000007E-2</v>
      </c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  <c r="BA2196"/>
      <c r="BB2196"/>
      <c r="BC2196"/>
    </row>
    <row r="2197" spans="1:55" x14ac:dyDescent="0.2">
      <c r="A2197" s="3" t="str">
        <f t="shared" si="34"/>
        <v>CanadaAR5_FAO2002</v>
      </c>
      <c r="B2197" t="s">
        <v>110</v>
      </c>
      <c r="C2197" t="s">
        <v>111</v>
      </c>
      <c r="D2197" t="s">
        <v>145</v>
      </c>
      <c r="E2197" t="s">
        <v>52</v>
      </c>
      <c r="F2197">
        <v>976.93079936623269</v>
      </c>
      <c r="G2197">
        <v>31.152051605680988</v>
      </c>
      <c r="H2197" t="s">
        <v>99</v>
      </c>
      <c r="I2197" t="s">
        <v>105</v>
      </c>
      <c r="J2197">
        <v>2.6308652256352854E-2</v>
      </c>
      <c r="K2197">
        <v>0.58132069490153315</v>
      </c>
      <c r="L2197">
        <v>2.2044549387385155E-2</v>
      </c>
      <c r="M2197"/>
      <c r="N2197">
        <v>9.968882810917009E-3</v>
      </c>
      <c r="O2197">
        <v>0.38666587290016474</v>
      </c>
      <c r="P2197"/>
      <c r="Q2197">
        <v>8.0809651999999996</v>
      </c>
      <c r="R2197">
        <v>23.709092399999999</v>
      </c>
      <c r="S2197">
        <v>22.325136999999998</v>
      </c>
      <c r="T2197">
        <v>22.084185900000001</v>
      </c>
      <c r="U2197"/>
      <c r="V2197"/>
      <c r="W2197">
        <v>0.12257120000000001</v>
      </c>
      <c r="X2197">
        <v>110.5146189</v>
      </c>
      <c r="Y2197">
        <v>1.1091446</v>
      </c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  <c r="BA2197"/>
      <c r="BB2197"/>
      <c r="BC2197"/>
    </row>
    <row r="2198" spans="1:55" x14ac:dyDescent="0.2">
      <c r="A2198" s="3" t="str">
        <f t="shared" si="34"/>
        <v>CanadaAR5_FAO2003</v>
      </c>
      <c r="B2198" t="s">
        <v>110</v>
      </c>
      <c r="C2198" t="s">
        <v>111</v>
      </c>
      <c r="D2198" t="s">
        <v>145</v>
      </c>
      <c r="E2198" t="s">
        <v>50</v>
      </c>
      <c r="F2198">
        <v>998.84609281562825</v>
      </c>
      <c r="G2198">
        <v>31.565074231878071</v>
      </c>
      <c r="H2198" t="s">
        <v>97</v>
      </c>
      <c r="I2198" t="s">
        <v>105</v>
      </c>
      <c r="J2198">
        <v>2.6199931841626938E-2</v>
      </c>
      <c r="K2198">
        <v>0.58956269745227818</v>
      </c>
      <c r="L2198">
        <v>2.1905110829309394E-2</v>
      </c>
      <c r="M2198"/>
      <c r="N2198">
        <v>9.759481166462582E-3</v>
      </c>
      <c r="O2198">
        <v>0.37877271055194983</v>
      </c>
      <c r="P2198"/>
      <c r="Q2198">
        <v>8.1425052000000022</v>
      </c>
      <c r="R2198">
        <v>23.258211199999998</v>
      </c>
      <c r="S2198">
        <v>23.050018000000001</v>
      </c>
      <c r="T2198">
        <v>22.100744800000001</v>
      </c>
      <c r="U2198"/>
      <c r="V2198"/>
      <c r="W2198">
        <v>0.63901260000000004</v>
      </c>
      <c r="X2198">
        <v>110.5146189</v>
      </c>
      <c r="Y2198">
        <v>0.7735147</v>
      </c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  <c r="BA2198"/>
      <c r="BB2198"/>
      <c r="BC2198"/>
    </row>
    <row r="2199" spans="1:55" x14ac:dyDescent="0.2">
      <c r="A2199" s="3" t="str">
        <f t="shared" si="34"/>
        <v>CanadaAR5_FAO2004</v>
      </c>
      <c r="B2199" t="s">
        <v>110</v>
      </c>
      <c r="C2199" t="s">
        <v>111</v>
      </c>
      <c r="D2199" t="s">
        <v>145</v>
      </c>
      <c r="E2199" t="s">
        <v>46</v>
      </c>
      <c r="F2199">
        <v>995.41644185571056</v>
      </c>
      <c r="G2199">
        <v>31.164559457397178</v>
      </c>
      <c r="H2199" t="s">
        <v>99</v>
      </c>
      <c r="I2199" t="s">
        <v>105</v>
      </c>
      <c r="J2199">
        <v>2.4915579488729096E-2</v>
      </c>
      <c r="K2199">
        <v>0.58417757733841125</v>
      </c>
      <c r="L2199">
        <v>2.2317708157846491E-2</v>
      </c>
      <c r="M2199"/>
      <c r="N2199">
        <v>1.1742243219302343E-2</v>
      </c>
      <c r="O2199">
        <v>0.38176247128443985</v>
      </c>
      <c r="P2199"/>
      <c r="Q2199">
        <v>8.2314243000000005</v>
      </c>
      <c r="R2199">
        <v>24.855420800000001</v>
      </c>
      <c r="S2199">
        <v>22.968742500000001</v>
      </c>
      <c r="T2199">
        <v>22.1370279</v>
      </c>
      <c r="U2199"/>
      <c r="V2199"/>
      <c r="W2199">
        <v>0.41215859999999999</v>
      </c>
      <c r="X2199">
        <v>110.5146189</v>
      </c>
      <c r="Y2199">
        <v>1.0548440000000001</v>
      </c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  <c r="BA2199"/>
      <c r="BB2199"/>
      <c r="BC2199"/>
    </row>
    <row r="2200" spans="1:55" x14ac:dyDescent="0.2">
      <c r="A2200" s="3" t="str">
        <f t="shared" si="34"/>
        <v>CanadaAR5_FAO2005</v>
      </c>
      <c r="B2200" t="s">
        <v>110</v>
      </c>
      <c r="C2200" t="s">
        <v>111</v>
      </c>
      <c r="D2200" t="s">
        <v>145</v>
      </c>
      <c r="E2200" t="s">
        <v>43</v>
      </c>
      <c r="F2200">
        <v>1009.1252709678375</v>
      </c>
      <c r="G2200">
        <v>31.29676843039449</v>
      </c>
      <c r="H2200" t="s">
        <v>97</v>
      </c>
      <c r="I2200" t="s">
        <v>105</v>
      </c>
      <c r="J2200">
        <v>2.4696006225472533E-2</v>
      </c>
      <c r="K2200">
        <v>0.58857381208232329</v>
      </c>
      <c r="L2200">
        <v>2.2303257659353971E-2</v>
      </c>
      <c r="M2200"/>
      <c r="N2200">
        <v>1.1269602658767742E-2</v>
      </c>
      <c r="O2200">
        <v>0.37785332759955498</v>
      </c>
      <c r="P2200"/>
      <c r="Q2200">
        <v>8.2826781999999994</v>
      </c>
      <c r="R2200">
        <v>25.376002400000001</v>
      </c>
      <c r="S2200">
        <v>24.428018000000002</v>
      </c>
      <c r="T2200">
        <v>22.087977200000001</v>
      </c>
      <c r="U2200"/>
      <c r="V2200"/>
      <c r="W2200">
        <v>0.16396960000000002</v>
      </c>
      <c r="X2200">
        <v>110.5146189</v>
      </c>
      <c r="Y2200">
        <v>0.65398879999999993</v>
      </c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  <c r="BA2200"/>
      <c r="BB2200"/>
      <c r="BC2200"/>
    </row>
    <row r="2201" spans="1:55" x14ac:dyDescent="0.2">
      <c r="A2201" s="3" t="str">
        <f t="shared" si="34"/>
        <v>CanadaAR5_FAO2006</v>
      </c>
      <c r="B2201" t="s">
        <v>110</v>
      </c>
      <c r="C2201" t="s">
        <v>111</v>
      </c>
      <c r="D2201" t="s">
        <v>145</v>
      </c>
      <c r="E2201" t="s">
        <v>39</v>
      </c>
      <c r="F2201">
        <v>999.19126670178059</v>
      </c>
      <c r="G2201">
        <v>30.677164621139561</v>
      </c>
      <c r="H2201" t="s">
        <v>99</v>
      </c>
      <c r="I2201" t="s">
        <v>105</v>
      </c>
      <c r="J2201">
        <v>2.3605354135817373E-2</v>
      </c>
      <c r="K2201">
        <v>0.58799081926359575</v>
      </c>
      <c r="L2201">
        <v>2.2890056252508312E-2</v>
      </c>
      <c r="M2201"/>
      <c r="N2201">
        <v>1.0207119428312391E-2</v>
      </c>
      <c r="O2201">
        <v>0.37891200505558353</v>
      </c>
      <c r="P2201"/>
      <c r="Q2201">
        <v>8.3197144000000005</v>
      </c>
      <c r="R2201">
        <v>24.922321199999999</v>
      </c>
      <c r="S2201">
        <v>21.978358</v>
      </c>
      <c r="T2201">
        <v>22.032672999999999</v>
      </c>
      <c r="U2201"/>
      <c r="V2201"/>
      <c r="W2201">
        <v>0.30045479999999997</v>
      </c>
      <c r="X2201">
        <v>110.5146189</v>
      </c>
      <c r="Y2201">
        <v>0.78245350000000002</v>
      </c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  <c r="AZ2201"/>
      <c r="BA2201"/>
      <c r="BB2201"/>
      <c r="BC2201"/>
    </row>
    <row r="2202" spans="1:55" x14ac:dyDescent="0.2">
      <c r="A2202" s="3" t="str">
        <f t="shared" si="34"/>
        <v>CanadaAR5_FAO2007</v>
      </c>
      <c r="B2202" t="s">
        <v>110</v>
      </c>
      <c r="C2202" t="s">
        <v>111</v>
      </c>
      <c r="D2202" t="s">
        <v>145</v>
      </c>
      <c r="E2202" t="s">
        <v>37</v>
      </c>
      <c r="F2202">
        <v>1032.6568316958899</v>
      </c>
      <c r="G2202">
        <v>31.398219670418623</v>
      </c>
      <c r="H2202" t="s">
        <v>101</v>
      </c>
      <c r="I2202" t="s">
        <v>105</v>
      </c>
      <c r="J2202">
        <v>2.3988763178043753E-2</v>
      </c>
      <c r="K2202">
        <v>0.59998117099372539</v>
      </c>
      <c r="L2202">
        <v>2.1724648496118614E-2</v>
      </c>
      <c r="M2202"/>
      <c r="N2202">
        <v>1.0028761033423917E-2</v>
      </c>
      <c r="O2202">
        <v>0.36826541947673208</v>
      </c>
      <c r="P2202"/>
      <c r="Q2202">
        <v>7.9041237000000004</v>
      </c>
      <c r="R2202">
        <v>24.060318800000001</v>
      </c>
      <c r="S2202">
        <v>25.447791000000002</v>
      </c>
      <c r="T2202">
        <v>21.9577083</v>
      </c>
      <c r="U2202"/>
      <c r="V2202"/>
      <c r="W2202">
        <v>0.11632549999999998</v>
      </c>
      <c r="X2202">
        <v>110.5146189</v>
      </c>
      <c r="Y2202">
        <v>0.60709799999999992</v>
      </c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  <c r="BA2202"/>
      <c r="BB2202"/>
      <c r="BC2202"/>
    </row>
    <row r="2203" spans="1:55" x14ac:dyDescent="0.2">
      <c r="A2203" s="3" t="str">
        <f t="shared" si="34"/>
        <v>CanadaAR5_FAO2008</v>
      </c>
      <c r="B2203" t="s">
        <v>110</v>
      </c>
      <c r="C2203" t="s">
        <v>111</v>
      </c>
      <c r="D2203" t="s">
        <v>145</v>
      </c>
      <c r="E2203" t="s">
        <v>33</v>
      </c>
      <c r="F2203">
        <v>1007.6299357357199</v>
      </c>
      <c r="G2203">
        <v>30.307286656717732</v>
      </c>
      <c r="H2203" t="s">
        <v>101</v>
      </c>
      <c r="I2203" t="s">
        <v>105</v>
      </c>
      <c r="J2203">
        <v>2.3287758313320726E-2</v>
      </c>
      <c r="K2203">
        <v>0.5931144471980625</v>
      </c>
      <c r="L2203">
        <v>2.0772555920988423E-2</v>
      </c>
      <c r="M2203"/>
      <c r="N2203">
        <v>1.0446750201194678E-2</v>
      </c>
      <c r="O2203">
        <v>0.37566624667975435</v>
      </c>
      <c r="P2203"/>
      <c r="Q2203">
        <v>7.3977469000000005</v>
      </c>
      <c r="R2203">
        <v>23.405857999999998</v>
      </c>
      <c r="S2203">
        <v>24.911510499999999</v>
      </c>
      <c r="T2203">
        <v>21.925029900000002</v>
      </c>
      <c r="U2203"/>
      <c r="V2203"/>
      <c r="W2203">
        <v>0.1266283</v>
      </c>
      <c r="X2203">
        <v>110.5146189</v>
      </c>
      <c r="Y2203">
        <v>0.55933239999999995</v>
      </c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  <c r="AZ2203"/>
      <c r="BA2203"/>
      <c r="BB2203"/>
      <c r="BC2203"/>
    </row>
    <row r="2204" spans="1:55" x14ac:dyDescent="0.2">
      <c r="A2204" s="3" t="str">
        <f t="shared" si="34"/>
        <v>CanadaAR5_FAO2009</v>
      </c>
      <c r="B2204" t="s">
        <v>110</v>
      </c>
      <c r="C2204" t="s">
        <v>111</v>
      </c>
      <c r="D2204" t="s">
        <v>145</v>
      </c>
      <c r="E2204" t="s">
        <v>31</v>
      </c>
      <c r="F2204">
        <v>972.3221021862654</v>
      </c>
      <c r="G2204">
        <v>28.913293231498251</v>
      </c>
      <c r="H2204" t="s">
        <v>97</v>
      </c>
      <c r="I2204" t="s">
        <v>105</v>
      </c>
      <c r="J2204">
        <v>2.2505409123473919E-2</v>
      </c>
      <c r="K2204">
        <v>0.58426067642871016</v>
      </c>
      <c r="L2204">
        <v>2.1230511930843066E-2</v>
      </c>
      <c r="M2204"/>
      <c r="N2204">
        <v>7.4192090759062287E-3</v>
      </c>
      <c r="O2204">
        <v>0.3870896025645405</v>
      </c>
      <c r="P2204"/>
      <c r="Q2204">
        <v>7.2162584000000001</v>
      </c>
      <c r="R2204">
        <v>22.278656399999999</v>
      </c>
      <c r="S2204">
        <v>24.306356500000003</v>
      </c>
      <c r="T2204">
        <v>21.920120699999998</v>
      </c>
      <c r="U2204"/>
      <c r="V2204"/>
      <c r="W2204">
        <v>0.20756629999999998</v>
      </c>
      <c r="X2204">
        <v>110.5146189</v>
      </c>
      <c r="Y2204">
        <v>0.2537066</v>
      </c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  <c r="BA2204"/>
      <c r="BB2204"/>
      <c r="BC2204"/>
    </row>
    <row r="2205" spans="1:55" x14ac:dyDescent="0.2">
      <c r="A2205" s="3" t="str">
        <f t="shared" si="34"/>
        <v>CanadaAR5_FAO2010</v>
      </c>
      <c r="B2205" t="s">
        <v>110</v>
      </c>
      <c r="C2205" t="s">
        <v>111</v>
      </c>
      <c r="D2205" t="s">
        <v>145</v>
      </c>
      <c r="E2205" t="s">
        <v>30</v>
      </c>
      <c r="F2205">
        <v>989.0373378410851</v>
      </c>
      <c r="G2205">
        <v>29.085151192261943</v>
      </c>
      <c r="H2205" t="s">
        <v>97</v>
      </c>
      <c r="I2205" t="s">
        <v>105</v>
      </c>
      <c r="J2205">
        <v>2.1997793473235362E-2</v>
      </c>
      <c r="K2205">
        <v>0.59147803317675018</v>
      </c>
      <c r="L2205">
        <v>1.9863138113105545E-2</v>
      </c>
      <c r="M2205"/>
      <c r="N2205">
        <v>7.3145806524421604E-3</v>
      </c>
      <c r="O2205">
        <v>0.38134424805770206</v>
      </c>
      <c r="P2205"/>
      <c r="Q2205">
        <v>7.1792852000000007</v>
      </c>
      <c r="R2205">
        <v>21.753337200000001</v>
      </c>
      <c r="S2205">
        <v>24.659044999999999</v>
      </c>
      <c r="T2205">
        <v>21.930998800000001</v>
      </c>
      <c r="U2205"/>
      <c r="V2205"/>
      <c r="W2205">
        <v>0.38354370000000004</v>
      </c>
      <c r="X2205">
        <v>110.5146189</v>
      </c>
      <c r="Y2205">
        <v>1.0841116000000002</v>
      </c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  <c r="AZ2205"/>
      <c r="BA2205"/>
      <c r="BB2205"/>
      <c r="BC2205"/>
    </row>
    <row r="2206" spans="1:55" x14ac:dyDescent="0.2">
      <c r="A2206" s="3" t="str">
        <f t="shared" si="34"/>
        <v>CanadaAR5_FAO2011</v>
      </c>
      <c r="B2206" t="s">
        <v>110</v>
      </c>
      <c r="C2206" t="s">
        <v>111</v>
      </c>
      <c r="D2206" t="s">
        <v>145</v>
      </c>
      <c r="E2206" t="s">
        <v>29</v>
      </c>
      <c r="F2206">
        <v>838.81633449866297</v>
      </c>
      <c r="G2206">
        <v>24.427278672974115</v>
      </c>
      <c r="H2206" t="s">
        <v>106</v>
      </c>
      <c r="I2206" t="s">
        <v>105</v>
      </c>
      <c r="J2206">
        <v>1.8599731003986673E-2</v>
      </c>
      <c r="K2206">
        <v>0.7148503578564418</v>
      </c>
      <c r="L2206">
        <v>2.3370277209541809E-2</v>
      </c>
      <c r="M2206"/>
      <c r="N2206">
        <v>8.710787380775676E-3</v>
      </c>
      <c r="O2206">
        <v>0.25306857755324075</v>
      </c>
      <c r="P2206"/>
      <c r="Q2206">
        <v>7.1745612999999997</v>
      </c>
      <c r="R2206">
        <v>21.002147600000001</v>
      </c>
      <c r="S2206">
        <v>27.042534500000002</v>
      </c>
      <c r="T2206">
        <v>21.951999400000002</v>
      </c>
      <c r="U2206"/>
      <c r="V2206"/>
      <c r="W2206">
        <v>0.32883080000000003</v>
      </c>
      <c r="X2206">
        <v>92.546397400000004</v>
      </c>
      <c r="Y2206">
        <v>0.67931670000000011</v>
      </c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  <c r="BA2206"/>
      <c r="BB2206"/>
      <c r="BC2206"/>
    </row>
    <row r="2207" spans="1:55" x14ac:dyDescent="0.2">
      <c r="A2207" s="3" t="str">
        <f t="shared" si="34"/>
        <v>CanadaAR5_FAO2012</v>
      </c>
      <c r="B2207" t="s">
        <v>110</v>
      </c>
      <c r="C2207" t="s">
        <v>111</v>
      </c>
      <c r="D2207" t="s">
        <v>145</v>
      </c>
      <c r="E2207" t="s">
        <v>28</v>
      </c>
      <c r="F2207">
        <v>838.45536351753719</v>
      </c>
      <c r="G2207">
        <v>24.15307949340006</v>
      </c>
      <c r="H2207" t="s">
        <v>104</v>
      </c>
      <c r="I2207" t="s">
        <v>104</v>
      </c>
      <c r="J2207">
        <v>1.8386713675365863E-2</v>
      </c>
      <c r="K2207">
        <v>0.71157260488027285</v>
      </c>
      <c r="L2207">
        <v>2.3006569670573459E-2</v>
      </c>
      <c r="M2207"/>
      <c r="N2207">
        <v>9.2913223840710209E-3</v>
      </c>
      <c r="O2207">
        <v>0.25612950306508259</v>
      </c>
      <c r="P2207"/>
      <c r="Q2207">
        <v>7.2254835000000002</v>
      </c>
      <c r="R2207">
        <v>21.1065848</v>
      </c>
      <c r="S2207">
        <v>28.975073499999997</v>
      </c>
      <c r="T2207">
        <v>21.965448599999998</v>
      </c>
      <c r="U2207"/>
      <c r="V2207"/>
      <c r="W2207">
        <v>0.68251709999999999</v>
      </c>
      <c r="X2207">
        <v>92.546397400000004</v>
      </c>
      <c r="Y2207">
        <v>0.63350899999999999</v>
      </c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  <c r="AZ2207"/>
      <c r="BA2207"/>
      <c r="BB2207"/>
      <c r="BC2207"/>
    </row>
    <row r="2208" spans="1:55" x14ac:dyDescent="0.2">
      <c r="A2208" s="3" t="str">
        <f t="shared" si="34"/>
        <v>CanadaAR5_FAO2013</v>
      </c>
      <c r="B2208" t="s">
        <v>110</v>
      </c>
      <c r="C2208" t="s">
        <v>111</v>
      </c>
      <c r="D2208" t="s">
        <v>145</v>
      </c>
      <c r="E2208" t="s">
        <v>27</v>
      </c>
      <c r="F2208">
        <v>850.80976404329567</v>
      </c>
      <c r="G2208">
        <v>24.251371878300091</v>
      </c>
      <c r="H2208" t="s">
        <v>104</v>
      </c>
      <c r="I2208" t="s">
        <v>104</v>
      </c>
      <c r="J2208">
        <v>1.8417201151500199E-2</v>
      </c>
      <c r="K2208">
        <v>0.71620596925211133</v>
      </c>
      <c r="L2208">
        <v>2.273207142784751E-2</v>
      </c>
      <c r="M2208"/>
      <c r="N2208">
        <v>8.4162831838402712E-3</v>
      </c>
      <c r="O2208">
        <v>0.25264567613620093</v>
      </c>
      <c r="P2208"/>
      <c r="Q2208">
        <v>7.2245398000000005</v>
      </c>
      <c r="R2208">
        <v>21.126957600000001</v>
      </c>
      <c r="S2208">
        <v>28.048845499999999</v>
      </c>
      <c r="T2208">
        <v>21.972994200000002</v>
      </c>
      <c r="U2208"/>
      <c r="V2208"/>
      <c r="W2208">
        <v>0.60824400000000001</v>
      </c>
      <c r="X2208">
        <v>92.546397400000004</v>
      </c>
      <c r="Y2208">
        <v>1.7546125000000001</v>
      </c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  <c r="BA2208"/>
      <c r="BB2208"/>
      <c r="BC2208"/>
    </row>
    <row r="2209" spans="1:55" x14ac:dyDescent="0.2">
      <c r="A2209" s="3" t="str">
        <f t="shared" si="34"/>
        <v>CanadaAR5_FAO2014</v>
      </c>
      <c r="B2209" t="s">
        <v>110</v>
      </c>
      <c r="C2209" t="s">
        <v>111</v>
      </c>
      <c r="D2209" t="s">
        <v>145</v>
      </c>
      <c r="E2209" t="s">
        <v>24</v>
      </c>
      <c r="F2209">
        <v>859.02731034563169</v>
      </c>
      <c r="G2209">
        <v>24.240674031448147</v>
      </c>
      <c r="H2209" t="s">
        <v>105</v>
      </c>
      <c r="I2209" t="s">
        <v>105</v>
      </c>
      <c r="J2209">
        <v>1.834783451577409E-2</v>
      </c>
      <c r="K2209">
        <v>0.72038713746257399</v>
      </c>
      <c r="L2209">
        <v>2.2152056168555982E-2</v>
      </c>
      <c r="M2209"/>
      <c r="N2209">
        <v>8.3018116287811028E-3</v>
      </c>
      <c r="O2209">
        <v>0.24915899474008896</v>
      </c>
      <c r="P2209"/>
      <c r="Q2209">
        <v>7.2324700000000002</v>
      </c>
      <c r="R2209">
        <v>20.839548799999999</v>
      </c>
      <c r="S2209">
        <v>27.644773499999999</v>
      </c>
      <c r="T2209">
        <v>21.976882499999999</v>
      </c>
      <c r="U2209"/>
      <c r="V2209"/>
      <c r="W2209">
        <v>0.62746319999999989</v>
      </c>
      <c r="X2209">
        <v>92.546397400000004</v>
      </c>
      <c r="Y2209">
        <v>1.5458569</v>
      </c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  <c r="BA2209"/>
      <c r="BB2209"/>
      <c r="BC2209"/>
    </row>
    <row r="2210" spans="1:55" x14ac:dyDescent="0.2">
      <c r="A2210" s="3" t="str">
        <f t="shared" si="34"/>
        <v>CanadaAR5_FAO2015</v>
      </c>
      <c r="B2210" t="s">
        <v>110</v>
      </c>
      <c r="C2210" t="s">
        <v>111</v>
      </c>
      <c r="D2210" t="s">
        <v>145</v>
      </c>
      <c r="E2210" t="s">
        <v>22</v>
      </c>
      <c r="F2210">
        <v>857.37212292073468</v>
      </c>
      <c r="G2210">
        <v>24.014069748064632</v>
      </c>
      <c r="H2210" t="s">
        <v>105</v>
      </c>
      <c r="I2210" t="s">
        <v>105</v>
      </c>
      <c r="J2210">
        <v>1.8344887464759721E-2</v>
      </c>
      <c r="K2210">
        <v>0.7189227762432282</v>
      </c>
      <c r="L2210">
        <v>2.2625524245425049E-2</v>
      </c>
      <c r="M2210"/>
      <c r="N2210">
        <v>8.7325248656438467E-3</v>
      </c>
      <c r="O2210">
        <v>0.24971917464570292</v>
      </c>
      <c r="P2210"/>
      <c r="Q2210">
        <v>7.2864632999999994</v>
      </c>
      <c r="R2210">
        <v>20.2046712</v>
      </c>
      <c r="S2210">
        <v>27.784879</v>
      </c>
      <c r="T2210">
        <v>21.983574100000002</v>
      </c>
      <c r="U2210"/>
      <c r="V2210"/>
      <c r="W2210">
        <v>1.5457395</v>
      </c>
      <c r="X2210">
        <v>92.546397400000004</v>
      </c>
      <c r="Y2210">
        <v>1.1075374000000002</v>
      </c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  <c r="BA2210"/>
      <c r="BB2210"/>
      <c r="BC2210"/>
    </row>
    <row r="2211" spans="1:55" x14ac:dyDescent="0.2">
      <c r="A2211" s="3" t="str">
        <f t="shared" si="34"/>
        <v>CanadaAR5_FAO2016</v>
      </c>
      <c r="B2211" t="s">
        <v>110</v>
      </c>
      <c r="C2211" t="s">
        <v>111</v>
      </c>
      <c r="D2211" t="s">
        <v>145</v>
      </c>
      <c r="E2211" t="s">
        <v>21</v>
      </c>
      <c r="F2211">
        <v>756.52089100381158</v>
      </c>
      <c r="G2211">
        <v>20.950751557445599</v>
      </c>
      <c r="H2211" t="s">
        <v>103</v>
      </c>
      <c r="I2211" t="s">
        <v>106</v>
      </c>
      <c r="J2211">
        <v>1.5994555297397812E-2</v>
      </c>
      <c r="K2211">
        <v>0.816006102700367</v>
      </c>
      <c r="L2211">
        <v>2.5775699640159553E-2</v>
      </c>
      <c r="M2211"/>
      <c r="N2211">
        <v>9.7731859810924401E-3</v>
      </c>
      <c r="O2211">
        <v>0.14844501167838098</v>
      </c>
      <c r="P2211"/>
      <c r="Q2211">
        <v>7.4344334999999999</v>
      </c>
      <c r="R2211">
        <v>20.172328399999998</v>
      </c>
      <c r="S2211">
        <v>27.4319785</v>
      </c>
      <c r="T2211">
        <v>22.025150699999998</v>
      </c>
      <c r="U2211"/>
      <c r="V2211"/>
      <c r="W2211">
        <v>0.8127525000000001</v>
      </c>
      <c r="X2211">
        <v>96.117207100000002</v>
      </c>
      <c r="Y2211">
        <v>0.33773880000000001</v>
      </c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  <c r="BA2211"/>
      <c r="BB2211"/>
      <c r="BC2211"/>
    </row>
    <row r="2212" spans="1:55" x14ac:dyDescent="0.2">
      <c r="A2212" s="3" t="str">
        <f t="shared" si="34"/>
        <v>CanadaAR5_FAO2017</v>
      </c>
      <c r="B2212" t="s">
        <v>110</v>
      </c>
      <c r="C2212" t="s">
        <v>111</v>
      </c>
      <c r="D2212" t="s">
        <v>145</v>
      </c>
      <c r="E2212" t="s">
        <v>20</v>
      </c>
      <c r="F2212">
        <v>773.78763087624395</v>
      </c>
      <c r="G2212">
        <v>21.173420001344194</v>
      </c>
      <c r="H2212" t="s">
        <v>102</v>
      </c>
      <c r="I2212" t="s">
        <v>106</v>
      </c>
      <c r="J2212">
        <v>1.6134017669912834E-2</v>
      </c>
      <c r="K2212">
        <v>0.81691738180713602</v>
      </c>
      <c r="L2212">
        <v>2.5726227731167138E-2</v>
      </c>
      <c r="M2212"/>
      <c r="N2212">
        <v>1.0547912312000921E-2</v>
      </c>
      <c r="O2212">
        <v>0.14680847814969589</v>
      </c>
      <c r="P2212"/>
      <c r="Q2212">
        <v>7.5347195000000013</v>
      </c>
      <c r="R2212">
        <v>20.076593599999999</v>
      </c>
      <c r="S2212">
        <v>27.440193499999999</v>
      </c>
      <c r="T2212">
        <v>22.055754</v>
      </c>
      <c r="U2212"/>
      <c r="V2212"/>
      <c r="W2212">
        <v>1.2487953000000001</v>
      </c>
      <c r="X2212">
        <v>96.117207100000002</v>
      </c>
      <c r="Y2212">
        <v>1.1294441000000002</v>
      </c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  <c r="AZ2212"/>
      <c r="BA2212"/>
      <c r="BB2212"/>
      <c r="BC2212"/>
    </row>
    <row r="2213" spans="1:55" x14ac:dyDescent="0.2">
      <c r="A2213" s="3" t="str">
        <f t="shared" si="34"/>
        <v>CanadaAR5_FAO2018</v>
      </c>
      <c r="B2213" t="s">
        <v>110</v>
      </c>
      <c r="C2213" t="s">
        <v>111</v>
      </c>
      <c r="D2213" t="s">
        <v>145</v>
      </c>
      <c r="E2213" t="s">
        <v>19</v>
      </c>
      <c r="F2213">
        <v>792.77477092474192</v>
      </c>
      <c r="G2213">
        <v>21.388721820372563</v>
      </c>
      <c r="H2213" t="s">
        <v>108</v>
      </c>
      <c r="I2213" t="s">
        <v>104</v>
      </c>
      <c r="J2213">
        <v>1.6135078364662481E-2</v>
      </c>
      <c r="K2213">
        <v>0.81588077760031907</v>
      </c>
      <c r="L2213">
        <v>2.5623189730595734E-2</v>
      </c>
      <c r="M2213"/>
      <c r="N2213">
        <v>1.0479734088943463E-2</v>
      </c>
      <c r="O2213">
        <v>0.14801629858014168</v>
      </c>
      <c r="P2213"/>
      <c r="Q2213">
        <v>7.6580345999999997</v>
      </c>
      <c r="R2213">
        <v>20.191351599999997</v>
      </c>
      <c r="S2213">
        <v>29.2456915</v>
      </c>
      <c r="T2213">
        <v>22.199800400000001</v>
      </c>
      <c r="U2213"/>
      <c r="V2213"/>
      <c r="W2213">
        <v>3.2364823</v>
      </c>
      <c r="X2213">
        <v>96.117207100000002</v>
      </c>
      <c r="Y2213">
        <v>0.50106969999999995</v>
      </c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  <c r="AZ2213"/>
      <c r="BA2213"/>
      <c r="BB2213"/>
      <c r="BC2213"/>
    </row>
    <row r="2214" spans="1:55" x14ac:dyDescent="0.2">
      <c r="A2214" s="3" t="str">
        <f t="shared" si="34"/>
        <v>CanadaAR5_FAO2019</v>
      </c>
      <c r="B2214" t="s">
        <v>110</v>
      </c>
      <c r="C2214" t="s">
        <v>111</v>
      </c>
      <c r="D2214" t="s">
        <v>145</v>
      </c>
      <c r="E2214" t="s">
        <v>18</v>
      </c>
      <c r="F2214">
        <v>775.76243645712373</v>
      </c>
      <c r="G2214">
        <v>20.631304785963749</v>
      </c>
      <c r="H2214" t="s">
        <v>103</v>
      </c>
      <c r="I2214" t="s">
        <v>104</v>
      </c>
      <c r="J2214">
        <v>1.5704158599963949E-2</v>
      </c>
      <c r="K2214">
        <v>0.81527705043597831</v>
      </c>
      <c r="L2214">
        <v>2.670946535387075E-2</v>
      </c>
      <c r="M2214"/>
      <c r="N2214">
        <v>1.0998590680560085E-2</v>
      </c>
      <c r="O2214">
        <v>0.1470148935295908</v>
      </c>
      <c r="P2214"/>
      <c r="Q2214">
        <v>7.5995595999999992</v>
      </c>
      <c r="R2214">
        <v>20.097896000000002</v>
      </c>
      <c r="S2214">
        <v>27.949894499999999</v>
      </c>
      <c r="T2214">
        <v>22.2601257</v>
      </c>
      <c r="U2214"/>
      <c r="V2214"/>
      <c r="W2214">
        <v>1.3367728000000001</v>
      </c>
      <c r="X2214">
        <v>96.117207100000002</v>
      </c>
      <c r="Y2214">
        <v>0.41309219999999996</v>
      </c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  <c r="BA2214"/>
      <c r="BB2214"/>
      <c r="BC2214"/>
    </row>
    <row r="2215" spans="1:55" x14ac:dyDescent="0.2">
      <c r="A2215" s="3" t="str">
        <f t="shared" si="34"/>
        <v>CanadaAR5_FAO2020</v>
      </c>
      <c r="B2215" t="s">
        <v>110</v>
      </c>
      <c r="C2215" t="s">
        <v>111</v>
      </c>
      <c r="D2215" t="s">
        <v>145</v>
      </c>
      <c r="E2215" t="s">
        <v>107</v>
      </c>
      <c r="F2215">
        <v>724.7362945411835</v>
      </c>
      <c r="G2215">
        <v>19.068411850049106</v>
      </c>
      <c r="H2215" t="s">
        <v>103</v>
      </c>
      <c r="I2215" t="s">
        <v>104</v>
      </c>
      <c r="J2215">
        <v>1.5433165141325372E-2</v>
      </c>
      <c r="K2215">
        <v>0.80031423653546407</v>
      </c>
      <c r="L2215">
        <v>2.9151267335262503E-2</v>
      </c>
      <c r="M2215"/>
      <c r="N2215">
        <v>1.1134419894461206E-2</v>
      </c>
      <c r="O2215">
        <v>0.15940007623481223</v>
      </c>
      <c r="P2215"/>
      <c r="Q2215">
        <v>7.5802319999999996</v>
      </c>
      <c r="R2215">
        <v>19.748287999999999</v>
      </c>
      <c r="S2215">
        <v>31.188406499999996</v>
      </c>
      <c r="T2215">
        <v>22.2983522</v>
      </c>
      <c r="U2215"/>
      <c r="V2215"/>
      <c r="W2215">
        <v>0.22226159999999998</v>
      </c>
      <c r="X2215">
        <v>96.117207100000002</v>
      </c>
      <c r="Y2215">
        <v>4.8658699999999999E-2</v>
      </c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  <c r="AZ2215"/>
      <c r="BA2215"/>
      <c r="BB2215"/>
      <c r="BC2215"/>
    </row>
    <row r="2216" spans="1:55" x14ac:dyDescent="0.2">
      <c r="A2216" s="3" t="str">
        <f t="shared" si="34"/>
        <v>CanadaAR6_FAO1990</v>
      </c>
      <c r="B2216" t="s">
        <v>110</v>
      </c>
      <c r="C2216" t="s">
        <v>111</v>
      </c>
      <c r="D2216" t="s">
        <v>300</v>
      </c>
      <c r="E2216" t="s">
        <v>79</v>
      </c>
      <c r="F2216">
        <v>617.48786054700292</v>
      </c>
      <c r="G2216">
        <v>22.299114631800361</v>
      </c>
      <c r="H2216" t="s">
        <v>108</v>
      </c>
      <c r="I2216" t="s">
        <v>98</v>
      </c>
      <c r="J2216">
        <v>1.8842537414734652E-2</v>
      </c>
      <c r="K2216">
        <v>0.72498965538860305</v>
      </c>
      <c r="L2216">
        <v>3.1036880978158234E-2</v>
      </c>
      <c r="M2216"/>
      <c r="N2216">
        <v>2.6632743281078172E-2</v>
      </c>
      <c r="O2216">
        <v>0.21734072035216048</v>
      </c>
      <c r="P2216"/>
      <c r="Q2216">
        <v>6.7287443800000002</v>
      </c>
      <c r="R2216">
        <v>19.737715359999999</v>
      </c>
      <c r="S2216">
        <v>20.049857100000001</v>
      </c>
      <c r="T2216">
        <v>21.057627</v>
      </c>
      <c r="U2216"/>
      <c r="V2216"/>
      <c r="W2216">
        <v>1.6694588400000001</v>
      </c>
      <c r="X2216">
        <v>113.8517825</v>
      </c>
      <c r="Y2216">
        <v>0.81868247999999999</v>
      </c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  <c r="AZ2216"/>
      <c r="BA2216"/>
      <c r="BB2216"/>
      <c r="BC2216"/>
    </row>
    <row r="2217" spans="1:55" x14ac:dyDescent="0.2">
      <c r="A2217" s="3" t="str">
        <f t="shared" si="34"/>
        <v>CanadaAR6_FAO1991</v>
      </c>
      <c r="B2217" t="s">
        <v>110</v>
      </c>
      <c r="C2217" t="s">
        <v>111</v>
      </c>
      <c r="D2217" t="s">
        <v>300</v>
      </c>
      <c r="E2217" t="s">
        <v>78</v>
      </c>
      <c r="F2217">
        <v>612.44260317139356</v>
      </c>
      <c r="G2217">
        <v>21.843757491644862</v>
      </c>
      <c r="H2217" t="s">
        <v>102</v>
      </c>
      <c r="I2217" t="s">
        <v>98</v>
      </c>
      <c r="J2217">
        <v>1.858474811098491E-2</v>
      </c>
      <c r="K2217">
        <v>0.72431418804834391</v>
      </c>
      <c r="L2217">
        <v>3.1860884455114244E-2</v>
      </c>
      <c r="M2217"/>
      <c r="N2217">
        <v>2.4139007014704842E-2</v>
      </c>
      <c r="O2217">
        <v>0.21968592048183699</v>
      </c>
      <c r="P2217"/>
      <c r="Q2217">
        <v>6.6095118999999993</v>
      </c>
      <c r="R2217">
        <v>19.744964159999999</v>
      </c>
      <c r="S2217">
        <v>20.492280900000001</v>
      </c>
      <c r="T2217">
        <v>21.057627</v>
      </c>
      <c r="U2217"/>
      <c r="V2217"/>
      <c r="W2217">
        <v>1.6694588400000001</v>
      </c>
      <c r="X2217">
        <v>113.8517825</v>
      </c>
      <c r="Y2217">
        <v>0.81868247999999999</v>
      </c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  <c r="AZ2217"/>
      <c r="BA2217"/>
      <c r="BB2217"/>
      <c r="BC2217"/>
    </row>
    <row r="2218" spans="1:55" x14ac:dyDescent="0.2">
      <c r="A2218" s="3" t="str">
        <f t="shared" si="34"/>
        <v>CanadaAR6_FAO1992</v>
      </c>
      <c r="B2218" t="s">
        <v>110</v>
      </c>
      <c r="C2218" t="s">
        <v>111</v>
      </c>
      <c r="D2218" t="s">
        <v>300</v>
      </c>
      <c r="E2218" t="s">
        <v>76</v>
      </c>
      <c r="F2218">
        <v>628.72241257542282</v>
      </c>
      <c r="G2218">
        <v>22.160535835675944</v>
      </c>
      <c r="H2218" t="s">
        <v>96</v>
      </c>
      <c r="I2218" t="s">
        <v>98</v>
      </c>
      <c r="J2218">
        <v>1.9136464030359235E-2</v>
      </c>
      <c r="K2218">
        <v>0.7292609907764841</v>
      </c>
      <c r="L2218">
        <v>3.1359631342604888E-2</v>
      </c>
      <c r="M2218"/>
      <c r="N2218">
        <v>2.3479663086321496E-2</v>
      </c>
      <c r="O2218">
        <v>0.2158997147945895</v>
      </c>
      <c r="P2218"/>
      <c r="Q2218">
        <v>6.7392014999999992</v>
      </c>
      <c r="R2218">
        <v>20.47615184</v>
      </c>
      <c r="S2218">
        <v>20.862496199999999</v>
      </c>
      <c r="T2218">
        <v>21.057627</v>
      </c>
      <c r="U2218"/>
      <c r="V2218"/>
      <c r="W2218">
        <v>1.6694588400000001</v>
      </c>
      <c r="X2218">
        <v>113.8517825</v>
      </c>
      <c r="Y2218">
        <v>0.81868247999999999</v>
      </c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  <c r="AZ2218"/>
      <c r="BA2218"/>
      <c r="BB2218"/>
      <c r="BC2218"/>
    </row>
    <row r="2219" spans="1:55" x14ac:dyDescent="0.2">
      <c r="A2219" s="3" t="str">
        <f t="shared" si="34"/>
        <v>CanadaAR6_FAO1993</v>
      </c>
      <c r="B2219" t="s">
        <v>110</v>
      </c>
      <c r="C2219" t="s">
        <v>111</v>
      </c>
      <c r="D2219" t="s">
        <v>300</v>
      </c>
      <c r="E2219" t="s">
        <v>73</v>
      </c>
      <c r="F2219">
        <v>625.94323875299972</v>
      </c>
      <c r="G2219">
        <v>21.821453324594188</v>
      </c>
      <c r="H2219" t="s">
        <v>102</v>
      </c>
      <c r="I2219" t="s">
        <v>106</v>
      </c>
      <c r="J2219">
        <v>1.8962055623301628E-2</v>
      </c>
      <c r="K2219">
        <v>0.7282465390366204</v>
      </c>
      <c r="L2219">
        <v>3.1804667079380469E-2</v>
      </c>
      <c r="M2219"/>
      <c r="N2219">
        <v>2.2478047381191413E-2</v>
      </c>
      <c r="O2219">
        <v>0.21747074650280768</v>
      </c>
      <c r="P2219"/>
      <c r="Q2219">
        <v>6.70852336</v>
      </c>
      <c r="R2219">
        <v>20.353251359999998</v>
      </c>
      <c r="S2219">
        <v>21.4436313</v>
      </c>
      <c r="T2219">
        <v>21.054998699999999</v>
      </c>
      <c r="U2219"/>
      <c r="V2219"/>
      <c r="W2219">
        <v>1.6694588400000001</v>
      </c>
      <c r="X2219">
        <v>113.8517825</v>
      </c>
      <c r="Y2219">
        <v>0.81868247999999999</v>
      </c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  <c r="AY2219"/>
      <c r="AZ2219"/>
      <c r="BA2219"/>
      <c r="BB2219"/>
      <c r="BC2219"/>
    </row>
    <row r="2220" spans="1:55" x14ac:dyDescent="0.2">
      <c r="A2220" s="3" t="str">
        <f t="shared" si="34"/>
        <v>CanadaAR6_FAO1994</v>
      </c>
      <c r="B2220" t="s">
        <v>110</v>
      </c>
      <c r="C2220" t="s">
        <v>111</v>
      </c>
      <c r="D2220" t="s">
        <v>300</v>
      </c>
      <c r="E2220" t="s">
        <v>70</v>
      </c>
      <c r="F2220">
        <v>644.41846249397975</v>
      </c>
      <c r="G2220">
        <v>22.220818279015887</v>
      </c>
      <c r="H2220" t="s">
        <v>96</v>
      </c>
      <c r="I2220" t="s">
        <v>106</v>
      </c>
      <c r="J2220">
        <v>1.9365099448699928E-2</v>
      </c>
      <c r="K2220">
        <v>0.73185804365900409</v>
      </c>
      <c r="L2220">
        <v>3.0976042128745884E-2</v>
      </c>
      <c r="M2220"/>
      <c r="N2220">
        <v>2.5665526478909389E-2</v>
      </c>
      <c r="O2220">
        <v>0.21150038773334073</v>
      </c>
      <c r="P2220"/>
      <c r="Q2220">
        <v>6.6823124599999995</v>
      </c>
      <c r="R2220">
        <v>20.557558719999999</v>
      </c>
      <c r="S2220">
        <v>21.502653900000002</v>
      </c>
      <c r="T2220">
        <v>21.053830699999999</v>
      </c>
      <c r="U2220"/>
      <c r="V2220"/>
      <c r="W2220">
        <v>1.6694588400000001</v>
      </c>
      <c r="X2220">
        <v>113.8517825</v>
      </c>
      <c r="Y2220">
        <v>0.81868247999999999</v>
      </c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  <c r="AY2220"/>
      <c r="AZ2220"/>
      <c r="BA2220"/>
      <c r="BB2220"/>
      <c r="BC2220"/>
    </row>
    <row r="2221" spans="1:55" x14ac:dyDescent="0.2">
      <c r="A2221" s="3" t="str">
        <f t="shared" si="34"/>
        <v>CanadaAR6_FAO1995</v>
      </c>
      <c r="B2221" t="s">
        <v>110</v>
      </c>
      <c r="C2221" t="s">
        <v>111</v>
      </c>
      <c r="D2221" t="s">
        <v>300</v>
      </c>
      <c r="E2221" t="s">
        <v>68</v>
      </c>
      <c r="F2221">
        <v>660.75112079349151</v>
      </c>
      <c r="G2221">
        <v>22.549454232244393</v>
      </c>
      <c r="H2221" t="s">
        <v>98</v>
      </c>
      <c r="I2221" t="s">
        <v>106</v>
      </c>
      <c r="J2221">
        <v>1.9407070561710271E-2</v>
      </c>
      <c r="K2221">
        <v>0.73276790925519852</v>
      </c>
      <c r="L2221">
        <v>3.0140052309275207E-2</v>
      </c>
      <c r="M2221"/>
      <c r="N2221">
        <v>2.5966711652162168E-2</v>
      </c>
      <c r="O2221">
        <v>0.21112532678336415</v>
      </c>
      <c r="P2221"/>
      <c r="Q2221">
        <v>7.03619138</v>
      </c>
      <c r="R2221">
        <v>21.64638016</v>
      </c>
      <c r="S2221">
        <v>22.7466057</v>
      </c>
      <c r="T2221">
        <v>21.343353999999998</v>
      </c>
      <c r="U2221"/>
      <c r="V2221"/>
      <c r="W2221">
        <v>1.6694588400000001</v>
      </c>
      <c r="X2221">
        <v>113.8517825</v>
      </c>
      <c r="Y2221">
        <v>0.81868247999999999</v>
      </c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  <c r="AZ2221"/>
      <c r="BA2221"/>
      <c r="BB2221"/>
      <c r="BC2221"/>
    </row>
    <row r="2222" spans="1:55" x14ac:dyDescent="0.2">
      <c r="A2222" s="3" t="str">
        <f t="shared" si="34"/>
        <v>CanadaAR6_FAO1996</v>
      </c>
      <c r="B2222" t="s">
        <v>110</v>
      </c>
      <c r="C2222" t="s">
        <v>111</v>
      </c>
      <c r="D2222" t="s">
        <v>300</v>
      </c>
      <c r="E2222" t="s">
        <v>65</v>
      </c>
      <c r="F2222">
        <v>682.83800696813421</v>
      </c>
      <c r="G2222">
        <v>23.06089090489419</v>
      </c>
      <c r="H2222" t="s">
        <v>98</v>
      </c>
      <c r="I2222" t="s">
        <v>106</v>
      </c>
      <c r="J2222">
        <v>1.9845024775448708E-2</v>
      </c>
      <c r="K2222">
        <v>0.73143485406180442</v>
      </c>
      <c r="L2222">
        <v>2.9057429215876451E-2</v>
      </c>
      <c r="M2222"/>
      <c r="N2222">
        <v>2.5724439648797427E-2</v>
      </c>
      <c r="O2222">
        <v>0.21378327707352177</v>
      </c>
      <c r="P2222"/>
      <c r="Q2222">
        <v>7.200661779999999</v>
      </c>
      <c r="R2222">
        <v>22.64553952</v>
      </c>
      <c r="S2222">
        <v>24.156732600000002</v>
      </c>
      <c r="T2222">
        <v>21.3862986</v>
      </c>
      <c r="U2222"/>
      <c r="V2222"/>
      <c r="W2222">
        <v>5.6982465799999993</v>
      </c>
      <c r="X2222">
        <v>113.8517825</v>
      </c>
      <c r="Y2222">
        <v>0.57575265999999992</v>
      </c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  <c r="AY2222"/>
      <c r="AZ2222"/>
      <c r="BA2222"/>
      <c r="BB2222"/>
      <c r="BC2222"/>
    </row>
    <row r="2223" spans="1:55" x14ac:dyDescent="0.2">
      <c r="A2223" s="3" t="str">
        <f t="shared" si="34"/>
        <v>CanadaAR6_FAO1997</v>
      </c>
      <c r="B2223" t="s">
        <v>110</v>
      </c>
      <c r="C2223" t="s">
        <v>111</v>
      </c>
      <c r="D2223" t="s">
        <v>300</v>
      </c>
      <c r="E2223" t="s">
        <v>64</v>
      </c>
      <c r="F2223">
        <v>694.54851802393091</v>
      </c>
      <c r="G2223">
        <v>23.22442739564487</v>
      </c>
      <c r="H2223" t="s">
        <v>106</v>
      </c>
      <c r="I2223" t="s">
        <v>106</v>
      </c>
      <c r="J2223">
        <v>1.9421759968361988E-2</v>
      </c>
      <c r="K2223">
        <v>0.74187189015372068</v>
      </c>
      <c r="L2223">
        <v>2.9020691745133134E-2</v>
      </c>
      <c r="M2223"/>
      <c r="N2223">
        <v>2.3911547889686868E-2</v>
      </c>
      <c r="O2223">
        <v>0.20519587021145935</v>
      </c>
      <c r="P2223"/>
      <c r="Q2223">
        <v>7.1526323999999999</v>
      </c>
      <c r="R2223">
        <v>22.651384799999995</v>
      </c>
      <c r="S2223">
        <v>23.5652781</v>
      </c>
      <c r="T2223">
        <v>21.437770799999999</v>
      </c>
      <c r="U2223"/>
      <c r="V2223"/>
      <c r="W2223">
        <v>2.8876099599999998</v>
      </c>
      <c r="X2223">
        <v>113.8517825</v>
      </c>
      <c r="Y2223">
        <v>0.50518649999999998</v>
      </c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  <c r="AY2223"/>
      <c r="AZ2223"/>
      <c r="BA2223"/>
      <c r="BB2223"/>
      <c r="BC2223"/>
    </row>
    <row r="2224" spans="1:55" x14ac:dyDescent="0.2">
      <c r="A2224" s="3" t="str">
        <f t="shared" si="34"/>
        <v>CanadaAR6_FAO1998</v>
      </c>
      <c r="B2224" t="s">
        <v>110</v>
      </c>
      <c r="C2224" t="s">
        <v>111</v>
      </c>
      <c r="D2224" t="s">
        <v>300</v>
      </c>
      <c r="E2224" t="s">
        <v>62</v>
      </c>
      <c r="F2224">
        <v>710.44013211549304</v>
      </c>
      <c r="G2224">
        <v>23.559477908334106</v>
      </c>
      <c r="H2224" t="s">
        <v>106</v>
      </c>
      <c r="I2224" t="s">
        <v>104</v>
      </c>
      <c r="J2224">
        <v>2.014815157146686E-2</v>
      </c>
      <c r="K2224">
        <v>0.73846183406785015</v>
      </c>
      <c r="L2224">
        <v>2.8777768981907027E-2</v>
      </c>
      <c r="M2224"/>
      <c r="N2224">
        <v>1.7818471998323492E-2</v>
      </c>
      <c r="O2224">
        <v>0.21494192495191938</v>
      </c>
      <c r="P2224"/>
      <c r="Q2224">
        <v>7.2449968799999995</v>
      </c>
      <c r="R2224">
        <v>22.499124640000002</v>
      </c>
      <c r="S2224">
        <v>23.450154000000001</v>
      </c>
      <c r="T2224">
        <v>21.596894799999998</v>
      </c>
      <c r="U2224"/>
      <c r="V2224"/>
      <c r="W2224">
        <v>10.89661066</v>
      </c>
      <c r="X2224">
        <v>113.8517825</v>
      </c>
      <c r="Y2224">
        <v>2.6021279800000001</v>
      </c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  <c r="AZ2224"/>
      <c r="BA2224"/>
      <c r="BB2224"/>
      <c r="BC2224"/>
    </row>
    <row r="2225" spans="1:55" x14ac:dyDescent="0.2">
      <c r="A2225" s="3" t="str">
        <f t="shared" si="34"/>
        <v>CanadaAR6_FAO1999</v>
      </c>
      <c r="B2225" t="s">
        <v>110</v>
      </c>
      <c r="C2225" t="s">
        <v>111</v>
      </c>
      <c r="D2225" t="s">
        <v>300</v>
      </c>
      <c r="E2225" t="s">
        <v>60</v>
      </c>
      <c r="F2225">
        <v>710.31947324325665</v>
      </c>
      <c r="G2225">
        <v>23.36478375432068</v>
      </c>
      <c r="H2225" t="s">
        <v>105</v>
      </c>
      <c r="I2225" t="s">
        <v>104</v>
      </c>
      <c r="J2225">
        <v>2.0145922236955986E-2</v>
      </c>
      <c r="K2225">
        <v>0.75172720835156281</v>
      </c>
      <c r="L2225">
        <v>2.9214577829042784E-2</v>
      </c>
      <c r="M2225"/>
      <c r="N2225">
        <v>1.4308907657273499E-2</v>
      </c>
      <c r="O2225">
        <v>0.20474930616212086</v>
      </c>
      <c r="P2225"/>
      <c r="Q2225">
        <v>7.3543717999999991</v>
      </c>
      <c r="R2225">
        <v>22.259432799999999</v>
      </c>
      <c r="S2225">
        <v>23.976579900000001</v>
      </c>
      <c r="T2225">
        <v>21.793381199999999</v>
      </c>
      <c r="U2225"/>
      <c r="V2225"/>
      <c r="W2225">
        <v>4.5469208199999995</v>
      </c>
      <c r="X2225">
        <v>113.8517825</v>
      </c>
      <c r="Y2225">
        <v>0.95425358000000005</v>
      </c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  <c r="AZ2225"/>
      <c r="BA2225"/>
      <c r="BB2225"/>
      <c r="BC2225"/>
    </row>
    <row r="2226" spans="1:55" x14ac:dyDescent="0.2">
      <c r="A2226" s="3" t="str">
        <f t="shared" si="34"/>
        <v>CanadaAR6_FAO2000</v>
      </c>
      <c r="B2226" t="s">
        <v>110</v>
      </c>
      <c r="C2226" t="s">
        <v>111</v>
      </c>
      <c r="D2226" t="s">
        <v>300</v>
      </c>
      <c r="E2226" t="s">
        <v>58</v>
      </c>
      <c r="F2226">
        <v>727.66501845468326</v>
      </c>
      <c r="G2226">
        <v>23.713466111273327</v>
      </c>
      <c r="H2226" t="s">
        <v>106</v>
      </c>
      <c r="I2226" t="s">
        <v>104</v>
      </c>
      <c r="J2226">
        <v>2.0227089657946819E-2</v>
      </c>
      <c r="K2226">
        <v>0.76291622634014811</v>
      </c>
      <c r="L2226">
        <v>2.8437446792627656E-2</v>
      </c>
      <c r="M2226"/>
      <c r="N2226">
        <v>1.3227071944149052E-2</v>
      </c>
      <c r="O2226">
        <v>0.19541925492307524</v>
      </c>
      <c r="P2226"/>
      <c r="Q2226">
        <v>7.43827398</v>
      </c>
      <c r="R2226">
        <v>22.174650399999997</v>
      </c>
      <c r="S2226">
        <v>23.250072299999999</v>
      </c>
      <c r="T2226">
        <v>21.976797999999999</v>
      </c>
      <c r="U2226"/>
      <c r="V2226"/>
      <c r="W2226">
        <v>2.3299579400000003</v>
      </c>
      <c r="X2226">
        <v>113.8517825</v>
      </c>
      <c r="Y2226">
        <v>0.35526678000000006</v>
      </c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  <c r="AY2226"/>
      <c r="AZ2226"/>
      <c r="BA2226"/>
      <c r="BB2226"/>
      <c r="BC2226"/>
    </row>
    <row r="2227" spans="1:55" x14ac:dyDescent="0.2">
      <c r="A2227" s="3" t="str">
        <f t="shared" si="34"/>
        <v>CanadaAR6_FAO2001</v>
      </c>
      <c r="B2227" t="s">
        <v>110</v>
      </c>
      <c r="C2227" t="s">
        <v>111</v>
      </c>
      <c r="D2227" t="s">
        <v>300</v>
      </c>
      <c r="E2227" t="s">
        <v>55</v>
      </c>
      <c r="F2227">
        <v>954.32985343727307</v>
      </c>
      <c r="G2227">
        <v>30.764091045362676</v>
      </c>
      <c r="H2227" t="s">
        <v>99</v>
      </c>
      <c r="I2227" t="s">
        <v>104</v>
      </c>
      <c r="J2227">
        <v>2.647799336674761E-2</v>
      </c>
      <c r="K2227">
        <v>0.57466051120936046</v>
      </c>
      <c r="L2227">
        <v>2.1599495286977174E-2</v>
      </c>
      <c r="M2227"/>
      <c r="N2227">
        <v>9.7555684898498422E-3</v>
      </c>
      <c r="O2227">
        <v>0.39398442501381253</v>
      </c>
      <c r="P2227"/>
      <c r="Q2227">
        <v>7.6920935400000001</v>
      </c>
      <c r="R2227">
        <v>22.838624159999998</v>
      </c>
      <c r="S2227">
        <v>22.820097299999997</v>
      </c>
      <c r="T2227">
        <v>22.043249500000002</v>
      </c>
      <c r="U2227"/>
      <c r="V2227"/>
      <c r="W2227">
        <v>7.8549759999999996E-2</v>
      </c>
      <c r="X2227">
        <v>110.5146189</v>
      </c>
      <c r="Y2227">
        <v>9.9576799999999993E-2</v>
      </c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  <c r="AZ2227"/>
      <c r="BA2227"/>
      <c r="BB2227"/>
      <c r="BC2227"/>
    </row>
    <row r="2228" spans="1:55" x14ac:dyDescent="0.2">
      <c r="A2228" s="3" t="str">
        <f t="shared" si="34"/>
        <v>CanadaAR6_FAO2002</v>
      </c>
      <c r="B2228" t="s">
        <v>110</v>
      </c>
      <c r="C2228" t="s">
        <v>111</v>
      </c>
      <c r="D2228" t="s">
        <v>300</v>
      </c>
      <c r="E2228" t="s">
        <v>52</v>
      </c>
      <c r="F2228">
        <v>975.17402280707711</v>
      </c>
      <c r="G2228">
        <v>31.096032086114231</v>
      </c>
      <c r="H2228" t="s">
        <v>99</v>
      </c>
      <c r="I2228" t="s">
        <v>105</v>
      </c>
      <c r="J2228">
        <v>2.6377648784755389E-2</v>
      </c>
      <c r="K2228">
        <v>0.58116004190893655</v>
      </c>
      <c r="L2228">
        <v>2.148663377259117E-2</v>
      </c>
      <c r="M2228"/>
      <c r="N2228">
        <v>1.0059938289958548E-2</v>
      </c>
      <c r="O2228">
        <v>0.38729338602851376</v>
      </c>
      <c r="P2228"/>
      <c r="Q2228">
        <v>7.9483112799999986</v>
      </c>
      <c r="R2228">
        <v>23.031689759999999</v>
      </c>
      <c r="S2228">
        <v>22.999103399999999</v>
      </c>
      <c r="T2228">
        <v>22.084185900000001</v>
      </c>
      <c r="U2228"/>
      <c r="V2228"/>
      <c r="W2228">
        <v>0.12240768</v>
      </c>
      <c r="X2228">
        <v>110.5146189</v>
      </c>
      <c r="Y2228">
        <v>1.10766644</v>
      </c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  <c r="AZ2228"/>
      <c r="BA2228"/>
      <c r="BB2228"/>
      <c r="BC2228"/>
    </row>
    <row r="2229" spans="1:55" x14ac:dyDescent="0.2">
      <c r="A2229" s="3" t="str">
        <f t="shared" si="34"/>
        <v>CanadaAR6_FAO2003</v>
      </c>
      <c r="B2229" t="s">
        <v>110</v>
      </c>
      <c r="C2229" t="s">
        <v>111</v>
      </c>
      <c r="D2229" t="s">
        <v>300</v>
      </c>
      <c r="E2229" t="s">
        <v>50</v>
      </c>
      <c r="F2229">
        <v>997.08496889301773</v>
      </c>
      <c r="G2229">
        <v>31.509420004716777</v>
      </c>
      <c r="H2229" t="s">
        <v>97</v>
      </c>
      <c r="I2229" t="s">
        <v>105</v>
      </c>
      <c r="J2229">
        <v>2.6267418454106271E-2</v>
      </c>
      <c r="K2229">
        <v>0.58939937176681056</v>
      </c>
      <c r="L2229">
        <v>2.1349585541731834E-2</v>
      </c>
      <c r="M2229"/>
      <c r="N2229">
        <v>9.8458972904645684E-3</v>
      </c>
      <c r="O2229">
        <v>0.37940514540099302</v>
      </c>
      <c r="P2229"/>
      <c r="Q2229">
        <v>8.0070216799999994</v>
      </c>
      <c r="R2229">
        <v>22.593690879999997</v>
      </c>
      <c r="S2229">
        <v>23.745867599999997</v>
      </c>
      <c r="T2229">
        <v>22.100744800000001</v>
      </c>
      <c r="U2229"/>
      <c r="V2229"/>
      <c r="W2229">
        <v>0.63816083999999984</v>
      </c>
      <c r="X2229">
        <v>110.5146189</v>
      </c>
      <c r="Y2229">
        <v>0.77248397999999996</v>
      </c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  <c r="AY2229"/>
      <c r="AZ2229"/>
      <c r="BA2229"/>
      <c r="BB2229"/>
      <c r="BC2229"/>
    </row>
    <row r="2230" spans="1:55" x14ac:dyDescent="0.2">
      <c r="A2230" s="3" t="str">
        <f t="shared" si="34"/>
        <v>CanadaAR6_FAO2004</v>
      </c>
      <c r="B2230" t="s">
        <v>110</v>
      </c>
      <c r="C2230" t="s">
        <v>111</v>
      </c>
      <c r="D2230" t="s">
        <v>300</v>
      </c>
      <c r="E2230" t="s">
        <v>46</v>
      </c>
      <c r="F2230">
        <v>993.62795768860201</v>
      </c>
      <c r="G2230">
        <v>31.108565484602682</v>
      </c>
      <c r="H2230" t="s">
        <v>99</v>
      </c>
      <c r="I2230" t="s">
        <v>105</v>
      </c>
      <c r="J2230">
        <v>2.4977676606966957E-2</v>
      </c>
      <c r="K2230">
        <v>0.5839975971071355</v>
      </c>
      <c r="L2230">
        <v>2.1752091306057007E-2</v>
      </c>
      <c r="M2230"/>
      <c r="N2230">
        <v>1.1882655584249181E-2</v>
      </c>
      <c r="O2230">
        <v>0.3823676560025584</v>
      </c>
      <c r="P2230"/>
      <c r="Q2230">
        <v>8.0982258199999997</v>
      </c>
      <c r="R2230">
        <v>24.145265919999996</v>
      </c>
      <c r="S2230">
        <v>23.662138500000001</v>
      </c>
      <c r="T2230">
        <v>22.1370279</v>
      </c>
      <c r="U2230"/>
      <c r="V2230"/>
      <c r="W2230">
        <v>0.41160964</v>
      </c>
      <c r="X2230">
        <v>110.5146189</v>
      </c>
      <c r="Y2230">
        <v>1.0534380000000001</v>
      </c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  <c r="AY2230"/>
      <c r="AZ2230"/>
      <c r="BA2230"/>
      <c r="BB2230"/>
      <c r="BC2230"/>
    </row>
    <row r="2231" spans="1:55" x14ac:dyDescent="0.2">
      <c r="A2231" s="3" t="str">
        <f t="shared" si="34"/>
        <v>CanadaAR6_FAO2005</v>
      </c>
      <c r="B2231" t="s">
        <v>110</v>
      </c>
      <c r="C2231" t="s">
        <v>111</v>
      </c>
      <c r="D2231" t="s">
        <v>300</v>
      </c>
      <c r="E2231" t="s">
        <v>43</v>
      </c>
      <c r="F2231">
        <v>1007.3488549278236</v>
      </c>
      <c r="G2231">
        <v>31.241675090608208</v>
      </c>
      <c r="H2231" t="s">
        <v>97</v>
      </c>
      <c r="I2231" t="s">
        <v>105</v>
      </c>
      <c r="J2231">
        <v>2.4756998370874899E-2</v>
      </c>
      <c r="K2231">
        <v>0.5883983594295612</v>
      </c>
      <c r="L2231">
        <v>2.1736758113302536E-2</v>
      </c>
      <c r="M2231"/>
      <c r="N2231">
        <v>1.1396206491532914E-2</v>
      </c>
      <c r="O2231">
        <v>0.37846867596560324</v>
      </c>
      <c r="P2231"/>
      <c r="Q2231">
        <v>8.1497390799999998</v>
      </c>
      <c r="R2231">
        <v>24.650973759999999</v>
      </c>
      <c r="S2231">
        <v>25.165467599999999</v>
      </c>
      <c r="T2231">
        <v>22.087977200000001</v>
      </c>
      <c r="U2231"/>
      <c r="V2231"/>
      <c r="W2231">
        <v>0.16375064</v>
      </c>
      <c r="X2231">
        <v>110.5146189</v>
      </c>
      <c r="Y2231">
        <v>0.65311711999999988</v>
      </c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  <c r="AY2231"/>
      <c r="AZ2231"/>
      <c r="BA2231"/>
      <c r="BB2231"/>
      <c r="BC2231"/>
    </row>
    <row r="2232" spans="1:55" x14ac:dyDescent="0.2">
      <c r="A2232" s="3" t="str">
        <f t="shared" si="34"/>
        <v>CanadaAR6_FAO2006</v>
      </c>
      <c r="B2232" t="s">
        <v>110</v>
      </c>
      <c r="C2232" t="s">
        <v>111</v>
      </c>
      <c r="D2232" t="s">
        <v>300</v>
      </c>
      <c r="E2232" t="s">
        <v>39</v>
      </c>
      <c r="F2232">
        <v>997.23729518698099</v>
      </c>
      <c r="G2232">
        <v>30.617173798739373</v>
      </c>
      <c r="H2232" t="s">
        <v>99</v>
      </c>
      <c r="I2232" t="s">
        <v>105</v>
      </c>
      <c r="J2232">
        <v>2.3658392061724556E-2</v>
      </c>
      <c r="K2232">
        <v>0.58785230549547152</v>
      </c>
      <c r="L2232">
        <v>2.2312775173736102E-2</v>
      </c>
      <c r="M2232"/>
      <c r="N2232">
        <v>1.0295943756244231E-2</v>
      </c>
      <c r="O2232">
        <v>0.37953897557454813</v>
      </c>
      <c r="P2232"/>
      <c r="Q2232">
        <v>8.1846613599999998</v>
      </c>
      <c r="R2232">
        <v>24.210254880000001</v>
      </c>
      <c r="S2232">
        <v>22.6418556</v>
      </c>
      <c r="T2232">
        <v>22.032672999999999</v>
      </c>
      <c r="U2232"/>
      <c r="V2232"/>
      <c r="W2232">
        <v>0.30005472</v>
      </c>
      <c r="X2232">
        <v>110.5146189</v>
      </c>
      <c r="Y2232">
        <v>0.7814103</v>
      </c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  <c r="AY2232"/>
      <c r="AZ2232"/>
      <c r="BA2232"/>
      <c r="BB2232"/>
      <c r="BC2232"/>
    </row>
    <row r="2233" spans="1:55" x14ac:dyDescent="0.2">
      <c r="A2233" s="3" t="str">
        <f t="shared" si="34"/>
        <v>CanadaAR6_FAO2007</v>
      </c>
      <c r="B2233" t="s">
        <v>110</v>
      </c>
      <c r="C2233" t="s">
        <v>111</v>
      </c>
      <c r="D2233" t="s">
        <v>300</v>
      </c>
      <c r="E2233" t="s">
        <v>37</v>
      </c>
      <c r="F2233">
        <v>1030.847858614525</v>
      </c>
      <c r="G2233">
        <v>31.343217338140157</v>
      </c>
      <c r="H2233" t="s">
        <v>101</v>
      </c>
      <c r="I2233" t="s">
        <v>105</v>
      </c>
      <c r="J2233">
        <v>2.4044424498508028E-2</v>
      </c>
      <c r="K2233">
        <v>0.59977496245044093</v>
      </c>
      <c r="L2233">
        <v>2.1173707985805545E-2</v>
      </c>
      <c r="M2233"/>
      <c r="N2233">
        <v>1.0117434419276327E-2</v>
      </c>
      <c r="O2233">
        <v>0.36893389514447711</v>
      </c>
      <c r="P2233"/>
      <c r="Q2233">
        <v>7.7773585800000005</v>
      </c>
      <c r="R2233">
        <v>23.372881119999999</v>
      </c>
      <c r="S2233">
        <v>26.216026200000002</v>
      </c>
      <c r="T2233">
        <v>21.9577083</v>
      </c>
      <c r="U2233"/>
      <c r="V2233"/>
      <c r="W2233">
        <v>0.11617069999999999</v>
      </c>
      <c r="X2233">
        <v>110.5146189</v>
      </c>
      <c r="Y2233">
        <v>0.60628919999999997</v>
      </c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  <c r="AY2233"/>
      <c r="AZ2233"/>
      <c r="BA2233"/>
      <c r="BB2233"/>
      <c r="BC2233"/>
    </row>
    <row r="2234" spans="1:55" x14ac:dyDescent="0.2">
      <c r="A2234" s="3" t="str">
        <f t="shared" si="34"/>
        <v>CanadaAR6_FAO2008</v>
      </c>
      <c r="B2234" t="s">
        <v>110</v>
      </c>
      <c r="C2234" t="s">
        <v>111</v>
      </c>
      <c r="D2234" t="s">
        <v>300</v>
      </c>
      <c r="E2234" t="s">
        <v>33</v>
      </c>
      <c r="F2234">
        <v>1005.9472762838063</v>
      </c>
      <c r="G2234">
        <v>30.256675970645226</v>
      </c>
      <c r="H2234" t="s">
        <v>101</v>
      </c>
      <c r="I2234" t="s">
        <v>105</v>
      </c>
      <c r="J2234">
        <v>2.3344461421561408E-2</v>
      </c>
      <c r="K2234">
        <v>0.5928587644128448</v>
      </c>
      <c r="L2234">
        <v>2.0245985544540348E-2</v>
      </c>
      <c r="M2234"/>
      <c r="N2234">
        <v>1.0565034766804426E-2</v>
      </c>
      <c r="O2234">
        <v>0.37633021527581045</v>
      </c>
      <c r="P2234"/>
      <c r="Q2234">
        <v>7.2819990599999995</v>
      </c>
      <c r="R2234">
        <v>22.737119199999999</v>
      </c>
      <c r="S2234">
        <v>25.663556100000001</v>
      </c>
      <c r="T2234">
        <v>21.925029900000002</v>
      </c>
      <c r="U2234"/>
      <c r="V2234"/>
      <c r="W2234">
        <v>0.12645941999999999</v>
      </c>
      <c r="X2234">
        <v>110.5146189</v>
      </c>
      <c r="Y2234">
        <v>0.55858655999999995</v>
      </c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  <c r="AZ2234"/>
      <c r="BA2234"/>
      <c r="BB2234"/>
      <c r="BC2234"/>
    </row>
    <row r="2235" spans="1:55" x14ac:dyDescent="0.2">
      <c r="A2235" s="3" t="str">
        <f t="shared" si="34"/>
        <v>CanadaAR6_FAO2009</v>
      </c>
      <c r="B2235" t="s">
        <v>110</v>
      </c>
      <c r="C2235" t="s">
        <v>111</v>
      </c>
      <c r="D2235" t="s">
        <v>300</v>
      </c>
      <c r="E2235" t="s">
        <v>31</v>
      </c>
      <c r="F2235">
        <v>970.652310377596</v>
      </c>
      <c r="G2235">
        <v>28.863639747235109</v>
      </c>
      <c r="H2235" t="s">
        <v>101</v>
      </c>
      <c r="I2235" t="s">
        <v>105</v>
      </c>
      <c r="J2235">
        <v>2.2559671185609788E-2</v>
      </c>
      <c r="K2235">
        <v>0.58401252163360118</v>
      </c>
      <c r="L2235">
        <v>2.0693986520635956E-2</v>
      </c>
      <c r="M2235"/>
      <c r="N2235">
        <v>7.4847453404720639E-3</v>
      </c>
      <c r="O2235">
        <v>0.38780874650529085</v>
      </c>
      <c r="P2235"/>
      <c r="Q2235">
        <v>7.1018949599999992</v>
      </c>
      <c r="R2235">
        <v>21.642123359999999</v>
      </c>
      <c r="S2235">
        <v>25.040133300000001</v>
      </c>
      <c r="T2235">
        <v>21.920120699999998</v>
      </c>
      <c r="U2235"/>
      <c r="V2235"/>
      <c r="W2235">
        <v>0.20728981999999999</v>
      </c>
      <c r="X2235">
        <v>110.5146189</v>
      </c>
      <c r="Y2235">
        <v>0.25336843999999997</v>
      </c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  <c r="AY2235"/>
      <c r="AZ2235"/>
      <c r="BA2235"/>
      <c r="BB2235"/>
      <c r="BC2235"/>
    </row>
    <row r="2236" spans="1:55" x14ac:dyDescent="0.2">
      <c r="A2236" s="3" t="str">
        <f t="shared" si="34"/>
        <v>CanadaAR6_FAO2010</v>
      </c>
      <c r="B2236" t="s">
        <v>110</v>
      </c>
      <c r="C2236" t="s">
        <v>111</v>
      </c>
      <c r="D2236" t="s">
        <v>300</v>
      </c>
      <c r="E2236" t="s">
        <v>30</v>
      </c>
      <c r="F2236">
        <v>987.36409190142035</v>
      </c>
      <c r="G2236">
        <v>29.035945151928605</v>
      </c>
      <c r="H2236" t="s">
        <v>97</v>
      </c>
      <c r="I2236" t="s">
        <v>105</v>
      </c>
      <c r="J2236">
        <v>2.2048343893603509E-2</v>
      </c>
      <c r="K2236">
        <v>0.59120991045632443</v>
      </c>
      <c r="L2236">
        <v>1.9362657893938488E-2</v>
      </c>
      <c r="M2236"/>
      <c r="N2236">
        <v>7.3598054577323777E-3</v>
      </c>
      <c r="O2236">
        <v>0.38206762619200468</v>
      </c>
      <c r="P2236"/>
      <c r="Q2236">
        <v>7.0643088800000005</v>
      </c>
      <c r="R2236">
        <v>21.131813279999999</v>
      </c>
      <c r="S2236">
        <v>25.403468999999998</v>
      </c>
      <c r="T2236">
        <v>21.930998800000001</v>
      </c>
      <c r="U2236"/>
      <c r="V2236"/>
      <c r="W2236">
        <v>0.38303218000000006</v>
      </c>
      <c r="X2236">
        <v>110.5146189</v>
      </c>
      <c r="Y2236">
        <v>1.08266664</v>
      </c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  <c r="AY2236"/>
      <c r="AZ2236"/>
      <c r="BA2236"/>
      <c r="BB2236"/>
      <c r="BC2236"/>
    </row>
    <row r="2237" spans="1:55" x14ac:dyDescent="0.2">
      <c r="A2237" s="3" t="str">
        <f t="shared" si="34"/>
        <v>CanadaAR6_FAO2011</v>
      </c>
      <c r="B2237" t="s">
        <v>110</v>
      </c>
      <c r="C2237" t="s">
        <v>111</v>
      </c>
      <c r="D2237" t="s">
        <v>300</v>
      </c>
      <c r="E2237" t="s">
        <v>29</v>
      </c>
      <c r="F2237">
        <v>837.17712113756363</v>
      </c>
      <c r="G2237">
        <v>24.379542929249041</v>
      </c>
      <c r="H2237" t="s">
        <v>106</v>
      </c>
      <c r="I2237" t="s">
        <v>105</v>
      </c>
      <c r="J2237">
        <v>1.8638712426836023E-2</v>
      </c>
      <c r="K2237">
        <v>0.71467895003802817</v>
      </c>
      <c r="L2237">
        <v>2.2787706896432242E-2</v>
      </c>
      <c r="M2237"/>
      <c r="N2237">
        <v>8.7685496950203577E-3</v>
      </c>
      <c r="O2237">
        <v>0.25376479337051927</v>
      </c>
      <c r="P2237"/>
      <c r="Q2237">
        <v>7.0575664199999997</v>
      </c>
      <c r="R2237">
        <v>20.402086239999996</v>
      </c>
      <c r="S2237">
        <v>27.8589129</v>
      </c>
      <c r="T2237">
        <v>21.951999400000002</v>
      </c>
      <c r="U2237"/>
      <c r="V2237"/>
      <c r="W2237">
        <v>0.32839232000000002</v>
      </c>
      <c r="X2237">
        <v>92.546397400000004</v>
      </c>
      <c r="Y2237">
        <v>0.67841118000000011</v>
      </c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  <c r="AY2237"/>
      <c r="AZ2237"/>
      <c r="BA2237"/>
      <c r="BB2237"/>
      <c r="BC2237"/>
    </row>
    <row r="2238" spans="1:55" x14ac:dyDescent="0.2">
      <c r="A2238" s="3" t="str">
        <f t="shared" si="34"/>
        <v>CanadaAR6_FAO2012</v>
      </c>
      <c r="B2238" t="s">
        <v>110</v>
      </c>
      <c r="C2238" t="s">
        <v>111</v>
      </c>
      <c r="D2238" t="s">
        <v>300</v>
      </c>
      <c r="E2238" t="s">
        <v>28</v>
      </c>
      <c r="F2238">
        <v>836.85889514763824</v>
      </c>
      <c r="G2238">
        <v>24.107090608213493</v>
      </c>
      <c r="H2238" t="s">
        <v>104</v>
      </c>
      <c r="I2238" t="s">
        <v>104</v>
      </c>
      <c r="J2238">
        <v>1.8426226693664869E-2</v>
      </c>
      <c r="K2238">
        <v>0.71133601572546401</v>
      </c>
      <c r="L2238">
        <v>2.2432870778388184E-2</v>
      </c>
      <c r="M2238"/>
      <c r="N2238">
        <v>9.3485863622581704E-3</v>
      </c>
      <c r="O2238">
        <v>0.25688252713388954</v>
      </c>
      <c r="P2238"/>
      <c r="Q2238">
        <v>7.1075787000000004</v>
      </c>
      <c r="R2238">
        <v>20.503539519999997</v>
      </c>
      <c r="S2238">
        <v>29.849792699999998</v>
      </c>
      <c r="T2238">
        <v>21.965448599999998</v>
      </c>
      <c r="U2238"/>
      <c r="V2238"/>
      <c r="W2238">
        <v>0.68160734000000001</v>
      </c>
      <c r="X2238">
        <v>92.546397400000004</v>
      </c>
      <c r="Y2238">
        <v>0.63266499999999992</v>
      </c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  <c r="AY2238"/>
      <c r="AZ2238"/>
      <c r="BA2238"/>
      <c r="BB2238"/>
      <c r="BC2238"/>
    </row>
    <row r="2239" spans="1:55" x14ac:dyDescent="0.2">
      <c r="A2239" s="3" t="str">
        <f t="shared" si="34"/>
        <v>CanadaAR6_FAO2013</v>
      </c>
      <c r="B2239" t="s">
        <v>110</v>
      </c>
      <c r="C2239" t="s">
        <v>111</v>
      </c>
      <c r="D2239" t="s">
        <v>300</v>
      </c>
      <c r="E2239" t="s">
        <v>27</v>
      </c>
      <c r="F2239">
        <v>849.10816247280059</v>
      </c>
      <c r="G2239">
        <v>24.202869646404363</v>
      </c>
      <c r="H2239" t="s">
        <v>104</v>
      </c>
      <c r="I2239" t="s">
        <v>104</v>
      </c>
      <c r="J2239">
        <v>1.8453990066202838E-2</v>
      </c>
      <c r="K2239">
        <v>0.71598676195983635</v>
      </c>
      <c r="L2239">
        <v>2.2167508085814119E-2</v>
      </c>
      <c r="M2239"/>
      <c r="N2239">
        <v>8.4690661928683401E-3</v>
      </c>
      <c r="O2239">
        <v>0.25337666376148127</v>
      </c>
      <c r="P2239"/>
      <c r="Q2239">
        <v>7.1067725200000007</v>
      </c>
      <c r="R2239">
        <v>20.52333024</v>
      </c>
      <c r="S2239">
        <v>28.895603099999999</v>
      </c>
      <c r="T2239">
        <v>21.972994200000002</v>
      </c>
      <c r="U2239"/>
      <c r="V2239"/>
      <c r="W2239">
        <v>0.60743360000000002</v>
      </c>
      <c r="X2239">
        <v>92.546397400000004</v>
      </c>
      <c r="Y2239">
        <v>1.7522741000000002</v>
      </c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  <c r="AY2239"/>
      <c r="AZ2239"/>
      <c r="BA2239"/>
      <c r="BB2239"/>
      <c r="BC2239"/>
    </row>
    <row r="2240" spans="1:55" x14ac:dyDescent="0.2">
      <c r="A2240" s="3" t="str">
        <f t="shared" si="34"/>
        <v>CanadaAR6_FAO2014</v>
      </c>
      <c r="B2240" t="s">
        <v>110</v>
      </c>
      <c r="C2240" t="s">
        <v>111</v>
      </c>
      <c r="D2240" t="s">
        <v>300</v>
      </c>
      <c r="E2240" t="s">
        <v>24</v>
      </c>
      <c r="F2240">
        <v>857.23449965338455</v>
      </c>
      <c r="G2240">
        <v>24.190083160741871</v>
      </c>
      <c r="H2240" t="s">
        <v>105</v>
      </c>
      <c r="I2240" t="s">
        <v>105</v>
      </c>
      <c r="J2240">
        <v>1.8383350009758458E-2</v>
      </c>
      <c r="K2240">
        <v>0.72014131581996121</v>
      </c>
      <c r="L2240">
        <v>2.1604669642703966E-2</v>
      </c>
      <c r="M2240"/>
      <c r="N2240">
        <v>8.3557403234311607E-3</v>
      </c>
      <c r="O2240">
        <v>0.24989827421390365</v>
      </c>
      <c r="P2240"/>
      <c r="Q2240">
        <v>7.1137255999999995</v>
      </c>
      <c r="R2240">
        <v>20.244133119999997</v>
      </c>
      <c r="S2240">
        <v>28.479332700000004</v>
      </c>
      <c r="T2240">
        <v>21.976882499999999</v>
      </c>
      <c r="U2240"/>
      <c r="V2240"/>
      <c r="W2240">
        <v>0.62662688</v>
      </c>
      <c r="X2240">
        <v>92.546397400000004</v>
      </c>
      <c r="Y2240">
        <v>1.5437962600000001</v>
      </c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  <c r="AY2240"/>
      <c r="AZ2240"/>
      <c r="BA2240"/>
      <c r="BB2240"/>
      <c r="BC2240"/>
    </row>
    <row r="2241" spans="1:55" x14ac:dyDescent="0.2">
      <c r="A2241" s="3" t="str">
        <f t="shared" si="34"/>
        <v>CanadaAR6_FAO2015</v>
      </c>
      <c r="B2241" t="s">
        <v>110</v>
      </c>
      <c r="C2241" t="s">
        <v>111</v>
      </c>
      <c r="D2241" t="s">
        <v>300</v>
      </c>
      <c r="E2241" t="s">
        <v>22</v>
      </c>
      <c r="F2241">
        <v>855.56262155820411</v>
      </c>
      <c r="G2241">
        <v>23.963387563786238</v>
      </c>
      <c r="H2241" t="s">
        <v>105</v>
      </c>
      <c r="I2241" t="s">
        <v>105</v>
      </c>
      <c r="J2241">
        <v>1.8380349518180367E-2</v>
      </c>
      <c r="K2241">
        <v>0.71865487020938557</v>
      </c>
      <c r="L2241">
        <v>2.2066308156431895E-2</v>
      </c>
      <c r="M2241"/>
      <c r="N2241">
        <v>8.7911967895053303E-3</v>
      </c>
      <c r="O2241">
        <v>0.25048762484467724</v>
      </c>
      <c r="P2241"/>
      <c r="Q2241">
        <v>7.1646580200000001</v>
      </c>
      <c r="R2241">
        <v>19.627394880000001</v>
      </c>
      <c r="S2241">
        <v>28.6236678</v>
      </c>
      <c r="T2241">
        <v>21.983574100000002</v>
      </c>
      <c r="U2241"/>
      <c r="V2241"/>
      <c r="W2241">
        <v>1.5436791000000001</v>
      </c>
      <c r="X2241">
        <v>92.546397400000004</v>
      </c>
      <c r="Y2241">
        <v>1.1060615600000001</v>
      </c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  <c r="AY2241"/>
      <c r="AZ2241"/>
      <c r="BA2241"/>
      <c r="BB2241"/>
      <c r="BC2241"/>
    </row>
    <row r="2242" spans="1:55" x14ac:dyDescent="0.2">
      <c r="A2242" s="3" t="str">
        <f t="shared" si="34"/>
        <v>CanadaAR6_FAO2016</v>
      </c>
      <c r="B2242" t="s">
        <v>110</v>
      </c>
      <c r="C2242" t="s">
        <v>111</v>
      </c>
      <c r="D2242" t="s">
        <v>300</v>
      </c>
      <c r="E2242" t="s">
        <v>21</v>
      </c>
      <c r="F2242">
        <v>754.61699601911653</v>
      </c>
      <c r="G2242">
        <v>20.898025940360675</v>
      </c>
      <c r="H2242" t="s">
        <v>108</v>
      </c>
      <c r="I2242" t="s">
        <v>106</v>
      </c>
      <c r="J2242">
        <v>1.601668493890936E-2</v>
      </c>
      <c r="K2242">
        <v>0.81593147890185869</v>
      </c>
      <c r="L2242">
        <v>2.5148944462667574E-2</v>
      </c>
      <c r="M2242"/>
      <c r="N2242">
        <v>9.8422946057033014E-3</v>
      </c>
      <c r="O2242">
        <v>0.14907728202977044</v>
      </c>
      <c r="P2242"/>
      <c r="Q2242">
        <v>7.3088582999999989</v>
      </c>
      <c r="R2242">
        <v>19.595976159999999</v>
      </c>
      <c r="S2242">
        <v>28.260113700000002</v>
      </c>
      <c r="T2242">
        <v>22.025150699999998</v>
      </c>
      <c r="U2242"/>
      <c r="V2242"/>
      <c r="W2242">
        <v>0.81166890000000003</v>
      </c>
      <c r="X2242">
        <v>96.117207100000002</v>
      </c>
      <c r="Y2242">
        <v>0.33728871999999999</v>
      </c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  <c r="AY2242"/>
      <c r="AZ2242"/>
      <c r="BA2242"/>
      <c r="BB2242"/>
      <c r="BC2242"/>
    </row>
    <row r="2243" spans="1:55" x14ac:dyDescent="0.2">
      <c r="A2243" s="3" t="str">
        <f t="shared" ref="A2243:A2306" si="35">C2243&amp;D2243&amp;E2243</f>
        <v>CanadaAR6_FAO2017</v>
      </c>
      <c r="B2243" t="s">
        <v>110</v>
      </c>
      <c r="C2243" t="s">
        <v>111</v>
      </c>
      <c r="D2243" t="s">
        <v>300</v>
      </c>
      <c r="E2243" t="s">
        <v>20</v>
      </c>
      <c r="F2243">
        <v>771.76418921610821</v>
      </c>
      <c r="G2243">
        <v>21.118051863616593</v>
      </c>
      <c r="H2243" t="s">
        <v>102</v>
      </c>
      <c r="I2243" t="s">
        <v>106</v>
      </c>
      <c r="J2243">
        <v>1.6154251910859403E-2</v>
      </c>
      <c r="K2243">
        <v>0.81683381006646305</v>
      </c>
      <c r="L2243">
        <v>2.5102617776738136E-2</v>
      </c>
      <c r="M2243"/>
      <c r="N2243">
        <v>1.0619782551090412E-2</v>
      </c>
      <c r="O2243">
        <v>0.14744378960570842</v>
      </c>
      <c r="P2243"/>
      <c r="Q2243">
        <v>7.406434700000001</v>
      </c>
      <c r="R2243">
        <v>19.50297664</v>
      </c>
      <c r="S2243">
        <v>28.268576699999997</v>
      </c>
      <c r="T2243">
        <v>22.055754</v>
      </c>
      <c r="U2243"/>
      <c r="V2243"/>
      <c r="W2243">
        <v>1.2471312199999998</v>
      </c>
      <c r="X2243">
        <v>96.117207100000002</v>
      </c>
      <c r="Y2243">
        <v>1.1279387400000001</v>
      </c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  <c r="BA2243"/>
      <c r="BB2243"/>
      <c r="BC2243"/>
    </row>
    <row r="2244" spans="1:55" x14ac:dyDescent="0.2">
      <c r="A2244" s="3" t="str">
        <f t="shared" si="35"/>
        <v>CanadaAR6_FAO2018</v>
      </c>
      <c r="B2244" t="s">
        <v>110</v>
      </c>
      <c r="C2244" t="s">
        <v>111</v>
      </c>
      <c r="D2244" t="s">
        <v>300</v>
      </c>
      <c r="E2244" t="s">
        <v>19</v>
      </c>
      <c r="F2244">
        <v>790.69410521118107</v>
      </c>
      <c r="G2244">
        <v>21.33258635569748</v>
      </c>
      <c r="H2244" t="s">
        <v>108</v>
      </c>
      <c r="I2244" t="s">
        <v>104</v>
      </c>
      <c r="J2244">
        <v>1.6155398502781908E-2</v>
      </c>
      <c r="K2244">
        <v>0.81573798930401986</v>
      </c>
      <c r="L2244">
        <v>2.5001807740021975E-2</v>
      </c>
      <c r="M2244"/>
      <c r="N2244">
        <v>1.0551201655644368E-2</v>
      </c>
      <c r="O2244">
        <v>0.14870900130031381</v>
      </c>
      <c r="P2244"/>
      <c r="Q2244">
        <v>7.5268976400000005</v>
      </c>
      <c r="R2244">
        <v>19.614455839999998</v>
      </c>
      <c r="S2244">
        <v>30.128580300000003</v>
      </c>
      <c r="T2244">
        <v>22.199800400000001</v>
      </c>
      <c r="U2244"/>
      <c r="V2244"/>
      <c r="W2244">
        <v>3.2321690200000002</v>
      </c>
      <c r="X2244">
        <v>96.117207100000002</v>
      </c>
      <c r="Y2244">
        <v>0.50040178000000002</v>
      </c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/>
      <c r="AZ2244"/>
      <c r="BA2244"/>
      <c r="BB2244"/>
      <c r="BC2244"/>
    </row>
    <row r="2245" spans="1:55" x14ac:dyDescent="0.2">
      <c r="A2245" s="3" t="str">
        <f t="shared" si="35"/>
        <v>CanadaAR6_FAO2019</v>
      </c>
      <c r="B2245" t="s">
        <v>110</v>
      </c>
      <c r="C2245" t="s">
        <v>111</v>
      </c>
      <c r="D2245" t="s">
        <v>300</v>
      </c>
      <c r="E2245" t="s">
        <v>18</v>
      </c>
      <c r="F2245">
        <v>773.64323232049821</v>
      </c>
      <c r="G2245">
        <v>20.574944817509913</v>
      </c>
      <c r="H2245" t="s">
        <v>103</v>
      </c>
      <c r="I2245" t="s">
        <v>104</v>
      </c>
      <c r="J2245">
        <v>1.5722924876874284E-2</v>
      </c>
      <c r="K2245">
        <v>0.81517578528179979</v>
      </c>
      <c r="L2245">
        <v>2.6064032735463344E-2</v>
      </c>
      <c r="M2245"/>
      <c r="N2245">
        <v>1.1074326866683996E-2</v>
      </c>
      <c r="O2245">
        <v>0.14768585511605298</v>
      </c>
      <c r="P2245"/>
      <c r="Q2245">
        <v>7.4696542399999997</v>
      </c>
      <c r="R2245">
        <v>19.5236704</v>
      </c>
      <c r="S2245">
        <v>28.7936649</v>
      </c>
      <c r="T2245">
        <v>22.2601257</v>
      </c>
      <c r="U2245"/>
      <c r="V2245"/>
      <c r="W2245">
        <v>1.33499152</v>
      </c>
      <c r="X2245">
        <v>96.117207100000002</v>
      </c>
      <c r="Y2245">
        <v>0.41254147999999996</v>
      </c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  <c r="AY2245"/>
      <c r="AZ2245"/>
      <c r="BA2245"/>
      <c r="BB2245"/>
      <c r="BC2245"/>
    </row>
    <row r="2246" spans="1:55" x14ac:dyDescent="0.2">
      <c r="A2246" s="3" t="str">
        <f t="shared" si="35"/>
        <v>CanadaAR6_FAO2020</v>
      </c>
      <c r="B2246" t="s">
        <v>110</v>
      </c>
      <c r="C2246" t="s">
        <v>111</v>
      </c>
      <c r="D2246" t="s">
        <v>300</v>
      </c>
      <c r="E2246" t="s">
        <v>107</v>
      </c>
      <c r="F2246">
        <v>722.79531098229882</v>
      </c>
      <c r="G2246">
        <v>19.017342965858038</v>
      </c>
      <c r="H2246" t="s">
        <v>103</v>
      </c>
      <c r="I2246" t="s">
        <v>104</v>
      </c>
      <c r="J2246">
        <v>1.5452966125917789E-2</v>
      </c>
      <c r="K2246">
        <v>0.80007491445494394</v>
      </c>
      <c r="L2246">
        <v>2.8444765417670412E-2</v>
      </c>
      <c r="M2246"/>
      <c r="N2246">
        <v>1.1213939812092009E-2</v>
      </c>
      <c r="O2246">
        <v>0.16026638031529358</v>
      </c>
      <c r="P2246"/>
      <c r="Q2246">
        <v>7.4498636000000005</v>
      </c>
      <c r="R2246">
        <v>19.184051200000003</v>
      </c>
      <c r="S2246">
        <v>32.129943299999994</v>
      </c>
      <c r="T2246">
        <v>22.2983522</v>
      </c>
      <c r="U2246"/>
      <c r="V2246"/>
      <c r="W2246">
        <v>0.22196544000000001</v>
      </c>
      <c r="X2246">
        <v>96.117207100000002</v>
      </c>
      <c r="Y2246">
        <v>4.8593580000000004E-2</v>
      </c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  <c r="AY2246"/>
      <c r="AZ2246"/>
      <c r="BA2246"/>
      <c r="BB2246"/>
      <c r="BC2246"/>
    </row>
    <row r="2247" spans="1:55" x14ac:dyDescent="0.2">
      <c r="A2247" s="3" t="str">
        <f t="shared" si="35"/>
        <v>CanadaSAR_FAO1990</v>
      </c>
      <c r="B2247" t="s">
        <v>110</v>
      </c>
      <c r="C2247" t="s">
        <v>111</v>
      </c>
      <c r="D2247" t="s">
        <v>148</v>
      </c>
      <c r="E2247" t="s">
        <v>79</v>
      </c>
      <c r="F2247">
        <v>605.66446434353713</v>
      </c>
      <c r="G2247">
        <v>21.872140622878597</v>
      </c>
      <c r="H2247" t="s">
        <v>102</v>
      </c>
      <c r="I2247" t="s">
        <v>98</v>
      </c>
      <c r="J2247">
        <v>1.9322703546318879E-2</v>
      </c>
      <c r="K2247">
        <v>0.72876560497890719</v>
      </c>
      <c r="L2247">
        <v>2.470171735748606E-2</v>
      </c>
      <c r="M2247"/>
      <c r="N2247">
        <v>2.9448922646697514E-2</v>
      </c>
      <c r="O2247">
        <v>0.21708375501690924</v>
      </c>
      <c r="P2247"/>
      <c r="Q2247">
        <v>5.7142958999999998</v>
      </c>
      <c r="R2247">
        <v>15.238677299999999</v>
      </c>
      <c r="S2247">
        <v>22.767237000000002</v>
      </c>
      <c r="T2247">
        <v>21.057627</v>
      </c>
      <c r="U2247"/>
      <c r="V2247"/>
      <c r="W2247">
        <v>1.5344302000000001</v>
      </c>
      <c r="X2247">
        <v>113.8517825</v>
      </c>
      <c r="Y2247">
        <v>0.77436389999999999</v>
      </c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  <c r="AY2247"/>
      <c r="AZ2247"/>
      <c r="BA2247"/>
      <c r="BB2247"/>
      <c r="BC2247"/>
    </row>
    <row r="2248" spans="1:55" x14ac:dyDescent="0.2">
      <c r="A2248" s="3" t="str">
        <f t="shared" si="35"/>
        <v>CanadaSAR_FAO1991</v>
      </c>
      <c r="B2248" t="s">
        <v>110</v>
      </c>
      <c r="C2248" t="s">
        <v>111</v>
      </c>
      <c r="D2248" t="s">
        <v>148</v>
      </c>
      <c r="E2248" t="s">
        <v>78</v>
      </c>
      <c r="F2248">
        <v>600.26668333459395</v>
      </c>
      <c r="G2248">
        <v>21.409483587812073</v>
      </c>
      <c r="H2248" t="s">
        <v>96</v>
      </c>
      <c r="I2248" t="s">
        <v>98</v>
      </c>
      <c r="J2248">
        <v>1.9045685094013422E-2</v>
      </c>
      <c r="K2248">
        <v>0.728066387760269</v>
      </c>
      <c r="L2248">
        <v>2.5378883867258159E-2</v>
      </c>
      <c r="M2248"/>
      <c r="N2248">
        <v>2.6813467759353025E-2</v>
      </c>
      <c r="O2248">
        <v>0.21974126061311974</v>
      </c>
      <c r="P2248"/>
      <c r="Q2248">
        <v>5.6218444999999999</v>
      </c>
      <c r="R2248">
        <v>15.2442738</v>
      </c>
      <c r="S2248">
        <v>23.269622999999999</v>
      </c>
      <c r="T2248">
        <v>21.057627</v>
      </c>
      <c r="U2248"/>
      <c r="V2248"/>
      <c r="W2248">
        <v>1.5344302000000001</v>
      </c>
      <c r="X2248">
        <v>113.8517825</v>
      </c>
      <c r="Y2248">
        <v>0.77436389999999999</v>
      </c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/>
      <c r="AZ2248"/>
      <c r="BA2248"/>
      <c r="BB2248"/>
      <c r="BC2248"/>
    </row>
    <row r="2249" spans="1:55" x14ac:dyDescent="0.2">
      <c r="A2249" s="3" t="str">
        <f t="shared" si="35"/>
        <v>CanadaSAR_FAO1992</v>
      </c>
      <c r="B2249" t="s">
        <v>110</v>
      </c>
      <c r="C2249" t="s">
        <v>111</v>
      </c>
      <c r="D2249" t="s">
        <v>148</v>
      </c>
      <c r="E2249" t="s">
        <v>76</v>
      </c>
      <c r="F2249">
        <v>615.984883827977</v>
      </c>
      <c r="G2249">
        <v>21.711577031886101</v>
      </c>
      <c r="H2249" t="s">
        <v>98</v>
      </c>
      <c r="I2249" t="s">
        <v>98</v>
      </c>
      <c r="J2249">
        <v>1.9600515866113076E-2</v>
      </c>
      <c r="K2249">
        <v>0.73304452181400626</v>
      </c>
      <c r="L2249">
        <v>2.4991183213669627E-2</v>
      </c>
      <c r="M2249"/>
      <c r="N2249">
        <v>2.6088565890089604E-2</v>
      </c>
      <c r="O2249">
        <v>0.21587572908223443</v>
      </c>
      <c r="P2249"/>
      <c r="Q2249">
        <v>5.7395160000000001</v>
      </c>
      <c r="R2249">
        <v>15.808793700000001</v>
      </c>
      <c r="S2249">
        <v>23.690013999999998</v>
      </c>
      <c r="T2249">
        <v>21.057627</v>
      </c>
      <c r="U2249"/>
      <c r="V2249"/>
      <c r="W2249">
        <v>1.5344302000000001</v>
      </c>
      <c r="X2249">
        <v>113.8517825</v>
      </c>
      <c r="Y2249">
        <v>0.77436389999999999</v>
      </c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  <c r="AY2249"/>
      <c r="AZ2249"/>
      <c r="BA2249"/>
      <c r="BB2249"/>
      <c r="BC2249"/>
    </row>
    <row r="2250" spans="1:55" x14ac:dyDescent="0.2">
      <c r="A2250" s="3" t="str">
        <f t="shared" si="35"/>
        <v>CanadaSAR_FAO1993</v>
      </c>
      <c r="B2250" t="s">
        <v>110</v>
      </c>
      <c r="C2250" t="s">
        <v>111</v>
      </c>
      <c r="D2250" t="s">
        <v>148</v>
      </c>
      <c r="E2250" t="s">
        <v>73</v>
      </c>
      <c r="F2250">
        <v>612.77833404593912</v>
      </c>
      <c r="G2250">
        <v>21.362502199632498</v>
      </c>
      <c r="H2250" t="s">
        <v>96</v>
      </c>
      <c r="I2250" t="s">
        <v>106</v>
      </c>
      <c r="J2250">
        <v>1.9407577351931042E-2</v>
      </c>
      <c r="K2250">
        <v>0.73188132344401791</v>
      </c>
      <c r="L2250">
        <v>2.5369008437160858E-2</v>
      </c>
      <c r="M2250"/>
      <c r="N2250">
        <v>2.4923995956604515E-2</v>
      </c>
      <c r="O2250">
        <v>0.21782567216221663</v>
      </c>
      <c r="P2250"/>
      <c r="Q2250">
        <v>5.7153643000000001</v>
      </c>
      <c r="R2250">
        <v>15.713907299999999</v>
      </c>
      <c r="S2250">
        <v>24.349910999999999</v>
      </c>
      <c r="T2250">
        <v>21.054998699999999</v>
      </c>
      <c r="U2250"/>
      <c r="V2250"/>
      <c r="W2250">
        <v>1.5344302000000001</v>
      </c>
      <c r="X2250">
        <v>113.8517825</v>
      </c>
      <c r="Y2250">
        <v>0.77436389999999999</v>
      </c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  <c r="AY2250"/>
      <c r="AZ2250"/>
      <c r="BA2250"/>
      <c r="BB2250"/>
      <c r="BC2250"/>
    </row>
    <row r="2251" spans="1:55" x14ac:dyDescent="0.2">
      <c r="A2251" s="3" t="str">
        <f t="shared" si="35"/>
        <v>CanadaSAR_FAO1994</v>
      </c>
      <c r="B2251" t="s">
        <v>110</v>
      </c>
      <c r="C2251" t="s">
        <v>111</v>
      </c>
      <c r="D2251" t="s">
        <v>148</v>
      </c>
      <c r="E2251" t="s">
        <v>70</v>
      </c>
      <c r="F2251">
        <v>631.07925808349944</v>
      </c>
      <c r="G2251">
        <v>21.760856228821371</v>
      </c>
      <c r="H2251" t="s">
        <v>98</v>
      </c>
      <c r="I2251" t="s">
        <v>106</v>
      </c>
      <c r="J2251">
        <v>1.981850151584811E-2</v>
      </c>
      <c r="K2251">
        <v>0.7350851301174266</v>
      </c>
      <c r="L2251">
        <v>2.4704739531345977E-2</v>
      </c>
      <c r="M2251"/>
      <c r="N2251">
        <v>2.8455030831986729E-2</v>
      </c>
      <c r="O2251">
        <v>0.21175509951924068</v>
      </c>
      <c r="P2251"/>
      <c r="Q2251">
        <v>5.7028577999999994</v>
      </c>
      <c r="R2251">
        <v>15.8716446</v>
      </c>
      <c r="S2251">
        <v>24.416932999999997</v>
      </c>
      <c r="T2251">
        <v>21.053830699999999</v>
      </c>
      <c r="U2251"/>
      <c r="V2251"/>
      <c r="W2251">
        <v>1.5344302000000001</v>
      </c>
      <c r="X2251">
        <v>113.8517825</v>
      </c>
      <c r="Y2251">
        <v>0.77436389999999999</v>
      </c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  <c r="AY2251"/>
      <c r="AZ2251"/>
      <c r="BA2251"/>
      <c r="BB2251"/>
      <c r="BC2251"/>
    </row>
    <row r="2252" spans="1:55" x14ac:dyDescent="0.2">
      <c r="A2252" s="3" t="str">
        <f t="shared" si="35"/>
        <v>CanadaSAR_FAO1995</v>
      </c>
      <c r="B2252" t="s">
        <v>110</v>
      </c>
      <c r="C2252" t="s">
        <v>111</v>
      </c>
      <c r="D2252" t="s">
        <v>148</v>
      </c>
      <c r="E2252" t="s">
        <v>68</v>
      </c>
      <c r="F2252">
        <v>646.82687768775861</v>
      </c>
      <c r="G2252">
        <v>22.074261572329863</v>
      </c>
      <c r="H2252" t="s">
        <v>104</v>
      </c>
      <c r="I2252" t="s">
        <v>106</v>
      </c>
      <c r="J2252">
        <v>1.9842358360914157E-2</v>
      </c>
      <c r="K2252">
        <v>0.73589968868875277</v>
      </c>
      <c r="L2252">
        <v>2.4053452346070592E-2</v>
      </c>
      <c r="M2252"/>
      <c r="N2252">
        <v>2.8690042302412091E-2</v>
      </c>
      <c r="O2252">
        <v>0.21135681666276451</v>
      </c>
      <c r="P2252"/>
      <c r="Q2252">
        <v>6.0048294000000002</v>
      </c>
      <c r="R2252">
        <v>16.7122788</v>
      </c>
      <c r="S2252">
        <v>25.829479000000003</v>
      </c>
      <c r="T2252">
        <v>21.343353999999998</v>
      </c>
      <c r="U2252"/>
      <c r="V2252"/>
      <c r="W2252">
        <v>1.5344302000000001</v>
      </c>
      <c r="X2252">
        <v>113.8517825</v>
      </c>
      <c r="Y2252">
        <v>0.77436389999999999</v>
      </c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  <c r="AY2252"/>
      <c r="AZ2252"/>
      <c r="BA2252"/>
      <c r="BB2252"/>
      <c r="BC2252"/>
    </row>
    <row r="2253" spans="1:55" x14ac:dyDescent="0.2">
      <c r="A2253" s="3" t="str">
        <f t="shared" si="35"/>
        <v>CanadaSAR_FAO1996</v>
      </c>
      <c r="B2253" t="s">
        <v>110</v>
      </c>
      <c r="C2253" t="s">
        <v>111</v>
      </c>
      <c r="D2253" t="s">
        <v>148</v>
      </c>
      <c r="E2253" t="s">
        <v>65</v>
      </c>
      <c r="F2253">
        <v>668.2727940825456</v>
      </c>
      <c r="G2253">
        <v>22.568992706590191</v>
      </c>
      <c r="H2253" t="s">
        <v>104</v>
      </c>
      <c r="I2253" t="s">
        <v>106</v>
      </c>
      <c r="J2253">
        <v>2.0277611172984135E-2</v>
      </c>
      <c r="K2253">
        <v>0.73470319005808582</v>
      </c>
      <c r="L2253">
        <v>2.3199753152006578E-2</v>
      </c>
      <c r="M2253"/>
      <c r="N2253">
        <v>2.8530970808602316E-2</v>
      </c>
      <c r="O2253">
        <v>0.21356608598130522</v>
      </c>
      <c r="P2253"/>
      <c r="Q2253">
        <v>6.1553073999999999</v>
      </c>
      <c r="R2253">
        <v>17.483688600000001</v>
      </c>
      <c r="S2253">
        <v>27.430722000000003</v>
      </c>
      <c r="T2253">
        <v>21.3862986</v>
      </c>
      <c r="U2253"/>
      <c r="V2253"/>
      <c r="W2253">
        <v>5.1387983999999998</v>
      </c>
      <c r="X2253">
        <v>113.8517825</v>
      </c>
      <c r="Y2253">
        <v>0.54458629999999997</v>
      </c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  <c r="AY2253"/>
      <c r="AZ2253"/>
      <c r="BA2253"/>
      <c r="BB2253"/>
      <c r="BC2253"/>
    </row>
    <row r="2254" spans="1:55" x14ac:dyDescent="0.2">
      <c r="A2254" s="3" t="str">
        <f t="shared" si="35"/>
        <v>CanadaSAR_FAO1997</v>
      </c>
      <c r="B2254" t="s">
        <v>110</v>
      </c>
      <c r="C2254" t="s">
        <v>111</v>
      </c>
      <c r="D2254" t="s">
        <v>148</v>
      </c>
      <c r="E2254" t="s">
        <v>64</v>
      </c>
      <c r="F2254">
        <v>679.68827131952753</v>
      </c>
      <c r="G2254">
        <v>22.727528026181535</v>
      </c>
      <c r="H2254" t="s">
        <v>104</v>
      </c>
      <c r="I2254" t="s">
        <v>106</v>
      </c>
      <c r="J2254">
        <v>1.9844804411984811E-2</v>
      </c>
      <c r="K2254">
        <v>0.74526402093315747</v>
      </c>
      <c r="L2254">
        <v>2.3175463830129358E-2</v>
      </c>
      <c r="M2254"/>
      <c r="N2254">
        <v>2.6359640681041026E-2</v>
      </c>
      <c r="O2254">
        <v>0.20520087455567212</v>
      </c>
      <c r="P2254"/>
      <c r="Q2254">
        <v>6.1158345000000001</v>
      </c>
      <c r="R2254">
        <v>17.488201499999999</v>
      </c>
      <c r="S2254">
        <v>26.759107</v>
      </c>
      <c r="T2254">
        <v>21.437770799999999</v>
      </c>
      <c r="U2254"/>
      <c r="V2254"/>
      <c r="W2254">
        <v>2.6041093000000002</v>
      </c>
      <c r="X2254">
        <v>113.8517825</v>
      </c>
      <c r="Y2254">
        <v>0.4778405</v>
      </c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  <c r="AY2254"/>
      <c r="AZ2254"/>
      <c r="BA2254"/>
      <c r="BB2254"/>
      <c r="BC2254"/>
    </row>
    <row r="2255" spans="1:55" x14ac:dyDescent="0.2">
      <c r="A2255" s="3" t="str">
        <f t="shared" si="35"/>
        <v>CanadaSAR_FAO1998</v>
      </c>
      <c r="B2255" t="s">
        <v>110</v>
      </c>
      <c r="C2255" t="s">
        <v>111</v>
      </c>
      <c r="D2255" t="s">
        <v>148</v>
      </c>
      <c r="E2255" t="s">
        <v>62</v>
      </c>
      <c r="F2255">
        <v>693.75375555516268</v>
      </c>
      <c r="G2255">
        <v>23.006127524294513</v>
      </c>
      <c r="H2255" t="s">
        <v>104</v>
      </c>
      <c r="I2255" t="s">
        <v>104</v>
      </c>
      <c r="J2255">
        <v>2.0534872643612014E-2</v>
      </c>
      <c r="K2255">
        <v>0.74320611146051607</v>
      </c>
      <c r="L2255">
        <v>2.3031772404607076E-2</v>
      </c>
      <c r="M2255"/>
      <c r="N2255">
        <v>1.9331062163924433E-2</v>
      </c>
      <c r="O2255">
        <v>0.21443105397095238</v>
      </c>
      <c r="P2255"/>
      <c r="Q2255">
        <v>6.1880978999999998</v>
      </c>
      <c r="R2255">
        <v>17.370647700000003</v>
      </c>
      <c r="S2255">
        <v>26.62838</v>
      </c>
      <c r="T2255">
        <v>21.596894799999998</v>
      </c>
      <c r="U2255"/>
      <c r="V2255"/>
      <c r="W2255">
        <v>9.8267928000000015</v>
      </c>
      <c r="X2255">
        <v>113.8517825</v>
      </c>
      <c r="Y2255">
        <v>2.4612669</v>
      </c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  <c r="AY2255"/>
      <c r="AZ2255"/>
      <c r="BA2255"/>
      <c r="BB2255"/>
      <c r="BC2255"/>
    </row>
    <row r="2256" spans="1:55" x14ac:dyDescent="0.2">
      <c r="A2256" s="3" t="str">
        <f t="shared" si="35"/>
        <v>CanadaSAR_FAO1999</v>
      </c>
      <c r="B2256" t="s">
        <v>110</v>
      </c>
      <c r="C2256" t="s">
        <v>111</v>
      </c>
      <c r="D2256" t="s">
        <v>148</v>
      </c>
      <c r="E2256" t="s">
        <v>60</v>
      </c>
      <c r="F2256">
        <v>694.01366455420191</v>
      </c>
      <c r="G2256">
        <v>22.828431157622806</v>
      </c>
      <c r="H2256" t="s">
        <v>105</v>
      </c>
      <c r="I2256" t="s">
        <v>104</v>
      </c>
      <c r="J2256">
        <v>2.0536705201770283E-2</v>
      </c>
      <c r="K2256">
        <v>0.7563897893306788</v>
      </c>
      <c r="L2256">
        <v>2.3369490514271892E-2</v>
      </c>
      <c r="M2256"/>
      <c r="N2256">
        <v>1.5178586124278791E-2</v>
      </c>
      <c r="O2256">
        <v>0.20506213403077056</v>
      </c>
      <c r="P2256"/>
      <c r="Q2256">
        <v>6.2739905</v>
      </c>
      <c r="R2256">
        <v>17.185591499999997</v>
      </c>
      <c r="S2256">
        <v>27.226153</v>
      </c>
      <c r="T2256">
        <v>21.793381199999999</v>
      </c>
      <c r="U2256"/>
      <c r="V2256"/>
      <c r="W2256">
        <v>4.1005095999999996</v>
      </c>
      <c r="X2256">
        <v>113.8517825</v>
      </c>
      <c r="Y2256">
        <v>0.90259939999999994</v>
      </c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  <c r="AY2256"/>
      <c r="AZ2256"/>
      <c r="BA2256"/>
      <c r="BB2256"/>
      <c r="BC2256"/>
    </row>
    <row r="2257" spans="1:55" x14ac:dyDescent="0.2">
      <c r="A2257" s="3" t="str">
        <f t="shared" si="35"/>
        <v>CanadaSAR_FAO2000</v>
      </c>
      <c r="B2257" t="s">
        <v>110</v>
      </c>
      <c r="C2257" t="s">
        <v>111</v>
      </c>
      <c r="D2257" t="s">
        <v>148</v>
      </c>
      <c r="E2257" t="s">
        <v>58</v>
      </c>
      <c r="F2257">
        <v>711.16798440836828</v>
      </c>
      <c r="G2257">
        <v>23.175853545226666</v>
      </c>
      <c r="H2257" t="s">
        <v>105</v>
      </c>
      <c r="I2257" t="s">
        <v>104</v>
      </c>
      <c r="J2257">
        <v>2.0611711131428227E-2</v>
      </c>
      <c r="K2257">
        <v>0.76754406434234579</v>
      </c>
      <c r="L2257">
        <v>2.2747351409121357E-2</v>
      </c>
      <c r="M2257"/>
      <c r="N2257">
        <v>1.3928085333315316E-2</v>
      </c>
      <c r="O2257">
        <v>0.19578049891521757</v>
      </c>
      <c r="P2257"/>
      <c r="Q2257">
        <v>6.3407624000000009</v>
      </c>
      <c r="R2257">
        <v>17.120134499999999</v>
      </c>
      <c r="S2257">
        <v>26.401181000000001</v>
      </c>
      <c r="T2257">
        <v>21.976797999999999</v>
      </c>
      <c r="U2257"/>
      <c r="V2257"/>
      <c r="W2257">
        <v>2.1012021999999999</v>
      </c>
      <c r="X2257">
        <v>113.8517825</v>
      </c>
      <c r="Y2257">
        <v>0.33603639999999996</v>
      </c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  <c r="AY2257"/>
      <c r="AZ2257"/>
      <c r="BA2257"/>
      <c r="BB2257"/>
      <c r="BC2257"/>
    </row>
    <row r="2258" spans="1:55" x14ac:dyDescent="0.2">
      <c r="A2258" s="3" t="str">
        <f t="shared" si="35"/>
        <v>CanadaSAR_FAO2001</v>
      </c>
      <c r="B2258" t="s">
        <v>110</v>
      </c>
      <c r="C2258" t="s">
        <v>111</v>
      </c>
      <c r="D2258" t="s">
        <v>148</v>
      </c>
      <c r="E2258" t="s">
        <v>55</v>
      </c>
      <c r="F2258">
        <v>937.67654956114279</v>
      </c>
      <c r="G2258">
        <v>30.22724966415041</v>
      </c>
      <c r="H2258" t="s">
        <v>99</v>
      </c>
      <c r="I2258" t="s">
        <v>105</v>
      </c>
      <c r="J2258">
        <v>2.7111933928161205E-2</v>
      </c>
      <c r="K2258">
        <v>0.57478237949300426</v>
      </c>
      <c r="L2258">
        <v>1.7192048931739683E-2</v>
      </c>
      <c r="M2258"/>
      <c r="N2258">
        <v>1.0219338632158419E-2</v>
      </c>
      <c r="O2258">
        <v>0.39780623294309764</v>
      </c>
      <c r="P2258"/>
      <c r="Q2258">
        <v>6.5550832000000003</v>
      </c>
      <c r="R2258">
        <v>17.632761300000002</v>
      </c>
      <c r="S2258">
        <v>25.912931</v>
      </c>
      <c r="T2258">
        <v>22.043249500000002</v>
      </c>
      <c r="U2258"/>
      <c r="V2258"/>
      <c r="W2258">
        <v>7.4298799999999998E-2</v>
      </c>
      <c r="X2258">
        <v>110.5146189</v>
      </c>
      <c r="Y2258">
        <v>9.4184500000000004E-2</v>
      </c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  <c r="AY2258"/>
      <c r="AZ2258"/>
      <c r="BA2258"/>
      <c r="BB2258"/>
      <c r="BC2258"/>
    </row>
    <row r="2259" spans="1:55" x14ac:dyDescent="0.2">
      <c r="A2259" s="3" t="str">
        <f t="shared" si="35"/>
        <v>CanadaSAR_FAO2002</v>
      </c>
      <c r="B2259" t="s">
        <v>110</v>
      </c>
      <c r="C2259" t="s">
        <v>111</v>
      </c>
      <c r="D2259" t="s">
        <v>148</v>
      </c>
      <c r="E2259" t="s">
        <v>52</v>
      </c>
      <c r="F2259">
        <v>958.26890273528272</v>
      </c>
      <c r="G2259">
        <v>30.556967115270425</v>
      </c>
      <c r="H2259" t="s">
        <v>99</v>
      </c>
      <c r="I2259" t="s">
        <v>105</v>
      </c>
      <c r="J2259">
        <v>2.70046104069127E-2</v>
      </c>
      <c r="K2259">
        <v>0.58143238979662781</v>
      </c>
      <c r="L2259">
        <v>1.7097866168027408E-2</v>
      </c>
      <c r="M2259"/>
      <c r="N2259">
        <v>1.0570448826265153E-2</v>
      </c>
      <c r="O2259">
        <v>0.39089929520907957</v>
      </c>
      <c r="P2259"/>
      <c r="Q2259">
        <v>6.7625334000000006</v>
      </c>
      <c r="R2259">
        <v>17.781819299999999</v>
      </c>
      <c r="S2259">
        <v>26.116198000000001</v>
      </c>
      <c r="T2259">
        <v>22.084185900000001</v>
      </c>
      <c r="U2259"/>
      <c r="V2259"/>
      <c r="W2259">
        <v>0.11578039999999999</v>
      </c>
      <c r="X2259">
        <v>110.5146189</v>
      </c>
      <c r="Y2259">
        <v>1.0477057000000001</v>
      </c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  <c r="AY2259"/>
      <c r="AZ2259"/>
      <c r="BA2259"/>
      <c r="BB2259"/>
      <c r="BC2259"/>
    </row>
    <row r="2260" spans="1:55" x14ac:dyDescent="0.2">
      <c r="A2260" s="3" t="str">
        <f t="shared" si="35"/>
        <v>CanadaSAR_FAO2003</v>
      </c>
      <c r="B2260" t="s">
        <v>110</v>
      </c>
      <c r="C2260" t="s">
        <v>111</v>
      </c>
      <c r="D2260" t="s">
        <v>148</v>
      </c>
      <c r="E2260" t="s">
        <v>50</v>
      </c>
      <c r="F2260">
        <v>980.07486071644439</v>
      </c>
      <c r="G2260">
        <v>30.971874399695395</v>
      </c>
      <c r="H2260" t="s">
        <v>101</v>
      </c>
      <c r="I2260" t="s">
        <v>105</v>
      </c>
      <c r="J2260">
        <v>2.6879732471240779E-2</v>
      </c>
      <c r="K2260">
        <v>0.58968392426468375</v>
      </c>
      <c r="L2260">
        <v>1.6981535851174623E-2</v>
      </c>
      <c r="M2260"/>
      <c r="N2260">
        <v>1.0332203995635933E-2</v>
      </c>
      <c r="O2260">
        <v>0.38300233588850563</v>
      </c>
      <c r="P2260"/>
      <c r="Q2260">
        <v>6.8010344000000007</v>
      </c>
      <c r="R2260">
        <v>17.4436584</v>
      </c>
      <c r="S2260">
        <v>26.964171999999998</v>
      </c>
      <c r="T2260">
        <v>22.100744800000001</v>
      </c>
      <c r="U2260"/>
      <c r="V2260"/>
      <c r="W2260">
        <v>0.60361469999999995</v>
      </c>
      <c r="X2260">
        <v>110.5146189</v>
      </c>
      <c r="Y2260">
        <v>0.7306684</v>
      </c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  <c r="AY2260"/>
      <c r="AZ2260"/>
      <c r="BA2260"/>
      <c r="BB2260"/>
      <c r="BC2260"/>
    </row>
    <row r="2261" spans="1:55" x14ac:dyDescent="0.2">
      <c r="A2261" s="3" t="str">
        <f t="shared" si="35"/>
        <v>CanadaSAR_FAO2004</v>
      </c>
      <c r="B2261" t="s">
        <v>110</v>
      </c>
      <c r="C2261" t="s">
        <v>111</v>
      </c>
      <c r="D2261" t="s">
        <v>148</v>
      </c>
      <c r="E2261" t="s">
        <v>46</v>
      </c>
      <c r="F2261">
        <v>976.23708131062529</v>
      </c>
      <c r="G2261">
        <v>30.56409085257097</v>
      </c>
      <c r="H2261" t="s">
        <v>97</v>
      </c>
      <c r="I2261" t="s">
        <v>105</v>
      </c>
      <c r="J2261">
        <v>2.5535678825231407E-2</v>
      </c>
      <c r="K2261">
        <v>0.58422776761059059</v>
      </c>
      <c r="L2261">
        <v>1.7307157684228056E-2</v>
      </c>
      <c r="M2261"/>
      <c r="N2261">
        <v>1.2644421289380182E-2</v>
      </c>
      <c r="O2261">
        <v>0.38582065341580107</v>
      </c>
      <c r="P2261"/>
      <c r="Q2261">
        <v>6.9022000999999999</v>
      </c>
      <c r="R2261">
        <v>18.6415656</v>
      </c>
      <c r="S2261">
        <v>26.869095000000002</v>
      </c>
      <c r="T2261">
        <v>22.1370279</v>
      </c>
      <c r="U2261"/>
      <c r="V2261"/>
      <c r="W2261">
        <v>0.38933020000000002</v>
      </c>
      <c r="X2261">
        <v>110.5146189</v>
      </c>
      <c r="Y2261">
        <v>0.99641149999999989</v>
      </c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  <c r="AY2261"/>
      <c r="AZ2261"/>
      <c r="BA2261"/>
      <c r="BB2261"/>
      <c r="BC2261"/>
    </row>
    <row r="2262" spans="1:55" x14ac:dyDescent="0.2">
      <c r="A2262" s="3" t="str">
        <f t="shared" si="35"/>
        <v>CanadaSAR_FAO2005</v>
      </c>
      <c r="B2262" t="s">
        <v>110</v>
      </c>
      <c r="C2262" t="s">
        <v>111</v>
      </c>
      <c r="D2262" t="s">
        <v>148</v>
      </c>
      <c r="E2262" t="s">
        <v>43</v>
      </c>
      <c r="F2262">
        <v>989.97788617425897</v>
      </c>
      <c r="G2262">
        <v>30.702936043898458</v>
      </c>
      <c r="H2262" t="s">
        <v>101</v>
      </c>
      <c r="I2262" t="s">
        <v>105</v>
      </c>
      <c r="J2262">
        <v>2.5302002248684775E-2</v>
      </c>
      <c r="K2262">
        <v>0.58870262866594936</v>
      </c>
      <c r="L2262">
        <v>1.7287455873517845E-2</v>
      </c>
      <c r="M2262"/>
      <c r="N2262">
        <v>1.2089334425001593E-2</v>
      </c>
      <c r="O2262">
        <v>0.38192058103553123</v>
      </c>
      <c r="P2262"/>
      <c r="Q2262">
        <v>6.952955900000001</v>
      </c>
      <c r="R2262">
        <v>19.0320018</v>
      </c>
      <c r="S2262">
        <v>28.576172</v>
      </c>
      <c r="T2262">
        <v>22.087977200000001</v>
      </c>
      <c r="U2262"/>
      <c r="V2262"/>
      <c r="W2262">
        <v>0.15488370000000001</v>
      </c>
      <c r="X2262">
        <v>110.5146189</v>
      </c>
      <c r="Y2262">
        <v>0.61776160000000002</v>
      </c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  <c r="AY2262"/>
      <c r="AZ2262"/>
      <c r="BA2262"/>
      <c r="BB2262"/>
      <c r="BC2262"/>
    </row>
    <row r="2263" spans="1:55" x14ac:dyDescent="0.2">
      <c r="A2263" s="3" t="str">
        <f t="shared" si="35"/>
        <v>CanadaSAR_FAO2006</v>
      </c>
      <c r="B2263" t="s">
        <v>110</v>
      </c>
      <c r="C2263" t="s">
        <v>111</v>
      </c>
      <c r="D2263" t="s">
        <v>148</v>
      </c>
      <c r="E2263" t="s">
        <v>39</v>
      </c>
      <c r="F2263">
        <v>978.83637887463249</v>
      </c>
      <c r="G2263">
        <v>30.052228970151106</v>
      </c>
      <c r="H2263" t="s">
        <v>97</v>
      </c>
      <c r="I2263" t="s">
        <v>105</v>
      </c>
      <c r="J2263">
        <v>2.4141046229651981E-2</v>
      </c>
      <c r="K2263">
        <v>0.5882596996242575</v>
      </c>
      <c r="L2263">
        <v>1.7765844524927275E-2</v>
      </c>
      <c r="M2263"/>
      <c r="N2263">
        <v>1.0804544418623658E-2</v>
      </c>
      <c r="O2263">
        <v>0.38316991143219148</v>
      </c>
      <c r="P2263"/>
      <c r="Q2263">
        <v>6.9731903000000006</v>
      </c>
      <c r="R2263">
        <v>18.691740899999999</v>
      </c>
      <c r="S2263">
        <v>25.710532000000001</v>
      </c>
      <c r="T2263">
        <v>22.032672999999999</v>
      </c>
      <c r="U2263"/>
      <c r="V2263"/>
      <c r="W2263">
        <v>0.28381410000000001</v>
      </c>
      <c r="X2263">
        <v>110.5146189</v>
      </c>
      <c r="Y2263">
        <v>0.73910799999999999</v>
      </c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  <c r="AY2263"/>
      <c r="AZ2263"/>
      <c r="BA2263"/>
      <c r="BB2263"/>
      <c r="BC2263"/>
    </row>
    <row r="2264" spans="1:55" x14ac:dyDescent="0.2">
      <c r="A2264" s="3" t="str">
        <f t="shared" si="35"/>
        <v>CanadaSAR_FAO2007</v>
      </c>
      <c r="B2264" t="s">
        <v>110</v>
      </c>
      <c r="C2264" t="s">
        <v>111</v>
      </c>
      <c r="D2264" t="s">
        <v>148</v>
      </c>
      <c r="E2264" t="s">
        <v>37</v>
      </c>
      <c r="F2264">
        <v>1013.2238760987127</v>
      </c>
      <c r="G2264">
        <v>30.807355222561711</v>
      </c>
      <c r="H2264" t="s">
        <v>100</v>
      </c>
      <c r="I2264" t="s">
        <v>99</v>
      </c>
      <c r="J2264">
        <v>2.4543938592354288E-2</v>
      </c>
      <c r="K2264">
        <v>0.59981594660171744</v>
      </c>
      <c r="L2264">
        <v>1.6843888981233974E-2</v>
      </c>
      <c r="M2264"/>
      <c r="N2264">
        <v>1.0618876547192136E-2</v>
      </c>
      <c r="O2264">
        <v>0.37272128786985642</v>
      </c>
      <c r="P2264"/>
      <c r="Q2264">
        <v>6.6358763999999999</v>
      </c>
      <c r="R2264">
        <v>18.0452391</v>
      </c>
      <c r="S2264">
        <v>29.769113999999998</v>
      </c>
      <c r="T2264">
        <v>21.9577083</v>
      </c>
      <c r="U2264"/>
      <c r="V2264"/>
      <c r="W2264">
        <v>0.1098835</v>
      </c>
      <c r="X2264">
        <v>110.5146189</v>
      </c>
      <c r="Y2264">
        <v>0.57347099999999995</v>
      </c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  <c r="AY2264"/>
      <c r="AZ2264"/>
      <c r="BA2264"/>
      <c r="BB2264"/>
      <c r="BC2264"/>
    </row>
    <row r="2265" spans="1:55" x14ac:dyDescent="0.2">
      <c r="A2265" s="3" t="str">
        <f t="shared" si="35"/>
        <v>CanadaSAR_FAO2008</v>
      </c>
      <c r="B2265" t="s">
        <v>110</v>
      </c>
      <c r="C2265" t="s">
        <v>111</v>
      </c>
      <c r="D2265" t="s">
        <v>148</v>
      </c>
      <c r="E2265" t="s">
        <v>33</v>
      </c>
      <c r="F2265">
        <v>989.27802199850555</v>
      </c>
      <c r="G2265">
        <v>29.755301557220857</v>
      </c>
      <c r="H2265" t="s">
        <v>101</v>
      </c>
      <c r="I2265" t="s">
        <v>99</v>
      </c>
      <c r="J2265">
        <v>2.3846082239378549E-2</v>
      </c>
      <c r="K2265">
        <v>0.59254477100861469</v>
      </c>
      <c r="L2265">
        <v>1.6109458276940544E-2</v>
      </c>
      <c r="M2265"/>
      <c r="N2265">
        <v>1.1208845868692842E-2</v>
      </c>
      <c r="O2265">
        <v>0.3801369248457519</v>
      </c>
      <c r="P2265"/>
      <c r="Q2265">
        <v>6.2314408000000006</v>
      </c>
      <c r="R2265">
        <v>17.5543935</v>
      </c>
      <c r="S2265">
        <v>29.141767000000002</v>
      </c>
      <c r="T2265">
        <v>21.925029900000002</v>
      </c>
      <c r="U2265"/>
      <c r="V2265"/>
      <c r="W2265">
        <v>0.1196131</v>
      </c>
      <c r="X2265">
        <v>110.5146189</v>
      </c>
      <c r="Y2265">
        <v>0.52834630000000005</v>
      </c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  <c r="AY2265"/>
      <c r="AZ2265"/>
      <c r="BA2265"/>
      <c r="BB2265"/>
      <c r="BC2265"/>
    </row>
    <row r="2266" spans="1:55" x14ac:dyDescent="0.2">
      <c r="A2266" s="3" t="str">
        <f t="shared" si="35"/>
        <v>CanadaSAR_FAO2009</v>
      </c>
      <c r="B2266" t="s">
        <v>110</v>
      </c>
      <c r="C2266" t="s">
        <v>111</v>
      </c>
      <c r="D2266" t="s">
        <v>148</v>
      </c>
      <c r="E2266" t="s">
        <v>31</v>
      </c>
      <c r="F2266">
        <v>954.34432546669984</v>
      </c>
      <c r="G2266">
        <v>28.378700087133396</v>
      </c>
      <c r="H2266" t="s">
        <v>100</v>
      </c>
      <c r="I2266" t="s">
        <v>105</v>
      </c>
      <c r="J2266">
        <v>2.3043658961926134E-2</v>
      </c>
      <c r="K2266">
        <v>0.58365803055449461</v>
      </c>
      <c r="L2266">
        <v>1.6474127715284344E-2</v>
      </c>
      <c r="M2266"/>
      <c r="N2266">
        <v>7.8535358694438104E-3</v>
      </c>
      <c r="O2266">
        <v>0.39201430586077718</v>
      </c>
      <c r="P2266"/>
      <c r="Q2266">
        <v>6.0681682999999991</v>
      </c>
      <c r="R2266">
        <v>16.708992299999998</v>
      </c>
      <c r="S2266">
        <v>28.433851000000001</v>
      </c>
      <c r="T2266">
        <v>21.920120699999998</v>
      </c>
      <c r="U2266"/>
      <c r="V2266"/>
      <c r="W2266">
        <v>0.19606959999999998</v>
      </c>
      <c r="X2266">
        <v>110.5146189</v>
      </c>
      <c r="Y2266">
        <v>0.23965269999999997</v>
      </c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  <c r="AY2266"/>
      <c r="AZ2266"/>
      <c r="BA2266"/>
      <c r="BB2266"/>
      <c r="BC2266"/>
    </row>
    <row r="2267" spans="1:55" x14ac:dyDescent="0.2">
      <c r="A2267" s="3" t="str">
        <f t="shared" si="35"/>
        <v>CanadaSAR_FAO2010</v>
      </c>
      <c r="B2267" t="s">
        <v>110</v>
      </c>
      <c r="C2267" t="s">
        <v>111</v>
      </c>
      <c r="D2267" t="s">
        <v>148</v>
      </c>
      <c r="E2267" t="s">
        <v>30</v>
      </c>
      <c r="F2267">
        <v>970.98942819687079</v>
      </c>
      <c r="G2267">
        <v>28.55440663831812</v>
      </c>
      <c r="H2267" t="s">
        <v>101</v>
      </c>
      <c r="I2267" t="s">
        <v>105</v>
      </c>
      <c r="J2267">
        <v>2.2499856093131664E-2</v>
      </c>
      <c r="K2267">
        <v>0.59069523673231117</v>
      </c>
      <c r="L2267">
        <v>1.5423721224881993E-2</v>
      </c>
      <c r="M2267"/>
      <c r="N2267">
        <v>7.6309612397039437E-3</v>
      </c>
      <c r="O2267">
        <v>0.38625008080310286</v>
      </c>
      <c r="P2267"/>
      <c r="Q2267">
        <v>6.0285124000000003</v>
      </c>
      <c r="R2267">
        <v>16.3150029</v>
      </c>
      <c r="S2267">
        <v>28.846430000000002</v>
      </c>
      <c r="T2267">
        <v>21.930998800000001</v>
      </c>
      <c r="U2267"/>
      <c r="V2267"/>
      <c r="W2267">
        <v>0.36229539999999999</v>
      </c>
      <c r="X2267">
        <v>110.5146189</v>
      </c>
      <c r="Y2267">
        <v>1.0240582</v>
      </c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  <c r="AY2267"/>
      <c r="AZ2267"/>
      <c r="BA2267"/>
      <c r="BB2267"/>
      <c r="BC2267"/>
    </row>
    <row r="2268" spans="1:55" x14ac:dyDescent="0.2">
      <c r="A2268" s="3" t="str">
        <f t="shared" si="35"/>
        <v>CanadaSAR_FAO2011</v>
      </c>
      <c r="B2268" t="s">
        <v>110</v>
      </c>
      <c r="C2268" t="s">
        <v>111</v>
      </c>
      <c r="D2268" t="s">
        <v>148</v>
      </c>
      <c r="E2268" t="s">
        <v>29</v>
      </c>
      <c r="F2268">
        <v>820.84780180187897</v>
      </c>
      <c r="G2268">
        <v>23.904014714611741</v>
      </c>
      <c r="H2268" t="s">
        <v>104</v>
      </c>
      <c r="I2268" t="s">
        <v>104</v>
      </c>
      <c r="J2268">
        <v>1.8975256341196567E-2</v>
      </c>
      <c r="K2268">
        <v>0.71590554782799853</v>
      </c>
      <c r="L2268">
        <v>1.8207956745386694E-2</v>
      </c>
      <c r="M2268"/>
      <c r="N2268">
        <v>9.1261727001007431E-3</v>
      </c>
      <c r="O2268">
        <v>0.25676032272651395</v>
      </c>
      <c r="P2268"/>
      <c r="Q2268">
        <v>6.0095836</v>
      </c>
      <c r="R2268">
        <v>15.751610699999999</v>
      </c>
      <c r="S2268">
        <v>31.634663</v>
      </c>
      <c r="T2268">
        <v>21.951999400000002</v>
      </c>
      <c r="U2268"/>
      <c r="V2268"/>
      <c r="W2268">
        <v>0.3106141</v>
      </c>
      <c r="X2268">
        <v>92.546397400000004</v>
      </c>
      <c r="Y2268">
        <v>0.64168589999999992</v>
      </c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  <c r="AY2268"/>
      <c r="AZ2268"/>
      <c r="BA2268"/>
      <c r="BB2268"/>
      <c r="BC2268"/>
    </row>
    <row r="2269" spans="1:55" x14ac:dyDescent="0.2">
      <c r="A2269" s="3" t="str">
        <f t="shared" si="35"/>
        <v>CanadaSAR_FAO2012</v>
      </c>
      <c r="B2269" t="s">
        <v>110</v>
      </c>
      <c r="C2269" t="s">
        <v>111</v>
      </c>
      <c r="D2269" t="s">
        <v>148</v>
      </c>
      <c r="E2269" t="s">
        <v>28</v>
      </c>
      <c r="F2269">
        <v>820.66886585105544</v>
      </c>
      <c r="G2269">
        <v>23.640710307465785</v>
      </c>
      <c r="H2269" t="s">
        <v>104</v>
      </c>
      <c r="I2269" t="s">
        <v>104</v>
      </c>
      <c r="J2269">
        <v>1.8761960980979545E-2</v>
      </c>
      <c r="K2269">
        <v>0.71220294826459996</v>
      </c>
      <c r="L2269">
        <v>1.7927571820117529E-2</v>
      </c>
      <c r="M2269"/>
      <c r="N2269">
        <v>9.7104174917431816E-3</v>
      </c>
      <c r="O2269">
        <v>0.26015906242353937</v>
      </c>
      <c r="P2269"/>
      <c r="Q2269">
        <v>6.0516689999999995</v>
      </c>
      <c r="R2269">
        <v>15.8299386</v>
      </c>
      <c r="S2269">
        <v>33.895369000000002</v>
      </c>
      <c r="T2269">
        <v>21.965448599999998</v>
      </c>
      <c r="U2269"/>
      <c r="V2269"/>
      <c r="W2269">
        <v>0.64470919999999998</v>
      </c>
      <c r="X2269">
        <v>92.546397400000004</v>
      </c>
      <c r="Y2269">
        <v>0.59841900000000015</v>
      </c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  <c r="AY2269"/>
      <c r="AZ2269"/>
      <c r="BA2269"/>
      <c r="BB2269"/>
      <c r="BC2269"/>
    </row>
    <row r="2270" spans="1:55" x14ac:dyDescent="0.2">
      <c r="A2270" s="3" t="str">
        <f t="shared" si="35"/>
        <v>CanadaSAR_FAO2013</v>
      </c>
      <c r="B2270" t="s">
        <v>110</v>
      </c>
      <c r="C2270" t="s">
        <v>111</v>
      </c>
      <c r="D2270" t="s">
        <v>148</v>
      </c>
      <c r="E2270" t="s">
        <v>27</v>
      </c>
      <c r="F2270">
        <v>832.13972687596174</v>
      </c>
      <c r="G2270">
        <v>23.719203544717519</v>
      </c>
      <c r="H2270" t="s">
        <v>105</v>
      </c>
      <c r="I2270" t="s">
        <v>104</v>
      </c>
      <c r="J2270">
        <v>1.8767474644144057E-2</v>
      </c>
      <c r="K2270">
        <v>0.71692882274696934</v>
      </c>
      <c r="L2270">
        <v>1.7728069677852794E-2</v>
      </c>
      <c r="M2270"/>
      <c r="N2270">
        <v>8.80148372860836E-3</v>
      </c>
      <c r="O2270">
        <v>0.25654162384656942</v>
      </c>
      <c r="P2270"/>
      <c r="Q2270">
        <v>6.0517511000000006</v>
      </c>
      <c r="R2270">
        <v>15.845218200000001</v>
      </c>
      <c r="S2270">
        <v>32.811856999999996</v>
      </c>
      <c r="T2270">
        <v>21.972994200000002</v>
      </c>
      <c r="U2270"/>
      <c r="V2270"/>
      <c r="W2270">
        <v>0.57455300000000009</v>
      </c>
      <c r="X2270">
        <v>92.546397400000004</v>
      </c>
      <c r="Y2270">
        <v>1.6574190000000002</v>
      </c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  <c r="AY2270"/>
      <c r="AZ2270"/>
      <c r="BA2270"/>
      <c r="BB2270"/>
      <c r="BC2270"/>
    </row>
    <row r="2271" spans="1:55" x14ac:dyDescent="0.2">
      <c r="A2271" s="3" t="str">
        <f t="shared" si="35"/>
        <v>CanadaSAR_FAO2014</v>
      </c>
      <c r="B2271" t="s">
        <v>110</v>
      </c>
      <c r="C2271" t="s">
        <v>111</v>
      </c>
      <c r="D2271" t="s">
        <v>148</v>
      </c>
      <c r="E2271" t="s">
        <v>24</v>
      </c>
      <c r="F2271">
        <v>839.60517926934131</v>
      </c>
      <c r="G2271">
        <v>23.692605835307813</v>
      </c>
      <c r="H2271" t="s">
        <v>105</v>
      </c>
      <c r="I2271" t="s">
        <v>105</v>
      </c>
      <c r="J2271">
        <v>1.868870268472448E-2</v>
      </c>
      <c r="K2271">
        <v>0.72082723453964948</v>
      </c>
      <c r="L2271">
        <v>1.7293971910506783E-2</v>
      </c>
      <c r="M2271"/>
      <c r="N2271">
        <v>8.6939606680459264E-3</v>
      </c>
      <c r="O2271">
        <v>0.25318483288179777</v>
      </c>
      <c r="P2271"/>
      <c r="Q2271">
        <v>6.0523365</v>
      </c>
      <c r="R2271">
        <v>15.629661599999999</v>
      </c>
      <c r="S2271">
        <v>32.339168999999998</v>
      </c>
      <c r="T2271">
        <v>21.976882499999999</v>
      </c>
      <c r="U2271"/>
      <c r="V2271"/>
      <c r="W2271">
        <v>0.59270539999999994</v>
      </c>
      <c r="X2271">
        <v>92.546397400000004</v>
      </c>
      <c r="Y2271">
        <v>1.4602238000000001</v>
      </c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  <c r="AY2271"/>
      <c r="AZ2271"/>
      <c r="BA2271"/>
      <c r="BB2271"/>
      <c r="BC2271"/>
    </row>
    <row r="2272" spans="1:55" x14ac:dyDescent="0.2">
      <c r="A2272" s="3" t="str">
        <f t="shared" si="35"/>
        <v>CanadaSAR_FAO2015</v>
      </c>
      <c r="B2272" t="s">
        <v>110</v>
      </c>
      <c r="C2272" t="s">
        <v>111</v>
      </c>
      <c r="D2272" t="s">
        <v>148</v>
      </c>
      <c r="E2272" t="s">
        <v>22</v>
      </c>
      <c r="F2272">
        <v>837.76932271730016</v>
      </c>
      <c r="G2272">
        <v>23.465016427157703</v>
      </c>
      <c r="H2272" t="s">
        <v>105</v>
      </c>
      <c r="I2272" t="s">
        <v>105</v>
      </c>
      <c r="J2272">
        <v>1.8685766502423314E-2</v>
      </c>
      <c r="K2272">
        <v>0.71920146280600927</v>
      </c>
      <c r="L2272">
        <v>1.7663464507894844E-2</v>
      </c>
      <c r="M2272"/>
      <c r="N2272">
        <v>9.1588929307063419E-3</v>
      </c>
      <c r="O2272">
        <v>0.25397617975538955</v>
      </c>
      <c r="P2272"/>
      <c r="Q2272">
        <v>6.0819846000000002</v>
      </c>
      <c r="R2272">
        <v>15.153503400000002</v>
      </c>
      <c r="S2272">
        <v>32.503066000000004</v>
      </c>
      <c r="T2272">
        <v>21.983574100000002</v>
      </c>
      <c r="U2272"/>
      <c r="V2272"/>
      <c r="W2272">
        <v>1.4601134999999998</v>
      </c>
      <c r="X2272">
        <v>92.546397400000004</v>
      </c>
      <c r="Y2272">
        <v>1.0461888000000001</v>
      </c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  <c r="AY2272"/>
      <c r="AZ2272"/>
      <c r="BA2272"/>
      <c r="BB2272"/>
      <c r="BC2272"/>
    </row>
    <row r="2273" spans="1:55" x14ac:dyDescent="0.2">
      <c r="A2273" s="3" t="str">
        <f t="shared" si="35"/>
        <v>CanadaSAR_FAO2016</v>
      </c>
      <c r="B2273" t="s">
        <v>110</v>
      </c>
      <c r="C2273" t="s">
        <v>111</v>
      </c>
      <c r="D2273" t="s">
        <v>148</v>
      </c>
      <c r="E2273" t="s">
        <v>21</v>
      </c>
      <c r="F2273">
        <v>736.19450210610114</v>
      </c>
      <c r="G2273">
        <v>20.387841624725965</v>
      </c>
      <c r="H2273" t="s">
        <v>102</v>
      </c>
      <c r="I2273" t="s">
        <v>106</v>
      </c>
      <c r="J2273">
        <v>1.6203832368685344E-2</v>
      </c>
      <c r="K2273">
        <v>0.81876494818147572</v>
      </c>
      <c r="L2273">
        <v>2.0206201667654668E-2</v>
      </c>
      <c r="M2273"/>
      <c r="N2273">
        <v>1.0288819109444795E-2</v>
      </c>
      <c r="O2273">
        <v>0.15074003104142483</v>
      </c>
      <c r="P2273"/>
      <c r="Q2273">
        <v>6.1962330000000003</v>
      </c>
      <c r="R2273">
        <v>15.129246299999998</v>
      </c>
      <c r="S2273">
        <v>32.090239000000004</v>
      </c>
      <c r="T2273">
        <v>22.025150699999998</v>
      </c>
      <c r="U2273"/>
      <c r="V2273"/>
      <c r="W2273">
        <v>0.76772849999999992</v>
      </c>
      <c r="X2273">
        <v>96.117207100000002</v>
      </c>
      <c r="Y2273">
        <v>0.3190306</v>
      </c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  <c r="AY2273"/>
      <c r="AZ2273"/>
      <c r="BA2273"/>
      <c r="BB2273"/>
      <c r="BC2273"/>
    </row>
    <row r="2274" spans="1:55" x14ac:dyDescent="0.2">
      <c r="A2274" s="3" t="str">
        <f t="shared" si="35"/>
        <v>CanadaSAR_FAO2017</v>
      </c>
      <c r="B2274" t="s">
        <v>110</v>
      </c>
      <c r="C2274" t="s">
        <v>111</v>
      </c>
      <c r="D2274" t="s">
        <v>148</v>
      </c>
      <c r="E2274" t="s">
        <v>20</v>
      </c>
      <c r="F2274">
        <v>752.33596663118033</v>
      </c>
      <c r="G2274">
        <v>20.586430653537995</v>
      </c>
      <c r="H2274" t="s">
        <v>102</v>
      </c>
      <c r="I2274" t="s">
        <v>106</v>
      </c>
      <c r="J2274">
        <v>1.6326815646002649E-2</v>
      </c>
      <c r="K2274">
        <v>0.81958326422854522</v>
      </c>
      <c r="L2274">
        <v>2.018124485461251E-2</v>
      </c>
      <c r="M2274"/>
      <c r="N2274">
        <v>1.1093529643300534E-2</v>
      </c>
      <c r="O2274">
        <v>0.14914196127354162</v>
      </c>
      <c r="P2274"/>
      <c r="Q2274">
        <v>6.2725600000000004</v>
      </c>
      <c r="R2274">
        <v>15.0574452</v>
      </c>
      <c r="S2274">
        <v>32.099848999999999</v>
      </c>
      <c r="T2274">
        <v>22.055754</v>
      </c>
      <c r="U2274"/>
      <c r="V2274"/>
      <c r="W2274">
        <v>1.1796221</v>
      </c>
      <c r="X2274">
        <v>96.117207100000002</v>
      </c>
      <c r="Y2274">
        <v>1.0668796999999999</v>
      </c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  <c r="AY2274"/>
      <c r="AZ2274"/>
      <c r="BA2274"/>
      <c r="BB2274"/>
      <c r="BC2274"/>
    </row>
    <row r="2275" spans="1:55" x14ac:dyDescent="0.2">
      <c r="A2275" s="3" t="str">
        <f t="shared" si="35"/>
        <v>CanadaSAR_FAO2018</v>
      </c>
      <c r="B2275" t="s">
        <v>110</v>
      </c>
      <c r="C2275" t="s">
        <v>111</v>
      </c>
      <c r="D2275" t="s">
        <v>148</v>
      </c>
      <c r="E2275" t="s">
        <v>19</v>
      </c>
      <c r="F2275">
        <v>770.57935758016311</v>
      </c>
      <c r="G2275">
        <v>20.789899129330532</v>
      </c>
      <c r="H2275" t="s">
        <v>102</v>
      </c>
      <c r="I2275" t="s">
        <v>106</v>
      </c>
      <c r="J2275">
        <v>1.6322815983190214E-2</v>
      </c>
      <c r="K2275">
        <v>0.8181764760493051</v>
      </c>
      <c r="L2275">
        <v>2.0102352849083658E-2</v>
      </c>
      <c r="M2275"/>
      <c r="N2275">
        <v>1.1024887379892412E-2</v>
      </c>
      <c r="O2275">
        <v>0.15069628372171873</v>
      </c>
      <c r="P2275"/>
      <c r="Q2275">
        <v>6.3698411999999998</v>
      </c>
      <c r="R2275">
        <v>15.1435137</v>
      </c>
      <c r="S2275">
        <v>34.211940999999996</v>
      </c>
      <c r="T2275">
        <v>22.199800400000001</v>
      </c>
      <c r="U2275"/>
      <c r="V2275"/>
      <c r="W2275">
        <v>3.0572035999999998</v>
      </c>
      <c r="X2275">
        <v>96.117207100000002</v>
      </c>
      <c r="Y2275">
        <v>0.47331290000000004</v>
      </c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  <c r="AY2275"/>
      <c r="AZ2275"/>
      <c r="BA2275"/>
      <c r="BB2275"/>
      <c r="BC2275"/>
    </row>
    <row r="2276" spans="1:55" x14ac:dyDescent="0.2">
      <c r="A2276" s="3" t="str">
        <f t="shared" si="35"/>
        <v>CanadaSAR_FAO2019</v>
      </c>
      <c r="B2276" t="s">
        <v>110</v>
      </c>
      <c r="C2276" t="s">
        <v>111</v>
      </c>
      <c r="D2276" t="s">
        <v>148</v>
      </c>
      <c r="E2276" t="s">
        <v>18</v>
      </c>
      <c r="F2276">
        <v>753.45586418480593</v>
      </c>
      <c r="G2276">
        <v>20.038064291641682</v>
      </c>
      <c r="H2276" t="s">
        <v>108</v>
      </c>
      <c r="I2276" t="s">
        <v>104</v>
      </c>
      <c r="J2276">
        <v>1.5881203327637771E-2</v>
      </c>
      <c r="K2276">
        <v>0.81780387057734172</v>
      </c>
      <c r="L2276">
        <v>2.096717362704472E-2</v>
      </c>
      <c r="M2276"/>
      <c r="N2276">
        <v>1.1577373453766478E-2</v>
      </c>
      <c r="O2276">
        <v>0.14965158234184706</v>
      </c>
      <c r="P2276"/>
      <c r="Q2276">
        <v>6.3228476999999996</v>
      </c>
      <c r="R2276">
        <v>15.073422000000001</v>
      </c>
      <c r="S2276">
        <v>32.696103000000001</v>
      </c>
      <c r="T2276">
        <v>22.2601257</v>
      </c>
      <c r="U2276"/>
      <c r="V2276"/>
      <c r="W2276">
        <v>1.2627265999999999</v>
      </c>
      <c r="X2276">
        <v>96.117207100000002</v>
      </c>
      <c r="Y2276">
        <v>0.39020840000000001</v>
      </c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  <c r="AY2276"/>
      <c r="AZ2276"/>
      <c r="BA2276"/>
      <c r="BB2276"/>
      <c r="BC2276"/>
    </row>
    <row r="2277" spans="1:55" x14ac:dyDescent="0.2">
      <c r="A2277" s="3" t="str">
        <f t="shared" si="35"/>
        <v>CanadaSAR_FAO2020</v>
      </c>
      <c r="B2277" t="s">
        <v>110</v>
      </c>
      <c r="C2277" t="s">
        <v>111</v>
      </c>
      <c r="D2277" t="s">
        <v>148</v>
      </c>
      <c r="E2277" t="s">
        <v>107</v>
      </c>
      <c r="F2277">
        <v>703.79327797065696</v>
      </c>
      <c r="G2277">
        <v>18.517383747334833</v>
      </c>
      <c r="H2277" t="s">
        <v>108</v>
      </c>
      <c r="I2277" t="s">
        <v>104</v>
      </c>
      <c r="J2277">
        <v>1.56149373434347E-2</v>
      </c>
      <c r="K2277">
        <v>0.80205123809455869</v>
      </c>
      <c r="L2277">
        <v>2.2883454856939586E-2</v>
      </c>
      <c r="M2277"/>
      <c r="N2277">
        <v>1.1741415363374773E-2</v>
      </c>
      <c r="O2277">
        <v>0.16332389168512693</v>
      </c>
      <c r="P2277"/>
      <c r="Q2277">
        <v>6.3010985000000002</v>
      </c>
      <c r="R2277">
        <v>14.811216</v>
      </c>
      <c r="S2277">
        <v>36.484550999999996</v>
      </c>
      <c r="T2277">
        <v>22.2983522</v>
      </c>
      <c r="U2277"/>
      <c r="V2277"/>
      <c r="W2277">
        <v>0.2099502</v>
      </c>
      <c r="X2277">
        <v>96.117207100000002</v>
      </c>
      <c r="Y2277">
        <v>4.5961399999999999E-2</v>
      </c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  <c r="AY2277"/>
      <c r="AZ2277"/>
      <c r="BA2277"/>
      <c r="BB2277"/>
      <c r="BC2277"/>
    </row>
    <row r="2278" spans="1:55" x14ac:dyDescent="0.2">
      <c r="A2278" s="3" t="str">
        <f t="shared" si="35"/>
        <v>ChinaAR4_FAO1990</v>
      </c>
      <c r="B2278" t="s">
        <v>154</v>
      </c>
      <c r="C2278" t="s">
        <v>155</v>
      </c>
      <c r="D2278" t="s">
        <v>142</v>
      </c>
      <c r="E2278" t="s">
        <v>79</v>
      </c>
      <c r="F2278">
        <v>2886.6460510250004</v>
      </c>
      <c r="G2278">
        <v>2.5428860062677012</v>
      </c>
      <c r="H2278" t="s">
        <v>239</v>
      </c>
      <c r="I2278" t="s">
        <v>156</v>
      </c>
      <c r="J2278">
        <v>8.9206329145747248E-2</v>
      </c>
      <c r="K2278">
        <v>0.81722849227127825</v>
      </c>
      <c r="L2278">
        <v>6.7450908344257446E-2</v>
      </c>
      <c r="M2278"/>
      <c r="N2278">
        <v>3.0687999307550989E-2</v>
      </c>
      <c r="O2278">
        <v>8.4632600076913325E-2</v>
      </c>
      <c r="P2278">
        <v>147.24576500000001</v>
      </c>
      <c r="Q2278">
        <v>54.511185800000007</v>
      </c>
      <c r="R2278">
        <v>166.56568999999999</v>
      </c>
      <c r="S2278">
        <v>222.03524059999998</v>
      </c>
      <c r="T2278">
        <v>1.657297</v>
      </c>
      <c r="U2278">
        <v>1.7968999999999999E-3</v>
      </c>
      <c r="V2278"/>
      <c r="W2278">
        <v>0.82986809999999989</v>
      </c>
      <c r="X2278"/>
      <c r="Y2278">
        <v>0.31351089999999998</v>
      </c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  <c r="AY2278"/>
      <c r="AZ2278"/>
      <c r="BA2278"/>
      <c r="BB2278"/>
      <c r="BC2278"/>
    </row>
    <row r="2279" spans="1:55" x14ac:dyDescent="0.2">
      <c r="A2279" s="3" t="str">
        <f t="shared" si="35"/>
        <v>ChinaAR4_FAO1991</v>
      </c>
      <c r="B2279" t="s">
        <v>154</v>
      </c>
      <c r="C2279" t="s">
        <v>155</v>
      </c>
      <c r="D2279" t="s">
        <v>142</v>
      </c>
      <c r="E2279" t="s">
        <v>78</v>
      </c>
      <c r="F2279">
        <v>3032.6616173310003</v>
      </c>
      <c r="G2279">
        <v>2.635309631146701</v>
      </c>
      <c r="H2279" t="s">
        <v>247</v>
      </c>
      <c r="I2279" t="s">
        <v>156</v>
      </c>
      <c r="J2279">
        <v>9.320369425752488E-2</v>
      </c>
      <c r="K2279">
        <v>0.81551221734279811</v>
      </c>
      <c r="L2279">
        <v>6.5770108534410246E-2</v>
      </c>
      <c r="M2279"/>
      <c r="N2279">
        <v>3.4779364571450644E-2</v>
      </c>
      <c r="O2279">
        <v>8.3938309551341017E-2</v>
      </c>
      <c r="P2279">
        <v>145.0455925</v>
      </c>
      <c r="Q2279">
        <v>56.970134600000002</v>
      </c>
      <c r="R2279">
        <v>171.8637525</v>
      </c>
      <c r="S2279">
        <v>226.71771459999999</v>
      </c>
      <c r="T2279">
        <v>1.657297</v>
      </c>
      <c r="U2279">
        <v>1.7968999999999999E-3</v>
      </c>
      <c r="V2279"/>
      <c r="W2279">
        <v>0.82986809999999989</v>
      </c>
      <c r="X2279"/>
      <c r="Y2279">
        <v>0.31351089999999998</v>
      </c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  <c r="AY2279"/>
      <c r="AZ2279"/>
      <c r="BA2279"/>
      <c r="BB2279"/>
      <c r="BC2279"/>
    </row>
    <row r="2280" spans="1:55" x14ac:dyDescent="0.2">
      <c r="A2280" s="3" t="str">
        <f t="shared" si="35"/>
        <v>ChinaAR4_FAO1992</v>
      </c>
      <c r="B2280" t="s">
        <v>154</v>
      </c>
      <c r="C2280" t="s">
        <v>155</v>
      </c>
      <c r="D2280" t="s">
        <v>142</v>
      </c>
      <c r="E2280" t="s">
        <v>76</v>
      </c>
      <c r="F2280">
        <v>3160.2567808479998</v>
      </c>
      <c r="G2280">
        <v>2.7127366205550354</v>
      </c>
      <c r="H2280" t="s">
        <v>229</v>
      </c>
      <c r="I2280" t="s">
        <v>156</v>
      </c>
      <c r="J2280">
        <v>9.7413608862630161E-2</v>
      </c>
      <c r="K2280">
        <v>0.81330454397769469</v>
      </c>
      <c r="L2280">
        <v>6.4618188805912094E-2</v>
      </c>
      <c r="M2280"/>
      <c r="N2280">
        <v>4.0083039066847473E-2</v>
      </c>
      <c r="O2280">
        <v>8.1994228149545767E-2</v>
      </c>
      <c r="P2280">
        <v>142.70711249999999</v>
      </c>
      <c r="Q2280">
        <v>58.3324262</v>
      </c>
      <c r="R2280">
        <v>173.78404499999999</v>
      </c>
      <c r="S2280">
        <v>230.59824080000001</v>
      </c>
      <c r="T2280">
        <v>1.657297</v>
      </c>
      <c r="U2280">
        <v>1.7968999999999999E-3</v>
      </c>
      <c r="V2280"/>
      <c r="W2280">
        <v>0.82986809999999989</v>
      </c>
      <c r="X2280"/>
      <c r="Y2280">
        <v>0.31351089999999998</v>
      </c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  <c r="AY2280"/>
      <c r="AZ2280"/>
      <c r="BA2280"/>
      <c r="BB2280"/>
      <c r="BC2280"/>
    </row>
    <row r="2281" spans="1:55" x14ac:dyDescent="0.2">
      <c r="A2281" s="3" t="str">
        <f t="shared" si="35"/>
        <v>ChinaAR4_FAO1993</v>
      </c>
      <c r="B2281" t="s">
        <v>154</v>
      </c>
      <c r="C2281" t="s">
        <v>155</v>
      </c>
      <c r="D2281" t="s">
        <v>142</v>
      </c>
      <c r="E2281" t="s">
        <v>73</v>
      </c>
      <c r="F2281">
        <v>3388.613157364</v>
      </c>
      <c r="G2281">
        <v>2.8755075840636777</v>
      </c>
      <c r="H2281" t="s">
        <v>212</v>
      </c>
      <c r="I2281" t="s">
        <v>156</v>
      </c>
      <c r="J2281">
        <v>0.10396549992870864</v>
      </c>
      <c r="K2281">
        <v>0.82218325628153877</v>
      </c>
      <c r="L2281">
        <v>6.1665833530125093E-2</v>
      </c>
      <c r="M2281"/>
      <c r="N2281">
        <v>4.3431144592050303E-2</v>
      </c>
      <c r="O2281">
        <v>7.2719765596285804E-2</v>
      </c>
      <c r="P2281">
        <v>135.059935</v>
      </c>
      <c r="Q2281">
        <v>60.387727399999996</v>
      </c>
      <c r="R2281">
        <v>178.04864500000002</v>
      </c>
      <c r="S2281">
        <v>219.32519880000001</v>
      </c>
      <c r="T2281">
        <v>1.6572398000000002</v>
      </c>
      <c r="U2281">
        <v>1.7968999999999999E-3</v>
      </c>
      <c r="V2281"/>
      <c r="W2281">
        <v>0.82986809999999989</v>
      </c>
      <c r="X2281"/>
      <c r="Y2281">
        <v>0.31351089999999998</v>
      </c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  <c r="AY2281"/>
      <c r="AZ2281"/>
      <c r="BA2281"/>
      <c r="BB2281"/>
      <c r="BC2281"/>
    </row>
    <row r="2282" spans="1:55" x14ac:dyDescent="0.2">
      <c r="A2282" s="3" t="str">
        <f t="shared" si="35"/>
        <v>ChinaAR4_FAO1994</v>
      </c>
      <c r="B2282" t="s">
        <v>154</v>
      </c>
      <c r="C2282" t="s">
        <v>155</v>
      </c>
      <c r="D2282" t="s">
        <v>142</v>
      </c>
      <c r="E2282" t="s">
        <v>70</v>
      </c>
      <c r="F2282">
        <v>3546.8144135799998</v>
      </c>
      <c r="G2282">
        <v>2.9759273838912264</v>
      </c>
      <c r="H2282" t="s">
        <v>170</v>
      </c>
      <c r="I2282" t="s">
        <v>156</v>
      </c>
      <c r="J2282">
        <v>0.10792136734291755</v>
      </c>
      <c r="K2282">
        <v>0.81700567385343392</v>
      </c>
      <c r="L2282">
        <v>6.0254982488437324E-2</v>
      </c>
      <c r="M2282"/>
      <c r="N2282">
        <v>4.7611738396413583E-2</v>
      </c>
      <c r="O2282">
        <v>7.5127605261715164E-2</v>
      </c>
      <c r="P2282">
        <v>134.1396325</v>
      </c>
      <c r="Q2282">
        <v>62.651555800000004</v>
      </c>
      <c r="R2282">
        <v>185.7953775</v>
      </c>
      <c r="S2282">
        <v>230.2300022</v>
      </c>
      <c r="T2282">
        <v>1.6572398000000002</v>
      </c>
      <c r="U2282">
        <v>1.7968999999999999E-3</v>
      </c>
      <c r="V2282"/>
      <c r="W2282">
        <v>0.82986809999999989</v>
      </c>
      <c r="X2282"/>
      <c r="Y2282">
        <v>0.31351089999999998</v>
      </c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  <c r="AY2282"/>
      <c r="AZ2282"/>
      <c r="BA2282"/>
      <c r="BB2282"/>
      <c r="BC2282"/>
    </row>
    <row r="2283" spans="1:55" x14ac:dyDescent="0.2">
      <c r="A2283" s="3" t="str">
        <f t="shared" si="35"/>
        <v>ChinaAR4_FAO1995</v>
      </c>
      <c r="B2283" t="s">
        <v>154</v>
      </c>
      <c r="C2283" t="s">
        <v>155</v>
      </c>
      <c r="D2283" t="s">
        <v>142</v>
      </c>
      <c r="E2283" t="s">
        <v>68</v>
      </c>
      <c r="F2283">
        <v>3948.8961485</v>
      </c>
      <c r="G2283">
        <v>3.2774866257765458</v>
      </c>
      <c r="H2283" t="s">
        <v>158</v>
      </c>
      <c r="I2283" t="s">
        <v>156</v>
      </c>
      <c r="J2283">
        <v>0.11741654542663903</v>
      </c>
      <c r="K2283">
        <v>0.81697309290482589</v>
      </c>
      <c r="L2283">
        <v>5.2051577395388675E-2</v>
      </c>
      <c r="M2283"/>
      <c r="N2283">
        <v>4.8505555172110137E-2</v>
      </c>
      <c r="O2283">
        <v>8.2469774527675205E-2</v>
      </c>
      <c r="P2283">
        <v>136.64304749999999</v>
      </c>
      <c r="Q2283">
        <v>66.946045299999994</v>
      </c>
      <c r="R2283">
        <v>201.4955975</v>
      </c>
      <c r="S2283">
        <v>266.69238819999998</v>
      </c>
      <c r="T2283">
        <v>1.6847089000000002</v>
      </c>
      <c r="U2283">
        <v>1.7968999999999999E-3</v>
      </c>
      <c r="V2283"/>
      <c r="W2283">
        <v>0.82986809999999989</v>
      </c>
      <c r="X2283"/>
      <c r="Y2283">
        <v>0.31351089999999998</v>
      </c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  <c r="AY2283"/>
      <c r="AZ2283"/>
      <c r="BA2283"/>
      <c r="BB2283"/>
      <c r="BC2283"/>
    </row>
    <row r="2284" spans="1:55" x14ac:dyDescent="0.2">
      <c r="A2284" s="3" t="str">
        <f t="shared" si="35"/>
        <v>ChinaAR4_FAO1996</v>
      </c>
      <c r="B2284" t="s">
        <v>154</v>
      </c>
      <c r="C2284" t="s">
        <v>155</v>
      </c>
      <c r="D2284" t="s">
        <v>142</v>
      </c>
      <c r="E2284" t="s">
        <v>65</v>
      </c>
      <c r="F2284">
        <v>3965.39174211</v>
      </c>
      <c r="G2284">
        <v>3.2568615187138104</v>
      </c>
      <c r="H2284" t="s">
        <v>158</v>
      </c>
      <c r="I2284" t="s">
        <v>156</v>
      </c>
      <c r="J2284">
        <v>0.11665680660911777</v>
      </c>
      <c r="K2284">
        <v>0.80617056470163029</v>
      </c>
      <c r="L2284">
        <v>4.9774554381095196E-2</v>
      </c>
      <c r="M2284"/>
      <c r="N2284">
        <v>5.1020633813179436E-2</v>
      </c>
      <c r="O2284">
        <v>9.3034247104095122E-2</v>
      </c>
      <c r="P2284">
        <v>139.47878249999999</v>
      </c>
      <c r="Q2284">
        <v>71.629267999999996</v>
      </c>
      <c r="R2284">
        <v>217.17675250000002</v>
      </c>
      <c r="S2284">
        <v>286.20811020000002</v>
      </c>
      <c r="T2284">
        <v>1.6898119</v>
      </c>
      <c r="U2284">
        <v>1.5872E-3</v>
      </c>
      <c r="V2284"/>
      <c r="W2284">
        <v>1.2622950000000002</v>
      </c>
      <c r="X2284"/>
      <c r="Y2284">
        <v>0.2235182</v>
      </c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  <c r="AY2284"/>
      <c r="AZ2284"/>
      <c r="BA2284"/>
      <c r="BB2284"/>
      <c r="BC2284"/>
    </row>
    <row r="2285" spans="1:55" x14ac:dyDescent="0.2">
      <c r="A2285" s="3" t="str">
        <f t="shared" si="35"/>
        <v>ChinaAR4_FAO1997</v>
      </c>
      <c r="B2285" t="s">
        <v>154</v>
      </c>
      <c r="C2285" t="s">
        <v>155</v>
      </c>
      <c r="D2285" t="s">
        <v>142</v>
      </c>
      <c r="E2285" t="s">
        <v>64</v>
      </c>
      <c r="F2285">
        <v>3955.91205352</v>
      </c>
      <c r="G2285">
        <v>3.2159925642907954</v>
      </c>
      <c r="H2285" t="s">
        <v>253</v>
      </c>
      <c r="I2285" t="s">
        <v>156</v>
      </c>
      <c r="J2285">
        <v>0.11199129061145836</v>
      </c>
      <c r="K2285">
        <v>0.82184370026808606</v>
      </c>
      <c r="L2285">
        <v>4.7828399029155366E-2</v>
      </c>
      <c r="M2285"/>
      <c r="N2285">
        <v>5.4295999783129177E-2</v>
      </c>
      <c r="O2285">
        <v>7.6031900919629331E-2</v>
      </c>
      <c r="P2285">
        <v>141.12928500000001</v>
      </c>
      <c r="Q2285">
        <v>60.938550199999995</v>
      </c>
      <c r="R2285">
        <v>183.0458075</v>
      </c>
      <c r="S2285">
        <v>261.36188340000001</v>
      </c>
      <c r="T2285">
        <v>1.6908717</v>
      </c>
      <c r="U2285">
        <v>1.1355E-3</v>
      </c>
      <c r="V2285"/>
      <c r="W2285">
        <v>1.3370545999999999</v>
      </c>
      <c r="X2285"/>
      <c r="Y2285">
        <v>0.20556350000000001</v>
      </c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  <c r="AY2285"/>
      <c r="AZ2285"/>
      <c r="BA2285"/>
      <c r="BB2285"/>
      <c r="BC2285"/>
    </row>
    <row r="2286" spans="1:55" x14ac:dyDescent="0.2">
      <c r="A2286" s="3" t="str">
        <f t="shared" si="35"/>
        <v>ChinaAR4_FAO1998</v>
      </c>
      <c r="B2286" t="s">
        <v>154</v>
      </c>
      <c r="C2286" t="s">
        <v>155</v>
      </c>
      <c r="D2286" t="s">
        <v>142</v>
      </c>
      <c r="E2286" t="s">
        <v>62</v>
      </c>
      <c r="F2286">
        <v>4069.2314285400003</v>
      </c>
      <c r="G2286">
        <v>3.2765252839641366</v>
      </c>
      <c r="H2286" t="s">
        <v>254</v>
      </c>
      <c r="I2286" t="s">
        <v>156</v>
      </c>
      <c r="J2286">
        <v>0.11681010162167157</v>
      </c>
      <c r="K2286">
        <v>0.82048371016290567</v>
      </c>
      <c r="L2286">
        <v>4.448856662963338E-2</v>
      </c>
      <c r="M2286"/>
      <c r="N2286">
        <v>5.5480648855845915E-2</v>
      </c>
      <c r="O2286">
        <v>7.954707435161501E-2</v>
      </c>
      <c r="P2286">
        <v>138.67952750000001</v>
      </c>
      <c r="Q2286">
        <v>65.351747100000011</v>
      </c>
      <c r="R2286">
        <v>200.51330250000001</v>
      </c>
      <c r="S2286">
        <v>263.9465864</v>
      </c>
      <c r="T2286">
        <v>1.6952049999999999</v>
      </c>
      <c r="U2286">
        <v>3.9754999999999999E-3</v>
      </c>
      <c r="V2286"/>
      <c r="W2286">
        <v>1.5676435999999998</v>
      </c>
      <c r="X2286"/>
      <c r="Y2286">
        <v>0.22477629999999998</v>
      </c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  <c r="AY2286"/>
      <c r="AZ2286"/>
      <c r="BA2286"/>
      <c r="BB2286"/>
      <c r="BC2286"/>
    </row>
    <row r="2287" spans="1:55" x14ac:dyDescent="0.2">
      <c r="A2287" s="3" t="str">
        <f t="shared" si="35"/>
        <v>ChinaAR4_FAO1999</v>
      </c>
      <c r="B2287" t="s">
        <v>154</v>
      </c>
      <c r="C2287" t="s">
        <v>155</v>
      </c>
      <c r="D2287" t="s">
        <v>142</v>
      </c>
      <c r="E2287" t="s">
        <v>60</v>
      </c>
      <c r="F2287">
        <v>3996.6146971499998</v>
      </c>
      <c r="G2287">
        <v>3.1903113564720389</v>
      </c>
      <c r="H2287" t="s">
        <v>255</v>
      </c>
      <c r="I2287" t="s">
        <v>156</v>
      </c>
      <c r="J2287">
        <v>0.11472047868238988</v>
      </c>
      <c r="K2287">
        <v>0.80945936627490234</v>
      </c>
      <c r="L2287">
        <v>4.3252507446682228E-2</v>
      </c>
      <c r="M2287"/>
      <c r="N2287">
        <v>6.1336160369626837E-2</v>
      </c>
      <c r="O2287">
        <v>8.5951965908788522E-2</v>
      </c>
      <c r="P2287">
        <v>138.96682750000002</v>
      </c>
      <c r="Q2287">
        <v>67.837401999999997</v>
      </c>
      <c r="R2287">
        <v>205.82477250000002</v>
      </c>
      <c r="S2287">
        <v>275.53422699999999</v>
      </c>
      <c r="T2287">
        <v>1.7055362000000001</v>
      </c>
      <c r="U2287">
        <v>1.0107E-3</v>
      </c>
      <c r="V2287"/>
      <c r="W2287">
        <v>1.4392878</v>
      </c>
      <c r="X2287"/>
      <c r="Y2287">
        <v>0.17423810000000001</v>
      </c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  <c r="AW2287"/>
      <c r="AX2287"/>
      <c r="AY2287"/>
      <c r="AZ2287"/>
      <c r="BA2287"/>
      <c r="BB2287"/>
      <c r="BC2287"/>
    </row>
    <row r="2288" spans="1:55" x14ac:dyDescent="0.2">
      <c r="A2288" s="3" t="str">
        <f t="shared" si="35"/>
        <v>ChinaAR4_FAO2000</v>
      </c>
      <c r="B2288" t="s">
        <v>154</v>
      </c>
      <c r="C2288" t="s">
        <v>155</v>
      </c>
      <c r="D2288" t="s">
        <v>142</v>
      </c>
      <c r="E2288" t="s">
        <v>58</v>
      </c>
      <c r="F2288">
        <v>4184.0496997600003</v>
      </c>
      <c r="G2288">
        <v>3.3137181866320304</v>
      </c>
      <c r="H2288" t="s">
        <v>158</v>
      </c>
      <c r="I2288" t="s">
        <v>156</v>
      </c>
      <c r="J2288">
        <v>0.11769084314168111</v>
      </c>
      <c r="K2288">
        <v>0.81832323841573806</v>
      </c>
      <c r="L2288">
        <v>3.9362089859842464E-2</v>
      </c>
      <c r="M2288"/>
      <c r="N2288">
        <v>6.3027549604663294E-2</v>
      </c>
      <c r="O2288">
        <v>7.9287122119756095E-2</v>
      </c>
      <c r="P2288">
        <v>133.1003475</v>
      </c>
      <c r="Q2288">
        <v>69.498922800000003</v>
      </c>
      <c r="R2288">
        <v>210.28981749999997</v>
      </c>
      <c r="S2288">
        <v>263.6611322</v>
      </c>
      <c r="T2288">
        <v>1.7142132999999999</v>
      </c>
      <c r="U2288">
        <v>2.2011999999999999E-3</v>
      </c>
      <c r="V2288"/>
      <c r="W2288">
        <v>1.6267496000000001</v>
      </c>
      <c r="X2288"/>
      <c r="Y2288">
        <v>0.27429309999999996</v>
      </c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  <c r="AX2288"/>
      <c r="AY2288"/>
      <c r="AZ2288"/>
      <c r="BA2288"/>
      <c r="BB2288"/>
      <c r="BC2288"/>
    </row>
    <row r="2289" spans="1:55" x14ac:dyDescent="0.2">
      <c r="A2289" s="3" t="str">
        <f t="shared" si="35"/>
        <v>ChinaAR4_FAO2001</v>
      </c>
      <c r="B2289" t="s">
        <v>154</v>
      </c>
      <c r="C2289" t="s">
        <v>155</v>
      </c>
      <c r="D2289" t="s">
        <v>142</v>
      </c>
      <c r="E2289" t="s">
        <v>55</v>
      </c>
      <c r="F2289">
        <v>4378.4126262700001</v>
      </c>
      <c r="G2289">
        <v>3.4425542526791681</v>
      </c>
      <c r="H2289" t="s">
        <v>209</v>
      </c>
      <c r="I2289" t="s">
        <v>156</v>
      </c>
      <c r="J2289">
        <v>0.12290200460001174</v>
      </c>
      <c r="K2289">
        <v>0.82054324401595435</v>
      </c>
      <c r="L2289">
        <v>3.5679221125187441E-2</v>
      </c>
      <c r="M2289"/>
      <c r="N2289">
        <v>6.6824172359756365E-2</v>
      </c>
      <c r="O2289">
        <v>7.6953362499101882E-2</v>
      </c>
      <c r="P2289">
        <v>128.01691249999999</v>
      </c>
      <c r="Q2289">
        <v>67.735444799999996</v>
      </c>
      <c r="R2289">
        <v>205.82643750000003</v>
      </c>
      <c r="S2289">
        <v>263.99644179999996</v>
      </c>
      <c r="T2289">
        <v>1.7249081000000002</v>
      </c>
      <c r="U2289">
        <v>1.2555999999999999E-3</v>
      </c>
      <c r="V2289"/>
      <c r="W2289">
        <v>0.71915960000000001</v>
      </c>
      <c r="X2289"/>
      <c r="Y2289">
        <v>0.21288789999999999</v>
      </c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  <c r="AY2289"/>
      <c r="AZ2289"/>
      <c r="BA2289"/>
      <c r="BB2289"/>
      <c r="BC2289"/>
    </row>
    <row r="2290" spans="1:55" x14ac:dyDescent="0.2">
      <c r="A2290" s="3" t="str">
        <f t="shared" si="35"/>
        <v>ChinaAR4_FAO2002</v>
      </c>
      <c r="B2290" t="s">
        <v>154</v>
      </c>
      <c r="C2290" t="s">
        <v>155</v>
      </c>
      <c r="D2290" t="s">
        <v>142</v>
      </c>
      <c r="E2290" t="s">
        <v>52</v>
      </c>
      <c r="F2290">
        <v>4656.9662385800002</v>
      </c>
      <c r="G2290">
        <v>3.6371182744298656</v>
      </c>
      <c r="H2290" t="s">
        <v>75</v>
      </c>
      <c r="I2290" t="s">
        <v>156</v>
      </c>
      <c r="J2290">
        <v>0.12742997403450615</v>
      </c>
      <c r="K2290">
        <v>0.82889772058494338</v>
      </c>
      <c r="L2290">
        <v>3.1725324301481291E-2</v>
      </c>
      <c r="M2290"/>
      <c r="N2290">
        <v>6.5913554935626339E-2</v>
      </c>
      <c r="O2290">
        <v>7.3463400177948904E-2</v>
      </c>
      <c r="P2290">
        <v>125.2238725</v>
      </c>
      <c r="Q2290">
        <v>67.085105900000002</v>
      </c>
      <c r="R2290">
        <v>199.05070000000001</v>
      </c>
      <c r="S2290">
        <v>280.820896</v>
      </c>
      <c r="T2290">
        <v>1.7227854999999999</v>
      </c>
      <c r="U2290">
        <v>9.3174E-3</v>
      </c>
      <c r="V2290"/>
      <c r="W2290">
        <v>0.41742999999999997</v>
      </c>
      <c r="X2290"/>
      <c r="Y2290">
        <v>0.23993579999999998</v>
      </c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  <c r="AY2290"/>
      <c r="AZ2290"/>
      <c r="BA2290"/>
      <c r="BB2290"/>
      <c r="BC2290"/>
    </row>
    <row r="2291" spans="1:55" x14ac:dyDescent="0.2">
      <c r="A2291" s="3" t="str">
        <f t="shared" si="35"/>
        <v>ChinaAR4_FAO2003</v>
      </c>
      <c r="B2291" t="s">
        <v>154</v>
      </c>
      <c r="C2291" t="s">
        <v>155</v>
      </c>
      <c r="D2291" t="s">
        <v>142</v>
      </c>
      <c r="E2291" t="s">
        <v>50</v>
      </c>
      <c r="F2291">
        <v>5315.1015760799992</v>
      </c>
      <c r="G2291">
        <v>4.1253504936976091</v>
      </c>
      <c r="H2291" t="s">
        <v>63</v>
      </c>
      <c r="I2291" t="s">
        <v>156</v>
      </c>
      <c r="J2291">
        <v>0.14161699563564098</v>
      </c>
      <c r="K2291">
        <v>0.83963492251663963</v>
      </c>
      <c r="L2291">
        <v>2.6202542714661343E-2</v>
      </c>
      <c r="M2291"/>
      <c r="N2291">
        <v>7.1575414797731052E-2</v>
      </c>
      <c r="O2291">
        <v>6.2587119970967997E-2</v>
      </c>
      <c r="P2291">
        <v>117.628165</v>
      </c>
      <c r="Q2291">
        <v>66.391961199999997</v>
      </c>
      <c r="R2291">
        <v>197.35442999999998</v>
      </c>
      <c r="S2291">
        <v>279.37243719999998</v>
      </c>
      <c r="T2291">
        <v>1.7251078</v>
      </c>
      <c r="U2291">
        <v>4.8630000000000001E-3</v>
      </c>
      <c r="V2291"/>
      <c r="W2291">
        <v>1.4833243</v>
      </c>
      <c r="X2291"/>
      <c r="Y2291">
        <v>0.91192289999999998</v>
      </c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  <c r="AY2291"/>
      <c r="AZ2291"/>
      <c r="BA2291"/>
      <c r="BB2291"/>
      <c r="BC2291"/>
    </row>
    <row r="2292" spans="1:55" x14ac:dyDescent="0.2">
      <c r="A2292" s="3" t="str">
        <f t="shared" si="35"/>
        <v>ChinaAR4_FAO2004</v>
      </c>
      <c r="B2292" t="s">
        <v>154</v>
      </c>
      <c r="C2292" t="s">
        <v>155</v>
      </c>
      <c r="D2292" t="s">
        <v>142</v>
      </c>
      <c r="E2292" t="s">
        <v>46</v>
      </c>
      <c r="F2292">
        <v>6065.7939178899996</v>
      </c>
      <c r="G2292">
        <v>4.6801257009740942</v>
      </c>
      <c r="H2292" t="s">
        <v>56</v>
      </c>
      <c r="I2292" t="s">
        <v>156</v>
      </c>
      <c r="J2292">
        <v>0.15419811029856109</v>
      </c>
      <c r="K2292">
        <v>0.85505222732726149</v>
      </c>
      <c r="L2292">
        <v>2.156264948339973E-2</v>
      </c>
      <c r="M2292"/>
      <c r="N2292">
        <v>6.554855067319984E-2</v>
      </c>
      <c r="O2292">
        <v>5.7836572516139023E-2</v>
      </c>
      <c r="P2292">
        <v>125.68219500000001</v>
      </c>
      <c r="Q2292">
        <v>66.321860000000001</v>
      </c>
      <c r="R2292">
        <v>197.79619749999998</v>
      </c>
      <c r="S2292">
        <v>289.54600819999996</v>
      </c>
      <c r="T2292">
        <v>1.7358731999999999</v>
      </c>
      <c r="U2292">
        <v>2.6357999999999998E-3</v>
      </c>
      <c r="V2292"/>
      <c r="W2292">
        <v>1.1268710999999998</v>
      </c>
      <c r="X2292"/>
      <c r="Y2292">
        <v>0.50256719999999999</v>
      </c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  <c r="AY2292"/>
      <c r="AZ2292"/>
      <c r="BA2292"/>
      <c r="BB2292"/>
      <c r="BC2292"/>
    </row>
    <row r="2293" spans="1:55" x14ac:dyDescent="0.2">
      <c r="A2293" s="3" t="str">
        <f t="shared" si="35"/>
        <v>ChinaAR4_FAO2005</v>
      </c>
      <c r="B2293" t="s">
        <v>154</v>
      </c>
      <c r="C2293" t="s">
        <v>155</v>
      </c>
      <c r="D2293" t="s">
        <v>142</v>
      </c>
      <c r="E2293" t="s">
        <v>43</v>
      </c>
      <c r="F2293">
        <v>6824.4740890999992</v>
      </c>
      <c r="G2293">
        <v>5.2346163970024229</v>
      </c>
      <c r="H2293" t="s">
        <v>133</v>
      </c>
      <c r="I2293" t="s">
        <v>248</v>
      </c>
      <c r="J2293">
        <v>0.16958374253236982</v>
      </c>
      <c r="K2293">
        <v>0.86465733812730938</v>
      </c>
      <c r="L2293">
        <v>1.7923725462650465E-2</v>
      </c>
      <c r="M2293"/>
      <c r="N2293">
        <v>6.4954074733465469E-2</v>
      </c>
      <c r="O2293">
        <v>5.2464861676574756E-2</v>
      </c>
      <c r="P2293">
        <v>127.88567250000001</v>
      </c>
      <c r="Q2293">
        <v>66.967650600000013</v>
      </c>
      <c r="R2293">
        <v>197.931995</v>
      </c>
      <c r="S2293">
        <v>294.36922759999999</v>
      </c>
      <c r="T2293">
        <v>1.7387764999999999</v>
      </c>
      <c r="U2293">
        <v>3.8914000000000002E-3</v>
      </c>
      <c r="V2293"/>
      <c r="W2293">
        <v>0.56450309999999992</v>
      </c>
      <c r="X2293"/>
      <c r="Y2293">
        <v>0.36539949999999999</v>
      </c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  <c r="AY2293"/>
      <c r="AZ2293"/>
      <c r="BA2293"/>
      <c r="BB2293"/>
      <c r="BC2293"/>
    </row>
    <row r="2294" spans="1:55" x14ac:dyDescent="0.2">
      <c r="A2294" s="3" t="str">
        <f t="shared" si="35"/>
        <v>ChinaAR4_FAO2006</v>
      </c>
      <c r="B2294" t="s">
        <v>154</v>
      </c>
      <c r="C2294" t="s">
        <v>155</v>
      </c>
      <c r="D2294" t="s">
        <v>142</v>
      </c>
      <c r="E2294" t="s">
        <v>39</v>
      </c>
      <c r="F2294">
        <v>7488.6443218300001</v>
      </c>
      <c r="G2294">
        <v>5.7120748133743193</v>
      </c>
      <c r="H2294" t="s">
        <v>49</v>
      </c>
      <c r="I2294" t="s">
        <v>248</v>
      </c>
      <c r="J2294">
        <v>0.17962267256652439</v>
      </c>
      <c r="K2294">
        <v>0.86693491117942556</v>
      </c>
      <c r="L2294">
        <v>1.7138349010096504E-2</v>
      </c>
      <c r="M2294"/>
      <c r="N2294">
        <v>6.7850434550459957E-2</v>
      </c>
      <c r="O2294">
        <v>4.8076305260018062E-2</v>
      </c>
      <c r="P2294">
        <v>128.25655500000002</v>
      </c>
      <c r="Q2294">
        <v>67.536032399999996</v>
      </c>
      <c r="R2294">
        <v>195.04868249999998</v>
      </c>
      <c r="S2294">
        <v>298.35137180000004</v>
      </c>
      <c r="T2294">
        <v>1.7370768000000001</v>
      </c>
      <c r="U2294">
        <v>2.2271999999999999E-3</v>
      </c>
      <c r="V2294"/>
      <c r="W2294">
        <v>0.442861</v>
      </c>
      <c r="X2294"/>
      <c r="Y2294">
        <v>0.25976139999999998</v>
      </c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  <c r="AY2294"/>
      <c r="AZ2294"/>
      <c r="BA2294"/>
      <c r="BB2294"/>
      <c r="BC2294"/>
    </row>
    <row r="2295" spans="1:55" x14ac:dyDescent="0.2">
      <c r="A2295" s="3" t="str">
        <f t="shared" si="35"/>
        <v>ChinaAR4_FAO2007</v>
      </c>
      <c r="B2295" t="s">
        <v>154</v>
      </c>
      <c r="C2295" t="s">
        <v>155</v>
      </c>
      <c r="D2295" t="s">
        <v>142</v>
      </c>
      <c r="E2295" t="s">
        <v>37</v>
      </c>
      <c r="F2295">
        <v>8082.8086948599994</v>
      </c>
      <c r="G2295">
        <v>6.1331669264465409</v>
      </c>
      <c r="H2295" t="s">
        <v>44</v>
      </c>
      <c r="I2295" t="s">
        <v>248</v>
      </c>
      <c r="J2295">
        <v>0.19054274539821678</v>
      </c>
      <c r="K2295">
        <v>0.87066775494454451</v>
      </c>
      <c r="L2295">
        <v>1.662367687675767E-2</v>
      </c>
      <c r="M2295"/>
      <c r="N2295">
        <v>6.9200962682154407E-2</v>
      </c>
      <c r="O2295">
        <v>4.3507605496543429E-2</v>
      </c>
      <c r="P2295">
        <v>128.15962750000003</v>
      </c>
      <c r="Q2295">
        <v>65.281439699999993</v>
      </c>
      <c r="R2295">
        <v>186.6806225</v>
      </c>
      <c r="S2295">
        <v>300.22579180000002</v>
      </c>
      <c r="T2295">
        <v>1.7402609</v>
      </c>
      <c r="U2295">
        <v>2.6357999999999998E-3</v>
      </c>
      <c r="V2295"/>
      <c r="W2295">
        <v>0.62327500000000013</v>
      </c>
      <c r="X2295"/>
      <c r="Y2295">
        <v>0.38944530000000005</v>
      </c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  <c r="AY2295"/>
      <c r="AZ2295"/>
      <c r="BA2295"/>
      <c r="BB2295"/>
      <c r="BC2295"/>
    </row>
    <row r="2296" spans="1:55" x14ac:dyDescent="0.2">
      <c r="A2296" s="3" t="str">
        <f t="shared" si="35"/>
        <v>ChinaAR4_FAO2008</v>
      </c>
      <c r="B2296" t="s">
        <v>154</v>
      </c>
      <c r="C2296" t="s">
        <v>155</v>
      </c>
      <c r="D2296" t="s">
        <v>142</v>
      </c>
      <c r="E2296" t="s">
        <v>33</v>
      </c>
      <c r="F2296">
        <v>8323.6189171900005</v>
      </c>
      <c r="G2296">
        <v>6.2836126517395101</v>
      </c>
      <c r="H2296" t="s">
        <v>127</v>
      </c>
      <c r="I2296" t="s">
        <v>248</v>
      </c>
      <c r="J2296">
        <v>0.19524290647898909</v>
      </c>
      <c r="K2296">
        <v>0.86999733794212353</v>
      </c>
      <c r="L2296">
        <v>1.6866341599333385E-2</v>
      </c>
      <c r="M2296"/>
      <c r="N2296">
        <v>6.9268970627579585E-2</v>
      </c>
      <c r="O2296">
        <v>4.3867349830963576E-2</v>
      </c>
      <c r="P2296">
        <v>129.5382875</v>
      </c>
      <c r="Q2296">
        <v>67.431001099999989</v>
      </c>
      <c r="R2296">
        <v>188.62260500000002</v>
      </c>
      <c r="S2296">
        <v>306.4327146</v>
      </c>
      <c r="T2296">
        <v>1.7423251</v>
      </c>
      <c r="U2296">
        <v>1.271E-4</v>
      </c>
      <c r="V2296"/>
      <c r="W2296">
        <v>1.7625526999999999</v>
      </c>
      <c r="X2296"/>
      <c r="Y2296">
        <v>0.74077650000000006</v>
      </c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  <c r="AY2296"/>
      <c r="AZ2296"/>
      <c r="BA2296"/>
      <c r="BB2296"/>
      <c r="BC2296"/>
    </row>
    <row r="2297" spans="1:55" x14ac:dyDescent="0.2">
      <c r="A2297" s="3" t="str">
        <f t="shared" si="35"/>
        <v>ChinaAR4_FAO2009</v>
      </c>
      <c r="B2297" t="s">
        <v>154</v>
      </c>
      <c r="C2297" t="s">
        <v>155</v>
      </c>
      <c r="D2297" t="s">
        <v>142</v>
      </c>
      <c r="E2297" t="s">
        <v>31</v>
      </c>
      <c r="F2297">
        <v>8883.1304567099996</v>
      </c>
      <c r="G2297">
        <v>6.6727239282409139</v>
      </c>
      <c r="H2297" t="s">
        <v>35</v>
      </c>
      <c r="I2297" t="s">
        <v>248</v>
      </c>
      <c r="J2297">
        <v>0.20869778676883294</v>
      </c>
      <c r="K2297">
        <v>0.87024376571669793</v>
      </c>
      <c r="L2297">
        <v>1.6482027446687517E-2</v>
      </c>
      <c r="M2297"/>
      <c r="N2297">
        <v>7.2114091854422149E-2</v>
      </c>
      <c r="O2297">
        <v>4.1160114982192526E-2</v>
      </c>
      <c r="P2297">
        <v>131.243135</v>
      </c>
      <c r="Q2297">
        <v>68.736827900000009</v>
      </c>
      <c r="R2297">
        <v>183.53566000000001</v>
      </c>
      <c r="S2297">
        <v>310.0430144</v>
      </c>
      <c r="T2297">
        <v>1.7487216000000001</v>
      </c>
      <c r="U2297"/>
      <c r="V2297"/>
      <c r="W2297">
        <v>0.76114779999999993</v>
      </c>
      <c r="X2297"/>
      <c r="Y2297">
        <v>0.47557909999999998</v>
      </c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  <c r="AY2297"/>
      <c r="AZ2297"/>
      <c r="BA2297"/>
      <c r="BB2297"/>
      <c r="BC2297"/>
    </row>
    <row r="2298" spans="1:55" x14ac:dyDescent="0.2">
      <c r="A2298" s="3" t="str">
        <f t="shared" si="35"/>
        <v>ChinaAR4_FAO2010</v>
      </c>
      <c r="B2298" t="s">
        <v>154</v>
      </c>
      <c r="C2298" t="s">
        <v>155</v>
      </c>
      <c r="D2298" t="s">
        <v>142</v>
      </c>
      <c r="E2298" t="s">
        <v>30</v>
      </c>
      <c r="F2298">
        <v>9699.7243496399988</v>
      </c>
      <c r="G2298">
        <v>7.2510189837370707</v>
      </c>
      <c r="H2298" t="s">
        <v>171</v>
      </c>
      <c r="I2298" t="s">
        <v>248</v>
      </c>
      <c r="J2298">
        <v>0.21886482131470175</v>
      </c>
      <c r="K2298">
        <v>0.8740416113283318</v>
      </c>
      <c r="L2298">
        <v>1.5715395046835282E-2</v>
      </c>
      <c r="M2298"/>
      <c r="N2298">
        <v>7.2468993117942457E-2</v>
      </c>
      <c r="O2298">
        <v>3.7774000506890559E-2</v>
      </c>
      <c r="P2298">
        <v>132.27620250000001</v>
      </c>
      <c r="Q2298">
        <v>68.006392099999999</v>
      </c>
      <c r="R2298">
        <v>180.14419499999997</v>
      </c>
      <c r="S2298">
        <v>313.57294359999997</v>
      </c>
      <c r="T2298">
        <v>1.7487216000000001</v>
      </c>
      <c r="U2298">
        <v>1.6642000000000002E-3</v>
      </c>
      <c r="V2298"/>
      <c r="W2298">
        <v>0.77296640000000005</v>
      </c>
      <c r="X2298"/>
      <c r="Y2298">
        <v>0.56387030000000005</v>
      </c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  <c r="AY2298"/>
      <c r="AZ2298"/>
      <c r="BA2298"/>
      <c r="BB2298"/>
      <c r="BC2298"/>
    </row>
    <row r="2299" spans="1:55" x14ac:dyDescent="0.2">
      <c r="A2299" s="3" t="str">
        <f t="shared" si="35"/>
        <v>ChinaAR4_FAO2011</v>
      </c>
      <c r="B2299" t="s">
        <v>154</v>
      </c>
      <c r="C2299" t="s">
        <v>155</v>
      </c>
      <c r="D2299" t="s">
        <v>142</v>
      </c>
      <c r="E2299" t="s">
        <v>29</v>
      </c>
      <c r="F2299">
        <v>10185.17556727</v>
      </c>
      <c r="G2299">
        <v>7.5724241876754137</v>
      </c>
      <c r="H2299" t="s">
        <v>204</v>
      </c>
      <c r="I2299" t="s">
        <v>248</v>
      </c>
      <c r="J2299">
        <v>0.22916791367018374</v>
      </c>
      <c r="K2299">
        <v>0.90976163727373527</v>
      </c>
      <c r="L2299">
        <v>1.5557709236667832E-2</v>
      </c>
      <c r="M2299"/>
      <c r="N2299">
        <v>7.6411017505769133E-2</v>
      </c>
      <c r="O2299">
        <v>-1.7303640161721713E-3</v>
      </c>
      <c r="P2299">
        <v>133.1298075</v>
      </c>
      <c r="Q2299">
        <v>66.694089399999996</v>
      </c>
      <c r="R2299">
        <v>174.54002000000003</v>
      </c>
      <c r="S2299">
        <v>314.10862839999999</v>
      </c>
      <c r="T2299">
        <v>1.7530326000000001</v>
      </c>
      <c r="U2299">
        <v>2.8149999999999996E-4</v>
      </c>
      <c r="V2299"/>
      <c r="W2299">
        <v>0.45486399999999999</v>
      </c>
      <c r="X2299"/>
      <c r="Y2299">
        <v>0.26018750000000002</v>
      </c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  <c r="AY2299"/>
      <c r="AZ2299"/>
      <c r="BA2299"/>
      <c r="BB2299"/>
      <c r="BC2299"/>
    </row>
    <row r="2300" spans="1:55" x14ac:dyDescent="0.2">
      <c r="A2300" s="3" t="str">
        <f t="shared" si="35"/>
        <v>ChinaAR4_FAO2012</v>
      </c>
      <c r="B2300" t="s">
        <v>154</v>
      </c>
      <c r="C2300" t="s">
        <v>155</v>
      </c>
      <c r="D2300" t="s">
        <v>142</v>
      </c>
      <c r="E2300" t="s">
        <v>28</v>
      </c>
      <c r="F2300">
        <v>10455.650691500001</v>
      </c>
      <c r="G2300">
        <v>7.7209628571323083</v>
      </c>
      <c r="H2300" t="s">
        <v>241</v>
      </c>
      <c r="I2300" t="s">
        <v>248</v>
      </c>
      <c r="J2300">
        <v>0.23266262697319642</v>
      </c>
      <c r="K2300">
        <v>0.91018332390700063</v>
      </c>
      <c r="L2300">
        <v>1.5731302130599683E-2</v>
      </c>
      <c r="M2300"/>
      <c r="N2300">
        <v>7.5632786837731544E-2</v>
      </c>
      <c r="O2300">
        <v>-1.5474128753318979E-3</v>
      </c>
      <c r="P2300">
        <v>133.51098750000003</v>
      </c>
      <c r="Q2300">
        <v>67.071416200000002</v>
      </c>
      <c r="R2300">
        <v>171.18957499999999</v>
      </c>
      <c r="S2300">
        <v>318.1873544</v>
      </c>
      <c r="T2300">
        <v>1.7541131999999999</v>
      </c>
      <c r="U2300">
        <v>3.0444000000000001E-3</v>
      </c>
      <c r="V2300"/>
      <c r="W2300">
        <v>0.3709326</v>
      </c>
      <c r="X2300"/>
      <c r="Y2300">
        <v>0.2191834</v>
      </c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  <c r="AY2300"/>
      <c r="AZ2300"/>
      <c r="BA2300"/>
      <c r="BB2300"/>
      <c r="BC2300"/>
    </row>
    <row r="2301" spans="1:55" x14ac:dyDescent="0.2">
      <c r="A2301" s="3" t="str">
        <f t="shared" si="35"/>
        <v>ChinaAR4_FAO2013</v>
      </c>
      <c r="B2301" t="s">
        <v>154</v>
      </c>
      <c r="C2301" t="s">
        <v>155</v>
      </c>
      <c r="D2301" t="s">
        <v>142</v>
      </c>
      <c r="E2301" t="s">
        <v>27</v>
      </c>
      <c r="F2301">
        <v>10930.41971559</v>
      </c>
      <c r="G2301">
        <v>8.0179716818681968</v>
      </c>
      <c r="H2301" t="s">
        <v>121</v>
      </c>
      <c r="I2301" t="s">
        <v>248</v>
      </c>
      <c r="J2301">
        <v>0.24004613066010694</v>
      </c>
      <c r="K2301">
        <v>0.90959161301184677</v>
      </c>
      <c r="L2301">
        <v>1.551158914585634E-2</v>
      </c>
      <c r="M2301"/>
      <c r="N2301">
        <v>7.6405425445725511E-2</v>
      </c>
      <c r="O2301">
        <v>-1.5086276034286731E-3</v>
      </c>
      <c r="P2301">
        <v>134.32056750000001</v>
      </c>
      <c r="Q2301">
        <v>66.535976500000004</v>
      </c>
      <c r="R2301">
        <v>169.51821749999999</v>
      </c>
      <c r="S2301">
        <v>319.05244840000006</v>
      </c>
      <c r="T2301">
        <v>1.7510809999999999</v>
      </c>
      <c r="U2301"/>
      <c r="V2301"/>
      <c r="W2301">
        <v>0.39444539999999995</v>
      </c>
      <c r="X2301"/>
      <c r="Y2301">
        <v>0.232736</v>
      </c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  <c r="AY2301"/>
      <c r="AZ2301"/>
      <c r="BA2301"/>
      <c r="BB2301"/>
      <c r="BC2301"/>
    </row>
    <row r="2302" spans="1:55" x14ac:dyDescent="0.2">
      <c r="A2302" s="3" t="str">
        <f t="shared" si="35"/>
        <v>ChinaAR4_FAO2014</v>
      </c>
      <c r="B2302" t="s">
        <v>154</v>
      </c>
      <c r="C2302" t="s">
        <v>155</v>
      </c>
      <c r="D2302" t="s">
        <v>142</v>
      </c>
      <c r="E2302" t="s">
        <v>24</v>
      </c>
      <c r="F2302">
        <v>10997.24451269</v>
      </c>
      <c r="G2302">
        <v>8.0163023287288784</v>
      </c>
      <c r="H2302" t="s">
        <v>144</v>
      </c>
      <c r="I2302" t="s">
        <v>248</v>
      </c>
      <c r="J2302">
        <v>0.23832496420530544</v>
      </c>
      <c r="K2302">
        <v>0.90583045493850856</v>
      </c>
      <c r="L2302">
        <v>1.5878101040538554E-2</v>
      </c>
      <c r="M2302"/>
      <c r="N2302">
        <v>7.9683300333899004E-2</v>
      </c>
      <c r="O2302">
        <v>-1.3918563129461531E-3</v>
      </c>
      <c r="P2302">
        <v>134.31634500000001</v>
      </c>
      <c r="Q2302">
        <v>66.3787588</v>
      </c>
      <c r="R2302">
        <v>169.72362749999999</v>
      </c>
      <c r="S2302">
        <v>319.74646059999998</v>
      </c>
      <c r="T2302">
        <v>1.7510672</v>
      </c>
      <c r="U2302"/>
      <c r="V2302"/>
      <c r="W2302">
        <v>0.62019579999999996</v>
      </c>
      <c r="X2302"/>
      <c r="Y2302">
        <v>0.33451749999999997</v>
      </c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/>
      <c r="AY2302"/>
      <c r="AZ2302"/>
      <c r="BA2302"/>
      <c r="BB2302"/>
      <c r="BC2302"/>
    </row>
    <row r="2303" spans="1:55" x14ac:dyDescent="0.2">
      <c r="A2303" s="3" t="str">
        <f t="shared" si="35"/>
        <v>ChinaAR4_FAO2015</v>
      </c>
      <c r="B2303" t="s">
        <v>154</v>
      </c>
      <c r="C2303" t="s">
        <v>155</v>
      </c>
      <c r="D2303" t="s">
        <v>142</v>
      </c>
      <c r="E2303" t="s">
        <v>22</v>
      </c>
      <c r="F2303">
        <v>10848.843884559999</v>
      </c>
      <c r="G2303">
        <v>7.8622786982447499</v>
      </c>
      <c r="H2303" t="s">
        <v>217</v>
      </c>
      <c r="I2303" t="s">
        <v>248</v>
      </c>
      <c r="J2303">
        <v>0.23554165002025604</v>
      </c>
      <c r="K2303">
        <v>0.90762209363282342</v>
      </c>
      <c r="L2303">
        <v>1.656236749942756E-2</v>
      </c>
      <c r="M2303"/>
      <c r="N2303">
        <v>7.6556554305480723E-2</v>
      </c>
      <c r="O2303">
        <v>-7.4101543773169153E-4</v>
      </c>
      <c r="P2303">
        <v>136.31081499999999</v>
      </c>
      <c r="Q2303">
        <v>65.984990599999989</v>
      </c>
      <c r="R2303">
        <v>171.02844250000001</v>
      </c>
      <c r="S2303">
        <v>323.37046839999999</v>
      </c>
      <c r="T2303">
        <v>1.7510672</v>
      </c>
      <c r="U2303">
        <v>2.3543000000000001E-3</v>
      </c>
      <c r="V2303"/>
      <c r="W2303">
        <v>0.5557361999999999</v>
      </c>
      <c r="X2303"/>
      <c r="Y2303">
        <v>0.25126370000000003</v>
      </c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  <c r="AY2303"/>
      <c r="AZ2303"/>
      <c r="BA2303"/>
      <c r="BB2303"/>
      <c r="BC2303"/>
    </row>
    <row r="2304" spans="1:55" x14ac:dyDescent="0.2">
      <c r="A2304" s="3" t="str">
        <f t="shared" si="35"/>
        <v>ChinaAR4_FAO2016</v>
      </c>
      <c r="B2304" t="s">
        <v>154</v>
      </c>
      <c r="C2304" t="s">
        <v>155</v>
      </c>
      <c r="D2304" t="s">
        <v>142</v>
      </c>
      <c r="E2304" t="s">
        <v>21</v>
      </c>
      <c r="F2304">
        <v>10872.2740997</v>
      </c>
      <c r="G2304">
        <v>7.8342357991482867</v>
      </c>
      <c r="H2304" t="s">
        <v>223</v>
      </c>
      <c r="I2304" t="s">
        <v>248</v>
      </c>
      <c r="J2304">
        <v>0.23311935820917173</v>
      </c>
      <c r="K2304">
        <v>0.89952620862178756</v>
      </c>
      <c r="L2304">
        <v>1.707517629684507E-2</v>
      </c>
      <c r="M2304"/>
      <c r="N2304">
        <v>7.867197721069244E-2</v>
      </c>
      <c r="O2304">
        <v>4.7266378706749138E-3</v>
      </c>
      <c r="P2304">
        <v>136.24395750000002</v>
      </c>
      <c r="Q2304">
        <v>65.335625699999994</v>
      </c>
      <c r="R2304">
        <v>172.525475</v>
      </c>
      <c r="S2304">
        <v>322.13472200000001</v>
      </c>
      <c r="T2304">
        <v>1.7542420999999999</v>
      </c>
      <c r="U2304">
        <v>1.8186000000000001E-3</v>
      </c>
      <c r="V2304"/>
      <c r="W2304">
        <v>0.58100279999999993</v>
      </c>
      <c r="X2304"/>
      <c r="Y2304">
        <v>0.20454710000000001</v>
      </c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  <c r="AY2304"/>
      <c r="AZ2304"/>
      <c r="BA2304"/>
      <c r="BB2304"/>
      <c r="BC2304"/>
    </row>
    <row r="2305" spans="1:55" x14ac:dyDescent="0.2">
      <c r="A2305" s="3" t="str">
        <f t="shared" si="35"/>
        <v>ChinaAR4_FAO2017</v>
      </c>
      <c r="B2305" t="s">
        <v>154</v>
      </c>
      <c r="C2305" t="s">
        <v>155</v>
      </c>
      <c r="D2305" t="s">
        <v>142</v>
      </c>
      <c r="E2305" t="s">
        <v>20</v>
      </c>
      <c r="F2305">
        <v>11107.548637439999</v>
      </c>
      <c r="G2305">
        <v>7.9554714978996772</v>
      </c>
      <c r="H2305" t="s">
        <v>204</v>
      </c>
      <c r="I2305" t="s">
        <v>248</v>
      </c>
      <c r="J2305">
        <v>0.23485150441685118</v>
      </c>
      <c r="K2305">
        <v>0.90067613715223227</v>
      </c>
      <c r="L2305">
        <v>1.7250381771378945E-2</v>
      </c>
      <c r="M2305"/>
      <c r="N2305">
        <v>7.8715522473868885E-2</v>
      </c>
      <c r="O2305">
        <v>3.357958602519914E-3</v>
      </c>
      <c r="P2305">
        <v>136.253005</v>
      </c>
      <c r="Q2305">
        <v>63.536113700000001</v>
      </c>
      <c r="R2305">
        <v>167.36709999999999</v>
      </c>
      <c r="S2305">
        <v>315.42301700000002</v>
      </c>
      <c r="T2305">
        <v>1.7531773000000002</v>
      </c>
      <c r="U2305">
        <v>4.0860000000000001E-4</v>
      </c>
      <c r="V2305"/>
      <c r="W2305">
        <v>0.30821199999999999</v>
      </c>
      <c r="X2305"/>
      <c r="Y2305">
        <v>0.16057340000000001</v>
      </c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/>
      <c r="AY2305"/>
      <c r="AZ2305"/>
      <c r="BA2305"/>
      <c r="BB2305"/>
      <c r="BC2305"/>
    </row>
    <row r="2306" spans="1:55" x14ac:dyDescent="0.2">
      <c r="A2306" s="3" t="str">
        <f t="shared" si="35"/>
        <v>ChinaAR4_FAO2018</v>
      </c>
      <c r="B2306" t="s">
        <v>154</v>
      </c>
      <c r="C2306" t="s">
        <v>155</v>
      </c>
      <c r="D2306" t="s">
        <v>142</v>
      </c>
      <c r="E2306" t="s">
        <v>19</v>
      </c>
      <c r="F2306">
        <v>11612.736656179999</v>
      </c>
      <c r="G2306">
        <v>8.2784914427129355</v>
      </c>
      <c r="H2306" t="s">
        <v>241</v>
      </c>
      <c r="I2306" t="s">
        <v>248</v>
      </c>
      <c r="J2306">
        <v>0.23968610728103337</v>
      </c>
      <c r="K2306">
        <v>0.90258986407153174</v>
      </c>
      <c r="L2306">
        <v>1.7013467025867396E-2</v>
      </c>
      <c r="M2306"/>
      <c r="N2306">
        <v>7.8072009677194826E-2</v>
      </c>
      <c r="O2306">
        <v>2.3246592254060595E-3</v>
      </c>
      <c r="P2306">
        <v>133.78968</v>
      </c>
      <c r="Q2306">
        <v>62.913830499999996</v>
      </c>
      <c r="R2306">
        <v>168.98767749999999</v>
      </c>
      <c r="S2306">
        <v>306.2236676</v>
      </c>
      <c r="T2306">
        <v>1.7531344999999998</v>
      </c>
      <c r="U2306">
        <v>1.271E-4</v>
      </c>
      <c r="V2306"/>
      <c r="W2306">
        <v>0.66912709999999997</v>
      </c>
      <c r="X2306"/>
      <c r="Y2306">
        <v>0.2093478</v>
      </c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  <c r="AY2306"/>
      <c r="AZ2306"/>
      <c r="BA2306"/>
      <c r="BB2306"/>
      <c r="BC2306"/>
    </row>
    <row r="2307" spans="1:55" x14ac:dyDescent="0.2">
      <c r="A2307" s="3" t="str">
        <f t="shared" ref="A2307:A2370" si="36">C2307&amp;D2307&amp;E2307</f>
        <v>ChinaAR4_FAO2019</v>
      </c>
      <c r="B2307" t="s">
        <v>154</v>
      </c>
      <c r="C2307" t="s">
        <v>155</v>
      </c>
      <c r="D2307" t="s">
        <v>142</v>
      </c>
      <c r="E2307" t="s">
        <v>18</v>
      </c>
      <c r="F2307">
        <v>11815.380159120001</v>
      </c>
      <c r="G2307">
        <v>8.3931252884009542</v>
      </c>
      <c r="H2307" t="s">
        <v>230</v>
      </c>
      <c r="I2307" t="s">
        <v>248</v>
      </c>
      <c r="J2307">
        <v>0.2425996866191085</v>
      </c>
      <c r="K2307">
        <v>0.90195898536316954</v>
      </c>
      <c r="L2307">
        <v>1.7226391963604766E-2</v>
      </c>
      <c r="M2307"/>
      <c r="N2307">
        <v>8.0456394123403427E-2</v>
      </c>
      <c r="O2307">
        <v>3.5822854982224458E-4</v>
      </c>
      <c r="P2307">
        <v>131.59016750000001</v>
      </c>
      <c r="Q2307">
        <v>54.000617100000007</v>
      </c>
      <c r="R2307">
        <v>167.56270999999998</v>
      </c>
      <c r="S2307">
        <v>295.99717179999999</v>
      </c>
      <c r="T2307">
        <v>1.7798608999999999</v>
      </c>
      <c r="U2307"/>
      <c r="V2307"/>
      <c r="W2307">
        <v>0.65432390000000007</v>
      </c>
      <c r="X2307"/>
      <c r="Y2307">
        <v>0.2536503</v>
      </c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  <c r="AY2307"/>
      <c r="AZ2307"/>
      <c r="BA2307"/>
      <c r="BB2307"/>
      <c r="BC2307"/>
    </row>
    <row r="2308" spans="1:55" x14ac:dyDescent="0.2">
      <c r="A2308" s="3" t="str">
        <f t="shared" si="36"/>
        <v>ChinaAR4_FAO2020</v>
      </c>
      <c r="B2308" t="s">
        <v>154</v>
      </c>
      <c r="C2308" t="s">
        <v>155</v>
      </c>
      <c r="D2308" t="s">
        <v>142</v>
      </c>
      <c r="E2308" t="s">
        <v>107</v>
      </c>
      <c r="F2308">
        <v>12020.647046059999</v>
      </c>
      <c r="G2308">
        <v>8.5186358486712486</v>
      </c>
      <c r="H2308" t="s">
        <v>232</v>
      </c>
      <c r="I2308" t="s">
        <v>248</v>
      </c>
      <c r="J2308">
        <v>0.25965619753532709</v>
      </c>
      <c r="K2308">
        <v>0.90001059498257552</v>
      </c>
      <c r="L2308">
        <v>1.7428331990553506E-2</v>
      </c>
      <c r="M2308"/>
      <c r="N2308">
        <v>8.2001914973710802E-2</v>
      </c>
      <c r="O2308">
        <v>5.5915805316013062E-4</v>
      </c>
      <c r="P2308">
        <v>133.26487750000001</v>
      </c>
      <c r="Q2308">
        <v>60.659907999999994</v>
      </c>
      <c r="R2308">
        <v>167.1534025</v>
      </c>
      <c r="S2308">
        <v>290.719562</v>
      </c>
      <c r="T2308">
        <v>1.7818613000000001</v>
      </c>
      <c r="U2308"/>
      <c r="V2308"/>
      <c r="W2308">
        <v>0.60395510000000008</v>
      </c>
      <c r="X2308"/>
      <c r="Y2308">
        <v>0.1639341</v>
      </c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  <c r="AY2308"/>
      <c r="AZ2308"/>
      <c r="BA2308"/>
      <c r="BB2308"/>
      <c r="BC2308"/>
    </row>
    <row r="2309" spans="1:55" x14ac:dyDescent="0.2">
      <c r="A2309" s="3" t="str">
        <f t="shared" si="36"/>
        <v>ChinaAR5_FAO1990</v>
      </c>
      <c r="B2309" t="s">
        <v>154</v>
      </c>
      <c r="C2309" t="s">
        <v>155</v>
      </c>
      <c r="D2309" t="s">
        <v>145</v>
      </c>
      <c r="E2309" t="s">
        <v>79</v>
      </c>
      <c r="F2309">
        <v>2945.5261453023795</v>
      </c>
      <c r="G2309">
        <v>2.5947542870125835</v>
      </c>
      <c r="H2309" t="s">
        <v>239</v>
      </c>
      <c r="I2309" t="s">
        <v>156</v>
      </c>
      <c r="J2309">
        <v>8.9449884787703354E-2</v>
      </c>
      <c r="K2309">
        <v>0.81032017848669746</v>
      </c>
      <c r="L2309">
        <v>7.2630617327987854E-2</v>
      </c>
      <c r="M2309"/>
      <c r="N2309">
        <v>2.9921340319874708E-2</v>
      </c>
      <c r="O2309">
        <v>8.7127863865440011E-2</v>
      </c>
      <c r="P2309">
        <v>164.91525680000001</v>
      </c>
      <c r="Q2309">
        <v>53.800438399999997</v>
      </c>
      <c r="R2309">
        <v>186.55357279999998</v>
      </c>
      <c r="S2309">
        <v>197.44744550000001</v>
      </c>
      <c r="T2309">
        <v>1.657297</v>
      </c>
      <c r="U2309">
        <v>1.82E-3</v>
      </c>
      <c r="V2309"/>
      <c r="W2309">
        <v>0.83819399999999999</v>
      </c>
      <c r="X2309"/>
      <c r="Y2309">
        <v>0.31343110000000002</v>
      </c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  <c r="AY2309"/>
      <c r="AZ2309"/>
      <c r="BA2309"/>
      <c r="BB2309"/>
      <c r="BC2309"/>
    </row>
    <row r="2310" spans="1:55" x14ac:dyDescent="0.2">
      <c r="A2310" s="3" t="str">
        <f t="shared" si="36"/>
        <v>ChinaAR5_FAO1991</v>
      </c>
      <c r="B2310" t="s">
        <v>154</v>
      </c>
      <c r="C2310" t="s">
        <v>155</v>
      </c>
      <c r="D2310" t="s">
        <v>145</v>
      </c>
      <c r="E2310" t="s">
        <v>78</v>
      </c>
      <c r="F2310">
        <v>3091.8639974562384</v>
      </c>
      <c r="G2310">
        <v>2.686755068263472</v>
      </c>
      <c r="H2310" t="s">
        <v>240</v>
      </c>
      <c r="I2310" t="s">
        <v>156</v>
      </c>
      <c r="J2310">
        <v>9.3370428179546966E-2</v>
      </c>
      <c r="K2310">
        <v>0.80890340176668163</v>
      </c>
      <c r="L2310">
        <v>7.0862240361615009E-2</v>
      </c>
      <c r="M2310"/>
      <c r="N2310">
        <v>3.3963918771066484E-2</v>
      </c>
      <c r="O2310">
        <v>8.6270439100636837E-2</v>
      </c>
      <c r="P2310">
        <v>162.4510636</v>
      </c>
      <c r="Q2310">
        <v>56.249812999999996</v>
      </c>
      <c r="R2310">
        <v>192.48740280000001</v>
      </c>
      <c r="S2310">
        <v>201.6113905</v>
      </c>
      <c r="T2310">
        <v>1.657297</v>
      </c>
      <c r="U2310">
        <v>1.82E-3</v>
      </c>
      <c r="V2310"/>
      <c r="W2310">
        <v>0.83819399999999999</v>
      </c>
      <c r="X2310"/>
      <c r="Y2310">
        <v>0.31343110000000002</v>
      </c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  <c r="AY2310"/>
      <c r="AZ2310"/>
      <c r="BA2310"/>
      <c r="BB2310"/>
      <c r="BC2310"/>
    </row>
    <row r="2311" spans="1:55" x14ac:dyDescent="0.2">
      <c r="A2311" s="3" t="str">
        <f t="shared" si="36"/>
        <v>ChinaAR5_FAO1992</v>
      </c>
      <c r="B2311" t="s">
        <v>154</v>
      </c>
      <c r="C2311" t="s">
        <v>155</v>
      </c>
      <c r="D2311" t="s">
        <v>145</v>
      </c>
      <c r="E2311" t="s">
        <v>76</v>
      </c>
      <c r="F2311">
        <v>3219.4941358714759</v>
      </c>
      <c r="G2311">
        <v>2.7635854450084345</v>
      </c>
      <c r="H2311" t="s">
        <v>224</v>
      </c>
      <c r="I2311" t="s">
        <v>156</v>
      </c>
      <c r="J2311">
        <v>9.7520602240534299E-2</v>
      </c>
      <c r="K2311">
        <v>0.80702508536242445</v>
      </c>
      <c r="L2311">
        <v>6.9656109896123253E-2</v>
      </c>
      <c r="M2311"/>
      <c r="N2311">
        <v>3.9198563433203652E-2</v>
      </c>
      <c r="O2311">
        <v>8.4120241308248619E-2</v>
      </c>
      <c r="P2311">
        <v>159.83196599999999</v>
      </c>
      <c r="Q2311">
        <v>57.620065099999998</v>
      </c>
      <c r="R2311">
        <v>194.63813039999999</v>
      </c>
      <c r="S2311">
        <v>205.06219399999998</v>
      </c>
      <c r="T2311">
        <v>1.657297</v>
      </c>
      <c r="U2311">
        <v>1.82E-3</v>
      </c>
      <c r="V2311"/>
      <c r="W2311">
        <v>0.83819399999999999</v>
      </c>
      <c r="X2311"/>
      <c r="Y2311">
        <v>0.31343110000000002</v>
      </c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  <c r="AY2311"/>
      <c r="AZ2311"/>
      <c r="BA2311"/>
      <c r="BB2311"/>
      <c r="BC2311"/>
    </row>
    <row r="2312" spans="1:55" x14ac:dyDescent="0.2">
      <c r="A2312" s="3" t="str">
        <f t="shared" si="36"/>
        <v>ChinaAR5_FAO1993</v>
      </c>
      <c r="B2312" t="s">
        <v>154</v>
      </c>
      <c r="C2312" t="s">
        <v>155</v>
      </c>
      <c r="D2312" t="s">
        <v>145</v>
      </c>
      <c r="E2312" t="s">
        <v>73</v>
      </c>
      <c r="F2312">
        <v>3449.875068633557</v>
      </c>
      <c r="G2312">
        <v>2.9274931847472563</v>
      </c>
      <c r="H2312" t="s">
        <v>212</v>
      </c>
      <c r="I2312" t="s">
        <v>156</v>
      </c>
      <c r="J2312">
        <v>0.10400474673775638</v>
      </c>
      <c r="K2312">
        <v>0.81592361875972785</v>
      </c>
      <c r="L2312">
        <v>6.650051385834016E-2</v>
      </c>
      <c r="M2312"/>
      <c r="N2312">
        <v>4.2519589734590947E-2</v>
      </c>
      <c r="O2312">
        <v>7.5056277647341033E-2</v>
      </c>
      <c r="P2312">
        <v>151.26712719999998</v>
      </c>
      <c r="Q2312">
        <v>59.642878100000004</v>
      </c>
      <c r="R2312">
        <v>199.4144824</v>
      </c>
      <c r="S2312">
        <v>195.037509</v>
      </c>
      <c r="T2312">
        <v>1.6572398000000002</v>
      </c>
      <c r="U2312">
        <v>1.82E-3</v>
      </c>
      <c r="V2312"/>
      <c r="W2312">
        <v>0.83819399999999999</v>
      </c>
      <c r="X2312"/>
      <c r="Y2312">
        <v>0.31343110000000002</v>
      </c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  <c r="AY2312"/>
      <c r="AZ2312"/>
      <c r="BA2312"/>
      <c r="BB2312"/>
      <c r="BC2312"/>
    </row>
    <row r="2313" spans="1:55" x14ac:dyDescent="0.2">
      <c r="A2313" s="3" t="str">
        <f t="shared" si="36"/>
        <v>ChinaAR5_FAO1994</v>
      </c>
      <c r="B2313" t="s">
        <v>154</v>
      </c>
      <c r="C2313" t="s">
        <v>155</v>
      </c>
      <c r="D2313" t="s">
        <v>145</v>
      </c>
      <c r="E2313" t="s">
        <v>70</v>
      </c>
      <c r="F2313">
        <v>3609.2667821600671</v>
      </c>
      <c r="G2313">
        <v>3.028327563932983</v>
      </c>
      <c r="H2313" t="s">
        <v>168</v>
      </c>
      <c r="I2313" t="s">
        <v>156</v>
      </c>
      <c r="J2313">
        <v>0.10794494825739764</v>
      </c>
      <c r="K2313">
        <v>0.81118841889089099</v>
      </c>
      <c r="L2313">
        <v>6.4993669474285157E-2</v>
      </c>
      <c r="M2313"/>
      <c r="N2313">
        <v>4.6650749352263522E-2</v>
      </c>
      <c r="O2313">
        <v>7.7167162282560278E-2</v>
      </c>
      <c r="P2313">
        <v>150.23638840000001</v>
      </c>
      <c r="Q2313">
        <v>61.822477899999996</v>
      </c>
      <c r="R2313">
        <v>208.09082279999998</v>
      </c>
      <c r="S2313">
        <v>204.7347335</v>
      </c>
      <c r="T2313">
        <v>1.6572398000000002</v>
      </c>
      <c r="U2313">
        <v>1.82E-3</v>
      </c>
      <c r="V2313"/>
      <c r="W2313">
        <v>0.83819399999999999</v>
      </c>
      <c r="X2313"/>
      <c r="Y2313">
        <v>0.31343110000000002</v>
      </c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  <c r="AY2313"/>
      <c r="AZ2313"/>
      <c r="BA2313"/>
      <c r="BB2313"/>
      <c r="BC2313"/>
    </row>
    <row r="2314" spans="1:55" x14ac:dyDescent="0.2">
      <c r="A2314" s="3" t="str">
        <f t="shared" si="36"/>
        <v>ChinaAR5_FAO1995</v>
      </c>
      <c r="B2314" t="s">
        <v>154</v>
      </c>
      <c r="C2314" t="s">
        <v>155</v>
      </c>
      <c r="D2314" t="s">
        <v>145</v>
      </c>
      <c r="E2314" t="s">
        <v>68</v>
      </c>
      <c r="F2314">
        <v>4011.0069546148861</v>
      </c>
      <c r="G2314">
        <v>3.3290370663813373</v>
      </c>
      <c r="H2314" t="s">
        <v>255</v>
      </c>
      <c r="I2314" t="s">
        <v>156</v>
      </c>
      <c r="J2314">
        <v>0.11725673457868907</v>
      </c>
      <c r="K2314">
        <v>0.81256490046613938</v>
      </c>
      <c r="L2314">
        <v>5.6163388300800796E-2</v>
      </c>
      <c r="M2314"/>
      <c r="N2314">
        <v>4.7562744756775688E-2</v>
      </c>
      <c r="O2314">
        <v>8.3708966476284133E-2</v>
      </c>
      <c r="P2314">
        <v>153.04021320000001</v>
      </c>
      <c r="Q2314">
        <v>65.9923912</v>
      </c>
      <c r="R2314">
        <v>225.6750692</v>
      </c>
      <c r="S2314">
        <v>237.15933849999999</v>
      </c>
      <c r="T2314">
        <v>1.6847089000000002</v>
      </c>
      <c r="U2314">
        <v>1.82E-3</v>
      </c>
      <c r="V2314"/>
      <c r="W2314">
        <v>0.83819399999999999</v>
      </c>
      <c r="X2314"/>
      <c r="Y2314">
        <v>0.31343110000000002</v>
      </c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  <c r="AW2314"/>
      <c r="AX2314"/>
      <c r="AY2314"/>
      <c r="AZ2314"/>
      <c r="BA2314"/>
      <c r="BB2314"/>
      <c r="BC2314"/>
    </row>
    <row r="2315" spans="1:55" x14ac:dyDescent="0.2">
      <c r="A2315" s="3" t="str">
        <f t="shared" si="36"/>
        <v>ChinaAR5_FAO1996</v>
      </c>
      <c r="B2315" t="s">
        <v>154</v>
      </c>
      <c r="C2315" t="s">
        <v>155</v>
      </c>
      <c r="D2315" t="s">
        <v>145</v>
      </c>
      <c r="E2315" t="s">
        <v>65</v>
      </c>
      <c r="F2315">
        <v>4025.6447263647583</v>
      </c>
      <c r="G2315">
        <v>3.306348590501218</v>
      </c>
      <c r="H2315" t="s">
        <v>255</v>
      </c>
      <c r="I2315" t="s">
        <v>156</v>
      </c>
      <c r="J2315">
        <v>0.11645216888291463</v>
      </c>
      <c r="K2315">
        <v>0.80220114347104376</v>
      </c>
      <c r="L2315">
        <v>5.364623918558975E-2</v>
      </c>
      <c r="M2315"/>
      <c r="N2315">
        <v>4.9997954037477782E-2</v>
      </c>
      <c r="O2315">
        <v>9.4154663305888647E-2</v>
      </c>
      <c r="P2315">
        <v>156.21623640000001</v>
      </c>
      <c r="Q2315">
        <v>70.592638699999981</v>
      </c>
      <c r="R2315">
        <v>243.23796280000005</v>
      </c>
      <c r="S2315">
        <v>254.51392350000003</v>
      </c>
      <c r="T2315">
        <v>1.6898119</v>
      </c>
      <c r="U2315">
        <v>1.6814E-3</v>
      </c>
      <c r="V2315"/>
      <c r="W2315">
        <v>1.2999726</v>
      </c>
      <c r="X2315"/>
      <c r="Y2315">
        <v>0.22346210000000002</v>
      </c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  <c r="AW2315"/>
      <c r="AX2315"/>
      <c r="AY2315"/>
      <c r="AZ2315"/>
      <c r="BA2315"/>
      <c r="BB2315"/>
      <c r="BC2315"/>
    </row>
    <row r="2316" spans="1:55" x14ac:dyDescent="0.2">
      <c r="A2316" s="3" t="str">
        <f t="shared" si="36"/>
        <v>ChinaAR5_FAO1997</v>
      </c>
      <c r="B2316" t="s">
        <v>154</v>
      </c>
      <c r="C2316" t="s">
        <v>155</v>
      </c>
      <c r="D2316" t="s">
        <v>145</v>
      </c>
      <c r="E2316" t="s">
        <v>64</v>
      </c>
      <c r="F2316">
        <v>4013.8732858959193</v>
      </c>
      <c r="G2316">
        <v>3.2631126442663407</v>
      </c>
      <c r="H2316" t="s">
        <v>253</v>
      </c>
      <c r="I2316" t="s">
        <v>156</v>
      </c>
      <c r="J2316">
        <v>0.11171479335160807</v>
      </c>
      <c r="K2316">
        <v>0.81812435960111551</v>
      </c>
      <c r="L2316">
        <v>5.1483852088312729E-2</v>
      </c>
      <c r="M2316"/>
      <c r="N2316">
        <v>5.318391608178321E-2</v>
      </c>
      <c r="O2316">
        <v>7.720787222878861E-2</v>
      </c>
      <c r="P2316">
        <v>158.06479920000001</v>
      </c>
      <c r="Q2316">
        <v>60.065820800000004</v>
      </c>
      <c r="R2316">
        <v>205.0113044</v>
      </c>
      <c r="S2316">
        <v>232.41912450000001</v>
      </c>
      <c r="T2316">
        <v>1.6908717</v>
      </c>
      <c r="U2316">
        <v>1.2030000000000001E-3</v>
      </c>
      <c r="V2316"/>
      <c r="W2316">
        <v>1.3771574</v>
      </c>
      <c r="X2316"/>
      <c r="Y2316">
        <v>0.2055119</v>
      </c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  <c r="AW2316"/>
      <c r="AX2316"/>
      <c r="AY2316"/>
      <c r="AZ2316"/>
      <c r="BA2316"/>
      <c r="BB2316"/>
      <c r="BC2316"/>
    </row>
    <row r="2317" spans="1:55" x14ac:dyDescent="0.2">
      <c r="A2317" s="3" t="str">
        <f t="shared" si="36"/>
        <v>ChinaAR5_FAO1998</v>
      </c>
      <c r="B2317" t="s">
        <v>154</v>
      </c>
      <c r="C2317" t="s">
        <v>155</v>
      </c>
      <c r="D2317" t="s">
        <v>145</v>
      </c>
      <c r="E2317" t="s">
        <v>62</v>
      </c>
      <c r="F2317">
        <v>4126.4404305346307</v>
      </c>
      <c r="G2317">
        <v>3.3225896931277648</v>
      </c>
      <c r="H2317" t="s">
        <v>253</v>
      </c>
      <c r="I2317" t="s">
        <v>156</v>
      </c>
      <c r="J2317">
        <v>0.11648609706819717</v>
      </c>
      <c r="K2317">
        <v>0.81684017518973639</v>
      </c>
      <c r="L2317">
        <v>4.7822965233292797E-2</v>
      </c>
      <c r="M2317"/>
      <c r="N2317">
        <v>5.4325999314366845E-2</v>
      </c>
      <c r="O2317">
        <v>8.1010860262603887E-2</v>
      </c>
      <c r="P2317">
        <v>155.32107079999997</v>
      </c>
      <c r="Q2317">
        <v>64.372894500000001</v>
      </c>
      <c r="R2317">
        <v>224.57489880000003</v>
      </c>
      <c r="S2317">
        <v>234.717602</v>
      </c>
      <c r="T2317">
        <v>1.6952049999999999</v>
      </c>
      <c r="U2317">
        <v>4.2119000000000002E-3</v>
      </c>
      <c r="V2317"/>
      <c r="W2317">
        <v>1.6180207999999998</v>
      </c>
      <c r="X2317"/>
      <c r="Y2317">
        <v>0.2247199</v>
      </c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/>
      <c r="AY2317"/>
      <c r="AZ2317"/>
      <c r="BA2317"/>
      <c r="BB2317"/>
      <c r="BC2317"/>
    </row>
    <row r="2318" spans="1:55" x14ac:dyDescent="0.2">
      <c r="A2318" s="3" t="str">
        <f t="shared" si="36"/>
        <v>ChinaAR5_FAO1999</v>
      </c>
      <c r="B2318" t="s">
        <v>154</v>
      </c>
      <c r="C2318" t="s">
        <v>155</v>
      </c>
      <c r="D2318" t="s">
        <v>145</v>
      </c>
      <c r="E2318" t="s">
        <v>60</v>
      </c>
      <c r="F2318">
        <v>4051.4165392348386</v>
      </c>
      <c r="G2318">
        <v>3.2340571144215167</v>
      </c>
      <c r="H2318" t="s">
        <v>253</v>
      </c>
      <c r="I2318" t="s">
        <v>156</v>
      </c>
      <c r="J2318">
        <v>0.11437940009857579</v>
      </c>
      <c r="K2318">
        <v>0.80629010593108397</v>
      </c>
      <c r="L2318">
        <v>4.6410329380682812E-2</v>
      </c>
      <c r="M2318"/>
      <c r="N2318">
        <v>6.0046281996455765E-2</v>
      </c>
      <c r="O2318">
        <v>8.7253282691777442E-2</v>
      </c>
      <c r="P2318">
        <v>155.6428468</v>
      </c>
      <c r="Q2318">
        <v>66.846974799999998</v>
      </c>
      <c r="R2318">
        <v>230.52374520000001</v>
      </c>
      <c r="S2318">
        <v>245.02204749999999</v>
      </c>
      <c r="T2318">
        <v>1.7055362000000001</v>
      </c>
      <c r="U2318">
        <v>1.0701E-3</v>
      </c>
      <c r="V2318"/>
      <c r="W2318">
        <v>1.4833455</v>
      </c>
      <c r="X2318"/>
      <c r="Y2318">
        <v>0.1741955</v>
      </c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  <c r="AW2318"/>
      <c r="AX2318"/>
      <c r="AY2318"/>
      <c r="AZ2318"/>
      <c r="BA2318"/>
      <c r="BB2318"/>
      <c r="BC2318"/>
    </row>
    <row r="2319" spans="1:55" x14ac:dyDescent="0.2">
      <c r="A2319" s="3" t="str">
        <f t="shared" si="36"/>
        <v>ChinaAR5_FAO2000</v>
      </c>
      <c r="B2319" t="s">
        <v>154</v>
      </c>
      <c r="C2319" t="s">
        <v>155</v>
      </c>
      <c r="D2319" t="s">
        <v>145</v>
      </c>
      <c r="E2319" t="s">
        <v>58</v>
      </c>
      <c r="F2319">
        <v>4239.3865212351284</v>
      </c>
      <c r="G2319">
        <v>3.3575442988608266</v>
      </c>
      <c r="H2319" t="s">
        <v>158</v>
      </c>
      <c r="I2319" t="s">
        <v>156</v>
      </c>
      <c r="J2319">
        <v>0.11731146712922227</v>
      </c>
      <c r="K2319">
        <v>0.81527660700265625</v>
      </c>
      <c r="L2319">
        <v>4.2156225631837428E-2</v>
      </c>
      <c r="M2319"/>
      <c r="N2319">
        <v>6.1700436770693902E-2</v>
      </c>
      <c r="O2319">
        <v>8.0866730594812405E-2</v>
      </c>
      <c r="P2319">
        <v>149.0723892</v>
      </c>
      <c r="Q2319">
        <v>68.487357900000006</v>
      </c>
      <c r="R2319">
        <v>235.52459559999997</v>
      </c>
      <c r="S2319">
        <v>234.46375850000001</v>
      </c>
      <c r="T2319">
        <v>1.7142132999999999</v>
      </c>
      <c r="U2319">
        <v>2.3346999999999999E-3</v>
      </c>
      <c r="V2319"/>
      <c r="W2319">
        <v>1.6746275000000002</v>
      </c>
      <c r="X2319"/>
      <c r="Y2319">
        <v>0.27422410000000003</v>
      </c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  <c r="AW2319"/>
      <c r="AX2319"/>
      <c r="AY2319"/>
      <c r="AZ2319"/>
      <c r="BA2319"/>
      <c r="BB2319"/>
      <c r="BC2319"/>
    </row>
    <row r="2320" spans="1:55" x14ac:dyDescent="0.2">
      <c r="A2320" s="3" t="str">
        <f t="shared" si="36"/>
        <v>ChinaAR5_FAO2001</v>
      </c>
      <c r="B2320" t="s">
        <v>154</v>
      </c>
      <c r="C2320" t="s">
        <v>155</v>
      </c>
      <c r="D2320" t="s">
        <v>145</v>
      </c>
      <c r="E2320" t="s">
        <v>55</v>
      </c>
      <c r="F2320">
        <v>4432.5997064239264</v>
      </c>
      <c r="G2320">
        <v>3.4851591826268242</v>
      </c>
      <c r="H2320" t="s">
        <v>125</v>
      </c>
      <c r="I2320" t="s">
        <v>156</v>
      </c>
      <c r="J2320">
        <v>0.12243653502828769</v>
      </c>
      <c r="K2320">
        <v>0.81814027407335432</v>
      </c>
      <c r="L2320">
        <v>3.8157117505482556E-2</v>
      </c>
      <c r="M2320"/>
      <c r="N2320">
        <v>6.5463050854664417E-2</v>
      </c>
      <c r="O2320">
        <v>7.8239557566498696E-2</v>
      </c>
      <c r="P2320">
        <v>143.378942</v>
      </c>
      <c r="Q2320">
        <v>66.744396299999991</v>
      </c>
      <c r="R2320">
        <v>230.52561000000003</v>
      </c>
      <c r="S2320">
        <v>234.76193650000002</v>
      </c>
      <c r="T2320">
        <v>1.7249081000000002</v>
      </c>
      <c r="U2320">
        <v>1.255E-3</v>
      </c>
      <c r="V2320"/>
      <c r="W2320">
        <v>0.71897929999999999</v>
      </c>
      <c r="X2320"/>
      <c r="Y2320">
        <v>0.2128351</v>
      </c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  <c r="AW2320"/>
      <c r="AX2320"/>
      <c r="AY2320"/>
      <c r="AZ2320"/>
      <c r="BA2320"/>
      <c r="BB2320"/>
      <c r="BC2320"/>
    </row>
    <row r="2321" spans="1:55" x14ac:dyDescent="0.2">
      <c r="A2321" s="3" t="str">
        <f t="shared" si="36"/>
        <v>ChinaAR5_FAO2002</v>
      </c>
      <c r="B2321" t="s">
        <v>154</v>
      </c>
      <c r="C2321" t="s">
        <v>155</v>
      </c>
      <c r="D2321" t="s">
        <v>145</v>
      </c>
      <c r="E2321" t="s">
        <v>52</v>
      </c>
      <c r="F2321">
        <v>4708.2148870000537</v>
      </c>
      <c r="G2321">
        <v>3.6771437730397172</v>
      </c>
      <c r="H2321" t="s">
        <v>135</v>
      </c>
      <c r="I2321" t="s">
        <v>156</v>
      </c>
      <c r="J2321">
        <v>0.12679177306174044</v>
      </c>
      <c r="K2321">
        <v>0.82730524390277205</v>
      </c>
      <c r="L2321">
        <v>3.38884109356095E-2</v>
      </c>
      <c r="M2321"/>
      <c r="N2321">
        <v>6.4625554972040186E-2</v>
      </c>
      <c r="O2321">
        <v>7.418079018957828E-2</v>
      </c>
      <c r="P2321">
        <v>140.2507372</v>
      </c>
      <c r="Q2321">
        <v>66.211075100000002</v>
      </c>
      <c r="R2321">
        <v>222.93678400000002</v>
      </c>
      <c r="S2321">
        <v>249.72327999999999</v>
      </c>
      <c r="T2321">
        <v>1.7227854999999999</v>
      </c>
      <c r="U2321">
        <v>9.3147000000000004E-3</v>
      </c>
      <c r="V2321"/>
      <c r="W2321">
        <v>0.4173268</v>
      </c>
      <c r="X2321"/>
      <c r="Y2321">
        <v>0.23987639999999999</v>
      </c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  <c r="AW2321"/>
      <c r="AX2321"/>
      <c r="AY2321"/>
      <c r="AZ2321"/>
      <c r="BA2321"/>
      <c r="BB2321"/>
      <c r="BC2321"/>
    </row>
    <row r="2322" spans="1:55" x14ac:dyDescent="0.2">
      <c r="A2322" s="3" t="str">
        <f t="shared" si="36"/>
        <v>ChinaAR5_FAO2003</v>
      </c>
      <c r="B2322" t="s">
        <v>154</v>
      </c>
      <c r="C2322" t="s">
        <v>155</v>
      </c>
      <c r="D2322" t="s">
        <v>145</v>
      </c>
      <c r="E2322" t="s">
        <v>50</v>
      </c>
      <c r="F2322">
        <v>5368.8796463384297</v>
      </c>
      <c r="G2322">
        <v>4.1670906910419356</v>
      </c>
      <c r="H2322" t="s">
        <v>63</v>
      </c>
      <c r="I2322" t="s">
        <v>156</v>
      </c>
      <c r="J2322">
        <v>0.14082678183527667</v>
      </c>
      <c r="K2322">
        <v>0.83863350707501871</v>
      </c>
      <c r="L2322">
        <v>2.7933688915568723E-2</v>
      </c>
      <c r="M2322"/>
      <c r="N2322">
        <v>7.0307126414620696E-2</v>
      </c>
      <c r="O2322">
        <v>6.3125677594791901E-2</v>
      </c>
      <c r="P2322">
        <v>131.74354479999997</v>
      </c>
      <c r="Q2322">
        <v>65.597638599999996</v>
      </c>
      <c r="R2322">
        <v>221.03696160000001</v>
      </c>
      <c r="S2322">
        <v>248.43522099999998</v>
      </c>
      <c r="T2322">
        <v>1.7251078</v>
      </c>
      <c r="U2322">
        <v>4.8621000000000003E-3</v>
      </c>
      <c r="V2322"/>
      <c r="W2322">
        <v>1.4829528999999999</v>
      </c>
      <c r="X2322"/>
      <c r="Y2322">
        <v>0.91169520000000004</v>
      </c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  <c r="AY2322"/>
      <c r="AZ2322"/>
      <c r="BA2322"/>
      <c r="BB2322"/>
      <c r="BC2322"/>
    </row>
    <row r="2323" spans="1:55" x14ac:dyDescent="0.2">
      <c r="A2323" s="3" t="str">
        <f t="shared" si="36"/>
        <v>ChinaAR5_FAO2004</v>
      </c>
      <c r="B2323" t="s">
        <v>154</v>
      </c>
      <c r="C2323" t="s">
        <v>155</v>
      </c>
      <c r="D2323" t="s">
        <v>145</v>
      </c>
      <c r="E2323" t="s">
        <v>46</v>
      </c>
      <c r="F2323">
        <v>6123.350035523873</v>
      </c>
      <c r="G2323">
        <v>4.7245337156598755</v>
      </c>
      <c r="H2323" t="s">
        <v>56</v>
      </c>
      <c r="I2323" t="s">
        <v>156</v>
      </c>
      <c r="J2323">
        <v>0.1532693334490072</v>
      </c>
      <c r="K2323">
        <v>0.85435381758105333</v>
      </c>
      <c r="L2323">
        <v>2.2927205888036782E-2</v>
      </c>
      <c r="M2323"/>
      <c r="N2323">
        <v>6.4404288128575085E-2</v>
      </c>
      <c r="O2323">
        <v>5.8314688402334745E-2</v>
      </c>
      <c r="P2323">
        <v>140.76405840000001</v>
      </c>
      <c r="Q2323">
        <v>65.595235699999989</v>
      </c>
      <c r="R2323">
        <v>221.5317412</v>
      </c>
      <c r="S2323">
        <v>257.48218850000001</v>
      </c>
      <c r="T2323">
        <v>1.7358731999999999</v>
      </c>
      <c r="U2323">
        <v>2.6358000000000002E-3</v>
      </c>
      <c r="V2323"/>
      <c r="W2323">
        <v>1.1265902999999999</v>
      </c>
      <c r="X2323"/>
      <c r="Y2323">
        <v>0.5024421</v>
      </c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  <c r="AY2323"/>
      <c r="AZ2323"/>
      <c r="BA2323"/>
      <c r="BB2323"/>
      <c r="BC2323"/>
    </row>
    <row r="2324" spans="1:55" x14ac:dyDescent="0.2">
      <c r="A2324" s="3" t="str">
        <f t="shared" si="36"/>
        <v>ChinaAR5_FAO2005</v>
      </c>
      <c r="B2324" t="s">
        <v>154</v>
      </c>
      <c r="C2324" t="s">
        <v>155</v>
      </c>
      <c r="D2324" t="s">
        <v>145</v>
      </c>
      <c r="E2324" t="s">
        <v>43</v>
      </c>
      <c r="F2324">
        <v>6885.3384751053682</v>
      </c>
      <c r="G2324">
        <v>5.2813015640669532</v>
      </c>
      <c r="H2324" t="s">
        <v>246</v>
      </c>
      <c r="I2324" t="s">
        <v>248</v>
      </c>
      <c r="J2324">
        <v>0.16850272878668915</v>
      </c>
      <c r="K2324">
        <v>0.86424353229988515</v>
      </c>
      <c r="L2324">
        <v>1.8998339801733301E-2</v>
      </c>
      <c r="M2324"/>
      <c r="N2324">
        <v>6.387042577355212E-2</v>
      </c>
      <c r="O2324">
        <v>5.2887702124829419E-2</v>
      </c>
      <c r="P2324">
        <v>143.23195320000002</v>
      </c>
      <c r="Q2324">
        <v>66.360485400000002</v>
      </c>
      <c r="R2324">
        <v>221.68383439999999</v>
      </c>
      <c r="S2324">
        <v>261.77129300000001</v>
      </c>
      <c r="T2324">
        <v>1.7387764999999999</v>
      </c>
      <c r="U2324">
        <v>3.8907999999999994E-3</v>
      </c>
      <c r="V2324"/>
      <c r="W2324">
        <v>0.56436359999999985</v>
      </c>
      <c r="X2324"/>
      <c r="Y2324">
        <v>0.36530980000000002</v>
      </c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  <c r="AY2324"/>
      <c r="AZ2324"/>
      <c r="BA2324"/>
      <c r="BB2324"/>
      <c r="BC2324"/>
    </row>
    <row r="2325" spans="1:55" x14ac:dyDescent="0.2">
      <c r="A2325" s="3" t="str">
        <f t="shared" si="36"/>
        <v>ChinaAR5_FAO2006</v>
      </c>
      <c r="B2325" t="s">
        <v>154</v>
      </c>
      <c r="C2325" t="s">
        <v>155</v>
      </c>
      <c r="D2325" t="s">
        <v>145</v>
      </c>
      <c r="E2325" t="s">
        <v>39</v>
      </c>
      <c r="F2325">
        <v>7552.7018742199662</v>
      </c>
      <c r="G2325">
        <v>5.7609356640020488</v>
      </c>
      <c r="H2325" t="s">
        <v>48</v>
      </c>
      <c r="I2325" t="s">
        <v>248</v>
      </c>
      <c r="J2325">
        <v>0.17842850349534203</v>
      </c>
      <c r="K2325">
        <v>0.86668202417984097</v>
      </c>
      <c r="L2325">
        <v>1.8203684229784259E-2</v>
      </c>
      <c r="M2325"/>
      <c r="N2325">
        <v>6.671769461258785E-2</v>
      </c>
      <c r="O2325">
        <v>4.839659697778697E-2</v>
      </c>
      <c r="P2325">
        <v>143.6473416</v>
      </c>
      <c r="Q2325">
        <v>67.049736299999992</v>
      </c>
      <c r="R2325">
        <v>218.4545244</v>
      </c>
      <c r="S2325">
        <v>265.31246149999998</v>
      </c>
      <c r="T2325">
        <v>1.7370768000000001</v>
      </c>
      <c r="U2325">
        <v>2.2263000000000001E-3</v>
      </c>
      <c r="V2325"/>
      <c r="W2325">
        <v>0.44274969999999997</v>
      </c>
      <c r="X2325"/>
      <c r="Y2325">
        <v>0.25969510000000001</v>
      </c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  <c r="AY2325"/>
      <c r="AZ2325"/>
      <c r="BA2325"/>
      <c r="BB2325"/>
      <c r="BC2325"/>
    </row>
    <row r="2326" spans="1:55" x14ac:dyDescent="0.2">
      <c r="A2326" s="3" t="str">
        <f t="shared" si="36"/>
        <v>ChinaAR5_FAO2007</v>
      </c>
      <c r="B2326" t="s">
        <v>154</v>
      </c>
      <c r="C2326" t="s">
        <v>155</v>
      </c>
      <c r="D2326" t="s">
        <v>145</v>
      </c>
      <c r="E2326" t="s">
        <v>37</v>
      </c>
      <c r="F2326">
        <v>8149.4189545070476</v>
      </c>
      <c r="G2326">
        <v>6.1837102285154222</v>
      </c>
      <c r="H2326" t="s">
        <v>44</v>
      </c>
      <c r="I2326" t="s">
        <v>248</v>
      </c>
      <c r="J2326">
        <v>0.18931214643423985</v>
      </c>
      <c r="K2326">
        <v>0.87059194826337805</v>
      </c>
      <c r="L2326">
        <v>1.7690095552182886E-2</v>
      </c>
      <c r="M2326"/>
      <c r="N2326">
        <v>6.8032852082249101E-2</v>
      </c>
      <c r="O2326">
        <v>4.3685104102189898E-2</v>
      </c>
      <c r="P2326">
        <v>143.53878280000001</v>
      </c>
      <c r="Q2326">
        <v>64.855149300000008</v>
      </c>
      <c r="R2326">
        <v>209.0822972</v>
      </c>
      <c r="S2326">
        <v>266.97931149999999</v>
      </c>
      <c r="T2326">
        <v>1.7402609</v>
      </c>
      <c r="U2326">
        <v>2.6358000000000002E-3</v>
      </c>
      <c r="V2326"/>
      <c r="W2326">
        <v>0.6231196</v>
      </c>
      <c r="X2326"/>
      <c r="Y2326">
        <v>0.38934630000000003</v>
      </c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  <c r="AY2326"/>
      <c r="AZ2326"/>
      <c r="BA2326"/>
      <c r="BB2326"/>
      <c r="BC2326"/>
    </row>
    <row r="2327" spans="1:55" x14ac:dyDescent="0.2">
      <c r="A2327" s="3" t="str">
        <f t="shared" si="36"/>
        <v>ChinaAR5_FAO2008</v>
      </c>
      <c r="B2327" t="s">
        <v>154</v>
      </c>
      <c r="C2327" t="s">
        <v>155</v>
      </c>
      <c r="D2327" t="s">
        <v>145</v>
      </c>
      <c r="E2327" t="s">
        <v>33</v>
      </c>
      <c r="F2327">
        <v>8390.6984560498313</v>
      </c>
      <c r="G2327">
        <v>6.334251904118303</v>
      </c>
      <c r="H2327" t="s">
        <v>44</v>
      </c>
      <c r="I2327" t="s">
        <v>248</v>
      </c>
      <c r="J2327">
        <v>0.19392095331285525</v>
      </c>
      <c r="K2327">
        <v>0.86997516343281844</v>
      </c>
      <c r="L2327">
        <v>1.7977168502729492E-2</v>
      </c>
      <c r="M2327"/>
      <c r="N2327">
        <v>6.8046489147838785E-2</v>
      </c>
      <c r="O2327">
        <v>4.400117891661335E-2</v>
      </c>
      <c r="P2327">
        <v>145.08288200000001</v>
      </c>
      <c r="Q2327">
        <v>67.014310699999996</v>
      </c>
      <c r="R2327">
        <v>211.25731760000002</v>
      </c>
      <c r="S2327">
        <v>272.49889049999996</v>
      </c>
      <c r="T2327">
        <v>1.7423251</v>
      </c>
      <c r="U2327">
        <v>1.2859999999999998E-4</v>
      </c>
      <c r="V2327"/>
      <c r="W2327">
        <v>1.7621131999999997</v>
      </c>
      <c r="X2327"/>
      <c r="Y2327">
        <v>0.74059110000000006</v>
      </c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  <c r="AW2327"/>
      <c r="AX2327"/>
      <c r="AY2327"/>
      <c r="AZ2327"/>
      <c r="BA2327"/>
      <c r="BB2327"/>
      <c r="BC2327"/>
    </row>
    <row r="2328" spans="1:55" x14ac:dyDescent="0.2">
      <c r="A2328" s="3" t="str">
        <f t="shared" si="36"/>
        <v>ChinaAR5_FAO2009</v>
      </c>
      <c r="B2328" t="s">
        <v>154</v>
      </c>
      <c r="C2328" t="s">
        <v>155</v>
      </c>
      <c r="D2328" t="s">
        <v>145</v>
      </c>
      <c r="E2328" t="s">
        <v>31</v>
      </c>
      <c r="F2328">
        <v>8952.5032184984884</v>
      </c>
      <c r="G2328">
        <v>6.7248345315704583</v>
      </c>
      <c r="H2328" t="s">
        <v>35</v>
      </c>
      <c r="I2328" t="s">
        <v>248</v>
      </c>
      <c r="J2328">
        <v>0.20721502386760363</v>
      </c>
      <c r="K2328">
        <v>0.87032882317552307</v>
      </c>
      <c r="L2328">
        <v>1.7594855444957758E-2</v>
      </c>
      <c r="M2328"/>
      <c r="N2328">
        <v>7.0850231838732569E-2</v>
      </c>
      <c r="O2328">
        <v>4.1226089540786715E-2</v>
      </c>
      <c r="P2328">
        <v>146.99231119999999</v>
      </c>
      <c r="Q2328">
        <v>68.496839000000008</v>
      </c>
      <c r="R2328">
        <v>205.55993920000003</v>
      </c>
      <c r="S2328">
        <v>275.70939199999998</v>
      </c>
      <c r="T2328">
        <v>1.7487216000000001</v>
      </c>
      <c r="U2328"/>
      <c r="V2328"/>
      <c r="W2328">
        <v>0.7609591</v>
      </c>
      <c r="X2328"/>
      <c r="Y2328">
        <v>0.47546089999999996</v>
      </c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  <c r="AW2328"/>
      <c r="AX2328"/>
      <c r="AY2328"/>
      <c r="AZ2328"/>
      <c r="BA2328"/>
      <c r="BB2328"/>
      <c r="BC2328"/>
    </row>
    <row r="2329" spans="1:55" x14ac:dyDescent="0.2">
      <c r="A2329" s="3" t="str">
        <f t="shared" si="36"/>
        <v>ChinaAR5_FAO2010</v>
      </c>
      <c r="B2329" t="s">
        <v>154</v>
      </c>
      <c r="C2329" t="s">
        <v>155</v>
      </c>
      <c r="D2329" t="s">
        <v>145</v>
      </c>
      <c r="E2329" t="s">
        <v>30</v>
      </c>
      <c r="F2329">
        <v>9773.5152354352358</v>
      </c>
      <c r="G2329">
        <v>7.3061812846892522</v>
      </c>
      <c r="H2329" t="s">
        <v>120</v>
      </c>
      <c r="I2329" t="s">
        <v>248</v>
      </c>
      <c r="J2329">
        <v>0.2173788202232344</v>
      </c>
      <c r="K2329">
        <v>0.87421916400614263</v>
      </c>
      <c r="L2329">
        <v>1.6799994274801788E-2</v>
      </c>
      <c r="M2329"/>
      <c r="N2329">
        <v>7.1204297425004656E-2</v>
      </c>
      <c r="O2329">
        <v>3.7776544294050848E-2</v>
      </c>
      <c r="P2329">
        <v>148.14934679999999</v>
      </c>
      <c r="Q2329">
        <v>67.787879899999993</v>
      </c>
      <c r="R2329">
        <v>201.76149839999999</v>
      </c>
      <c r="S2329">
        <v>278.84842300000003</v>
      </c>
      <c r="T2329">
        <v>1.7487216000000001</v>
      </c>
      <c r="U2329">
        <v>1.6645E-3</v>
      </c>
      <c r="V2329"/>
      <c r="W2329">
        <v>0.77277260000000003</v>
      </c>
      <c r="X2329"/>
      <c r="Y2329">
        <v>0.56373050000000002</v>
      </c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/>
      <c r="AY2329"/>
      <c r="AZ2329"/>
      <c r="BA2329"/>
      <c r="BB2329"/>
      <c r="BC2329"/>
    </row>
    <row r="2330" spans="1:55" x14ac:dyDescent="0.2">
      <c r="A2330" s="3" t="str">
        <f t="shared" si="36"/>
        <v>ChinaAR5_FAO2011</v>
      </c>
      <c r="B2330" t="s">
        <v>154</v>
      </c>
      <c r="C2330" t="s">
        <v>155</v>
      </c>
      <c r="D2330" t="s">
        <v>145</v>
      </c>
      <c r="E2330" t="s">
        <v>29</v>
      </c>
      <c r="F2330">
        <v>10263.587618882048</v>
      </c>
      <c r="G2330">
        <v>7.6307215937741759</v>
      </c>
      <c r="H2330" t="s">
        <v>223</v>
      </c>
      <c r="I2330" t="s">
        <v>248</v>
      </c>
      <c r="J2330">
        <v>0.22758256008587355</v>
      </c>
      <c r="K2330">
        <v>0.90977024464114775</v>
      </c>
      <c r="L2330">
        <v>1.6648369590146501E-2</v>
      </c>
      <c r="M2330"/>
      <c r="N2330">
        <v>7.5075662767109849E-2</v>
      </c>
      <c r="O2330">
        <v>-1.4942769984040421E-3</v>
      </c>
      <c r="P2330">
        <v>149.10538439999999</v>
      </c>
      <c r="Q2330">
        <v>66.584195199999996</v>
      </c>
      <c r="R2330">
        <v>195.48482240000001</v>
      </c>
      <c r="S2330">
        <v>279.32478700000001</v>
      </c>
      <c r="T2330">
        <v>1.7530326000000001</v>
      </c>
      <c r="U2330">
        <v>2.8090000000000005E-4</v>
      </c>
      <c r="V2330"/>
      <c r="W2330">
        <v>0.45474910000000002</v>
      </c>
      <c r="X2330"/>
      <c r="Y2330">
        <v>0.26012420000000003</v>
      </c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/>
      <c r="AY2330"/>
      <c r="AZ2330"/>
      <c r="BA2330"/>
      <c r="BB2330"/>
      <c r="BC2330"/>
    </row>
    <row r="2331" spans="1:55" x14ac:dyDescent="0.2">
      <c r="A2331" s="3" t="str">
        <f t="shared" si="36"/>
        <v>ChinaAR5_FAO2012</v>
      </c>
      <c r="B2331" t="s">
        <v>154</v>
      </c>
      <c r="C2331" t="s">
        <v>155</v>
      </c>
      <c r="D2331" t="s">
        <v>145</v>
      </c>
      <c r="E2331" t="s">
        <v>28</v>
      </c>
      <c r="F2331">
        <v>10532.785151761074</v>
      </c>
      <c r="G2331">
        <v>7.7779227078630582</v>
      </c>
      <c r="H2331" t="s">
        <v>121</v>
      </c>
      <c r="I2331" t="s">
        <v>248</v>
      </c>
      <c r="J2331">
        <v>0.23097628474473367</v>
      </c>
      <c r="K2331">
        <v>0.91025261258253731</v>
      </c>
      <c r="L2331">
        <v>1.685679499218817E-2</v>
      </c>
      <c r="M2331"/>
      <c r="N2331">
        <v>7.4279973314483438E-2</v>
      </c>
      <c r="O2331">
        <v>-1.3893808892088851E-3</v>
      </c>
      <c r="P2331">
        <v>149.53230600000001</v>
      </c>
      <c r="Q2331">
        <v>67.022162200000011</v>
      </c>
      <c r="R2331">
        <v>191.73232400000001</v>
      </c>
      <c r="S2331">
        <v>282.951842</v>
      </c>
      <c r="T2331">
        <v>1.7541131999999999</v>
      </c>
      <c r="U2331">
        <v>3.0452999999999999E-3</v>
      </c>
      <c r="V2331"/>
      <c r="W2331">
        <v>0.37083990000000006</v>
      </c>
      <c r="X2331"/>
      <c r="Y2331">
        <v>0.21912970000000001</v>
      </c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  <c r="AW2331"/>
      <c r="AX2331"/>
      <c r="AY2331"/>
      <c r="AZ2331"/>
      <c r="BA2331"/>
      <c r="BB2331"/>
      <c r="BC2331"/>
    </row>
    <row r="2332" spans="1:55" x14ac:dyDescent="0.2">
      <c r="A2332" s="3" t="str">
        <f t="shared" si="36"/>
        <v>ChinaAR5_FAO2013</v>
      </c>
      <c r="B2332" t="s">
        <v>154</v>
      </c>
      <c r="C2332" t="s">
        <v>155</v>
      </c>
      <c r="D2332" t="s">
        <v>145</v>
      </c>
      <c r="E2332" t="s">
        <v>27</v>
      </c>
      <c r="F2332">
        <v>11008.846203413175</v>
      </c>
      <c r="G2332">
        <v>8.0755011615072743</v>
      </c>
      <c r="H2332" t="s">
        <v>121</v>
      </c>
      <c r="I2332" t="s">
        <v>248</v>
      </c>
      <c r="J2332">
        <v>0.23830489910065508</v>
      </c>
      <c r="K2332">
        <v>0.90974759391684279</v>
      </c>
      <c r="L2332">
        <v>1.6638923862741396E-2</v>
      </c>
      <c r="M2332"/>
      <c r="N2332">
        <v>7.4987557306986682E-2</v>
      </c>
      <c r="O2332">
        <v>-1.3740750865708449E-3</v>
      </c>
      <c r="P2332">
        <v>150.43903560000001</v>
      </c>
      <c r="Q2332">
        <v>66.504562299999989</v>
      </c>
      <c r="R2332">
        <v>189.86040359999998</v>
      </c>
      <c r="S2332">
        <v>283.721137</v>
      </c>
      <c r="T2332">
        <v>1.7510809999999999</v>
      </c>
      <c r="U2332"/>
      <c r="V2332"/>
      <c r="W2332">
        <v>0.39434820000000004</v>
      </c>
      <c r="X2332"/>
      <c r="Y2332">
        <v>0.232679</v>
      </c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  <c r="AY2332"/>
      <c r="AZ2332"/>
      <c r="BA2332"/>
      <c r="BB2332"/>
      <c r="BC2332"/>
    </row>
    <row r="2333" spans="1:55" x14ac:dyDescent="0.2">
      <c r="A2333" s="3" t="str">
        <f t="shared" si="36"/>
        <v>ChinaAR5_FAO2014</v>
      </c>
      <c r="B2333" t="s">
        <v>154</v>
      </c>
      <c r="C2333" t="s">
        <v>155</v>
      </c>
      <c r="D2333" t="s">
        <v>145</v>
      </c>
      <c r="E2333" t="s">
        <v>24</v>
      </c>
      <c r="F2333">
        <v>11075.967828915189</v>
      </c>
      <c r="G2333">
        <v>8.0736866946446337</v>
      </c>
      <c r="H2333" t="s">
        <v>144</v>
      </c>
      <c r="I2333" t="s">
        <v>248</v>
      </c>
      <c r="J2333">
        <v>0.23656992319046</v>
      </c>
      <c r="K2333">
        <v>0.90607552301696037</v>
      </c>
      <c r="L2333">
        <v>1.7046068604998355E-2</v>
      </c>
      <c r="M2333"/>
      <c r="N2333">
        <v>7.8140166575236134E-2</v>
      </c>
      <c r="O2333">
        <v>-1.261758197194834E-3</v>
      </c>
      <c r="P2333">
        <v>150.4343064</v>
      </c>
      <c r="Q2333">
        <v>66.364226799999997</v>
      </c>
      <c r="R2333">
        <v>190.09046280000001</v>
      </c>
      <c r="S2333">
        <v>284.33829550000002</v>
      </c>
      <c r="T2333">
        <v>1.7510672</v>
      </c>
      <c r="U2333"/>
      <c r="V2333"/>
      <c r="W2333">
        <v>0.62004219999999999</v>
      </c>
      <c r="X2333"/>
      <c r="Y2333">
        <v>0.33443499999999993</v>
      </c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  <c r="AY2333"/>
      <c r="AZ2333"/>
      <c r="BA2333"/>
      <c r="BB2333"/>
      <c r="BC2333"/>
    </row>
    <row r="2334" spans="1:55" x14ac:dyDescent="0.2">
      <c r="A2334" s="3" t="str">
        <f t="shared" si="36"/>
        <v>ChinaAR5_FAO2015</v>
      </c>
      <c r="B2334" t="s">
        <v>154</v>
      </c>
      <c r="C2334" t="s">
        <v>155</v>
      </c>
      <c r="D2334" t="s">
        <v>145</v>
      </c>
      <c r="E2334" t="s">
        <v>22</v>
      </c>
      <c r="F2334">
        <v>10925.672667202525</v>
      </c>
      <c r="G2334">
        <v>7.9179573777068146</v>
      </c>
      <c r="H2334" t="s">
        <v>149</v>
      </c>
      <c r="I2334" t="s">
        <v>248</v>
      </c>
      <c r="J2334">
        <v>0.23377274604385703</v>
      </c>
      <c r="K2334">
        <v>0.90790142298770138</v>
      </c>
      <c r="L2334">
        <v>1.7795523186166159E-2</v>
      </c>
      <c r="M2334"/>
      <c r="N2334">
        <v>7.4917991926938585E-2</v>
      </c>
      <c r="O2334">
        <v>-6.1493810080622306E-4</v>
      </c>
      <c r="P2334">
        <v>152.66811279999999</v>
      </c>
      <c r="Q2334">
        <v>65.906765899999996</v>
      </c>
      <c r="R2334">
        <v>191.55185560000001</v>
      </c>
      <c r="S2334">
        <v>287.56098699999995</v>
      </c>
      <c r="T2334">
        <v>1.7510672</v>
      </c>
      <c r="U2334">
        <v>2.3548999999999996E-3</v>
      </c>
      <c r="V2334"/>
      <c r="W2334">
        <v>0.55559669999999994</v>
      </c>
      <c r="X2334"/>
      <c r="Y2334">
        <v>0.25120219999999999</v>
      </c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  <c r="AX2334"/>
      <c r="AY2334"/>
      <c r="AZ2334"/>
      <c r="BA2334"/>
      <c r="BB2334"/>
      <c r="BC2334"/>
    </row>
    <row r="2335" spans="1:55" x14ac:dyDescent="0.2">
      <c r="A2335" s="3" t="str">
        <f t="shared" si="36"/>
        <v>ChinaAR5_FAO2016</v>
      </c>
      <c r="B2335" t="s">
        <v>154</v>
      </c>
      <c r="C2335" t="s">
        <v>155</v>
      </c>
      <c r="D2335" t="s">
        <v>145</v>
      </c>
      <c r="E2335" t="s">
        <v>21</v>
      </c>
      <c r="F2335">
        <v>10944.02197482345</v>
      </c>
      <c r="G2335">
        <v>7.8859351737823813</v>
      </c>
      <c r="H2335" t="s">
        <v>223</v>
      </c>
      <c r="I2335" t="s">
        <v>248</v>
      </c>
      <c r="J2335">
        <v>0.23138127014574214</v>
      </c>
      <c r="K2335">
        <v>0.89976678691138601</v>
      </c>
      <c r="L2335">
        <v>1.8373554442817713E-2</v>
      </c>
      <c r="M2335"/>
      <c r="N2335">
        <v>7.7019454192455497E-2</v>
      </c>
      <c r="O2335">
        <v>4.8402044533407962E-3</v>
      </c>
      <c r="P2335">
        <v>152.59323240000001</v>
      </c>
      <c r="Q2335">
        <v>65.227011000000005</v>
      </c>
      <c r="R2335">
        <v>193.228532</v>
      </c>
      <c r="S2335">
        <v>286.462085</v>
      </c>
      <c r="T2335">
        <v>1.7542420999999999</v>
      </c>
      <c r="U2335">
        <v>1.8168000000000001E-3</v>
      </c>
      <c r="V2335"/>
      <c r="W2335">
        <v>0.58085609999999999</v>
      </c>
      <c r="X2335"/>
      <c r="Y2335">
        <v>0.20449729999999999</v>
      </c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  <c r="AY2335"/>
      <c r="AZ2335"/>
      <c r="BA2335"/>
      <c r="BB2335"/>
      <c r="BC2335"/>
    </row>
    <row r="2336" spans="1:55" x14ac:dyDescent="0.2">
      <c r="A2336" s="3" t="str">
        <f t="shared" si="36"/>
        <v>ChinaAR5_FAO2017</v>
      </c>
      <c r="B2336" t="s">
        <v>154</v>
      </c>
      <c r="C2336" t="s">
        <v>155</v>
      </c>
      <c r="D2336" t="s">
        <v>145</v>
      </c>
      <c r="E2336" t="s">
        <v>20</v>
      </c>
      <c r="F2336">
        <v>11180.753288512913</v>
      </c>
      <c r="G2336">
        <v>8.0079022847576571</v>
      </c>
      <c r="H2336" t="s">
        <v>223</v>
      </c>
      <c r="I2336" t="s">
        <v>248</v>
      </c>
      <c r="J2336">
        <v>0.23312658915926018</v>
      </c>
      <c r="K2336">
        <v>0.90088662175625389</v>
      </c>
      <c r="L2336">
        <v>1.8579526835940861E-2</v>
      </c>
      <c r="M2336"/>
      <c r="N2336">
        <v>7.7049883798930463E-2</v>
      </c>
      <c r="O2336">
        <v>3.4839676088748535E-3</v>
      </c>
      <c r="P2336">
        <v>152.60336560000002</v>
      </c>
      <c r="Q2336">
        <v>63.389061500000004</v>
      </c>
      <c r="R2336">
        <v>187.45115200000001</v>
      </c>
      <c r="S2336">
        <v>280.49362250000001</v>
      </c>
      <c r="T2336">
        <v>1.7531773000000002</v>
      </c>
      <c r="U2336">
        <v>4.0949999999999998E-4</v>
      </c>
      <c r="V2336"/>
      <c r="W2336">
        <v>0.30813580000000002</v>
      </c>
      <c r="X2336"/>
      <c r="Y2336">
        <v>0.16053439999999999</v>
      </c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  <c r="AY2336"/>
      <c r="AZ2336"/>
      <c r="BA2336"/>
      <c r="BB2336"/>
      <c r="BC2336"/>
    </row>
    <row r="2337" spans="1:55" x14ac:dyDescent="0.2">
      <c r="A2337" s="3" t="str">
        <f t="shared" si="36"/>
        <v>ChinaAR5_FAO2018</v>
      </c>
      <c r="B2337" t="s">
        <v>154</v>
      </c>
      <c r="C2337" t="s">
        <v>155</v>
      </c>
      <c r="D2337" t="s">
        <v>145</v>
      </c>
      <c r="E2337" t="s">
        <v>19</v>
      </c>
      <c r="F2337">
        <v>11689.983770123099</v>
      </c>
      <c r="G2337">
        <v>8.3335593901473519</v>
      </c>
      <c r="H2337" t="s">
        <v>149</v>
      </c>
      <c r="I2337" t="s">
        <v>248</v>
      </c>
      <c r="J2337">
        <v>0.23792230924875685</v>
      </c>
      <c r="K2337">
        <v>0.90271758517421363</v>
      </c>
      <c r="L2337">
        <v>1.833925797416653E-2</v>
      </c>
      <c r="M2337"/>
      <c r="N2337">
        <v>7.6420027754094205E-2</v>
      </c>
      <c r="O2337">
        <v>2.5231290975256319E-3</v>
      </c>
      <c r="P2337">
        <v>149.84444159999998</v>
      </c>
      <c r="Q2337">
        <v>62.695947999999994</v>
      </c>
      <c r="R2337">
        <v>189.26619879999998</v>
      </c>
      <c r="S2337">
        <v>272.31299300000001</v>
      </c>
      <c r="T2337">
        <v>1.7531344999999998</v>
      </c>
      <c r="U2337">
        <v>1.2859999999999998E-4</v>
      </c>
      <c r="V2337"/>
      <c r="W2337">
        <v>0.66895939999999998</v>
      </c>
      <c r="X2337"/>
      <c r="Y2337">
        <v>0.20929649999999997</v>
      </c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  <c r="AY2337"/>
      <c r="AZ2337"/>
      <c r="BA2337"/>
      <c r="BB2337"/>
      <c r="BC2337"/>
    </row>
    <row r="2338" spans="1:55" x14ac:dyDescent="0.2">
      <c r="A2338" s="3" t="str">
        <f t="shared" si="36"/>
        <v>ChinaAR5_FAO2019</v>
      </c>
      <c r="B2338" t="s">
        <v>154</v>
      </c>
      <c r="C2338" t="s">
        <v>155</v>
      </c>
      <c r="D2338" t="s">
        <v>145</v>
      </c>
      <c r="E2338" t="s">
        <v>18</v>
      </c>
      <c r="F2338">
        <v>11895.550515086981</v>
      </c>
      <c r="G2338">
        <v>8.4500747756781109</v>
      </c>
      <c r="H2338" t="s">
        <v>217</v>
      </c>
      <c r="I2338" t="s">
        <v>248</v>
      </c>
      <c r="J2338">
        <v>0.2408077565291262</v>
      </c>
      <c r="K2338">
        <v>0.90206233574884342</v>
      </c>
      <c r="L2338">
        <v>1.8581582256148216E-2</v>
      </c>
      <c r="M2338"/>
      <c r="N2338">
        <v>7.8762393170683453E-2</v>
      </c>
      <c r="O2338">
        <v>5.9368882432495051E-4</v>
      </c>
      <c r="P2338">
        <v>147.3809876</v>
      </c>
      <c r="Q2338">
        <v>53.429339399999996</v>
      </c>
      <c r="R2338">
        <v>187.67023520000001</v>
      </c>
      <c r="S2338">
        <v>263.21896150000003</v>
      </c>
      <c r="T2338">
        <v>1.7798608999999999</v>
      </c>
      <c r="U2338"/>
      <c r="V2338"/>
      <c r="W2338">
        <v>0.65416070000000004</v>
      </c>
      <c r="X2338"/>
      <c r="Y2338">
        <v>0.25358639999999999</v>
      </c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  <c r="AY2338"/>
      <c r="AZ2338"/>
      <c r="BA2338"/>
      <c r="BB2338"/>
      <c r="BC2338"/>
    </row>
    <row r="2339" spans="1:55" x14ac:dyDescent="0.2">
      <c r="A2339" s="3" t="str">
        <f t="shared" si="36"/>
        <v>ChinaAR5_FAO2020</v>
      </c>
      <c r="B2339" t="s">
        <v>154</v>
      </c>
      <c r="C2339" t="s">
        <v>155</v>
      </c>
      <c r="D2339" t="s">
        <v>145</v>
      </c>
      <c r="E2339" t="s">
        <v>107</v>
      </c>
      <c r="F2339">
        <v>12103.543510855558</v>
      </c>
      <c r="G2339">
        <v>8.5773818374711635</v>
      </c>
      <c r="H2339" t="s">
        <v>232</v>
      </c>
      <c r="I2339" t="s">
        <v>248</v>
      </c>
      <c r="J2339">
        <v>0.25774338501496991</v>
      </c>
      <c r="K2339">
        <v>0.90003637608758646</v>
      </c>
      <c r="L2339">
        <v>1.881190185983047E-2</v>
      </c>
      <c r="M2339"/>
      <c r="N2339">
        <v>8.0273613117751885E-2</v>
      </c>
      <c r="O2339">
        <v>8.7810893483115948E-4</v>
      </c>
      <c r="P2339">
        <v>149.25666279999999</v>
      </c>
      <c r="Q2339">
        <v>60.419090800000006</v>
      </c>
      <c r="R2339">
        <v>187.21181079999997</v>
      </c>
      <c r="S2339">
        <v>258.52578499999998</v>
      </c>
      <c r="T2339">
        <v>1.7818613000000001</v>
      </c>
      <c r="U2339"/>
      <c r="V2339"/>
      <c r="W2339">
        <v>0.60380540000000005</v>
      </c>
      <c r="X2339"/>
      <c r="Y2339">
        <v>0.1638927</v>
      </c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  <c r="AY2339"/>
      <c r="AZ2339"/>
      <c r="BA2339"/>
      <c r="BB2339"/>
      <c r="BC2339"/>
    </row>
    <row r="2340" spans="1:55" x14ac:dyDescent="0.2">
      <c r="A2340" s="3" t="str">
        <f t="shared" si="36"/>
        <v>ChinaAR6_FAO1990</v>
      </c>
      <c r="B2340" t="s">
        <v>154</v>
      </c>
      <c r="C2340" t="s">
        <v>155</v>
      </c>
      <c r="D2340" t="s">
        <v>300</v>
      </c>
      <c r="E2340" t="s">
        <v>79</v>
      </c>
      <c r="F2340">
        <v>2929.0291195888817</v>
      </c>
      <c r="G2340">
        <v>2.5802218313216629</v>
      </c>
      <c r="H2340" t="s">
        <v>239</v>
      </c>
      <c r="I2340" t="s">
        <v>156</v>
      </c>
      <c r="J2340">
        <v>8.9378827181817513E-2</v>
      </c>
      <c r="K2340">
        <v>0.81233737629620451</v>
      </c>
      <c r="L2340">
        <v>7.1272648038555902E-2</v>
      </c>
      <c r="M2340"/>
      <c r="N2340">
        <v>3.0127217282194189E-2</v>
      </c>
      <c r="O2340">
        <v>8.6262758383045424E-2</v>
      </c>
      <c r="P2340">
        <v>160.20339232000001</v>
      </c>
      <c r="Q2340">
        <v>53.90559536</v>
      </c>
      <c r="R2340">
        <v>181.22347071999999</v>
      </c>
      <c r="S2340">
        <v>203.40812309999998</v>
      </c>
      <c r="T2340">
        <v>1.657297</v>
      </c>
      <c r="U2340">
        <v>1.8115999999999998E-3</v>
      </c>
      <c r="V2340"/>
      <c r="W2340">
        <v>0.83491199999999999</v>
      </c>
      <c r="X2340"/>
      <c r="Y2340">
        <v>0.31301373999999998</v>
      </c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  <c r="AW2340"/>
      <c r="AX2340"/>
      <c r="AY2340"/>
      <c r="AZ2340"/>
      <c r="BA2340"/>
      <c r="BB2340"/>
      <c r="BC2340"/>
    </row>
    <row r="2341" spans="1:55" x14ac:dyDescent="0.2">
      <c r="A2341" s="3" t="str">
        <f t="shared" si="36"/>
        <v>ChinaAR6_FAO1991</v>
      </c>
      <c r="B2341" t="s">
        <v>154</v>
      </c>
      <c r="C2341" t="s">
        <v>155</v>
      </c>
      <c r="D2341" t="s">
        <v>300</v>
      </c>
      <c r="E2341" t="s">
        <v>78</v>
      </c>
      <c r="F2341">
        <v>3075.2607721645927</v>
      </c>
      <c r="G2341">
        <v>2.6723272668664668</v>
      </c>
      <c r="H2341" t="s">
        <v>240</v>
      </c>
      <c r="I2341" t="s">
        <v>156</v>
      </c>
      <c r="J2341">
        <v>9.3319678497737563E-2</v>
      </c>
      <c r="K2341">
        <v>0.81083769225575109</v>
      </c>
      <c r="L2341">
        <v>6.9525692311924986E-2</v>
      </c>
      <c r="M2341"/>
      <c r="N2341">
        <v>3.4183726298948384E-2</v>
      </c>
      <c r="O2341">
        <v>8.545288913337562E-2</v>
      </c>
      <c r="P2341">
        <v>157.80960464</v>
      </c>
      <c r="Q2341">
        <v>56.353978600000005</v>
      </c>
      <c r="R2341">
        <v>186.98776272000001</v>
      </c>
      <c r="S2341">
        <v>207.69777210000001</v>
      </c>
      <c r="T2341">
        <v>1.657297</v>
      </c>
      <c r="U2341">
        <v>1.8115999999999998E-3</v>
      </c>
      <c r="V2341"/>
      <c r="W2341">
        <v>0.83491199999999999</v>
      </c>
      <c r="X2341"/>
      <c r="Y2341">
        <v>0.31301373999999998</v>
      </c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  <c r="AY2341"/>
      <c r="AZ2341"/>
      <c r="BA2341"/>
      <c r="BB2341"/>
      <c r="BC2341"/>
    </row>
    <row r="2342" spans="1:55" x14ac:dyDescent="0.2">
      <c r="A2342" s="3" t="str">
        <f t="shared" si="36"/>
        <v>ChinaAR6_FAO1992</v>
      </c>
      <c r="B2342" t="s">
        <v>154</v>
      </c>
      <c r="C2342" t="s">
        <v>155</v>
      </c>
      <c r="D2342" t="s">
        <v>300</v>
      </c>
      <c r="E2342" t="s">
        <v>76</v>
      </c>
      <c r="F2342">
        <v>3202.8657883297851</v>
      </c>
      <c r="G2342">
        <v>2.7493118177547791</v>
      </c>
      <c r="H2342" t="s">
        <v>229</v>
      </c>
      <c r="I2342" t="s">
        <v>156</v>
      </c>
      <c r="J2342">
        <v>9.7485829559302462E-2</v>
      </c>
      <c r="K2342">
        <v>0.80886882400799243</v>
      </c>
      <c r="L2342">
        <v>6.8332431483445935E-2</v>
      </c>
      <c r="M2342"/>
      <c r="N2342">
        <v>3.9437883665488178E-2</v>
      </c>
      <c r="O2342">
        <v>8.3360860843073439E-2</v>
      </c>
      <c r="P2342">
        <v>155.26533839999999</v>
      </c>
      <c r="Q2342">
        <v>57.720298540000002</v>
      </c>
      <c r="R2342">
        <v>189.07704095999998</v>
      </c>
      <c r="S2342">
        <v>211.2527508</v>
      </c>
      <c r="T2342">
        <v>1.657297</v>
      </c>
      <c r="U2342">
        <v>1.8115999999999998E-3</v>
      </c>
      <c r="V2342"/>
      <c r="W2342">
        <v>0.83491199999999999</v>
      </c>
      <c r="X2342"/>
      <c r="Y2342">
        <v>0.31301373999999998</v>
      </c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  <c r="AW2342"/>
      <c r="AX2342"/>
      <c r="AY2342"/>
      <c r="AZ2342"/>
      <c r="BA2342"/>
      <c r="BB2342"/>
      <c r="BC2342"/>
    </row>
    <row r="2343" spans="1:55" x14ac:dyDescent="0.2">
      <c r="A2343" s="3" t="str">
        <f t="shared" si="36"/>
        <v>ChinaAR6_FAO1993</v>
      </c>
      <c r="B2343" t="s">
        <v>154</v>
      </c>
      <c r="C2343" t="s">
        <v>155</v>
      </c>
      <c r="D2343" t="s">
        <v>300</v>
      </c>
      <c r="E2343" t="s">
        <v>73</v>
      </c>
      <c r="F2343">
        <v>3432.7288289856642</v>
      </c>
      <c r="G2343">
        <v>2.9129432376579754</v>
      </c>
      <c r="H2343" t="s">
        <v>212</v>
      </c>
      <c r="I2343" t="s">
        <v>156</v>
      </c>
      <c r="J2343">
        <v>0.10398961273966678</v>
      </c>
      <c r="K2343">
        <v>0.81774610621567345</v>
      </c>
      <c r="L2343">
        <v>6.5227867065850029E-2</v>
      </c>
      <c r="M2343"/>
      <c r="N2343">
        <v>4.2766158205843584E-2</v>
      </c>
      <c r="O2343">
        <v>7.4259868512632971E-2</v>
      </c>
      <c r="P2343">
        <v>146.94520927999997</v>
      </c>
      <c r="Q2343">
        <v>59.748527539999998</v>
      </c>
      <c r="R2343">
        <v>193.71692576000001</v>
      </c>
      <c r="S2343">
        <v>200.92543380000001</v>
      </c>
      <c r="T2343">
        <v>1.6572398000000002</v>
      </c>
      <c r="U2343">
        <v>1.8115999999999998E-3</v>
      </c>
      <c r="V2343"/>
      <c r="W2343">
        <v>0.83491199999999999</v>
      </c>
      <c r="X2343"/>
      <c r="Y2343">
        <v>0.31301373999999998</v>
      </c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  <c r="AX2343"/>
      <c r="AY2343"/>
      <c r="AZ2343"/>
      <c r="BA2343"/>
      <c r="BB2343"/>
      <c r="BC2343"/>
    </row>
    <row r="2344" spans="1:55" x14ac:dyDescent="0.2">
      <c r="A2344" s="3" t="str">
        <f t="shared" si="36"/>
        <v>ChinaAR6_FAO1994</v>
      </c>
      <c r="B2344" t="s">
        <v>154</v>
      </c>
      <c r="C2344" t="s">
        <v>155</v>
      </c>
      <c r="D2344" t="s">
        <v>300</v>
      </c>
      <c r="E2344" t="s">
        <v>70</v>
      </c>
      <c r="F2344">
        <v>3591.7667506448993</v>
      </c>
      <c r="G2344">
        <v>3.0136442969411865</v>
      </c>
      <c r="H2344" t="s">
        <v>168</v>
      </c>
      <c r="I2344" t="s">
        <v>156</v>
      </c>
      <c r="J2344">
        <v>0.10793440034847243</v>
      </c>
      <c r="K2344">
        <v>0.81289414578828278</v>
      </c>
      <c r="L2344">
        <v>6.3745662879569828E-2</v>
      </c>
      <c r="M2344"/>
      <c r="N2344">
        <v>4.6911453804662238E-2</v>
      </c>
      <c r="O2344">
        <v>7.6448737527485128E-2</v>
      </c>
      <c r="P2344">
        <v>145.94392015999998</v>
      </c>
      <c r="Q2344">
        <v>61.946447659999997</v>
      </c>
      <c r="R2344">
        <v>202.14537071999999</v>
      </c>
      <c r="S2344">
        <v>210.91540470000001</v>
      </c>
      <c r="T2344">
        <v>1.6572398000000002</v>
      </c>
      <c r="U2344">
        <v>1.8115999999999998E-3</v>
      </c>
      <c r="V2344"/>
      <c r="W2344">
        <v>0.83491199999999999</v>
      </c>
      <c r="X2344"/>
      <c r="Y2344">
        <v>0.31301373999999998</v>
      </c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  <c r="AW2344"/>
      <c r="AX2344"/>
      <c r="AY2344"/>
      <c r="AZ2344"/>
      <c r="BA2344"/>
      <c r="BB2344"/>
      <c r="BC2344"/>
    </row>
    <row r="2345" spans="1:55" x14ac:dyDescent="0.2">
      <c r="A2345" s="3" t="str">
        <f t="shared" si="36"/>
        <v>ChinaAR6_FAO1995</v>
      </c>
      <c r="B2345" t="s">
        <v>154</v>
      </c>
      <c r="C2345" t="s">
        <v>155</v>
      </c>
      <c r="D2345" t="s">
        <v>300</v>
      </c>
      <c r="E2345" t="s">
        <v>68</v>
      </c>
      <c r="F2345">
        <v>3993.4808272674713</v>
      </c>
      <c r="G2345">
        <v>3.3144908119794261</v>
      </c>
      <c r="H2345" t="s">
        <v>255</v>
      </c>
      <c r="I2345" t="s">
        <v>156</v>
      </c>
      <c r="J2345">
        <v>0.11729342828589617</v>
      </c>
      <c r="K2345">
        <v>0.81390699400341626</v>
      </c>
      <c r="L2345">
        <v>5.5078301268928487E-2</v>
      </c>
      <c r="M2345"/>
      <c r="N2345">
        <v>4.7818158709094012E-2</v>
      </c>
      <c r="O2345">
        <v>8.3196546018561204E-2</v>
      </c>
      <c r="P2345">
        <v>148.66763567999999</v>
      </c>
      <c r="Q2345">
        <v>66.14213608</v>
      </c>
      <c r="R2345">
        <v>219.22721007999999</v>
      </c>
      <c r="S2345">
        <v>244.31886570000003</v>
      </c>
      <c r="T2345">
        <v>1.6847089000000002</v>
      </c>
      <c r="U2345">
        <v>1.8115999999999998E-3</v>
      </c>
      <c r="V2345"/>
      <c r="W2345">
        <v>0.83491199999999999</v>
      </c>
      <c r="X2345"/>
      <c r="Y2345">
        <v>0.31301373999999998</v>
      </c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  <c r="AW2345"/>
      <c r="AX2345"/>
      <c r="AY2345"/>
      <c r="AZ2345"/>
      <c r="BA2345"/>
      <c r="BB2345"/>
      <c r="BC2345"/>
    </row>
    <row r="2346" spans="1:55" x14ac:dyDescent="0.2">
      <c r="A2346" s="3" t="str">
        <f t="shared" si="36"/>
        <v>ChinaAR6_FAO1996</v>
      </c>
      <c r="B2346" t="s">
        <v>154</v>
      </c>
      <c r="C2346" t="s">
        <v>155</v>
      </c>
      <c r="D2346" t="s">
        <v>300</v>
      </c>
      <c r="E2346" t="s">
        <v>65</v>
      </c>
      <c r="F2346">
        <v>4008.5440926017627</v>
      </c>
      <c r="G2346">
        <v>3.2923034722202478</v>
      </c>
      <c r="H2346" t="s">
        <v>158</v>
      </c>
      <c r="I2346" t="s">
        <v>156</v>
      </c>
      <c r="J2346">
        <v>0.11649857802199469</v>
      </c>
      <c r="K2346">
        <v>0.80343845889011145</v>
      </c>
      <c r="L2346">
        <v>5.2623928692231828E-2</v>
      </c>
      <c r="M2346"/>
      <c r="N2346">
        <v>5.0274312903765064E-2</v>
      </c>
      <c r="O2346">
        <v>9.3663299513891671E-2</v>
      </c>
      <c r="P2346">
        <v>151.75291536</v>
      </c>
      <c r="Q2346">
        <v>70.757006379999993</v>
      </c>
      <c r="R2346">
        <v>236.28830672000001</v>
      </c>
      <c r="S2346">
        <v>262.19736269999999</v>
      </c>
      <c r="T2346">
        <v>1.6898119</v>
      </c>
      <c r="U2346">
        <v>1.6551599999999999E-3</v>
      </c>
      <c r="V2346"/>
      <c r="W2346">
        <v>1.28860124</v>
      </c>
      <c r="X2346"/>
      <c r="Y2346">
        <v>0.22316434000000002</v>
      </c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/>
      <c r="AY2346"/>
      <c r="AZ2346"/>
      <c r="BA2346"/>
      <c r="BB2346"/>
      <c r="BC2346"/>
    </row>
    <row r="2347" spans="1:55" x14ac:dyDescent="0.2">
      <c r="A2347" s="3" t="str">
        <f t="shared" si="36"/>
        <v>ChinaAR6_FAO1997</v>
      </c>
      <c r="B2347" t="s">
        <v>154</v>
      </c>
      <c r="C2347" t="s">
        <v>155</v>
      </c>
      <c r="D2347" t="s">
        <v>300</v>
      </c>
      <c r="E2347" t="s">
        <v>64</v>
      </c>
      <c r="F2347">
        <v>3997.4591661973204</v>
      </c>
      <c r="G2347">
        <v>3.2497686451617342</v>
      </c>
      <c r="H2347" t="s">
        <v>253</v>
      </c>
      <c r="I2347" t="s">
        <v>156</v>
      </c>
      <c r="J2347">
        <v>0.11178152482435759</v>
      </c>
      <c r="K2347">
        <v>0.81928535064938335</v>
      </c>
      <c r="L2347">
        <v>5.0516222519629644E-2</v>
      </c>
      <c r="M2347"/>
      <c r="N2347">
        <v>5.3482147311932508E-2</v>
      </c>
      <c r="O2347">
        <v>7.6716279519054464E-2</v>
      </c>
      <c r="P2347">
        <v>153.54866208000001</v>
      </c>
      <c r="Q2347">
        <v>60.203314719999995</v>
      </c>
      <c r="R2347">
        <v>199.15383856</v>
      </c>
      <c r="S2347">
        <v>239.43555090000001</v>
      </c>
      <c r="T2347">
        <v>1.6908717</v>
      </c>
      <c r="U2347">
        <v>1.1842000000000001E-3</v>
      </c>
      <c r="V2347"/>
      <c r="W2347">
        <v>1.3650631599999998</v>
      </c>
      <c r="X2347"/>
      <c r="Y2347">
        <v>0.20523806000000003</v>
      </c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  <c r="AW2347"/>
      <c r="AX2347"/>
      <c r="AY2347"/>
      <c r="AZ2347"/>
      <c r="BA2347"/>
      <c r="BB2347"/>
      <c r="BC2347"/>
    </row>
    <row r="2348" spans="1:55" x14ac:dyDescent="0.2">
      <c r="A2348" s="3" t="str">
        <f t="shared" si="36"/>
        <v>ChinaAR6_FAO1998</v>
      </c>
      <c r="B2348" t="s">
        <v>154</v>
      </c>
      <c r="C2348" t="s">
        <v>155</v>
      </c>
      <c r="D2348" t="s">
        <v>300</v>
      </c>
      <c r="E2348" t="s">
        <v>62</v>
      </c>
      <c r="F2348">
        <v>4110.2025921640543</v>
      </c>
      <c r="G2348">
        <v>3.309515064930173</v>
      </c>
      <c r="H2348" t="s">
        <v>255</v>
      </c>
      <c r="I2348" t="s">
        <v>156</v>
      </c>
      <c r="J2348">
        <v>0.11656574716544141</v>
      </c>
      <c r="K2348">
        <v>0.8179809760540212</v>
      </c>
      <c r="L2348">
        <v>4.6938741023068394E-2</v>
      </c>
      <c r="M2348"/>
      <c r="N2348">
        <v>5.4634435885985884E-2</v>
      </c>
      <c r="O2348">
        <v>8.0445847036924478E-2</v>
      </c>
      <c r="P2348">
        <v>150.88332592</v>
      </c>
      <c r="Q2348">
        <v>64.531291699999997</v>
      </c>
      <c r="R2348">
        <v>218.15847312</v>
      </c>
      <c r="S2348">
        <v>241.8034164</v>
      </c>
      <c r="T2348">
        <v>1.6952049999999999</v>
      </c>
      <c r="U2348">
        <v>4.14606E-3</v>
      </c>
      <c r="V2348"/>
      <c r="W2348">
        <v>1.60298432</v>
      </c>
      <c r="X2348"/>
      <c r="Y2348">
        <v>0.22442045999999999</v>
      </c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  <c r="AW2348"/>
      <c r="AX2348"/>
      <c r="AY2348"/>
      <c r="AZ2348"/>
      <c r="BA2348"/>
      <c r="BB2348"/>
      <c r="BC2348"/>
    </row>
    <row r="2349" spans="1:55" x14ac:dyDescent="0.2">
      <c r="A2349" s="3" t="str">
        <f t="shared" si="36"/>
        <v>ChinaAR6_FAO1999</v>
      </c>
      <c r="B2349" t="s">
        <v>154</v>
      </c>
      <c r="C2349" t="s">
        <v>155</v>
      </c>
      <c r="D2349" t="s">
        <v>300</v>
      </c>
      <c r="E2349" t="s">
        <v>60</v>
      </c>
      <c r="F2349">
        <v>4035.7786641528414</v>
      </c>
      <c r="G2349">
        <v>3.2215741271321079</v>
      </c>
      <c r="H2349" t="s">
        <v>253</v>
      </c>
      <c r="I2349" t="s">
        <v>156</v>
      </c>
      <c r="J2349">
        <v>0.11446185300588775</v>
      </c>
      <c r="K2349">
        <v>0.80731534730931975</v>
      </c>
      <c r="L2349">
        <v>4.5572106080142151E-2</v>
      </c>
      <c r="M2349"/>
      <c r="N2349">
        <v>6.0390948137182023E-2</v>
      </c>
      <c r="O2349">
        <v>8.6721598473356032E-2</v>
      </c>
      <c r="P2349">
        <v>151.19590832</v>
      </c>
      <c r="Q2349">
        <v>67.004853519999998</v>
      </c>
      <c r="R2349">
        <v>223.93735248000002</v>
      </c>
      <c r="S2349">
        <v>252.41893950000002</v>
      </c>
      <c r="T2349">
        <v>1.7055362000000001</v>
      </c>
      <c r="U2349">
        <v>1.0535399999999999E-3</v>
      </c>
      <c r="V2349"/>
      <c r="W2349">
        <v>1.4700998999999999</v>
      </c>
      <c r="X2349"/>
      <c r="Y2349">
        <v>0.17396310000000001</v>
      </c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  <c r="AW2349"/>
      <c r="AX2349"/>
      <c r="AY2349"/>
      <c r="AZ2349"/>
      <c r="BA2349"/>
      <c r="BB2349"/>
      <c r="BC2349"/>
    </row>
    <row r="2350" spans="1:55" x14ac:dyDescent="0.2">
      <c r="A2350" s="3" t="str">
        <f t="shared" si="36"/>
        <v>ChinaAR6_FAO2000</v>
      </c>
      <c r="B2350" t="s">
        <v>154</v>
      </c>
      <c r="C2350" t="s">
        <v>155</v>
      </c>
      <c r="D2350" t="s">
        <v>300</v>
      </c>
      <c r="E2350" t="s">
        <v>58</v>
      </c>
      <c r="F2350">
        <v>4223.6198096747094</v>
      </c>
      <c r="G2350">
        <v>3.3450572486128003</v>
      </c>
      <c r="H2350" t="s">
        <v>158</v>
      </c>
      <c r="I2350" t="s">
        <v>156</v>
      </c>
      <c r="J2350">
        <v>0.11740503446599451</v>
      </c>
      <c r="K2350">
        <v>0.81625922676441565</v>
      </c>
      <c r="L2350">
        <v>4.141237600555564E-2</v>
      </c>
      <c r="M2350"/>
      <c r="N2350">
        <v>6.2053501927339771E-2</v>
      </c>
      <c r="O2350">
        <v>8.0274895302688887E-2</v>
      </c>
      <c r="P2350">
        <v>144.81317807999997</v>
      </c>
      <c r="Q2350">
        <v>68.648307659999986</v>
      </c>
      <c r="R2350">
        <v>228.79532143999998</v>
      </c>
      <c r="S2350">
        <v>241.54190970000002</v>
      </c>
      <c r="T2350">
        <v>1.7142132999999999</v>
      </c>
      <c r="U2350">
        <v>2.29758E-3</v>
      </c>
      <c r="V2350"/>
      <c r="W2350">
        <v>1.6601459000000001</v>
      </c>
      <c r="X2350"/>
      <c r="Y2350">
        <v>0.27385873999999999</v>
      </c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  <c r="AW2350"/>
      <c r="AX2350"/>
      <c r="AY2350"/>
      <c r="AZ2350"/>
      <c r="BA2350"/>
      <c r="BB2350"/>
      <c r="BC2350"/>
    </row>
    <row r="2351" spans="1:55" x14ac:dyDescent="0.2">
      <c r="A2351" s="3" t="str">
        <f t="shared" si="36"/>
        <v>ChinaAR6_FAO2001</v>
      </c>
      <c r="B2351" t="s">
        <v>154</v>
      </c>
      <c r="C2351" t="s">
        <v>155</v>
      </c>
      <c r="D2351" t="s">
        <v>300</v>
      </c>
      <c r="E2351" t="s">
        <v>55</v>
      </c>
      <c r="F2351">
        <v>4417.1336306906105</v>
      </c>
      <c r="G2351">
        <v>3.4729988840591344</v>
      </c>
      <c r="H2351" t="s">
        <v>125</v>
      </c>
      <c r="I2351" t="s">
        <v>156</v>
      </c>
      <c r="J2351">
        <v>0.12255388904812377</v>
      </c>
      <c r="K2351">
        <v>0.81894703050396844</v>
      </c>
      <c r="L2351">
        <v>3.7495561430734278E-2</v>
      </c>
      <c r="M2351"/>
      <c r="N2351">
        <v>6.582465560466659E-2</v>
      </c>
      <c r="O2351">
        <v>7.7732752460630661E-2</v>
      </c>
      <c r="P2351">
        <v>139.28240079999998</v>
      </c>
      <c r="Q2351">
        <v>66.902575819999996</v>
      </c>
      <c r="R2351">
        <v>223.93916400000001</v>
      </c>
      <c r="S2351">
        <v>241.84908930000003</v>
      </c>
      <c r="T2351">
        <v>1.7249081000000002</v>
      </c>
      <c r="U2351">
        <v>1.2534E-3</v>
      </c>
      <c r="V2351"/>
      <c r="W2351">
        <v>0.71802122000000002</v>
      </c>
      <c r="X2351"/>
      <c r="Y2351">
        <v>0.21255133999999998</v>
      </c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  <c r="AW2351"/>
      <c r="AX2351"/>
      <c r="AY2351"/>
      <c r="AZ2351"/>
      <c r="BA2351"/>
      <c r="BB2351"/>
      <c r="BC2351"/>
    </row>
    <row r="2352" spans="1:55" x14ac:dyDescent="0.2">
      <c r="A2352" s="3" t="str">
        <f t="shared" si="36"/>
        <v>ChinaAR6_FAO2002</v>
      </c>
      <c r="B2352" t="s">
        <v>154</v>
      </c>
      <c r="C2352" t="s">
        <v>155</v>
      </c>
      <c r="D2352" t="s">
        <v>300</v>
      </c>
      <c r="E2352" t="s">
        <v>52</v>
      </c>
      <c r="F2352">
        <v>4693.4821758487196</v>
      </c>
      <c r="G2352">
        <v>3.6656374381823804</v>
      </c>
      <c r="H2352" t="s">
        <v>135</v>
      </c>
      <c r="I2352" t="s">
        <v>156</v>
      </c>
      <c r="J2352">
        <v>0.1269548014165463</v>
      </c>
      <c r="K2352">
        <v>0.82789815988658444</v>
      </c>
      <c r="L2352">
        <v>3.3309102531067308E-2</v>
      </c>
      <c r="M2352"/>
      <c r="N2352">
        <v>6.4967158407256767E-2</v>
      </c>
      <c r="O2352">
        <v>7.3825579175091416E-2</v>
      </c>
      <c r="P2352">
        <v>136.24357327999999</v>
      </c>
      <c r="Q2352">
        <v>66.340319340000008</v>
      </c>
      <c r="R2352">
        <v>216.56716159999999</v>
      </c>
      <c r="S2352">
        <v>257.26209600000004</v>
      </c>
      <c r="T2352">
        <v>1.7227854999999999</v>
      </c>
      <c r="U2352">
        <v>9.302379999999999E-3</v>
      </c>
      <c r="V2352"/>
      <c r="W2352">
        <v>0.41677031999999997</v>
      </c>
      <c r="X2352"/>
      <c r="Y2352">
        <v>0.23955656</v>
      </c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  <c r="AW2352"/>
      <c r="AX2352"/>
      <c r="AY2352"/>
      <c r="AZ2352"/>
      <c r="BA2352"/>
      <c r="BB2352"/>
      <c r="BC2352"/>
    </row>
    <row r="2353" spans="1:55" x14ac:dyDescent="0.2">
      <c r="A2353" s="3" t="str">
        <f t="shared" si="36"/>
        <v>ChinaAR6_FAO2003</v>
      </c>
      <c r="B2353" t="s">
        <v>154</v>
      </c>
      <c r="C2353" t="s">
        <v>155</v>
      </c>
      <c r="D2353" t="s">
        <v>300</v>
      </c>
      <c r="E2353" t="s">
        <v>50</v>
      </c>
      <c r="F2353">
        <v>5353.4601403309553</v>
      </c>
      <c r="G2353">
        <v>4.1551227416415362</v>
      </c>
      <c r="H2353" t="s">
        <v>63</v>
      </c>
      <c r="I2353" t="s">
        <v>156</v>
      </c>
      <c r="J2353">
        <v>0.14103269236880822</v>
      </c>
      <c r="K2353">
        <v>0.83905182486584962</v>
      </c>
      <c r="L2353">
        <v>2.746792705746939E-2</v>
      </c>
      <c r="M2353"/>
      <c r="N2353">
        <v>7.0643675321475363E-2</v>
      </c>
      <c r="O2353">
        <v>6.2836572755205752E-2</v>
      </c>
      <c r="P2353">
        <v>127.97944351999999</v>
      </c>
      <c r="Q2353">
        <v>65.707522440000005</v>
      </c>
      <c r="R2353">
        <v>214.72161983999999</v>
      </c>
      <c r="S2353">
        <v>255.9351522</v>
      </c>
      <c r="T2353">
        <v>1.7251078</v>
      </c>
      <c r="U2353">
        <v>4.8555399999999993E-3</v>
      </c>
      <c r="V2353"/>
      <c r="W2353">
        <v>1.4809766600000001</v>
      </c>
      <c r="X2353"/>
      <c r="Y2353">
        <v>0.91048008000000002</v>
      </c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  <c r="AW2353"/>
      <c r="AX2353"/>
      <c r="AY2353"/>
      <c r="AZ2353"/>
      <c r="BA2353"/>
      <c r="BB2353"/>
      <c r="BC2353"/>
    </row>
    <row r="2354" spans="1:55" x14ac:dyDescent="0.2">
      <c r="A2354" s="3" t="str">
        <f t="shared" si="36"/>
        <v>ChinaAR6_FAO2004</v>
      </c>
      <c r="B2354" t="s">
        <v>154</v>
      </c>
      <c r="C2354" t="s">
        <v>155</v>
      </c>
      <c r="D2354" t="s">
        <v>300</v>
      </c>
      <c r="E2354" t="s">
        <v>46</v>
      </c>
      <c r="F2354">
        <v>6106.8806248618903</v>
      </c>
      <c r="G2354">
        <v>4.711826572429751</v>
      </c>
      <c r="H2354" t="s">
        <v>56</v>
      </c>
      <c r="I2354" t="s">
        <v>156</v>
      </c>
      <c r="J2354">
        <v>0.15351388630406926</v>
      </c>
      <c r="K2354">
        <v>0.85468026941589181</v>
      </c>
      <c r="L2354">
        <v>2.2558362417204745E-2</v>
      </c>
      <c r="M2354"/>
      <c r="N2354">
        <v>6.4706357349000349E-2</v>
      </c>
      <c r="O2354">
        <v>5.8055010817903131E-2</v>
      </c>
      <c r="P2354">
        <v>136.74222816</v>
      </c>
      <c r="Q2354">
        <v>65.687952179999996</v>
      </c>
      <c r="R2354">
        <v>215.20226288000001</v>
      </c>
      <c r="S2354">
        <v>265.25523570000001</v>
      </c>
      <c r="T2354">
        <v>1.7358731999999999</v>
      </c>
      <c r="U2354">
        <v>2.6321199999999999E-3</v>
      </c>
      <c r="V2354"/>
      <c r="W2354">
        <v>1.1250886200000001</v>
      </c>
      <c r="X2354"/>
      <c r="Y2354">
        <v>0.50177234000000004</v>
      </c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  <c r="AW2354"/>
      <c r="AX2354"/>
      <c r="AY2354"/>
      <c r="AZ2354"/>
      <c r="BA2354"/>
      <c r="BB2354"/>
      <c r="BC2354"/>
    </row>
    <row r="2355" spans="1:55" x14ac:dyDescent="0.2">
      <c r="A2355" s="3" t="str">
        <f t="shared" si="36"/>
        <v>ChinaAR6_FAO2005</v>
      </c>
      <c r="B2355" t="s">
        <v>154</v>
      </c>
      <c r="C2355" t="s">
        <v>155</v>
      </c>
      <c r="D2355" t="s">
        <v>300</v>
      </c>
      <c r="E2355" t="s">
        <v>43</v>
      </c>
      <c r="F2355">
        <v>6867.9593578119466</v>
      </c>
      <c r="G2355">
        <v>5.2679711577731005</v>
      </c>
      <c r="H2355" t="s">
        <v>246</v>
      </c>
      <c r="I2355" t="s">
        <v>248</v>
      </c>
      <c r="J2355">
        <v>0.16878964799614329</v>
      </c>
      <c r="K2355">
        <v>0.86448288160567699</v>
      </c>
      <c r="L2355">
        <v>1.8706284255143049E-2</v>
      </c>
      <c r="M2355"/>
      <c r="N2355">
        <v>6.4155868875202041E-2</v>
      </c>
      <c r="O2355">
        <v>5.2654965263977893E-2</v>
      </c>
      <c r="P2355">
        <v>139.13961168</v>
      </c>
      <c r="Q2355">
        <v>66.421834360000005</v>
      </c>
      <c r="R2355">
        <v>215.35001055999999</v>
      </c>
      <c r="S2355">
        <v>269.67382259999999</v>
      </c>
      <c r="T2355">
        <v>1.7387764999999999</v>
      </c>
      <c r="U2355">
        <v>3.8855199999999995E-3</v>
      </c>
      <c r="V2355"/>
      <c r="W2355">
        <v>0.56361103999999995</v>
      </c>
      <c r="X2355"/>
      <c r="Y2355">
        <v>0.36482251999999998</v>
      </c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  <c r="AW2355"/>
      <c r="AX2355"/>
      <c r="AY2355"/>
      <c r="AZ2355"/>
      <c r="BA2355"/>
      <c r="BB2355"/>
      <c r="BC2355"/>
    </row>
    <row r="2356" spans="1:55" x14ac:dyDescent="0.2">
      <c r="A2356" s="3" t="str">
        <f t="shared" si="36"/>
        <v>ChinaAR6_FAO2006</v>
      </c>
      <c r="B2356" t="s">
        <v>154</v>
      </c>
      <c r="C2356" t="s">
        <v>155</v>
      </c>
      <c r="D2356" t="s">
        <v>300</v>
      </c>
      <c r="E2356" t="s">
        <v>39</v>
      </c>
      <c r="F2356">
        <v>7534.4367349375498</v>
      </c>
      <c r="G2356">
        <v>5.7470036574099179</v>
      </c>
      <c r="H2356" t="s">
        <v>49</v>
      </c>
      <c r="I2356" t="s">
        <v>248</v>
      </c>
      <c r="J2356">
        <v>0.1787464820055594</v>
      </c>
      <c r="K2356">
        <v>0.86687070394391963</v>
      </c>
      <c r="L2356">
        <v>1.7914517667141677E-2</v>
      </c>
      <c r="M2356"/>
      <c r="N2356">
        <v>6.7014856951412682E-2</v>
      </c>
      <c r="O2356">
        <v>4.8199921437526029E-2</v>
      </c>
      <c r="P2356">
        <v>139.54313184</v>
      </c>
      <c r="Q2356">
        <v>67.07946622</v>
      </c>
      <c r="R2356">
        <v>212.21296656000001</v>
      </c>
      <c r="S2356">
        <v>273.3218943</v>
      </c>
      <c r="T2356">
        <v>1.7370768000000001</v>
      </c>
      <c r="U2356">
        <v>2.2234199999999998E-3</v>
      </c>
      <c r="V2356"/>
      <c r="W2356">
        <v>0.44215978</v>
      </c>
      <c r="X2356"/>
      <c r="Y2356">
        <v>0.25934933999999998</v>
      </c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  <c r="AX2356"/>
      <c r="AY2356"/>
      <c r="AZ2356"/>
      <c r="BA2356"/>
      <c r="BB2356"/>
      <c r="BC2356"/>
    </row>
    <row r="2357" spans="1:55" x14ac:dyDescent="0.2">
      <c r="A2357" s="3" t="str">
        <f t="shared" si="36"/>
        <v>ChinaAR6_FAO2007</v>
      </c>
      <c r="B2357" t="s">
        <v>154</v>
      </c>
      <c r="C2357" t="s">
        <v>155</v>
      </c>
      <c r="D2357" t="s">
        <v>300</v>
      </c>
      <c r="E2357" t="s">
        <v>37</v>
      </c>
      <c r="F2357">
        <v>8130.4491149344294</v>
      </c>
      <c r="G2357">
        <v>6.1693160745698066</v>
      </c>
      <c r="H2357" t="s">
        <v>44</v>
      </c>
      <c r="I2357" t="s">
        <v>248</v>
      </c>
      <c r="J2357">
        <v>0.18964192266523833</v>
      </c>
      <c r="K2357">
        <v>0.87072737071412143</v>
      </c>
      <c r="L2357">
        <v>1.7400957560896192E-2</v>
      </c>
      <c r="M2357"/>
      <c r="N2357">
        <v>6.8337983812238448E-2</v>
      </c>
      <c r="O2357">
        <v>4.3533687912743854E-2</v>
      </c>
      <c r="P2357">
        <v>139.43767472000002</v>
      </c>
      <c r="Q2357">
        <v>64.872723620000002</v>
      </c>
      <c r="R2357">
        <v>203.10851728</v>
      </c>
      <c r="S2357">
        <v>275.03906430000001</v>
      </c>
      <c r="T2357">
        <v>1.7402609</v>
      </c>
      <c r="U2357">
        <v>2.6321199999999999E-3</v>
      </c>
      <c r="V2357"/>
      <c r="W2357">
        <v>0.62228904000000007</v>
      </c>
      <c r="X2357"/>
      <c r="Y2357">
        <v>0.38882781999999999</v>
      </c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  <c r="AW2357"/>
      <c r="AX2357"/>
      <c r="AY2357"/>
      <c r="AZ2357"/>
      <c r="BA2357"/>
      <c r="BB2357"/>
      <c r="BC2357"/>
    </row>
    <row r="2358" spans="1:55" x14ac:dyDescent="0.2">
      <c r="A2358" s="3" t="str">
        <f t="shared" si="36"/>
        <v>ChinaAR6_FAO2008</v>
      </c>
      <c r="B2358" t="s">
        <v>154</v>
      </c>
      <c r="C2358" t="s">
        <v>155</v>
      </c>
      <c r="D2358" t="s">
        <v>300</v>
      </c>
      <c r="E2358" t="s">
        <v>33</v>
      </c>
      <c r="F2358">
        <v>8371.5609283577523</v>
      </c>
      <c r="G2358">
        <v>6.3198047252739409</v>
      </c>
      <c r="H2358" t="s">
        <v>44</v>
      </c>
      <c r="I2358" t="s">
        <v>248</v>
      </c>
      <c r="J2358">
        <v>0.19427417891349019</v>
      </c>
      <c r="K2358">
        <v>0.87009705676271543</v>
      </c>
      <c r="L2358">
        <v>1.767644066218713E-2</v>
      </c>
      <c r="M2358"/>
      <c r="N2358">
        <v>6.8364526627914965E-2</v>
      </c>
      <c r="O2358">
        <v>4.3861975947182434E-2</v>
      </c>
      <c r="P2358">
        <v>140.93765679999998</v>
      </c>
      <c r="Q2358">
        <v>67.026435579999983</v>
      </c>
      <c r="R2358">
        <v>205.22139424</v>
      </c>
      <c r="S2358">
        <v>280.72527209999998</v>
      </c>
      <c r="T2358">
        <v>1.7423251</v>
      </c>
      <c r="U2358">
        <v>1.2804000000000003E-4</v>
      </c>
      <c r="V2358"/>
      <c r="W2358">
        <v>1.7597644799999999</v>
      </c>
      <c r="X2358"/>
      <c r="Y2358">
        <v>0.73960414000000008</v>
      </c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/>
      <c r="AY2358"/>
      <c r="AZ2358"/>
      <c r="BA2358"/>
      <c r="BB2358"/>
      <c r="BC2358"/>
    </row>
    <row r="2359" spans="1:55" x14ac:dyDescent="0.2">
      <c r="A2359" s="3" t="str">
        <f t="shared" si="36"/>
        <v>ChinaAR6_FAO2009</v>
      </c>
      <c r="B2359" t="s">
        <v>154</v>
      </c>
      <c r="C2359" t="s">
        <v>155</v>
      </c>
      <c r="D2359" t="s">
        <v>300</v>
      </c>
      <c r="E2359" t="s">
        <v>31</v>
      </c>
      <c r="F2359">
        <v>8932.7249510297661</v>
      </c>
      <c r="G2359">
        <v>6.7099777286403599</v>
      </c>
      <c r="H2359" t="s">
        <v>214</v>
      </c>
      <c r="I2359" t="s">
        <v>248</v>
      </c>
      <c r="J2359">
        <v>0.20761227839485621</v>
      </c>
      <c r="K2359">
        <v>0.87041749310297134</v>
      </c>
      <c r="L2359">
        <v>1.7293849396111925E-2</v>
      </c>
      <c r="M2359"/>
      <c r="N2359">
        <v>7.1178403396689904E-2</v>
      </c>
      <c r="O2359">
        <v>4.1110254104226723E-2</v>
      </c>
      <c r="P2359">
        <v>142.79253088000002</v>
      </c>
      <c r="Q2359">
        <v>68.462076199999984</v>
      </c>
      <c r="R2359">
        <v>199.68679808000002</v>
      </c>
      <c r="S2359">
        <v>284.03269439999997</v>
      </c>
      <c r="T2359">
        <v>1.7487216000000001</v>
      </c>
      <c r="U2359"/>
      <c r="V2359"/>
      <c r="W2359">
        <v>0.75994454</v>
      </c>
      <c r="X2359"/>
      <c r="Y2359">
        <v>0.47482705999999997</v>
      </c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  <c r="AW2359"/>
      <c r="AX2359"/>
      <c r="AY2359"/>
      <c r="AZ2359"/>
      <c r="BA2359"/>
      <c r="BB2359"/>
      <c r="BC2359"/>
    </row>
    <row r="2360" spans="1:55" x14ac:dyDescent="0.2">
      <c r="A2360" s="3" t="str">
        <f t="shared" si="36"/>
        <v>ChinaAR6_FAO2010</v>
      </c>
      <c r="B2360" t="s">
        <v>154</v>
      </c>
      <c r="C2360" t="s">
        <v>155</v>
      </c>
      <c r="D2360" t="s">
        <v>300</v>
      </c>
      <c r="E2360" t="s">
        <v>30</v>
      </c>
      <c r="F2360">
        <v>9752.5253988521472</v>
      </c>
      <c r="G2360">
        <v>7.2904903538912897</v>
      </c>
      <c r="H2360" t="s">
        <v>120</v>
      </c>
      <c r="I2360" t="s">
        <v>248</v>
      </c>
      <c r="J2360">
        <v>0.21777886758156831</v>
      </c>
      <c r="K2360">
        <v>0.87427671905559001</v>
      </c>
      <c r="L2360">
        <v>1.650680140950439E-2</v>
      </c>
      <c r="M2360"/>
      <c r="N2360">
        <v>7.153187215277497E-2</v>
      </c>
      <c r="O2360">
        <v>3.7684607382130621E-2</v>
      </c>
      <c r="P2360">
        <v>143.91650831999999</v>
      </c>
      <c r="Q2360">
        <v>67.748659660000001</v>
      </c>
      <c r="R2360">
        <v>195.99688415999998</v>
      </c>
      <c r="S2360">
        <v>287.2664886</v>
      </c>
      <c r="T2360">
        <v>1.7487216000000001</v>
      </c>
      <c r="U2360">
        <v>1.6620999999999999E-3</v>
      </c>
      <c r="V2360"/>
      <c r="W2360">
        <v>0.77174283999999993</v>
      </c>
      <c r="X2360"/>
      <c r="Y2360">
        <v>0.56297889999999995</v>
      </c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  <c r="AX2360"/>
      <c r="AY2360"/>
      <c r="AZ2360"/>
      <c r="BA2360"/>
      <c r="BB2360"/>
      <c r="BC2360"/>
    </row>
    <row r="2361" spans="1:55" x14ac:dyDescent="0.2">
      <c r="A2361" s="3" t="str">
        <f t="shared" si="36"/>
        <v>ChinaAR6_FAO2011</v>
      </c>
      <c r="B2361" t="s">
        <v>154</v>
      </c>
      <c r="C2361" t="s">
        <v>155</v>
      </c>
      <c r="D2361" t="s">
        <v>300</v>
      </c>
      <c r="E2361" t="s">
        <v>29</v>
      </c>
      <c r="F2361">
        <v>10241.341386949429</v>
      </c>
      <c r="G2361">
        <v>7.6141820747782987</v>
      </c>
      <c r="H2361" t="s">
        <v>223</v>
      </c>
      <c r="I2361" t="s">
        <v>248</v>
      </c>
      <c r="J2361">
        <v>0.22801079025789384</v>
      </c>
      <c r="K2361">
        <v>0.90987346105707456</v>
      </c>
      <c r="L2361">
        <v>1.6353795237548315E-2</v>
      </c>
      <c r="M2361"/>
      <c r="N2361">
        <v>7.5421340898076381E-2</v>
      </c>
      <c r="O2361">
        <v>-1.6485971926993007E-3</v>
      </c>
      <c r="P2361">
        <v>144.84523056</v>
      </c>
      <c r="Q2361">
        <v>66.51910608</v>
      </c>
      <c r="R2361">
        <v>189.89954176000001</v>
      </c>
      <c r="S2361">
        <v>287.75723340000002</v>
      </c>
      <c r="T2361">
        <v>1.7530326000000001</v>
      </c>
      <c r="U2361">
        <v>2.8066000000000001E-4</v>
      </c>
      <c r="V2361"/>
      <c r="W2361">
        <v>0.45414333999999995</v>
      </c>
      <c r="X2361"/>
      <c r="Y2361">
        <v>0.25977707999999999</v>
      </c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  <c r="AW2361"/>
      <c r="AX2361"/>
      <c r="AY2361"/>
      <c r="AZ2361"/>
      <c r="BA2361"/>
      <c r="BB2361"/>
      <c r="BC2361"/>
    </row>
    <row r="2362" spans="1:55" x14ac:dyDescent="0.2">
      <c r="A2362" s="3" t="str">
        <f t="shared" si="36"/>
        <v>ChinaAR6_FAO2012</v>
      </c>
      <c r="B2362" t="s">
        <v>154</v>
      </c>
      <c r="C2362" t="s">
        <v>155</v>
      </c>
      <c r="D2362" t="s">
        <v>300</v>
      </c>
      <c r="E2362" t="s">
        <v>28</v>
      </c>
      <c r="F2362">
        <v>10510.847312558388</v>
      </c>
      <c r="G2362">
        <v>7.7617227365128887</v>
      </c>
      <c r="H2362" t="s">
        <v>121</v>
      </c>
      <c r="I2362" t="s">
        <v>248</v>
      </c>
      <c r="J2362">
        <v>0.23143119640203014</v>
      </c>
      <c r="K2362">
        <v>0.91033951844453032</v>
      </c>
      <c r="L2362">
        <v>1.655305179746264E-2</v>
      </c>
      <c r="M2362"/>
      <c r="N2362">
        <v>7.4629092847993225E-2</v>
      </c>
      <c r="O2362">
        <v>-1.5216630899861265E-3</v>
      </c>
      <c r="P2362">
        <v>145.25995440000003</v>
      </c>
      <c r="Q2362">
        <v>66.941081080000004</v>
      </c>
      <c r="R2362">
        <v>186.25425759999999</v>
      </c>
      <c r="S2362">
        <v>291.49378439999998</v>
      </c>
      <c r="T2362">
        <v>1.7541131999999999</v>
      </c>
      <c r="U2362">
        <v>3.0408200000000001E-3</v>
      </c>
      <c r="V2362"/>
      <c r="W2362">
        <v>0.37034566000000002</v>
      </c>
      <c r="X2362"/>
      <c r="Y2362">
        <v>0.21883738</v>
      </c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  <c r="AW2362"/>
      <c r="AX2362"/>
      <c r="AY2362"/>
      <c r="AZ2362"/>
      <c r="BA2362"/>
      <c r="BB2362"/>
      <c r="BC2362"/>
    </row>
    <row r="2363" spans="1:55" x14ac:dyDescent="0.2">
      <c r="A2363" s="3" t="str">
        <f t="shared" si="36"/>
        <v>ChinaAR6_FAO2013</v>
      </c>
      <c r="B2363" t="s">
        <v>154</v>
      </c>
      <c r="C2363" t="s">
        <v>155</v>
      </c>
      <c r="D2363" t="s">
        <v>300</v>
      </c>
      <c r="E2363" t="s">
        <v>27</v>
      </c>
      <c r="F2363">
        <v>10986.528334854538</v>
      </c>
      <c r="G2363">
        <v>8.0591299660034466</v>
      </c>
      <c r="H2363" t="s">
        <v>121</v>
      </c>
      <c r="I2363" t="s">
        <v>248</v>
      </c>
      <c r="J2363">
        <v>0.23877439143091053</v>
      </c>
      <c r="K2363">
        <v>0.9098094421743268</v>
      </c>
      <c r="L2363">
        <v>1.6334848140756548E-2</v>
      </c>
      <c r="M2363"/>
      <c r="N2363">
        <v>7.5352088114838359E-2</v>
      </c>
      <c r="O2363">
        <v>-1.4963784299217115E-3</v>
      </c>
      <c r="P2363">
        <v>146.14077743999997</v>
      </c>
      <c r="Q2363">
        <v>66.41967901999999</v>
      </c>
      <c r="R2363">
        <v>184.43582064</v>
      </c>
      <c r="S2363">
        <v>292.28630339999995</v>
      </c>
      <c r="T2363">
        <v>1.7510809999999999</v>
      </c>
      <c r="U2363"/>
      <c r="V2363"/>
      <c r="W2363">
        <v>0.39382227999999997</v>
      </c>
      <c r="X2363"/>
      <c r="Y2363">
        <v>0.23236859999999998</v>
      </c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  <c r="AW2363"/>
      <c r="AX2363"/>
      <c r="AY2363"/>
      <c r="AZ2363"/>
      <c r="BA2363"/>
      <c r="BB2363"/>
      <c r="BC2363"/>
    </row>
    <row r="2364" spans="1:55" x14ac:dyDescent="0.2">
      <c r="A2364" s="3" t="str">
        <f t="shared" si="36"/>
        <v>ChinaAR6_FAO2014</v>
      </c>
      <c r="B2364" t="s">
        <v>154</v>
      </c>
      <c r="C2364" t="s">
        <v>155</v>
      </c>
      <c r="D2364" t="s">
        <v>300</v>
      </c>
      <c r="E2364" t="s">
        <v>24</v>
      </c>
      <c r="F2364">
        <v>11053.539482341519</v>
      </c>
      <c r="G2364">
        <v>8.0573378350134259</v>
      </c>
      <c r="H2364" t="s">
        <v>144</v>
      </c>
      <c r="I2364" t="s">
        <v>248</v>
      </c>
      <c r="J2364">
        <v>0.23704258896804908</v>
      </c>
      <c r="K2364">
        <v>0.90611524669953791</v>
      </c>
      <c r="L2364">
        <v>1.6731287211176539E-2</v>
      </c>
      <c r="M2364"/>
      <c r="N2364">
        <v>7.8535993264803775E-2</v>
      </c>
      <c r="O2364">
        <v>-1.3825271755181512E-3</v>
      </c>
      <c r="P2364">
        <v>146.13618335999999</v>
      </c>
      <c r="Q2364">
        <v>66.275257519999997</v>
      </c>
      <c r="R2364">
        <v>184.65930671999999</v>
      </c>
      <c r="S2364">
        <v>292.92209309999998</v>
      </c>
      <c r="T2364">
        <v>1.7510672</v>
      </c>
      <c r="U2364"/>
      <c r="V2364"/>
      <c r="W2364">
        <v>0.61921548000000004</v>
      </c>
      <c r="X2364"/>
      <c r="Y2364">
        <v>0.33398899999999998</v>
      </c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  <c r="AX2364"/>
      <c r="AY2364"/>
      <c r="AZ2364"/>
      <c r="BA2364"/>
      <c r="BB2364"/>
      <c r="BC2364"/>
    </row>
    <row r="2365" spans="1:55" x14ac:dyDescent="0.2">
      <c r="A2365" s="3" t="str">
        <f t="shared" si="36"/>
        <v>ChinaAR6_FAO2015</v>
      </c>
      <c r="B2365" t="s">
        <v>154</v>
      </c>
      <c r="C2365" t="s">
        <v>155</v>
      </c>
      <c r="D2365" t="s">
        <v>300</v>
      </c>
      <c r="E2365" t="s">
        <v>22</v>
      </c>
      <c r="F2365">
        <v>10903.708832129816</v>
      </c>
      <c r="G2365">
        <v>7.9020399403778754</v>
      </c>
      <c r="H2365" t="s">
        <v>149</v>
      </c>
      <c r="I2365" t="s">
        <v>248</v>
      </c>
      <c r="J2365">
        <v>0.23424817112043747</v>
      </c>
      <c r="K2365">
        <v>0.90793705467919694</v>
      </c>
      <c r="L2365">
        <v>1.7463472168479519E-2</v>
      </c>
      <c r="M2365"/>
      <c r="N2365">
        <v>7.5336160028657825E-2</v>
      </c>
      <c r="O2365">
        <v>-7.3668687633426011E-4</v>
      </c>
      <c r="P2365">
        <v>148.30616672000002</v>
      </c>
      <c r="Q2365">
        <v>65.834590059999996</v>
      </c>
      <c r="R2365">
        <v>186.07894544000001</v>
      </c>
      <c r="S2365">
        <v>296.24207339999998</v>
      </c>
      <c r="T2365">
        <v>1.7510672</v>
      </c>
      <c r="U2365">
        <v>2.3514600000000005E-3</v>
      </c>
      <c r="V2365"/>
      <c r="W2365">
        <v>0.55485637999999993</v>
      </c>
      <c r="X2365"/>
      <c r="Y2365">
        <v>0.25086707999999996</v>
      </c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  <c r="AX2365"/>
      <c r="AY2365"/>
      <c r="AZ2365"/>
      <c r="BA2365"/>
      <c r="BB2365"/>
      <c r="BC2365"/>
    </row>
    <row r="2366" spans="1:55" x14ac:dyDescent="0.2">
      <c r="A2366" s="3" t="str">
        <f t="shared" si="36"/>
        <v>ChinaAR6_FAO2016</v>
      </c>
      <c r="B2366" t="s">
        <v>154</v>
      </c>
      <c r="C2366" t="s">
        <v>155</v>
      </c>
      <c r="D2366" t="s">
        <v>300</v>
      </c>
      <c r="E2366" t="s">
        <v>21</v>
      </c>
      <c r="F2366">
        <v>10923.407367798225</v>
      </c>
      <c r="G2366">
        <v>7.8710809040259875</v>
      </c>
      <c r="H2366" t="s">
        <v>223</v>
      </c>
      <c r="I2366" t="s">
        <v>248</v>
      </c>
      <c r="J2366">
        <v>0.23184844125211468</v>
      </c>
      <c r="K2366">
        <v>0.89981192851177516</v>
      </c>
      <c r="L2366">
        <v>1.8024145023382659E-2</v>
      </c>
      <c r="M2366"/>
      <c r="N2366">
        <v>7.7440902660741467E-2</v>
      </c>
      <c r="O2366">
        <v>4.723023804100699E-3</v>
      </c>
      <c r="P2366">
        <v>148.23342576000002</v>
      </c>
      <c r="Q2366">
        <v>65.163492199999993</v>
      </c>
      <c r="R2366">
        <v>187.70771679999999</v>
      </c>
      <c r="S2366">
        <v>295.10999699999996</v>
      </c>
      <c r="T2366">
        <v>1.7542420999999999</v>
      </c>
      <c r="U2366">
        <v>1.8147199999999999E-3</v>
      </c>
      <c r="V2366"/>
      <c r="W2366">
        <v>0.58008233999999992</v>
      </c>
      <c r="X2366"/>
      <c r="Y2366">
        <v>0.20422442000000002</v>
      </c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  <c r="AX2366"/>
      <c r="AY2366"/>
      <c r="AZ2366"/>
      <c r="BA2366"/>
      <c r="BB2366"/>
      <c r="BC2366"/>
    </row>
    <row r="2367" spans="1:55" x14ac:dyDescent="0.2">
      <c r="A2367" s="3" t="str">
        <f t="shared" si="36"/>
        <v>ChinaAR6_FAO2017</v>
      </c>
      <c r="B2367" t="s">
        <v>154</v>
      </c>
      <c r="C2367" t="s">
        <v>155</v>
      </c>
      <c r="D2367" t="s">
        <v>300</v>
      </c>
      <c r="E2367" t="s">
        <v>20</v>
      </c>
      <c r="F2367">
        <v>11159.757499657031</v>
      </c>
      <c r="G2367">
        <v>7.9928646373638959</v>
      </c>
      <c r="H2367" t="s">
        <v>223</v>
      </c>
      <c r="I2367" t="s">
        <v>248</v>
      </c>
      <c r="J2367">
        <v>0.23359147318907425</v>
      </c>
      <c r="K2367">
        <v>0.90093675744667467</v>
      </c>
      <c r="L2367">
        <v>1.8222039436583633E-2</v>
      </c>
      <c r="M2367"/>
      <c r="N2367">
        <v>7.7474219303593925E-2</v>
      </c>
      <c r="O2367">
        <v>3.3669838131477965E-3</v>
      </c>
      <c r="P2367">
        <v>148.24326944000001</v>
      </c>
      <c r="Q2367">
        <v>63.337857900000003</v>
      </c>
      <c r="R2367">
        <v>182.09540479999998</v>
      </c>
      <c r="S2367">
        <v>288.96135450000003</v>
      </c>
      <c r="T2367">
        <v>1.7531773000000002</v>
      </c>
      <c r="U2367">
        <v>4.0869999999999996E-4</v>
      </c>
      <c r="V2367"/>
      <c r="W2367">
        <v>0.30772492000000001</v>
      </c>
      <c r="X2367"/>
      <c r="Y2367">
        <v>0.16032015999999999</v>
      </c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  <c r="AW2367"/>
      <c r="AX2367"/>
      <c r="AY2367"/>
      <c r="AZ2367"/>
      <c r="BA2367"/>
      <c r="BB2367"/>
      <c r="BC2367"/>
    </row>
    <row r="2368" spans="1:55" x14ac:dyDescent="0.2">
      <c r="A2368" s="3" t="str">
        <f t="shared" si="36"/>
        <v>ChinaAR6_FAO2018</v>
      </c>
      <c r="B2368" t="s">
        <v>154</v>
      </c>
      <c r="C2368" t="s">
        <v>155</v>
      </c>
      <c r="D2368" t="s">
        <v>300</v>
      </c>
      <c r="E2368" t="s">
        <v>19</v>
      </c>
      <c r="F2368">
        <v>11667.919049181552</v>
      </c>
      <c r="G2368">
        <v>8.3178298847853878</v>
      </c>
      <c r="H2368" t="s">
        <v>241</v>
      </c>
      <c r="I2368" t="s">
        <v>248</v>
      </c>
      <c r="J2368">
        <v>0.2383979856374204</v>
      </c>
      <c r="K2368">
        <v>0.9027842037181405</v>
      </c>
      <c r="L2368">
        <v>1.7982812804975445E-2</v>
      </c>
      <c r="M2368"/>
      <c r="N2368">
        <v>7.6840477666522106E-2</v>
      </c>
      <c r="O2368">
        <v>2.3925058103619694E-3</v>
      </c>
      <c r="P2368">
        <v>145.56317184</v>
      </c>
      <c r="Q2368">
        <v>62.663677199999988</v>
      </c>
      <c r="R2368">
        <v>183.85859311999997</v>
      </c>
      <c r="S2368">
        <v>280.53376259999999</v>
      </c>
      <c r="T2368">
        <v>1.7531344999999998</v>
      </c>
      <c r="U2368">
        <v>1.2804000000000003E-4</v>
      </c>
      <c r="V2368"/>
      <c r="W2368">
        <v>0.66806796000000002</v>
      </c>
      <c r="X2368"/>
      <c r="Y2368">
        <v>0.20901729999999999</v>
      </c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  <c r="AW2368"/>
      <c r="AX2368"/>
      <c r="AY2368"/>
      <c r="AZ2368"/>
      <c r="BA2368"/>
      <c r="BB2368"/>
      <c r="BC2368"/>
    </row>
    <row r="2369" spans="1:55" x14ac:dyDescent="0.2">
      <c r="A2369" s="3" t="str">
        <f t="shared" si="36"/>
        <v>ChinaAR6_FAO2019</v>
      </c>
      <c r="B2369" t="s">
        <v>154</v>
      </c>
      <c r="C2369" t="s">
        <v>155</v>
      </c>
      <c r="D2369" t="s">
        <v>300</v>
      </c>
      <c r="E2369" t="s">
        <v>18</v>
      </c>
      <c r="F2369">
        <v>11872.730467045531</v>
      </c>
      <c r="G2369">
        <v>8.4338644193696517</v>
      </c>
      <c r="H2369" t="s">
        <v>217</v>
      </c>
      <c r="I2369" t="s">
        <v>248</v>
      </c>
      <c r="J2369">
        <v>0.2412921633875286</v>
      </c>
      <c r="K2369">
        <v>0.90213168683839784</v>
      </c>
      <c r="L2369">
        <v>1.821741574180958E-2</v>
      </c>
      <c r="M2369"/>
      <c r="N2369">
        <v>7.9193530833810352E-2</v>
      </c>
      <c r="O2369">
        <v>4.5736658598224993E-4</v>
      </c>
      <c r="P2369">
        <v>143.17010224000001</v>
      </c>
      <c r="Q2369">
        <v>53.499639960000003</v>
      </c>
      <c r="R2369">
        <v>182.30822848</v>
      </c>
      <c r="S2369">
        <v>271.1651943</v>
      </c>
      <c r="T2369">
        <v>1.7798608999999999</v>
      </c>
      <c r="U2369"/>
      <c r="V2369"/>
      <c r="W2369">
        <v>0.65328878000000012</v>
      </c>
      <c r="X2369"/>
      <c r="Y2369">
        <v>0.25324856000000001</v>
      </c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  <c r="AW2369"/>
      <c r="AX2369"/>
      <c r="AY2369"/>
      <c r="AZ2369"/>
      <c r="BA2369"/>
      <c r="BB2369"/>
      <c r="BC2369"/>
    </row>
    <row r="2370" spans="1:55" x14ac:dyDescent="0.2">
      <c r="A2370" s="3" t="str">
        <f t="shared" si="36"/>
        <v>ChinaAR6_FAO2020</v>
      </c>
      <c r="B2370" t="s">
        <v>154</v>
      </c>
      <c r="C2370" t="s">
        <v>155</v>
      </c>
      <c r="D2370" t="s">
        <v>300</v>
      </c>
      <c r="E2370" t="s">
        <v>107</v>
      </c>
      <c r="F2370">
        <v>12079.995545412465</v>
      </c>
      <c r="G2370">
        <v>8.5606941715062472</v>
      </c>
      <c r="H2370" t="s">
        <v>232</v>
      </c>
      <c r="I2370" t="s">
        <v>248</v>
      </c>
      <c r="J2370">
        <v>0.25826365933503981</v>
      </c>
      <c r="K2370">
        <v>0.90012452124918751</v>
      </c>
      <c r="L2370">
        <v>1.8440315552665211E-2</v>
      </c>
      <c r="M2370"/>
      <c r="N2370">
        <v>8.0713475089304404E-2</v>
      </c>
      <c r="O2370">
        <v>7.2168810884294958E-4</v>
      </c>
      <c r="P2370">
        <v>144.99218672000001</v>
      </c>
      <c r="Q2370">
        <v>60.395815920000004</v>
      </c>
      <c r="R2370">
        <v>181.86290191999998</v>
      </c>
      <c r="S2370">
        <v>266.33033699999999</v>
      </c>
      <c r="T2370">
        <v>1.7818613000000001</v>
      </c>
      <c r="U2370"/>
      <c r="V2370"/>
      <c r="W2370">
        <v>0.60300036000000001</v>
      </c>
      <c r="X2370"/>
      <c r="Y2370">
        <v>0.16367437999999998</v>
      </c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  <c r="AX2370"/>
      <c r="AY2370"/>
      <c r="AZ2370"/>
      <c r="BA2370"/>
      <c r="BB2370"/>
      <c r="BC2370"/>
    </row>
    <row r="2371" spans="1:55" x14ac:dyDescent="0.2">
      <c r="A2371" s="3" t="str">
        <f t="shared" ref="A2371:A2434" si="37">C2371&amp;D2371&amp;E2371</f>
        <v>ChinaSAR_FAO1990</v>
      </c>
      <c r="B2371" t="s">
        <v>154</v>
      </c>
      <c r="C2371" t="s">
        <v>155</v>
      </c>
      <c r="D2371" t="s">
        <v>148</v>
      </c>
      <c r="E2371" t="s">
        <v>79</v>
      </c>
      <c r="F2371">
        <v>2776.312569073953</v>
      </c>
      <c r="G2371">
        <v>2.4456917322497684</v>
      </c>
      <c r="H2371" t="s">
        <v>247</v>
      </c>
      <c r="I2371" t="s">
        <v>156</v>
      </c>
      <c r="J2371">
        <v>8.8573571477864765E-2</v>
      </c>
      <c r="K2371">
        <v>0.83558934541323227</v>
      </c>
      <c r="L2371">
        <v>6.0203566889480434E-2</v>
      </c>
      <c r="M2371"/>
      <c r="N2371">
        <v>3.1966682263796085E-2</v>
      </c>
      <c r="O2371">
        <v>7.2240405433491223E-2</v>
      </c>
      <c r="P2371">
        <v>123.68644260000001</v>
      </c>
      <c r="Q2371">
        <v>52.083821800000003</v>
      </c>
      <c r="R2371">
        <v>139.91517960000002</v>
      </c>
      <c r="S2371">
        <v>230.97625699999998</v>
      </c>
      <c r="T2371">
        <v>1.657297</v>
      </c>
      <c r="U2371">
        <v>1.6764999999999998E-3</v>
      </c>
      <c r="V2371"/>
      <c r="W2371">
        <v>0.77629649999999994</v>
      </c>
      <c r="X2371"/>
      <c r="Y2371">
        <v>0.29607170000000005</v>
      </c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  <c r="AX2371"/>
      <c r="AY2371"/>
      <c r="AZ2371"/>
      <c r="BA2371"/>
      <c r="BB2371"/>
      <c r="BC2371"/>
    </row>
    <row r="2372" spans="1:55" x14ac:dyDescent="0.2">
      <c r="A2372" s="3" t="str">
        <f t="shared" si="37"/>
        <v>ChinaSAR_FAO1991</v>
      </c>
      <c r="B2372" t="s">
        <v>154</v>
      </c>
      <c r="C2372" t="s">
        <v>155</v>
      </c>
      <c r="D2372" t="s">
        <v>148</v>
      </c>
      <c r="E2372" t="s">
        <v>78</v>
      </c>
      <c r="F2372">
        <v>2921.0881535007316</v>
      </c>
      <c r="G2372">
        <v>2.5383549883563599</v>
      </c>
      <c r="H2372" t="s">
        <v>238</v>
      </c>
      <c r="I2372" t="s">
        <v>156</v>
      </c>
      <c r="J2372">
        <v>9.2682347110071284E-2</v>
      </c>
      <c r="K2372">
        <v>0.83318159024050609</v>
      </c>
      <c r="L2372">
        <v>5.8633893677210419E-2</v>
      </c>
      <c r="M2372"/>
      <c r="N2372">
        <v>3.6165333180226918E-2</v>
      </c>
      <c r="O2372">
        <v>7.2019182902056597E-2</v>
      </c>
      <c r="P2372">
        <v>121.8382977</v>
      </c>
      <c r="Q2372">
        <v>54.413756999999997</v>
      </c>
      <c r="R2372">
        <v>144.3655521</v>
      </c>
      <c r="S2372">
        <v>235.84728700000002</v>
      </c>
      <c r="T2372">
        <v>1.657297</v>
      </c>
      <c r="U2372">
        <v>1.6764999999999998E-3</v>
      </c>
      <c r="V2372"/>
      <c r="W2372">
        <v>0.77629649999999994</v>
      </c>
      <c r="X2372"/>
      <c r="Y2372">
        <v>0.29607170000000005</v>
      </c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  <c r="AX2372"/>
      <c r="AY2372"/>
      <c r="AZ2372"/>
      <c r="BA2372"/>
      <c r="BB2372"/>
      <c r="BC2372"/>
    </row>
    <row r="2373" spans="1:55" x14ac:dyDescent="0.2">
      <c r="A2373" s="3" t="str">
        <f t="shared" si="37"/>
        <v>ChinaSAR_FAO1992</v>
      </c>
      <c r="B2373" t="s">
        <v>154</v>
      </c>
      <c r="C2373" t="s">
        <v>155</v>
      </c>
      <c r="D2373" t="s">
        <v>148</v>
      </c>
      <c r="E2373" t="s">
        <v>76</v>
      </c>
      <c r="F2373">
        <v>3048.0048593994625</v>
      </c>
      <c r="G2373">
        <v>2.6163805586405338</v>
      </c>
      <c r="H2373" t="s">
        <v>229</v>
      </c>
      <c r="I2373" t="s">
        <v>156</v>
      </c>
      <c r="J2373">
        <v>9.698690532044435E-2</v>
      </c>
      <c r="K2373">
        <v>0.83026565963315679</v>
      </c>
      <c r="L2373">
        <v>5.7547685504298972E-2</v>
      </c>
      <c r="M2373"/>
      <c r="N2373">
        <v>4.1615665568786903E-2</v>
      </c>
      <c r="O2373">
        <v>7.057098929375738E-2</v>
      </c>
      <c r="P2373">
        <v>119.8739745</v>
      </c>
      <c r="Q2373">
        <v>55.693060199999991</v>
      </c>
      <c r="R2373">
        <v>145.97859779999999</v>
      </c>
      <c r="S2373">
        <v>239.88407599999999</v>
      </c>
      <c r="T2373">
        <v>1.657297</v>
      </c>
      <c r="U2373">
        <v>1.6764999999999998E-3</v>
      </c>
      <c r="V2373"/>
      <c r="W2373">
        <v>0.77629649999999994</v>
      </c>
      <c r="X2373"/>
      <c r="Y2373">
        <v>0.29607170000000005</v>
      </c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  <c r="AX2373"/>
      <c r="AY2373"/>
      <c r="AZ2373"/>
      <c r="BA2373"/>
      <c r="BB2373"/>
      <c r="BC2373"/>
    </row>
    <row r="2374" spans="1:55" x14ac:dyDescent="0.2">
      <c r="A2374" s="3" t="str">
        <f t="shared" si="37"/>
        <v>ChinaSAR_FAO1993</v>
      </c>
      <c r="B2374" t="s">
        <v>154</v>
      </c>
      <c r="C2374" t="s">
        <v>155</v>
      </c>
      <c r="D2374" t="s">
        <v>148</v>
      </c>
      <c r="E2374" t="s">
        <v>73</v>
      </c>
      <c r="F2374">
        <v>3274.5414099641612</v>
      </c>
      <c r="G2374">
        <v>2.7787086402058327</v>
      </c>
      <c r="H2374" t="s">
        <v>250</v>
      </c>
      <c r="I2374" t="s">
        <v>156</v>
      </c>
      <c r="J2374">
        <v>0.10370946910994484</v>
      </c>
      <c r="K2374">
        <v>0.83836394941890036</v>
      </c>
      <c r="L2374">
        <v>5.4827975998151993E-2</v>
      </c>
      <c r="M2374"/>
      <c r="N2374">
        <v>4.499786595827944E-2</v>
      </c>
      <c r="O2374">
        <v>6.1810208624668218E-2</v>
      </c>
      <c r="P2374">
        <v>113.45034539999999</v>
      </c>
      <c r="Q2374">
        <v>57.661778200000001</v>
      </c>
      <c r="R2374">
        <v>149.56086180000003</v>
      </c>
      <c r="S2374">
        <v>228.15708600000002</v>
      </c>
      <c r="T2374">
        <v>1.6572398000000002</v>
      </c>
      <c r="U2374">
        <v>1.6764999999999998E-3</v>
      </c>
      <c r="V2374"/>
      <c r="W2374">
        <v>0.77629649999999994</v>
      </c>
      <c r="X2374"/>
      <c r="Y2374">
        <v>0.29607170000000005</v>
      </c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  <c r="AY2374"/>
      <c r="AZ2374"/>
      <c r="BA2374"/>
      <c r="BB2374"/>
      <c r="BC2374"/>
    </row>
    <row r="2375" spans="1:55" x14ac:dyDescent="0.2">
      <c r="A2375" s="3" t="str">
        <f t="shared" si="37"/>
        <v>ChinaSAR_FAO1994</v>
      </c>
      <c r="B2375" t="s">
        <v>154</v>
      </c>
      <c r="C2375" t="s">
        <v>155</v>
      </c>
      <c r="D2375" t="s">
        <v>148</v>
      </c>
      <c r="E2375" t="s">
        <v>70</v>
      </c>
      <c r="F2375">
        <v>3429.701926387248</v>
      </c>
      <c r="G2375">
        <v>2.8776650512757622</v>
      </c>
      <c r="H2375" t="s">
        <v>252</v>
      </c>
      <c r="I2375" t="s">
        <v>156</v>
      </c>
      <c r="J2375">
        <v>0.10770684023657043</v>
      </c>
      <c r="K2375">
        <v>0.83250909433935938</v>
      </c>
      <c r="L2375">
        <v>5.3551980474908008E-2</v>
      </c>
      <c r="M2375"/>
      <c r="N2375">
        <v>4.9289997681539785E-2</v>
      </c>
      <c r="O2375">
        <v>6.4648927504192918E-2</v>
      </c>
      <c r="P2375">
        <v>112.67729129999999</v>
      </c>
      <c r="Q2375">
        <v>59.8722858</v>
      </c>
      <c r="R2375">
        <v>156.06811709999999</v>
      </c>
      <c r="S2375">
        <v>239.50100899999998</v>
      </c>
      <c r="T2375">
        <v>1.6572398000000002</v>
      </c>
      <c r="U2375">
        <v>1.6764999999999998E-3</v>
      </c>
      <c r="V2375"/>
      <c r="W2375">
        <v>0.77629649999999994</v>
      </c>
      <c r="X2375"/>
      <c r="Y2375">
        <v>0.29607170000000005</v>
      </c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  <c r="AX2375"/>
      <c r="AY2375"/>
      <c r="AZ2375"/>
      <c r="BA2375"/>
      <c r="BB2375"/>
      <c r="BC2375"/>
    </row>
    <row r="2376" spans="1:55" x14ac:dyDescent="0.2">
      <c r="A2376" s="3" t="str">
        <f t="shared" si="37"/>
        <v>ChinaSAR_FAO1995</v>
      </c>
      <c r="B2376" t="s">
        <v>154</v>
      </c>
      <c r="C2376" t="s">
        <v>155</v>
      </c>
      <c r="D2376" t="s">
        <v>148</v>
      </c>
      <c r="E2376" t="s">
        <v>68</v>
      </c>
      <c r="F2376">
        <v>3827.5519116756782</v>
      </c>
      <c r="G2376">
        <v>3.1767738953448159</v>
      </c>
      <c r="H2376" t="s">
        <v>157</v>
      </c>
      <c r="I2376" t="s">
        <v>156</v>
      </c>
      <c r="J2376">
        <v>0.11741574027963153</v>
      </c>
      <c r="K2376">
        <v>0.83067635728992983</v>
      </c>
      <c r="L2376">
        <v>4.6229705939991469E-2</v>
      </c>
      <c r="M2376"/>
      <c r="N2376">
        <v>5.0116367962210362E-2</v>
      </c>
      <c r="O2376">
        <v>7.2977568807868404E-2</v>
      </c>
      <c r="P2376">
        <v>114.78015989999999</v>
      </c>
      <c r="Q2376">
        <v>64.035068899999999</v>
      </c>
      <c r="R2376">
        <v>169.25630190000001</v>
      </c>
      <c r="S2376">
        <v>277.43167900000003</v>
      </c>
      <c r="T2376">
        <v>1.6847089000000002</v>
      </c>
      <c r="U2376">
        <v>1.6764999999999998E-3</v>
      </c>
      <c r="V2376"/>
      <c r="W2376">
        <v>0.77629649999999994</v>
      </c>
      <c r="X2376"/>
      <c r="Y2376">
        <v>0.29607170000000005</v>
      </c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  <c r="AX2376"/>
      <c r="AY2376"/>
      <c r="AZ2376"/>
      <c r="BA2376"/>
      <c r="BB2376"/>
      <c r="BC2376"/>
    </row>
    <row r="2377" spans="1:55" x14ac:dyDescent="0.2">
      <c r="A2377" s="3" t="str">
        <f t="shared" si="37"/>
        <v>ChinaSAR_FAO1996</v>
      </c>
      <c r="B2377" t="s">
        <v>154</v>
      </c>
      <c r="C2377" t="s">
        <v>155</v>
      </c>
      <c r="D2377" t="s">
        <v>148</v>
      </c>
      <c r="E2377" t="s">
        <v>65</v>
      </c>
      <c r="F2377">
        <v>3843.7275779679057</v>
      </c>
      <c r="G2377">
        <v>3.1569361241574518</v>
      </c>
      <c r="H2377" t="s">
        <v>198</v>
      </c>
      <c r="I2377" t="s">
        <v>156</v>
      </c>
      <c r="J2377">
        <v>0.116631432509404</v>
      </c>
      <c r="K2377">
        <v>0.81969043837603039</v>
      </c>
      <c r="L2377">
        <v>4.428566175216516E-2</v>
      </c>
      <c r="M2377"/>
      <c r="N2377">
        <v>5.2734226317662426E-2</v>
      </c>
      <c r="O2377">
        <v>8.328967355414206E-2</v>
      </c>
      <c r="P2377">
        <v>117.16217730000001</v>
      </c>
      <c r="Q2377">
        <v>68.528768400000004</v>
      </c>
      <c r="R2377">
        <v>182.42847210000002</v>
      </c>
      <c r="S2377">
        <v>297.73326900000001</v>
      </c>
      <c r="T2377">
        <v>1.6898119</v>
      </c>
      <c r="U2377">
        <v>1.4168E-3</v>
      </c>
      <c r="V2377"/>
      <c r="W2377">
        <v>1.1590981999999999</v>
      </c>
      <c r="X2377"/>
      <c r="Y2377">
        <v>0.2110842</v>
      </c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  <c r="AY2377"/>
      <c r="AZ2377"/>
      <c r="BA2377"/>
      <c r="BB2377"/>
      <c r="BC2377"/>
    </row>
    <row r="2378" spans="1:55" x14ac:dyDescent="0.2">
      <c r="A2378" s="3" t="str">
        <f t="shared" si="37"/>
        <v>ChinaSAR_FAO1997</v>
      </c>
      <c r="B2378" t="s">
        <v>154</v>
      </c>
      <c r="C2378" t="s">
        <v>155</v>
      </c>
      <c r="D2378" t="s">
        <v>148</v>
      </c>
      <c r="E2378" t="s">
        <v>64</v>
      </c>
      <c r="F2378">
        <v>3840.3187677513019</v>
      </c>
      <c r="G2378">
        <v>3.1220200132116349</v>
      </c>
      <c r="H2378" t="s">
        <v>254</v>
      </c>
      <c r="I2378" t="s">
        <v>156</v>
      </c>
      <c r="J2378">
        <v>0.11212548169728817</v>
      </c>
      <c r="K2378">
        <v>0.83453680814835862</v>
      </c>
      <c r="L2378">
        <v>4.257392399632192E-2</v>
      </c>
      <c r="M2378"/>
      <c r="N2378">
        <v>5.6054982156090838E-2</v>
      </c>
      <c r="O2378">
        <v>6.6834285699228599E-2</v>
      </c>
      <c r="P2378">
        <v>118.5485994</v>
      </c>
      <c r="Q2378">
        <v>58.292832600000004</v>
      </c>
      <c r="R2378">
        <v>153.75847829999998</v>
      </c>
      <c r="S2378">
        <v>271.88652300000001</v>
      </c>
      <c r="T2378">
        <v>1.6908717</v>
      </c>
      <c r="U2378">
        <v>1.0135000000000001E-3</v>
      </c>
      <c r="V2378"/>
      <c r="W2378">
        <v>1.2275777999999999</v>
      </c>
      <c r="X2378"/>
      <c r="Y2378">
        <v>0.1941283</v>
      </c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  <c r="AX2378"/>
      <c r="AY2378"/>
      <c r="AZ2378"/>
      <c r="BA2378"/>
      <c r="BB2378"/>
      <c r="BC2378"/>
    </row>
    <row r="2379" spans="1:55" x14ac:dyDescent="0.2">
      <c r="A2379" s="3" t="str">
        <f t="shared" si="37"/>
        <v>ChinaSAR_FAO1998</v>
      </c>
      <c r="B2379" t="s">
        <v>154</v>
      </c>
      <c r="C2379" t="s">
        <v>155</v>
      </c>
      <c r="D2379" t="s">
        <v>148</v>
      </c>
      <c r="E2379" t="s">
        <v>62</v>
      </c>
      <c r="F2379">
        <v>3953.6685790001343</v>
      </c>
      <c r="G2379">
        <v>3.1834746415876305</v>
      </c>
      <c r="H2379" t="s">
        <v>254</v>
      </c>
      <c r="I2379" t="s">
        <v>156</v>
      </c>
      <c r="J2379">
        <v>0.11702723061996124</v>
      </c>
      <c r="K2379">
        <v>0.8330286038108482</v>
      </c>
      <c r="L2379">
        <v>3.9652504040811484E-2</v>
      </c>
      <c r="M2379"/>
      <c r="N2379">
        <v>5.7248602273395635E-2</v>
      </c>
      <c r="O2379">
        <v>7.0070289874944652E-2</v>
      </c>
      <c r="P2379">
        <v>116.49080309999999</v>
      </c>
      <c r="Q2379">
        <v>62.551677499999997</v>
      </c>
      <c r="R2379">
        <v>168.43117409999999</v>
      </c>
      <c r="S2379">
        <v>274.57530800000001</v>
      </c>
      <c r="T2379">
        <v>1.6952049999999999</v>
      </c>
      <c r="U2379">
        <v>3.5482999999999999E-3</v>
      </c>
      <c r="V2379"/>
      <c r="W2379">
        <v>1.4363716</v>
      </c>
      <c r="X2379"/>
      <c r="Y2379">
        <v>0.2122723</v>
      </c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  <c r="AX2379"/>
      <c r="AY2379"/>
      <c r="AZ2379"/>
      <c r="BA2379"/>
      <c r="BB2379"/>
      <c r="BC2379"/>
    </row>
    <row r="2380" spans="1:55" x14ac:dyDescent="0.2">
      <c r="A2380" s="3" t="str">
        <f t="shared" si="37"/>
        <v>ChinaSAR_FAO1999</v>
      </c>
      <c r="B2380" t="s">
        <v>154</v>
      </c>
      <c r="C2380" t="s">
        <v>155</v>
      </c>
      <c r="D2380" t="s">
        <v>148</v>
      </c>
      <c r="E2380" t="s">
        <v>60</v>
      </c>
      <c r="F2380">
        <v>3882.583553328604</v>
      </c>
      <c r="G2380">
        <v>3.0992856057574856</v>
      </c>
      <c r="H2380" t="s">
        <v>254</v>
      </c>
      <c r="I2380" t="s">
        <v>156</v>
      </c>
      <c r="J2380">
        <v>0.11489035148489359</v>
      </c>
      <c r="K2380">
        <v>0.82173170209048441</v>
      </c>
      <c r="L2380">
        <v>3.8646503618635641E-2</v>
      </c>
      <c r="M2380"/>
      <c r="N2380">
        <v>6.3312224096055497E-2</v>
      </c>
      <c r="O2380">
        <v>7.6309570194824428E-2</v>
      </c>
      <c r="P2380">
        <v>116.73213509999999</v>
      </c>
      <c r="Q2380">
        <v>64.908563600000008</v>
      </c>
      <c r="R2380">
        <v>172.89280890000001</v>
      </c>
      <c r="S2380">
        <v>286.62956500000001</v>
      </c>
      <c r="T2380">
        <v>1.7055362000000001</v>
      </c>
      <c r="U2380">
        <v>9.027000000000001E-4</v>
      </c>
      <c r="V2380"/>
      <c r="W2380">
        <v>1.3206689999999999</v>
      </c>
      <c r="X2380"/>
      <c r="Y2380">
        <v>0.16454450000000001</v>
      </c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  <c r="AX2380"/>
      <c r="AY2380"/>
      <c r="AZ2380"/>
      <c r="BA2380"/>
      <c r="BB2380"/>
      <c r="BC2380"/>
    </row>
    <row r="2381" spans="1:55" x14ac:dyDescent="0.2">
      <c r="A2381" s="3" t="str">
        <f t="shared" si="37"/>
        <v>ChinaSAR_FAO2000</v>
      </c>
      <c r="B2381" t="s">
        <v>154</v>
      </c>
      <c r="C2381" t="s">
        <v>155</v>
      </c>
      <c r="D2381" t="s">
        <v>148</v>
      </c>
      <c r="E2381" t="s">
        <v>58</v>
      </c>
      <c r="F2381">
        <v>4069.858237777772</v>
      </c>
      <c r="G2381">
        <v>3.2232798908464151</v>
      </c>
      <c r="H2381" t="s">
        <v>289</v>
      </c>
      <c r="I2381" t="s">
        <v>156</v>
      </c>
      <c r="J2381">
        <v>0.11795629750223595</v>
      </c>
      <c r="K2381">
        <v>0.82996541049651851</v>
      </c>
      <c r="L2381">
        <v>3.5215894737445144E-2</v>
      </c>
      <c r="M2381"/>
      <c r="N2381">
        <v>6.4987030148847644E-2</v>
      </c>
      <c r="O2381">
        <v>6.9831664617188705E-2</v>
      </c>
      <c r="P2381">
        <v>111.8042919</v>
      </c>
      <c r="Q2381">
        <v>66.49564079999999</v>
      </c>
      <c r="R2381">
        <v>176.64344669999997</v>
      </c>
      <c r="S2381">
        <v>274.27835900000002</v>
      </c>
      <c r="T2381">
        <v>1.7142132999999999</v>
      </c>
      <c r="U2381">
        <v>1.9624E-3</v>
      </c>
      <c r="V2381"/>
      <c r="W2381">
        <v>1.494346</v>
      </c>
      <c r="X2381"/>
      <c r="Y2381">
        <v>0.25903470000000001</v>
      </c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  <c r="AX2381"/>
      <c r="AY2381"/>
      <c r="AZ2381"/>
      <c r="BA2381"/>
      <c r="BB2381"/>
      <c r="BC2381"/>
    </row>
    <row r="2382" spans="1:55" x14ac:dyDescent="0.2">
      <c r="A2382" s="3" t="str">
        <f t="shared" si="37"/>
        <v>ChinaSAR_FAO2001</v>
      </c>
      <c r="B2382" t="s">
        <v>154</v>
      </c>
      <c r="C2382" t="s">
        <v>155</v>
      </c>
      <c r="D2382" t="s">
        <v>148</v>
      </c>
      <c r="E2382" t="s">
        <v>55</v>
      </c>
      <c r="F2382">
        <v>4265.5156783740267</v>
      </c>
      <c r="G2382">
        <v>3.3537883228163907</v>
      </c>
      <c r="H2382" t="s">
        <v>135</v>
      </c>
      <c r="I2382" t="s">
        <v>156</v>
      </c>
      <c r="J2382">
        <v>0.12333291186149198</v>
      </c>
      <c r="K2382">
        <v>0.83100282726763053</v>
      </c>
      <c r="L2382">
        <v>3.1949937537858276E-2</v>
      </c>
      <c r="M2382"/>
      <c r="N2382">
        <v>6.8798481151489871E-2</v>
      </c>
      <c r="O2382">
        <v>6.8248754043021276E-2</v>
      </c>
      <c r="P2382">
        <v>107.53420649999998</v>
      </c>
      <c r="Q2382">
        <v>64.812839600000004</v>
      </c>
      <c r="R2382">
        <v>172.89420750000002</v>
      </c>
      <c r="S2382">
        <v>274.62717100000003</v>
      </c>
      <c r="T2382">
        <v>1.7249081000000002</v>
      </c>
      <c r="U2382">
        <v>1.186E-3</v>
      </c>
      <c r="V2382"/>
      <c r="W2382">
        <v>0.67915360000000002</v>
      </c>
      <c r="X2382"/>
      <c r="Y2382">
        <v>0.20104469999999999</v>
      </c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  <c r="AX2382"/>
      <c r="AY2382"/>
      <c r="AZ2382"/>
      <c r="BA2382"/>
      <c r="BB2382"/>
      <c r="BC2382"/>
    </row>
    <row r="2383" spans="1:55" x14ac:dyDescent="0.2">
      <c r="A2383" s="3" t="str">
        <f t="shared" si="37"/>
        <v>ChinaSAR_FAO2002</v>
      </c>
      <c r="B2383" t="s">
        <v>154</v>
      </c>
      <c r="C2383" t="s">
        <v>155</v>
      </c>
      <c r="D2383" t="s">
        <v>148</v>
      </c>
      <c r="E2383" t="s">
        <v>52</v>
      </c>
      <c r="F2383">
        <v>4545.978511113798</v>
      </c>
      <c r="G2383">
        <v>3.5504362004950001</v>
      </c>
      <c r="H2383" t="s">
        <v>71</v>
      </c>
      <c r="I2383" t="s">
        <v>156</v>
      </c>
      <c r="J2383">
        <v>0.12810848631361432</v>
      </c>
      <c r="K2383">
        <v>0.83819678377241424</v>
      </c>
      <c r="L2383">
        <v>2.8430011115041412E-2</v>
      </c>
      <c r="M2383"/>
      <c r="N2383">
        <v>6.773767171296062E-2</v>
      </c>
      <c r="O2383">
        <v>6.563553339958382E-2</v>
      </c>
      <c r="P2383">
        <v>105.18805289999999</v>
      </c>
      <c r="Q2383">
        <v>64.097254700000008</v>
      </c>
      <c r="R2383">
        <v>167.20258800000002</v>
      </c>
      <c r="S2383">
        <v>292.12912</v>
      </c>
      <c r="T2383">
        <v>1.7227854999999999</v>
      </c>
      <c r="U2383">
        <v>8.7994000000000006E-3</v>
      </c>
      <c r="V2383"/>
      <c r="W2383">
        <v>0.39420759999999994</v>
      </c>
      <c r="X2383"/>
      <c r="Y2383">
        <v>0.22658779999999998</v>
      </c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  <c r="AW2383"/>
      <c r="AX2383"/>
      <c r="AY2383"/>
      <c r="AZ2383"/>
      <c r="BA2383"/>
      <c r="BB2383"/>
      <c r="BC2383"/>
    </row>
    <row r="2384" spans="1:55" x14ac:dyDescent="0.2">
      <c r="A2384" s="3" t="str">
        <f t="shared" si="37"/>
        <v>ChinaSAR_FAO2003</v>
      </c>
      <c r="B2384" t="s">
        <v>154</v>
      </c>
      <c r="C2384" t="s">
        <v>155</v>
      </c>
      <c r="D2384" t="s">
        <v>148</v>
      </c>
      <c r="E2384" t="s">
        <v>50</v>
      </c>
      <c r="F2384">
        <v>5200.2499915263897</v>
      </c>
      <c r="G2384">
        <v>4.0362076928953661</v>
      </c>
      <c r="H2384" t="s">
        <v>59</v>
      </c>
      <c r="I2384" t="s">
        <v>156</v>
      </c>
      <c r="J2384">
        <v>0.14262311396664124</v>
      </c>
      <c r="K2384">
        <v>0.84732976172455754</v>
      </c>
      <c r="L2384">
        <v>2.3499154828580168E-2</v>
      </c>
      <c r="M2384"/>
      <c r="N2384">
        <v>7.3363203811672745E-2</v>
      </c>
      <c r="O2384">
        <v>5.5807879635189524E-2</v>
      </c>
      <c r="P2384">
        <v>98.807658599999996</v>
      </c>
      <c r="Q2384">
        <v>63.373637199999997</v>
      </c>
      <c r="R2384">
        <v>165.7777212</v>
      </c>
      <c r="S2384">
        <v>290.62233400000002</v>
      </c>
      <c r="T2384">
        <v>1.7251078</v>
      </c>
      <c r="U2384">
        <v>4.5922000000000003E-3</v>
      </c>
      <c r="V2384"/>
      <c r="W2384">
        <v>1.4008083000000002</v>
      </c>
      <c r="X2384"/>
      <c r="Y2384">
        <v>0.86119290000000004</v>
      </c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  <c r="AX2384"/>
      <c r="AY2384"/>
      <c r="AZ2384"/>
      <c r="BA2384"/>
      <c r="BB2384"/>
      <c r="BC2384"/>
    </row>
    <row r="2385" spans="1:55" x14ac:dyDescent="0.2">
      <c r="A2385" s="3" t="str">
        <f t="shared" si="37"/>
        <v>ChinaSAR_FAO2004</v>
      </c>
      <c r="B2385" t="s">
        <v>154</v>
      </c>
      <c r="C2385" t="s">
        <v>155</v>
      </c>
      <c r="D2385" t="s">
        <v>148</v>
      </c>
      <c r="E2385" t="s">
        <v>46</v>
      </c>
      <c r="F2385">
        <v>5944.2079226602282</v>
      </c>
      <c r="G2385">
        <v>4.586314775503137</v>
      </c>
      <c r="H2385" t="s">
        <v>242</v>
      </c>
      <c r="I2385" t="s">
        <v>156</v>
      </c>
      <c r="J2385">
        <v>0.15548414139285316</v>
      </c>
      <c r="K2385">
        <v>0.86183011765787343</v>
      </c>
      <c r="L2385">
        <v>1.9373605598836875E-2</v>
      </c>
      <c r="M2385"/>
      <c r="N2385">
        <v>6.7087155292766557E-2</v>
      </c>
      <c r="O2385">
        <v>5.1709121450523206E-2</v>
      </c>
      <c r="P2385">
        <v>105.57304379999999</v>
      </c>
      <c r="Q2385">
        <v>63.248692400000003</v>
      </c>
      <c r="R2385">
        <v>166.14880590000001</v>
      </c>
      <c r="S2385">
        <v>301.205579</v>
      </c>
      <c r="T2385">
        <v>1.7358731999999999</v>
      </c>
      <c r="U2385">
        <v>2.4886000000000001E-3</v>
      </c>
      <c r="V2385"/>
      <c r="W2385">
        <v>1.0641830999999999</v>
      </c>
      <c r="X2385"/>
      <c r="Y2385">
        <v>0.47460920000000001</v>
      </c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  <c r="AX2385"/>
      <c r="AY2385"/>
      <c r="AZ2385"/>
      <c r="BA2385"/>
      <c r="BB2385"/>
      <c r="BC2385"/>
    </row>
    <row r="2386" spans="1:55" x14ac:dyDescent="0.2">
      <c r="A2386" s="3" t="str">
        <f t="shared" si="37"/>
        <v>ChinaSAR_FAO2005</v>
      </c>
      <c r="B2386" t="s">
        <v>154</v>
      </c>
      <c r="C2386" t="s">
        <v>155</v>
      </c>
      <c r="D2386" t="s">
        <v>148</v>
      </c>
      <c r="E2386" t="s">
        <v>43</v>
      </c>
      <c r="F2386">
        <v>6697.3770000798659</v>
      </c>
      <c r="G2386">
        <v>5.1371283711838931</v>
      </c>
      <c r="H2386" t="s">
        <v>114</v>
      </c>
      <c r="I2386" t="s">
        <v>248</v>
      </c>
      <c r="J2386">
        <v>0.17117255878428994</v>
      </c>
      <c r="K2386">
        <v>0.87054753150529507</v>
      </c>
      <c r="L2386">
        <v>1.6143633544701257E-2</v>
      </c>
      <c r="M2386"/>
      <c r="N2386">
        <v>6.6377180199755623E-2</v>
      </c>
      <c r="O2386">
        <v>4.6931654750248013E-2</v>
      </c>
      <c r="P2386">
        <v>107.4239649</v>
      </c>
      <c r="Q2386">
        <v>63.754733800000004</v>
      </c>
      <c r="R2386">
        <v>166.26287580000002</v>
      </c>
      <c r="S2386">
        <v>306.22302200000001</v>
      </c>
      <c r="T2386">
        <v>1.7387764999999999</v>
      </c>
      <c r="U2386">
        <v>3.6745999999999997E-3</v>
      </c>
      <c r="V2386"/>
      <c r="W2386">
        <v>0.53309870000000004</v>
      </c>
      <c r="X2386"/>
      <c r="Y2386">
        <v>0.34507110000000002</v>
      </c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  <c r="AX2386"/>
      <c r="AY2386"/>
      <c r="AZ2386"/>
      <c r="BA2386"/>
      <c r="BB2386"/>
      <c r="BC2386"/>
    </row>
    <row r="2387" spans="1:55" x14ac:dyDescent="0.2">
      <c r="A2387" s="3" t="str">
        <f t="shared" si="37"/>
        <v>ChinaSAR_FAO2006</v>
      </c>
      <c r="B2387" t="s">
        <v>154</v>
      </c>
      <c r="C2387" t="s">
        <v>155</v>
      </c>
      <c r="D2387" t="s">
        <v>148</v>
      </c>
      <c r="E2387" t="s">
        <v>39</v>
      </c>
      <c r="F2387">
        <v>7355.9092395063763</v>
      </c>
      <c r="G2387">
        <v>5.6108291555478758</v>
      </c>
      <c r="H2387" t="s">
        <v>130</v>
      </c>
      <c r="I2387" t="s">
        <v>248</v>
      </c>
      <c r="J2387">
        <v>0.18141882427399195</v>
      </c>
      <c r="K2387">
        <v>0.87226696573830698</v>
      </c>
      <c r="L2387">
        <v>1.5394289993659436E-2</v>
      </c>
      <c r="M2387"/>
      <c r="N2387">
        <v>6.9282840383437294E-2</v>
      </c>
      <c r="O2387">
        <v>4.305590388459625E-2</v>
      </c>
      <c r="P2387">
        <v>107.7355062</v>
      </c>
      <c r="Q2387">
        <v>64.186465600000005</v>
      </c>
      <c r="R2387">
        <v>163.8408933</v>
      </c>
      <c r="S2387">
        <v>310.365521</v>
      </c>
      <c r="T2387">
        <v>1.7370768000000001</v>
      </c>
      <c r="U2387">
        <v>2.1035999999999997E-3</v>
      </c>
      <c r="V2387"/>
      <c r="W2387">
        <v>0.41822540000000002</v>
      </c>
      <c r="X2387"/>
      <c r="Y2387">
        <v>0.24531220000000001</v>
      </c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  <c r="AX2387"/>
      <c r="AY2387"/>
      <c r="AZ2387"/>
      <c r="BA2387"/>
      <c r="BB2387"/>
      <c r="BC2387"/>
    </row>
    <row r="2388" spans="1:55" x14ac:dyDescent="0.2">
      <c r="A2388" s="3" t="str">
        <f t="shared" si="37"/>
        <v>ChinaSAR_FAO2007</v>
      </c>
      <c r="B2388" t="s">
        <v>154</v>
      </c>
      <c r="C2388" t="s">
        <v>155</v>
      </c>
      <c r="D2388" t="s">
        <v>148</v>
      </c>
      <c r="E2388" t="s">
        <v>37</v>
      </c>
      <c r="F2388">
        <v>7945.7108686610736</v>
      </c>
      <c r="G2388">
        <v>6.0291382545981431</v>
      </c>
      <c r="H2388" t="s">
        <v>123</v>
      </c>
      <c r="I2388" t="s">
        <v>248</v>
      </c>
      <c r="J2388">
        <v>0.19247379008074209</v>
      </c>
      <c r="K2388">
        <v>0.87549216721017553</v>
      </c>
      <c r="L2388">
        <v>1.489583524449895E-2</v>
      </c>
      <c r="M2388"/>
      <c r="N2388">
        <v>7.0619681574959958E-2</v>
      </c>
      <c r="O2388">
        <v>3.899231597036551E-2</v>
      </c>
      <c r="P2388">
        <v>107.6540871</v>
      </c>
      <c r="Q2388">
        <v>62.005702099999993</v>
      </c>
      <c r="R2388">
        <v>156.81172290000001</v>
      </c>
      <c r="S2388">
        <v>312.31542099999996</v>
      </c>
      <c r="T2388">
        <v>1.7402609</v>
      </c>
      <c r="U2388">
        <v>2.4886000000000001E-3</v>
      </c>
      <c r="V2388"/>
      <c r="W2388">
        <v>0.58860220000000008</v>
      </c>
      <c r="X2388"/>
      <c r="Y2388">
        <v>0.3677821</v>
      </c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  <c r="AY2388"/>
      <c r="AZ2388"/>
      <c r="BA2388"/>
      <c r="BB2388"/>
      <c r="BC2388"/>
    </row>
    <row r="2389" spans="1:55" x14ac:dyDescent="0.2">
      <c r="A2389" s="3" t="str">
        <f t="shared" si="37"/>
        <v>ChinaSAR_FAO2008</v>
      </c>
      <c r="B2389" t="s">
        <v>154</v>
      </c>
      <c r="C2389" t="s">
        <v>155</v>
      </c>
      <c r="D2389" t="s">
        <v>148</v>
      </c>
      <c r="E2389" t="s">
        <v>33</v>
      </c>
      <c r="F2389">
        <v>8184.1935055318791</v>
      </c>
      <c r="G2389">
        <v>6.1783585201670466</v>
      </c>
      <c r="H2389" t="s">
        <v>41</v>
      </c>
      <c r="I2389" t="s">
        <v>248</v>
      </c>
      <c r="J2389">
        <v>0.19727614184902595</v>
      </c>
      <c r="K2389">
        <v>0.87477458516167983</v>
      </c>
      <c r="L2389">
        <v>1.5087253242062169E-2</v>
      </c>
      <c r="M2389"/>
      <c r="N2389">
        <v>7.0698335365142681E-2</v>
      </c>
      <c r="O2389">
        <v>3.9439826231115332E-2</v>
      </c>
      <c r="P2389">
        <v>108.8121615</v>
      </c>
      <c r="Q2389">
        <v>64.026885899999996</v>
      </c>
      <c r="R2389">
        <v>158.4429882</v>
      </c>
      <c r="S2389">
        <v>318.77228700000001</v>
      </c>
      <c r="T2389">
        <v>1.7423251</v>
      </c>
      <c r="U2389">
        <v>1.187E-4</v>
      </c>
      <c r="V2389"/>
      <c r="W2389">
        <v>1.6645018999999999</v>
      </c>
      <c r="X2389"/>
      <c r="Y2389">
        <v>0.69956770000000001</v>
      </c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  <c r="AX2389"/>
      <c r="AY2389"/>
      <c r="AZ2389"/>
      <c r="BA2389"/>
      <c r="BB2389"/>
      <c r="BC2389"/>
    </row>
    <row r="2390" spans="1:55" x14ac:dyDescent="0.2">
      <c r="A2390" s="3" t="str">
        <f t="shared" si="37"/>
        <v>ChinaSAR_FAO2009</v>
      </c>
      <c r="B2390" t="s">
        <v>154</v>
      </c>
      <c r="C2390" t="s">
        <v>155</v>
      </c>
      <c r="D2390" t="s">
        <v>148</v>
      </c>
      <c r="E2390" t="s">
        <v>31</v>
      </c>
      <c r="F2390">
        <v>8739.4788679869125</v>
      </c>
      <c r="G2390">
        <v>6.5648174421126697</v>
      </c>
      <c r="H2390" t="s">
        <v>34</v>
      </c>
      <c r="I2390" t="s">
        <v>248</v>
      </c>
      <c r="J2390">
        <v>0.21102401425226244</v>
      </c>
      <c r="K2390">
        <v>0.87467450949910297</v>
      </c>
      <c r="L2390">
        <v>1.4714378504999044E-2</v>
      </c>
      <c r="M2390"/>
      <c r="N2390">
        <v>7.3562068466992189E-2</v>
      </c>
      <c r="O2390">
        <v>3.704904352890586E-2</v>
      </c>
      <c r="P2390">
        <v>110.24423340000001</v>
      </c>
      <c r="Q2390">
        <v>65.106419500000001</v>
      </c>
      <c r="R2390">
        <v>154.16995440000002</v>
      </c>
      <c r="S2390">
        <v>322.52796799999999</v>
      </c>
      <c r="T2390">
        <v>1.7487216000000001</v>
      </c>
      <c r="U2390"/>
      <c r="V2390"/>
      <c r="W2390">
        <v>0.7188042</v>
      </c>
      <c r="X2390"/>
      <c r="Y2390">
        <v>0.44912229999999997</v>
      </c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  <c r="AX2390"/>
      <c r="AY2390"/>
      <c r="AZ2390"/>
      <c r="BA2390"/>
      <c r="BB2390"/>
      <c r="BC2390"/>
    </row>
    <row r="2391" spans="1:55" x14ac:dyDescent="0.2">
      <c r="A2391" s="3" t="str">
        <f t="shared" si="37"/>
        <v>ChinaSAR_FAO2010</v>
      </c>
      <c r="B2391" t="s">
        <v>154</v>
      </c>
      <c r="C2391" t="s">
        <v>155</v>
      </c>
      <c r="D2391" t="s">
        <v>148</v>
      </c>
      <c r="E2391" t="s">
        <v>30</v>
      </c>
      <c r="F2391">
        <v>9548.8458204053695</v>
      </c>
      <c r="G2391">
        <v>7.1382298940389477</v>
      </c>
      <c r="H2391" t="s">
        <v>195</v>
      </c>
      <c r="I2391" t="s">
        <v>248</v>
      </c>
      <c r="J2391">
        <v>0.22126673120797521</v>
      </c>
      <c r="K2391">
        <v>0.87807345706844475</v>
      </c>
      <c r="L2391">
        <v>1.4003263066019796E-2</v>
      </c>
      <c r="M2391"/>
      <c r="N2391">
        <v>7.3881120486926785E-2</v>
      </c>
      <c r="O2391">
        <v>3.4042159378608584E-2</v>
      </c>
      <c r="P2391">
        <v>111.11201010000001</v>
      </c>
      <c r="Q2391">
        <v>64.398135299999993</v>
      </c>
      <c r="R2391">
        <v>151.32112380000001</v>
      </c>
      <c r="S2391">
        <v>326.200042</v>
      </c>
      <c r="T2391">
        <v>1.7487216000000001</v>
      </c>
      <c r="U2391">
        <v>1.5709999999999999E-3</v>
      </c>
      <c r="V2391"/>
      <c r="W2391">
        <v>0.72996720000000004</v>
      </c>
      <c r="X2391"/>
      <c r="Y2391">
        <v>0.53250149999999996</v>
      </c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  <c r="AX2391"/>
      <c r="AY2391"/>
      <c r="AZ2391"/>
      <c r="BA2391"/>
      <c r="BB2391"/>
      <c r="BC2391"/>
    </row>
    <row r="2392" spans="1:55" x14ac:dyDescent="0.2">
      <c r="A2392" s="3" t="str">
        <f t="shared" si="37"/>
        <v>ChinaSAR_FAO2011</v>
      </c>
      <c r="B2392" t="s">
        <v>154</v>
      </c>
      <c r="C2392" t="s">
        <v>155</v>
      </c>
      <c r="D2392" t="s">
        <v>148</v>
      </c>
      <c r="E2392" t="s">
        <v>29</v>
      </c>
      <c r="F2392">
        <v>10027.172105011074</v>
      </c>
      <c r="G2392">
        <v>7.4549525514288284</v>
      </c>
      <c r="H2392" t="s">
        <v>226</v>
      </c>
      <c r="I2392" t="s">
        <v>248</v>
      </c>
      <c r="J2392">
        <v>0.23179468916431856</v>
      </c>
      <c r="K2392">
        <v>0.91405994312657945</v>
      </c>
      <c r="L2392">
        <v>1.3845778106333468E-2</v>
      </c>
      <c r="M2392"/>
      <c r="N2392">
        <v>7.7894814819613148E-2</v>
      </c>
      <c r="O2392">
        <v>-5.8005360525260211E-3</v>
      </c>
      <c r="P2392">
        <v>111.82903829999999</v>
      </c>
      <c r="Q2392">
        <v>63.064845400000003</v>
      </c>
      <c r="R2392">
        <v>146.61361680000002</v>
      </c>
      <c r="S2392">
        <v>326.75729799999999</v>
      </c>
      <c r="T2392">
        <v>1.7530326000000001</v>
      </c>
      <c r="U2392">
        <v>2.6629999999999997E-4</v>
      </c>
      <c r="V2392"/>
      <c r="W2392">
        <v>0.42956119999999998</v>
      </c>
      <c r="X2392"/>
      <c r="Y2392">
        <v>0.24571190000000001</v>
      </c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  <c r="AX2392"/>
      <c r="AY2392"/>
      <c r="AZ2392"/>
      <c r="BA2392"/>
      <c r="BB2392"/>
      <c r="BC2392"/>
    </row>
    <row r="2393" spans="1:55" x14ac:dyDescent="0.2">
      <c r="A2393" s="3" t="str">
        <f t="shared" si="37"/>
        <v>ChinaSAR_FAO2012</v>
      </c>
      <c r="B2393" t="s">
        <v>154</v>
      </c>
      <c r="C2393" t="s">
        <v>155</v>
      </c>
      <c r="D2393" t="s">
        <v>148</v>
      </c>
      <c r="E2393" t="s">
        <v>28</v>
      </c>
      <c r="F2393">
        <v>10298.058752495974</v>
      </c>
      <c r="G2393">
        <v>7.6045892766125682</v>
      </c>
      <c r="H2393" t="s">
        <v>241</v>
      </c>
      <c r="I2393" t="s">
        <v>248</v>
      </c>
      <c r="J2393">
        <v>0.23543207806939112</v>
      </c>
      <c r="K2393">
        <v>0.9143869181280101</v>
      </c>
      <c r="L2393">
        <v>1.3978653983218887E-2</v>
      </c>
      <c r="M2393"/>
      <c r="N2393">
        <v>7.7087344234425911E-2</v>
      </c>
      <c r="O2393">
        <v>-5.4529163456549174E-3</v>
      </c>
      <c r="P2393">
        <v>112.14922950000002</v>
      </c>
      <c r="Q2393">
        <v>63.3684674</v>
      </c>
      <c r="R2393">
        <v>143.79924299999999</v>
      </c>
      <c r="S2393">
        <v>331.00026800000001</v>
      </c>
      <c r="T2393">
        <v>1.7541131999999999</v>
      </c>
      <c r="U2393">
        <v>2.8735999999999996E-3</v>
      </c>
      <c r="V2393"/>
      <c r="W2393">
        <v>0.35029779999999999</v>
      </c>
      <c r="X2393"/>
      <c r="Y2393">
        <v>0.20698939999999999</v>
      </c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  <c r="AY2393"/>
      <c r="AZ2393"/>
      <c r="BA2393"/>
      <c r="BB2393"/>
      <c r="BC2393"/>
    </row>
    <row r="2394" spans="1:55" x14ac:dyDescent="0.2">
      <c r="A2394" s="3" t="str">
        <f t="shared" si="37"/>
        <v>ChinaSAR_FAO2013</v>
      </c>
      <c r="B2394" t="s">
        <v>154</v>
      </c>
      <c r="C2394" t="s">
        <v>155</v>
      </c>
      <c r="D2394" t="s">
        <v>148</v>
      </c>
      <c r="E2394" t="s">
        <v>27</v>
      </c>
      <c r="F2394">
        <v>10769.685526260846</v>
      </c>
      <c r="G2394">
        <v>7.9000656716798545</v>
      </c>
      <c r="H2394" t="s">
        <v>121</v>
      </c>
      <c r="I2394" t="s">
        <v>248</v>
      </c>
      <c r="J2394">
        <v>0.2428916605127224</v>
      </c>
      <c r="K2394">
        <v>0.91359057629161478</v>
      </c>
      <c r="L2394">
        <v>1.3765663120842434E-2</v>
      </c>
      <c r="M2394"/>
      <c r="N2394">
        <v>7.787046474364312E-2</v>
      </c>
      <c r="O2394">
        <v>-5.2267041561002304E-3</v>
      </c>
      <c r="P2394">
        <v>112.82927669999999</v>
      </c>
      <c r="Q2394">
        <v>62.847446099999999</v>
      </c>
      <c r="R2394">
        <v>142.3953027</v>
      </c>
      <c r="S2394">
        <v>331.90019800000005</v>
      </c>
      <c r="T2394">
        <v>1.7510809999999999</v>
      </c>
      <c r="U2394"/>
      <c r="V2394"/>
      <c r="W2394">
        <v>0.37250139999999998</v>
      </c>
      <c r="X2394"/>
      <c r="Y2394">
        <v>0.21978800000000001</v>
      </c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  <c r="AX2394"/>
      <c r="AY2394"/>
      <c r="AZ2394"/>
      <c r="BA2394"/>
      <c r="BB2394"/>
      <c r="BC2394"/>
    </row>
    <row r="2395" spans="1:55" x14ac:dyDescent="0.2">
      <c r="A2395" s="3" t="str">
        <f t="shared" si="37"/>
        <v>ChinaSAR_FAO2014</v>
      </c>
      <c r="B2395" t="s">
        <v>154</v>
      </c>
      <c r="C2395" t="s">
        <v>155</v>
      </c>
      <c r="D2395" t="s">
        <v>148</v>
      </c>
      <c r="E2395" t="s">
        <v>24</v>
      </c>
      <c r="F2395">
        <v>10834.861601178296</v>
      </c>
      <c r="G2395">
        <v>7.8979353586942516</v>
      </c>
      <c r="H2395" t="s">
        <v>147</v>
      </c>
      <c r="I2395" t="s">
        <v>248</v>
      </c>
      <c r="J2395">
        <v>0.24117229394746426</v>
      </c>
      <c r="K2395">
        <v>0.90976938083735548</v>
      </c>
      <c r="L2395">
        <v>1.4079619221278192E-2</v>
      </c>
      <c r="M2395"/>
      <c r="N2395">
        <v>8.1240616313946704E-2</v>
      </c>
      <c r="O2395">
        <v>-5.0896163725804265E-3</v>
      </c>
      <c r="P2395">
        <v>112.8257298</v>
      </c>
      <c r="Q2395">
        <v>62.684355599999996</v>
      </c>
      <c r="R2395">
        <v>142.56784709999999</v>
      </c>
      <c r="S2395">
        <v>332.62215700000002</v>
      </c>
      <c r="T2395">
        <v>1.7510672</v>
      </c>
      <c r="U2395"/>
      <c r="V2395"/>
      <c r="W2395">
        <v>0.58569340000000003</v>
      </c>
      <c r="X2395"/>
      <c r="Y2395">
        <v>0.31590750000000001</v>
      </c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  <c r="AX2395"/>
      <c r="AY2395"/>
      <c r="AZ2395"/>
      <c r="BA2395"/>
      <c r="BB2395"/>
      <c r="BC2395"/>
    </row>
    <row r="2396" spans="1:55" x14ac:dyDescent="0.2">
      <c r="A2396" s="3" t="str">
        <f t="shared" si="37"/>
        <v>ChinaSAR_FAO2015</v>
      </c>
      <c r="B2396" t="s">
        <v>154</v>
      </c>
      <c r="C2396" t="s">
        <v>155</v>
      </c>
      <c r="D2396" t="s">
        <v>148</v>
      </c>
      <c r="E2396" t="s">
        <v>22</v>
      </c>
      <c r="F2396">
        <v>10687.359119648538</v>
      </c>
      <c r="G2396">
        <v>7.7452488800664829</v>
      </c>
      <c r="H2396" t="s">
        <v>144</v>
      </c>
      <c r="I2396" t="s">
        <v>248</v>
      </c>
      <c r="J2396">
        <v>0.23837289289797134</v>
      </c>
      <c r="K2396">
        <v>0.91171845965153275</v>
      </c>
      <c r="L2396">
        <v>1.4676178350121402E-2</v>
      </c>
      <c r="M2396"/>
      <c r="N2396">
        <v>7.8122316454498505E-2</v>
      </c>
      <c r="O2396">
        <v>-4.5169544561526349E-3</v>
      </c>
      <c r="P2396">
        <v>114.5010846</v>
      </c>
      <c r="Q2396">
        <v>62.367859800000005</v>
      </c>
      <c r="R2396">
        <v>143.66389169999999</v>
      </c>
      <c r="S2396">
        <v>336.39209799999998</v>
      </c>
      <c r="T2396">
        <v>1.7510672</v>
      </c>
      <c r="U2396">
        <v>2.2223E-3</v>
      </c>
      <c r="V2396"/>
      <c r="W2396">
        <v>0.52482139999999999</v>
      </c>
      <c r="X2396"/>
      <c r="Y2396">
        <v>0.23728489999999999</v>
      </c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  <c r="AX2396"/>
      <c r="AY2396"/>
      <c r="AZ2396"/>
      <c r="BA2396"/>
      <c r="BB2396"/>
      <c r="BC2396"/>
    </row>
    <row r="2397" spans="1:55" x14ac:dyDescent="0.2">
      <c r="A2397" s="3" t="str">
        <f t="shared" si="37"/>
        <v>ChinaSAR_FAO2016</v>
      </c>
      <c r="B2397" t="s">
        <v>154</v>
      </c>
      <c r="C2397" t="s">
        <v>155</v>
      </c>
      <c r="D2397" t="s">
        <v>148</v>
      </c>
      <c r="E2397" t="s">
        <v>21</v>
      </c>
      <c r="F2397">
        <v>10717.336653176564</v>
      </c>
      <c r="G2397">
        <v>7.7225925054774596</v>
      </c>
      <c r="H2397" t="s">
        <v>204</v>
      </c>
      <c r="I2397" t="s">
        <v>248</v>
      </c>
      <c r="J2397">
        <v>0.23589136576003919</v>
      </c>
      <c r="K2397">
        <v>0.90364097202966609</v>
      </c>
      <c r="L2397">
        <v>1.5104679678017176E-2</v>
      </c>
      <c r="M2397"/>
      <c r="N2397">
        <v>8.0231424962130038E-2</v>
      </c>
      <c r="O2397">
        <v>1.0229233301867608E-3</v>
      </c>
      <c r="P2397">
        <v>114.44492430000001</v>
      </c>
      <c r="Q2397">
        <v>61.781136499999995</v>
      </c>
      <c r="R2397">
        <v>144.92139900000001</v>
      </c>
      <c r="S2397">
        <v>335.10659000000004</v>
      </c>
      <c r="T2397">
        <v>1.7542420999999999</v>
      </c>
      <c r="U2397">
        <v>1.7185999999999998E-3</v>
      </c>
      <c r="V2397"/>
      <c r="W2397">
        <v>0.54868319999999993</v>
      </c>
      <c r="X2397"/>
      <c r="Y2397">
        <v>0.19316710000000001</v>
      </c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/>
      <c r="AY2397"/>
      <c r="AZ2397"/>
      <c r="BA2397"/>
      <c r="BB2397"/>
      <c r="BC2397"/>
    </row>
    <row r="2398" spans="1:55" x14ac:dyDescent="0.2">
      <c r="A2398" s="3" t="str">
        <f t="shared" si="37"/>
        <v>ChinaSAR_FAO2017</v>
      </c>
      <c r="B2398" t="s">
        <v>154</v>
      </c>
      <c r="C2398" t="s">
        <v>155</v>
      </c>
      <c r="D2398" t="s">
        <v>148</v>
      </c>
      <c r="E2398" t="s">
        <v>20</v>
      </c>
      <c r="F2398">
        <v>10950.960493218578</v>
      </c>
      <c r="G2398">
        <v>7.8433196128236533</v>
      </c>
      <c r="H2398" t="s">
        <v>204</v>
      </c>
      <c r="I2398" t="s">
        <v>248</v>
      </c>
      <c r="J2398">
        <v>0.2376522206163364</v>
      </c>
      <c r="K2398">
        <v>0.90470940537277555</v>
      </c>
      <c r="L2398">
        <v>1.5241976791260756E-2</v>
      </c>
      <c r="M2398"/>
      <c r="N2398">
        <v>8.026813102857247E-2</v>
      </c>
      <c r="O2398">
        <v>-2.1951319260887314E-4</v>
      </c>
      <c r="P2398">
        <v>114.4525242</v>
      </c>
      <c r="Q2398">
        <v>60.115482500000006</v>
      </c>
      <c r="R2398">
        <v>140.58836400000001</v>
      </c>
      <c r="S2398">
        <v>328.12461500000001</v>
      </c>
      <c r="T2398">
        <v>1.7531773000000002</v>
      </c>
      <c r="U2398">
        <v>3.8500000000000003E-4</v>
      </c>
      <c r="V2398"/>
      <c r="W2398">
        <v>0.29106560000000004</v>
      </c>
      <c r="X2398"/>
      <c r="Y2398">
        <v>0.15163980000000002</v>
      </c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  <c r="AY2398"/>
      <c r="AZ2398"/>
      <c r="BA2398"/>
      <c r="BB2398"/>
      <c r="BC2398"/>
    </row>
    <row r="2399" spans="1:55" x14ac:dyDescent="0.2">
      <c r="A2399" s="3" t="str">
        <f t="shared" si="37"/>
        <v>ChinaSAR_FAO2018</v>
      </c>
      <c r="B2399" t="s">
        <v>154</v>
      </c>
      <c r="C2399" t="s">
        <v>155</v>
      </c>
      <c r="D2399" t="s">
        <v>148</v>
      </c>
      <c r="E2399" t="s">
        <v>19</v>
      </c>
      <c r="F2399">
        <v>11451.120881986872</v>
      </c>
      <c r="G2399">
        <v>8.1632787376221678</v>
      </c>
      <c r="H2399" t="s">
        <v>149</v>
      </c>
      <c r="I2399" t="s">
        <v>248</v>
      </c>
      <c r="J2399">
        <v>0.24256364658521742</v>
      </c>
      <c r="K2399">
        <v>0.90651214126879387</v>
      </c>
      <c r="L2399">
        <v>1.5015703359317173E-2</v>
      </c>
      <c r="M2399"/>
      <c r="N2399">
        <v>7.9595620500987216E-2</v>
      </c>
      <c r="O2399">
        <v>-1.1234651290981613E-3</v>
      </c>
      <c r="P2399">
        <v>112.3833312</v>
      </c>
      <c r="Q2399">
        <v>59.589428499999997</v>
      </c>
      <c r="R2399">
        <v>141.94964910000002</v>
      </c>
      <c r="S2399">
        <v>318.554822</v>
      </c>
      <c r="T2399">
        <v>1.7531344999999998</v>
      </c>
      <c r="U2399">
        <v>1.187E-4</v>
      </c>
      <c r="V2399"/>
      <c r="W2399">
        <v>0.63190429999999997</v>
      </c>
      <c r="X2399"/>
      <c r="Y2399">
        <v>0.19770099999999999</v>
      </c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  <c r="AY2399"/>
      <c r="AZ2399"/>
      <c r="BA2399"/>
      <c r="BB2399"/>
      <c r="BC2399"/>
    </row>
    <row r="2400" spans="1:55" x14ac:dyDescent="0.2">
      <c r="A2400" s="3" t="str">
        <f t="shared" si="37"/>
        <v>ChinaSAR_FAO2019</v>
      </c>
      <c r="B2400" t="s">
        <v>154</v>
      </c>
      <c r="C2400" t="s">
        <v>155</v>
      </c>
      <c r="D2400" t="s">
        <v>148</v>
      </c>
      <c r="E2400" t="s">
        <v>18</v>
      </c>
      <c r="F2400">
        <v>11650.834893153826</v>
      </c>
      <c r="G2400">
        <v>8.2762395839827718</v>
      </c>
      <c r="H2400" t="s">
        <v>217</v>
      </c>
      <c r="I2400" t="s">
        <v>248</v>
      </c>
      <c r="J2400">
        <v>0.24557414265413327</v>
      </c>
      <c r="K2400">
        <v>0.90576262901421478</v>
      </c>
      <c r="L2400">
        <v>1.5190240402045236E-2</v>
      </c>
      <c r="M2400"/>
      <c r="N2400">
        <v>8.202030335785207E-2</v>
      </c>
      <c r="O2400">
        <v>-2.973172774112074E-3</v>
      </c>
      <c r="P2400">
        <v>110.53574070000001</v>
      </c>
      <c r="Q2400">
        <v>51.48071430000001</v>
      </c>
      <c r="R2400">
        <v>140.75267639999998</v>
      </c>
      <c r="S2400">
        <v>307.91652099999999</v>
      </c>
      <c r="T2400">
        <v>1.7798608999999999</v>
      </c>
      <c r="U2400"/>
      <c r="V2400"/>
      <c r="W2400">
        <v>0.61792389999999997</v>
      </c>
      <c r="X2400"/>
      <c r="Y2400">
        <v>0.23954030000000001</v>
      </c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  <c r="AY2400"/>
      <c r="AZ2400"/>
      <c r="BA2400"/>
      <c r="BB2400"/>
      <c r="BC2400"/>
    </row>
    <row r="2401" spans="1:55" x14ac:dyDescent="0.2">
      <c r="A2401" s="3" t="str">
        <f t="shared" si="37"/>
        <v>ChinaSAR_FAO2020</v>
      </c>
      <c r="B2401" t="s">
        <v>154</v>
      </c>
      <c r="C2401" t="s">
        <v>155</v>
      </c>
      <c r="D2401" t="s">
        <v>148</v>
      </c>
      <c r="E2401" t="s">
        <v>107</v>
      </c>
      <c r="F2401">
        <v>11852.42876642816</v>
      </c>
      <c r="G2401">
        <v>8.3994251055404732</v>
      </c>
      <c r="H2401" t="s">
        <v>232</v>
      </c>
      <c r="I2401" t="s">
        <v>248</v>
      </c>
      <c r="J2401">
        <v>0.26296774684883395</v>
      </c>
      <c r="K2401">
        <v>0.9038477698225541</v>
      </c>
      <c r="L2401">
        <v>1.5356458588726939E-2</v>
      </c>
      <c r="M2401"/>
      <c r="N2401">
        <v>8.3598979762735573E-2</v>
      </c>
      <c r="O2401">
        <v>-2.8032081740165249E-3</v>
      </c>
      <c r="P2401">
        <v>111.9424971</v>
      </c>
      <c r="Q2401">
        <v>57.4812856</v>
      </c>
      <c r="R2401">
        <v>140.40885809999997</v>
      </c>
      <c r="S2401">
        <v>302.42639000000003</v>
      </c>
      <c r="T2401">
        <v>1.7818613000000001</v>
      </c>
      <c r="U2401"/>
      <c r="V2401"/>
      <c r="W2401">
        <v>0.57035630000000004</v>
      </c>
      <c r="X2401"/>
      <c r="Y2401">
        <v>0.15481490000000003</v>
      </c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  <c r="AX2401"/>
      <c r="AY2401"/>
      <c r="AZ2401"/>
      <c r="BA2401"/>
      <c r="BB2401"/>
      <c r="BC2401"/>
    </row>
    <row r="2402" spans="1:55" x14ac:dyDescent="0.2">
      <c r="A2402" s="3" t="str">
        <f t="shared" si="37"/>
        <v>ColombiaAR4_FAO1990</v>
      </c>
      <c r="B2402" t="s">
        <v>159</v>
      </c>
      <c r="C2402" t="s">
        <v>160</v>
      </c>
      <c r="D2402" t="s">
        <v>142</v>
      </c>
      <c r="E2402" t="s">
        <v>79</v>
      </c>
      <c r="F2402">
        <v>217.25744630700001</v>
      </c>
      <c r="G2402">
        <v>6.664054088332974</v>
      </c>
      <c r="H2402" t="s">
        <v>130</v>
      </c>
      <c r="I2402" t="s">
        <v>161</v>
      </c>
      <c r="J2402">
        <v>6.7139299110623449E-3</v>
      </c>
      <c r="K2402">
        <v>0.25116423362029477</v>
      </c>
      <c r="L2402">
        <v>4.2053395924067004E-2</v>
      </c>
      <c r="M2402"/>
      <c r="N2402">
        <v>1.2826257729561724E-2</v>
      </c>
      <c r="O2402">
        <v>0.69395611272607649</v>
      </c>
      <c r="P2402">
        <v>2.6992975000000001</v>
      </c>
      <c r="Q2402">
        <v>1.1789758000000001</v>
      </c>
      <c r="R2402">
        <v>37.526904999999999</v>
      </c>
      <c r="S2402">
        <v>15.123708600000001</v>
      </c>
      <c r="T2402">
        <v>0.43678669999999997</v>
      </c>
      <c r="U2402">
        <v>0.32748879999999997</v>
      </c>
      <c r="V2402"/>
      <c r="W2402">
        <v>0.3565953</v>
      </c>
      <c r="X2402">
        <v>94.828633499999995</v>
      </c>
      <c r="Y2402">
        <v>1.4209425000000002</v>
      </c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  <c r="AX2402"/>
      <c r="AY2402"/>
      <c r="AZ2402"/>
      <c r="BA2402"/>
      <c r="BB2402"/>
      <c r="BC2402"/>
    </row>
    <row r="2403" spans="1:55" x14ac:dyDescent="0.2">
      <c r="A2403" s="3" t="str">
        <f t="shared" si="37"/>
        <v>ColombiaAR4_FAO1991</v>
      </c>
      <c r="B2403" t="s">
        <v>159</v>
      </c>
      <c r="C2403" t="s">
        <v>160</v>
      </c>
      <c r="D2403" t="s">
        <v>142</v>
      </c>
      <c r="E2403" t="s">
        <v>78</v>
      </c>
      <c r="F2403">
        <v>218.64307583600001</v>
      </c>
      <c r="G2403">
        <v>6.5712595901952806</v>
      </c>
      <c r="H2403" t="s">
        <v>112</v>
      </c>
      <c r="I2403" t="s">
        <v>199</v>
      </c>
      <c r="J2403">
        <v>6.7196228802071361E-3</v>
      </c>
      <c r="K2403">
        <v>0.25640052759800031</v>
      </c>
      <c r="L2403">
        <v>4.3383105089112584E-2</v>
      </c>
      <c r="M2403"/>
      <c r="N2403">
        <v>1.2758293347887039E-2</v>
      </c>
      <c r="O2403">
        <v>0.68745807396500003</v>
      </c>
      <c r="P2403">
        <v>2.2538175000000003</v>
      </c>
      <c r="Q2403">
        <v>1.1989889</v>
      </c>
      <c r="R2403">
        <v>37.562240000000003</v>
      </c>
      <c r="S2403">
        <v>15.060800800000001</v>
      </c>
      <c r="T2403">
        <v>0.43678669999999997</v>
      </c>
      <c r="U2403">
        <v>0.32748879999999997</v>
      </c>
      <c r="V2403"/>
      <c r="W2403">
        <v>0.3565953</v>
      </c>
      <c r="X2403">
        <v>94.828633499999995</v>
      </c>
      <c r="Y2403">
        <v>1.4209425000000002</v>
      </c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  <c r="AX2403"/>
      <c r="AY2403"/>
      <c r="AZ2403"/>
      <c r="BA2403"/>
      <c r="BB2403"/>
      <c r="BC2403"/>
    </row>
    <row r="2404" spans="1:55" x14ac:dyDescent="0.2">
      <c r="A2404" s="3" t="str">
        <f t="shared" si="37"/>
        <v>ColombiaAR4_FAO1992</v>
      </c>
      <c r="B2404" t="s">
        <v>159</v>
      </c>
      <c r="C2404" t="s">
        <v>160</v>
      </c>
      <c r="D2404" t="s">
        <v>142</v>
      </c>
      <c r="E2404" t="s">
        <v>76</v>
      </c>
      <c r="F2404">
        <v>221.78094936600002</v>
      </c>
      <c r="G2404">
        <v>6.5346855980807241</v>
      </c>
      <c r="H2404" t="s">
        <v>45</v>
      </c>
      <c r="I2404" t="s">
        <v>199</v>
      </c>
      <c r="J2404">
        <v>6.8363060829902322E-3</v>
      </c>
      <c r="K2404">
        <v>0.26219474741284793</v>
      </c>
      <c r="L2404">
        <v>4.4342932493135312E-2</v>
      </c>
      <c r="M2404"/>
      <c r="N2404">
        <v>1.3361945687722384E-2</v>
      </c>
      <c r="O2404">
        <v>0.68010037440629434</v>
      </c>
      <c r="P2404">
        <v>2.1940975000000003</v>
      </c>
      <c r="Q2404">
        <v>1.2187267000000002</v>
      </c>
      <c r="R2404">
        <v>38.203069999999997</v>
      </c>
      <c r="S2404">
        <v>14.995687799999999</v>
      </c>
      <c r="T2404">
        <v>0.43678669999999997</v>
      </c>
      <c r="U2404">
        <v>0.32748879999999997</v>
      </c>
      <c r="V2404"/>
      <c r="W2404">
        <v>0.3565953</v>
      </c>
      <c r="X2404">
        <v>94.828633499999995</v>
      </c>
      <c r="Y2404">
        <v>1.4209425000000002</v>
      </c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/>
      <c r="AY2404"/>
      <c r="AZ2404"/>
      <c r="BA2404"/>
      <c r="BB2404"/>
      <c r="BC2404"/>
    </row>
    <row r="2405" spans="1:55" x14ac:dyDescent="0.2">
      <c r="A2405" s="3" t="str">
        <f t="shared" si="37"/>
        <v>ColombiaAR4_FAO1993</v>
      </c>
      <c r="B2405" t="s">
        <v>159</v>
      </c>
      <c r="C2405" t="s">
        <v>160</v>
      </c>
      <c r="D2405" t="s">
        <v>142</v>
      </c>
      <c r="E2405" t="s">
        <v>73</v>
      </c>
      <c r="F2405">
        <v>226.73275999499998</v>
      </c>
      <c r="G2405">
        <v>6.5501804360195157</v>
      </c>
      <c r="H2405" t="s">
        <v>134</v>
      </c>
      <c r="I2405" t="s">
        <v>199</v>
      </c>
      <c r="J2405">
        <v>6.9563516543248698E-3</v>
      </c>
      <c r="K2405">
        <v>0.27069312789803057</v>
      </c>
      <c r="L2405">
        <v>4.4913755714986091E-2</v>
      </c>
      <c r="M2405"/>
      <c r="N2405">
        <v>1.4983884552346649E-2</v>
      </c>
      <c r="O2405">
        <v>0.66940923183463674</v>
      </c>
      <c r="P2405">
        <v>1.9990400000000002</v>
      </c>
      <c r="Q2405">
        <v>1.2441466000000001</v>
      </c>
      <c r="R2405">
        <v>39.036774999999999</v>
      </c>
      <c r="S2405">
        <v>15.271337800000001</v>
      </c>
      <c r="T2405">
        <v>0.43678669999999997</v>
      </c>
      <c r="U2405">
        <v>0.32748879999999997</v>
      </c>
      <c r="V2405"/>
      <c r="W2405">
        <v>0.3565953</v>
      </c>
      <c r="X2405">
        <v>94.828633499999995</v>
      </c>
      <c r="Y2405">
        <v>1.4209425000000002</v>
      </c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  <c r="AY2405"/>
      <c r="AZ2405"/>
      <c r="BA2405"/>
      <c r="BB2405"/>
      <c r="BC2405"/>
    </row>
    <row r="2406" spans="1:55" x14ac:dyDescent="0.2">
      <c r="A2406" s="3" t="str">
        <f t="shared" si="37"/>
        <v>ColombiaAR4_FAO1994</v>
      </c>
      <c r="B2406" t="s">
        <v>159</v>
      </c>
      <c r="C2406" t="s">
        <v>160</v>
      </c>
      <c r="D2406" t="s">
        <v>142</v>
      </c>
      <c r="E2406" t="s">
        <v>70</v>
      </c>
      <c r="F2406">
        <v>229.18853002500001</v>
      </c>
      <c r="G2406">
        <v>6.4934278666880143</v>
      </c>
      <c r="H2406" t="s">
        <v>45</v>
      </c>
      <c r="I2406" t="s">
        <v>199</v>
      </c>
      <c r="J2406">
        <v>6.9736774060996185E-3</v>
      </c>
      <c r="K2406">
        <v>0.27026876080248552</v>
      </c>
      <c r="L2406">
        <v>4.595527500373215E-2</v>
      </c>
      <c r="M2406"/>
      <c r="N2406">
        <v>1.7471424069796224E-2</v>
      </c>
      <c r="O2406">
        <v>0.6663045401239861</v>
      </c>
      <c r="P2406">
        <v>2.1149100000000001</v>
      </c>
      <c r="Q2406">
        <v>1.2700223000000002</v>
      </c>
      <c r="R2406">
        <v>39.591850000000001</v>
      </c>
      <c r="S2406">
        <v>15.505357199999999</v>
      </c>
      <c r="T2406">
        <v>0.43678669999999997</v>
      </c>
      <c r="U2406">
        <v>0.32748879999999997</v>
      </c>
      <c r="V2406"/>
      <c r="W2406">
        <v>0.3565953</v>
      </c>
      <c r="X2406">
        <v>94.828633499999995</v>
      </c>
      <c r="Y2406">
        <v>1.4209425000000002</v>
      </c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  <c r="AX2406"/>
      <c r="AY2406"/>
      <c r="AZ2406"/>
      <c r="BA2406"/>
      <c r="BB2406"/>
      <c r="BC2406"/>
    </row>
    <row r="2407" spans="1:55" x14ac:dyDescent="0.2">
      <c r="A2407" s="3" t="str">
        <f t="shared" si="37"/>
        <v>ColombiaAR4_FAO1995</v>
      </c>
      <c r="B2407" t="s">
        <v>159</v>
      </c>
      <c r="C2407" t="s">
        <v>160</v>
      </c>
      <c r="D2407" t="s">
        <v>142</v>
      </c>
      <c r="E2407" t="s">
        <v>68</v>
      </c>
      <c r="F2407">
        <v>233.366081122</v>
      </c>
      <c r="G2407">
        <v>6.4877794233049269</v>
      </c>
      <c r="H2407" t="s">
        <v>112</v>
      </c>
      <c r="I2407" t="s">
        <v>199</v>
      </c>
      <c r="J2407">
        <v>6.938911036064194E-3</v>
      </c>
      <c r="K2407">
        <v>0.28257105609759259</v>
      </c>
      <c r="L2407">
        <v>4.5857202857194232E-2</v>
      </c>
      <c r="M2407"/>
      <c r="N2407">
        <v>1.7245651041704002E-2</v>
      </c>
      <c r="O2407">
        <v>0.65432609000350916</v>
      </c>
      <c r="P2407">
        <v>2.1070225000000002</v>
      </c>
      <c r="Q2407">
        <v>1.2759677000000003</v>
      </c>
      <c r="R2407">
        <v>39.606885000000005</v>
      </c>
      <c r="S2407">
        <v>15.456246799999999</v>
      </c>
      <c r="T2407">
        <v>0.48574790000000001</v>
      </c>
      <c r="U2407">
        <v>0.32748879999999997</v>
      </c>
      <c r="V2407"/>
      <c r="W2407">
        <v>0.3565953</v>
      </c>
      <c r="X2407">
        <v>94.828633499999995</v>
      </c>
      <c r="Y2407">
        <v>1.4209425000000002</v>
      </c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  <c r="AX2407"/>
      <c r="AY2407"/>
      <c r="AZ2407"/>
      <c r="BA2407"/>
      <c r="BB2407"/>
      <c r="BC2407"/>
    </row>
    <row r="2408" spans="1:55" x14ac:dyDescent="0.2">
      <c r="A2408" s="3" t="str">
        <f t="shared" si="37"/>
        <v>ColombiaAR4_FAO1996</v>
      </c>
      <c r="B2408" t="s">
        <v>159</v>
      </c>
      <c r="C2408" t="s">
        <v>160</v>
      </c>
      <c r="D2408" t="s">
        <v>142</v>
      </c>
      <c r="E2408" t="s">
        <v>65</v>
      </c>
      <c r="F2408">
        <v>233.293968277</v>
      </c>
      <c r="G2408">
        <v>6.3684843616362956</v>
      </c>
      <c r="H2408" t="s">
        <v>130</v>
      </c>
      <c r="I2408" t="s">
        <v>199</v>
      </c>
      <c r="J2408">
        <v>6.8632132990427488E-3</v>
      </c>
      <c r="K2408">
        <v>0.28149677629910003</v>
      </c>
      <c r="L2408">
        <v>4.6580821001326149E-2</v>
      </c>
      <c r="M2408"/>
      <c r="N2408">
        <v>1.6729322360216264E-2</v>
      </c>
      <c r="O2408">
        <v>0.65519308033935753</v>
      </c>
      <c r="P2408">
        <v>2.1095649999999999</v>
      </c>
      <c r="Q2408">
        <v>1.2759269</v>
      </c>
      <c r="R2408">
        <v>40.529350000000001</v>
      </c>
      <c r="S2408">
        <v>15.608912200000001</v>
      </c>
      <c r="T2408">
        <v>0.48574790000000001</v>
      </c>
      <c r="U2408">
        <v>0.19243730000000001</v>
      </c>
      <c r="V2408"/>
      <c r="W2408">
        <v>0.23307900000000001</v>
      </c>
      <c r="X2408">
        <v>94.828633499999995</v>
      </c>
      <c r="Y2408">
        <v>0.62704179999999998</v>
      </c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  <c r="AY2408"/>
      <c r="AZ2408"/>
      <c r="BA2408"/>
      <c r="BB2408"/>
      <c r="BC2408"/>
    </row>
    <row r="2409" spans="1:55" x14ac:dyDescent="0.2">
      <c r="A2409" s="3" t="str">
        <f t="shared" si="37"/>
        <v>ColombiaAR4_FAO1997</v>
      </c>
      <c r="B2409" t="s">
        <v>159</v>
      </c>
      <c r="C2409" t="s">
        <v>160</v>
      </c>
      <c r="D2409" t="s">
        <v>142</v>
      </c>
      <c r="E2409" t="s">
        <v>64</v>
      </c>
      <c r="F2409">
        <v>239.266219033</v>
      </c>
      <c r="G2409">
        <v>6.4160293226049401</v>
      </c>
      <c r="H2409" t="s">
        <v>112</v>
      </c>
      <c r="I2409" t="s">
        <v>164</v>
      </c>
      <c r="J2409">
        <v>6.7735916033286204E-3</v>
      </c>
      <c r="K2409">
        <v>0.29932181939199021</v>
      </c>
      <c r="L2409">
        <v>4.6109866564483022E-2</v>
      </c>
      <c r="M2409"/>
      <c r="N2409">
        <v>1.6998429684046003E-2</v>
      </c>
      <c r="O2409">
        <v>0.6375698843594807</v>
      </c>
      <c r="P2409">
        <v>2.0413299999999999</v>
      </c>
      <c r="Q2409">
        <v>1.2655228000000001</v>
      </c>
      <c r="R2409">
        <v>39.952277500000001</v>
      </c>
      <c r="S2409">
        <v>15.5853106</v>
      </c>
      <c r="T2409">
        <v>0.48574790000000001</v>
      </c>
      <c r="U2409">
        <v>0.51514760000000004</v>
      </c>
      <c r="V2409"/>
      <c r="W2409">
        <v>0.5986745</v>
      </c>
      <c r="X2409">
        <v>94.828633499999995</v>
      </c>
      <c r="Y2409">
        <v>0.6397872</v>
      </c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  <c r="AX2409"/>
      <c r="AY2409"/>
      <c r="AZ2409"/>
      <c r="BA2409"/>
      <c r="BB2409"/>
      <c r="BC2409"/>
    </row>
    <row r="2410" spans="1:55" x14ac:dyDescent="0.2">
      <c r="A2410" s="3" t="str">
        <f t="shared" si="37"/>
        <v>ColombiaAR4_FAO1998</v>
      </c>
      <c r="B2410" t="s">
        <v>159</v>
      </c>
      <c r="C2410" t="s">
        <v>160</v>
      </c>
      <c r="D2410" t="s">
        <v>142</v>
      </c>
      <c r="E2410" t="s">
        <v>62</v>
      </c>
      <c r="F2410">
        <v>241.21826948899999</v>
      </c>
      <c r="G2410">
        <v>6.3571483667925399</v>
      </c>
      <c r="H2410" t="s">
        <v>45</v>
      </c>
      <c r="I2410" t="s">
        <v>161</v>
      </c>
      <c r="J2410">
        <v>6.9243372039233904E-3</v>
      </c>
      <c r="K2410">
        <v>0.30164754997265303</v>
      </c>
      <c r="L2410">
        <v>4.6422861389073401E-2</v>
      </c>
      <c r="M2410"/>
      <c r="N2410">
        <v>1.6899424776720299E-2</v>
      </c>
      <c r="O2410">
        <v>0.63503016386155331</v>
      </c>
      <c r="P2410">
        <v>2.0864049999999996</v>
      </c>
      <c r="Q2410">
        <v>1.2418825999999998</v>
      </c>
      <c r="R2410">
        <v>40.113285000000005</v>
      </c>
      <c r="S2410">
        <v>15.789083</v>
      </c>
      <c r="T2410">
        <v>0.49599360000000003</v>
      </c>
      <c r="U2410">
        <v>0.52092740000000004</v>
      </c>
      <c r="V2410"/>
      <c r="W2410">
        <v>0.62298459999999989</v>
      </c>
      <c r="X2410">
        <v>94.828633499999995</v>
      </c>
      <c r="Y2410">
        <v>0.8621046</v>
      </c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  <c r="AX2410"/>
      <c r="AY2410"/>
      <c r="AZ2410"/>
      <c r="BA2410"/>
      <c r="BB2410"/>
      <c r="BC2410"/>
    </row>
    <row r="2411" spans="1:55" x14ac:dyDescent="0.2">
      <c r="A2411" s="3" t="str">
        <f t="shared" si="37"/>
        <v>ColombiaAR4_FAO1999</v>
      </c>
      <c r="B2411" t="s">
        <v>159</v>
      </c>
      <c r="C2411" t="s">
        <v>160</v>
      </c>
      <c r="D2411" t="s">
        <v>142</v>
      </c>
      <c r="E2411" t="s">
        <v>60</v>
      </c>
      <c r="F2411">
        <v>229.58093434099999</v>
      </c>
      <c r="G2411">
        <v>5.9499996887653301</v>
      </c>
      <c r="H2411" t="s">
        <v>130</v>
      </c>
      <c r="I2411" t="s">
        <v>181</v>
      </c>
      <c r="J2411">
        <v>6.5899859455381829E-3</v>
      </c>
      <c r="K2411">
        <v>0.28107255589505648</v>
      </c>
      <c r="L2411">
        <v>4.9496928713259558E-2</v>
      </c>
      <c r="M2411"/>
      <c r="N2411">
        <v>1.3872014281768029E-2</v>
      </c>
      <c r="O2411">
        <v>0.65555850110991598</v>
      </c>
      <c r="P2411">
        <v>2.3578125000000001</v>
      </c>
      <c r="Q2411">
        <v>1.1983445000000001</v>
      </c>
      <c r="R2411">
        <v>38.2180325</v>
      </c>
      <c r="S2411">
        <v>15.235786399999999</v>
      </c>
      <c r="T2411">
        <v>0.51144580000000006</v>
      </c>
      <c r="U2411">
        <v>0.34706539999999997</v>
      </c>
      <c r="V2411"/>
      <c r="W2411">
        <v>0.38155769999999994</v>
      </c>
      <c r="X2411">
        <v>94.828633499999995</v>
      </c>
      <c r="Y2411">
        <v>0.62693219999999994</v>
      </c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  <c r="AX2411"/>
      <c r="AY2411"/>
      <c r="AZ2411"/>
      <c r="BA2411"/>
      <c r="BB2411"/>
      <c r="BC2411"/>
    </row>
    <row r="2412" spans="1:55" x14ac:dyDescent="0.2">
      <c r="A2412" s="3" t="str">
        <f t="shared" si="37"/>
        <v>ColombiaAR4_FAO2000</v>
      </c>
      <c r="B2412" t="s">
        <v>159</v>
      </c>
      <c r="C2412" t="s">
        <v>160</v>
      </c>
      <c r="D2412" t="s">
        <v>142</v>
      </c>
      <c r="E2412" t="s">
        <v>58</v>
      </c>
      <c r="F2412">
        <v>233.46238580000002</v>
      </c>
      <c r="G2412">
        <v>5.9533745274624206</v>
      </c>
      <c r="H2412" t="s">
        <v>112</v>
      </c>
      <c r="I2412" t="s">
        <v>181</v>
      </c>
      <c r="J2412">
        <v>6.5669356241744702E-3</v>
      </c>
      <c r="K2412">
        <v>0.28519112306612948</v>
      </c>
      <c r="L2412">
        <v>4.9382944325243844E-2</v>
      </c>
      <c r="M2412"/>
      <c r="N2412">
        <v>1.5381706940476234E-2</v>
      </c>
      <c r="O2412">
        <v>0.65004422566815045</v>
      </c>
      <c r="P2412">
        <v>2.4488924999999999</v>
      </c>
      <c r="Q2412">
        <v>1.2384959000000002</v>
      </c>
      <c r="R2412">
        <v>38.399004999999995</v>
      </c>
      <c r="S2412">
        <v>15.539895399999997</v>
      </c>
      <c r="T2412">
        <v>0.54833189999999998</v>
      </c>
      <c r="U2412">
        <v>0.70877019999999991</v>
      </c>
      <c r="V2412"/>
      <c r="W2412">
        <v>0.75620509999999996</v>
      </c>
      <c r="X2412">
        <v>94.828633499999995</v>
      </c>
      <c r="Y2412">
        <v>0.85513899999999998</v>
      </c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  <c r="AX2412"/>
      <c r="AY2412"/>
      <c r="AZ2412"/>
      <c r="BA2412"/>
      <c r="BB2412"/>
      <c r="BC2412"/>
    </row>
    <row r="2413" spans="1:55" x14ac:dyDescent="0.2">
      <c r="A2413" s="3" t="str">
        <f t="shared" si="37"/>
        <v>ColombiaAR4_FAO2001</v>
      </c>
      <c r="B2413" t="s">
        <v>159</v>
      </c>
      <c r="C2413" t="s">
        <v>160</v>
      </c>
      <c r="D2413" t="s">
        <v>142</v>
      </c>
      <c r="E2413" t="s">
        <v>55</v>
      </c>
      <c r="F2413">
        <v>222.6104713</v>
      </c>
      <c r="G2413">
        <v>5.5879102813591341</v>
      </c>
      <c r="H2413" t="s">
        <v>47</v>
      </c>
      <c r="I2413" t="s">
        <v>164</v>
      </c>
      <c r="J2413">
        <v>6.2486740065499343E-3</v>
      </c>
      <c r="K2413">
        <v>0.301555446192526</v>
      </c>
      <c r="L2413">
        <v>5.3054501124898346E-2</v>
      </c>
      <c r="M2413"/>
      <c r="N2413">
        <v>1.5648634943615972E-2</v>
      </c>
      <c r="O2413">
        <v>0.62974141773895975</v>
      </c>
      <c r="P2413">
        <v>2.4563825000000001</v>
      </c>
      <c r="Q2413">
        <v>1.2806962</v>
      </c>
      <c r="R2413">
        <v>38.671002499999993</v>
      </c>
      <c r="S2413">
        <v>15.4618194</v>
      </c>
      <c r="T2413">
        <v>0.57241209999999998</v>
      </c>
      <c r="U2413">
        <v>8.8577700000000009E-2</v>
      </c>
      <c r="V2413"/>
      <c r="W2413">
        <v>0.12220760000000001</v>
      </c>
      <c r="X2413">
        <v>88.702313200000006</v>
      </c>
      <c r="Y2413">
        <v>1.8574009</v>
      </c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  <c r="AX2413"/>
      <c r="AY2413"/>
      <c r="AZ2413"/>
      <c r="BA2413"/>
      <c r="BB2413"/>
      <c r="BC2413"/>
    </row>
    <row r="2414" spans="1:55" x14ac:dyDescent="0.2">
      <c r="A2414" s="3" t="str">
        <f t="shared" si="37"/>
        <v>ColombiaAR4_FAO2002</v>
      </c>
      <c r="B2414" t="s">
        <v>159</v>
      </c>
      <c r="C2414" t="s">
        <v>160</v>
      </c>
      <c r="D2414" t="s">
        <v>142</v>
      </c>
      <c r="E2414" t="s">
        <v>52</v>
      </c>
      <c r="F2414">
        <v>220.4731444</v>
      </c>
      <c r="G2414">
        <v>5.449964698219337</v>
      </c>
      <c r="H2414" t="s">
        <v>49</v>
      </c>
      <c r="I2414" t="s">
        <v>181</v>
      </c>
      <c r="J2414">
        <v>6.0328732541476615E-3</v>
      </c>
      <c r="K2414">
        <v>0.29245013117343649</v>
      </c>
      <c r="L2414">
        <v>5.4845296613821967E-2</v>
      </c>
      <c r="M2414"/>
      <c r="N2414">
        <v>1.5838890534733082E-2</v>
      </c>
      <c r="O2414">
        <v>0.6368656816780085</v>
      </c>
      <c r="P2414">
        <v>2.2263125000000001</v>
      </c>
      <c r="Q2414">
        <v>1.2784369999999998</v>
      </c>
      <c r="R2414">
        <v>39.081375000000001</v>
      </c>
      <c r="S2414">
        <v>15.922735999999999</v>
      </c>
      <c r="T2414">
        <v>0.58383299999999994</v>
      </c>
      <c r="U2414">
        <v>5.2897500000000007E-2</v>
      </c>
      <c r="V2414"/>
      <c r="W2414">
        <v>6.0271699999999997E-2</v>
      </c>
      <c r="X2414">
        <v>88.702313200000006</v>
      </c>
      <c r="Y2414">
        <v>1.5003099000000002</v>
      </c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  <c r="AX2414"/>
      <c r="AY2414"/>
      <c r="AZ2414"/>
      <c r="BA2414"/>
      <c r="BB2414"/>
      <c r="BC2414"/>
    </row>
    <row r="2415" spans="1:55" x14ac:dyDescent="0.2">
      <c r="A2415" s="3" t="str">
        <f t="shared" si="37"/>
        <v>ColombiaAR4_FAO2003</v>
      </c>
      <c r="B2415" t="s">
        <v>159</v>
      </c>
      <c r="C2415" t="s">
        <v>160</v>
      </c>
      <c r="D2415" t="s">
        <v>142</v>
      </c>
      <c r="E2415" t="s">
        <v>50</v>
      </c>
      <c r="F2415">
        <v>222.04858290000001</v>
      </c>
      <c r="G2415">
        <v>5.4082097440121268</v>
      </c>
      <c r="H2415" t="s">
        <v>116</v>
      </c>
      <c r="I2415" t="s">
        <v>181</v>
      </c>
      <c r="J2415">
        <v>5.9163221521424903E-3</v>
      </c>
      <c r="K2415">
        <v>0.28682822096046801</v>
      </c>
      <c r="L2415">
        <v>5.5723582372837553E-2</v>
      </c>
      <c r="M2415"/>
      <c r="N2415">
        <v>1.7030282069861385E-2</v>
      </c>
      <c r="O2415">
        <v>0.64041791459683306</v>
      </c>
      <c r="P2415">
        <v>2.5797599999999998</v>
      </c>
      <c r="Q2415">
        <v>1.2779594999999999</v>
      </c>
      <c r="R2415">
        <v>39.141017500000004</v>
      </c>
      <c r="S2415">
        <v>16.133094199999999</v>
      </c>
      <c r="T2415">
        <v>0.60650630000000005</v>
      </c>
      <c r="U2415">
        <v>0.27035690000000001</v>
      </c>
      <c r="V2415"/>
      <c r="W2415">
        <v>0.30711580000000005</v>
      </c>
      <c r="X2415">
        <v>88.702313200000006</v>
      </c>
      <c r="Y2415">
        <v>2.4014231000000001</v>
      </c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/>
      <c r="AY2415"/>
      <c r="AZ2415"/>
      <c r="BA2415"/>
      <c r="BB2415"/>
      <c r="BC2415"/>
    </row>
    <row r="2416" spans="1:55" x14ac:dyDescent="0.2">
      <c r="A2416" s="3" t="str">
        <f t="shared" si="37"/>
        <v>ColombiaAR4_FAO2004</v>
      </c>
      <c r="B2416" t="s">
        <v>159</v>
      </c>
      <c r="C2416" t="s">
        <v>160</v>
      </c>
      <c r="D2416" t="s">
        <v>142</v>
      </c>
      <c r="E2416" t="s">
        <v>46</v>
      </c>
      <c r="F2416">
        <v>223.79002719999997</v>
      </c>
      <c r="G2416">
        <v>5.3733333448584215</v>
      </c>
      <c r="H2416" t="s">
        <v>119</v>
      </c>
      <c r="I2416" t="s">
        <v>228</v>
      </c>
      <c r="J2416">
        <v>5.6889501629998123E-3</v>
      </c>
      <c r="K2416">
        <v>0.28382319263599431</v>
      </c>
      <c r="L2416">
        <v>5.6547515357735306E-2</v>
      </c>
      <c r="M2416"/>
      <c r="N2416">
        <v>1.7275345324235258E-2</v>
      </c>
      <c r="O2416">
        <v>0.64235394668203516</v>
      </c>
      <c r="P2416">
        <v>2.6922325000000003</v>
      </c>
      <c r="Q2416">
        <v>1.2632266999999999</v>
      </c>
      <c r="R2416">
        <v>39.303964999999998</v>
      </c>
      <c r="S2416">
        <v>16.214031000000002</v>
      </c>
      <c r="T2416">
        <v>0.6559104</v>
      </c>
      <c r="U2416">
        <v>0.91461099999999984</v>
      </c>
      <c r="V2416"/>
      <c r="W2416">
        <v>0.95806899999999995</v>
      </c>
      <c r="X2416">
        <v>88.702313200000006</v>
      </c>
      <c r="Y2416">
        <v>2.9183375999999996</v>
      </c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  <c r="AX2416"/>
      <c r="AY2416"/>
      <c r="AZ2416"/>
      <c r="BA2416"/>
      <c r="BB2416"/>
      <c r="BC2416"/>
    </row>
    <row r="2417" spans="1:55" x14ac:dyDescent="0.2">
      <c r="A2417" s="3" t="str">
        <f t="shared" si="37"/>
        <v>ColombiaAR4_FAO2005</v>
      </c>
      <c r="B2417" t="s">
        <v>159</v>
      </c>
      <c r="C2417" t="s">
        <v>160</v>
      </c>
      <c r="D2417" t="s">
        <v>142</v>
      </c>
      <c r="E2417" t="s">
        <v>43</v>
      </c>
      <c r="F2417">
        <v>224.27295377299998</v>
      </c>
      <c r="G2417">
        <v>5.3118891662052041</v>
      </c>
      <c r="H2417" t="s">
        <v>114</v>
      </c>
      <c r="I2417" t="s">
        <v>200</v>
      </c>
      <c r="J2417">
        <v>5.5730370359762405E-3</v>
      </c>
      <c r="K2417">
        <v>0.28742743570072221</v>
      </c>
      <c r="L2417">
        <v>5.7391707058123104E-2</v>
      </c>
      <c r="M2417"/>
      <c r="N2417">
        <v>2.0122324752398672E-2</v>
      </c>
      <c r="O2417">
        <v>0.63505853248875599</v>
      </c>
      <c r="P2417">
        <v>2.3621050000000001</v>
      </c>
      <c r="Q2417">
        <v>1.2691861</v>
      </c>
      <c r="R2417">
        <v>40.3878275</v>
      </c>
      <c r="S2417">
        <v>16.321072600000001</v>
      </c>
      <c r="T2417">
        <v>0.6559104</v>
      </c>
      <c r="U2417">
        <v>6.4716099999999999E-2</v>
      </c>
      <c r="V2417"/>
      <c r="W2417">
        <v>7.2850200000000004E-2</v>
      </c>
      <c r="X2417">
        <v>88.702313200000006</v>
      </c>
      <c r="Y2417">
        <v>1.6171860999999998</v>
      </c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  <c r="AX2417"/>
      <c r="AY2417"/>
      <c r="AZ2417"/>
      <c r="BA2417"/>
      <c r="BB2417"/>
      <c r="BC2417"/>
    </row>
    <row r="2418" spans="1:55" x14ac:dyDescent="0.2">
      <c r="A2418" s="3" t="str">
        <f t="shared" si="37"/>
        <v>ColombiaAR4_FAO2006</v>
      </c>
      <c r="B2418" t="s">
        <v>159</v>
      </c>
      <c r="C2418" t="s">
        <v>160</v>
      </c>
      <c r="D2418" t="s">
        <v>142</v>
      </c>
      <c r="E2418" t="s">
        <v>39</v>
      </c>
      <c r="F2418">
        <v>224.84877971500001</v>
      </c>
      <c r="G2418">
        <v>5.2568034233583827</v>
      </c>
      <c r="H2418" t="s">
        <v>133</v>
      </c>
      <c r="I2418" t="s">
        <v>200</v>
      </c>
      <c r="J2418">
        <v>5.3932243273987429E-3</v>
      </c>
      <c r="K2418">
        <v>0.28823994545199838</v>
      </c>
      <c r="L2418">
        <v>5.8729175007032793E-2</v>
      </c>
      <c r="M2418"/>
      <c r="N2418">
        <v>2.0406468680042842E-2</v>
      </c>
      <c r="O2418">
        <v>0.63262441086092602</v>
      </c>
      <c r="P2418">
        <v>2.2269399999999999</v>
      </c>
      <c r="Q2418">
        <v>1.3532865999999999</v>
      </c>
      <c r="R2418">
        <v>40.422045000000004</v>
      </c>
      <c r="S2418">
        <v>16.447245800000001</v>
      </c>
      <c r="T2418">
        <v>0.6559104</v>
      </c>
      <c r="U2418">
        <v>0.15884190000000001</v>
      </c>
      <c r="V2418"/>
      <c r="W2418">
        <v>0.17395659999999999</v>
      </c>
      <c r="X2418">
        <v>88.702313200000006</v>
      </c>
      <c r="Y2418">
        <v>1.2238941999999999</v>
      </c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  <c r="AX2418"/>
      <c r="AY2418"/>
      <c r="AZ2418"/>
      <c r="BA2418"/>
      <c r="BB2418"/>
      <c r="BC2418"/>
    </row>
    <row r="2419" spans="1:55" x14ac:dyDescent="0.2">
      <c r="A2419" s="3" t="str">
        <f t="shared" si="37"/>
        <v>ColombiaAR4_FAO2007</v>
      </c>
      <c r="B2419" t="s">
        <v>159</v>
      </c>
      <c r="C2419" t="s">
        <v>160</v>
      </c>
      <c r="D2419" t="s">
        <v>142</v>
      </c>
      <c r="E2419" t="s">
        <v>37</v>
      </c>
      <c r="F2419">
        <v>230.08672515700002</v>
      </c>
      <c r="G2419">
        <v>5.3129735603931989</v>
      </c>
      <c r="H2419" t="s">
        <v>114</v>
      </c>
      <c r="I2419" t="s">
        <v>200</v>
      </c>
      <c r="J2419">
        <v>5.4240249826745524E-3</v>
      </c>
      <c r="K2419">
        <v>0.28756026648148875</v>
      </c>
      <c r="L2419">
        <v>5.8842851515060995E-2</v>
      </c>
      <c r="M2419"/>
      <c r="N2419">
        <v>2.2147500902204777E-2</v>
      </c>
      <c r="O2419">
        <v>0.63144938110124538</v>
      </c>
      <c r="P2419">
        <v>2.2372325000000002</v>
      </c>
      <c r="Q2419">
        <v>1.4949306000000002</v>
      </c>
      <c r="R2419">
        <v>40.7848325</v>
      </c>
      <c r="S2419">
        <v>16.862300199999996</v>
      </c>
      <c r="T2419">
        <v>0.66375229999999996</v>
      </c>
      <c r="U2419">
        <v>0.69570910000000008</v>
      </c>
      <c r="V2419"/>
      <c r="W2419">
        <v>0.77291909999999997</v>
      </c>
      <c r="X2419">
        <v>88.702313200000006</v>
      </c>
      <c r="Y2419">
        <v>2.7308383999999997</v>
      </c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  <c r="AX2419"/>
      <c r="AY2419"/>
      <c r="AZ2419"/>
      <c r="BA2419"/>
      <c r="BB2419"/>
      <c r="BC2419"/>
    </row>
    <row r="2420" spans="1:55" x14ac:dyDescent="0.2">
      <c r="A2420" s="3" t="str">
        <f t="shared" si="37"/>
        <v>ColombiaAR4_FAO2008</v>
      </c>
      <c r="B2420" t="s">
        <v>159</v>
      </c>
      <c r="C2420" t="s">
        <v>160</v>
      </c>
      <c r="D2420" t="s">
        <v>142</v>
      </c>
      <c r="E2420" t="s">
        <v>33</v>
      </c>
      <c r="F2420">
        <v>231.13999079800001</v>
      </c>
      <c r="G2420">
        <v>5.2753244236324415</v>
      </c>
      <c r="H2420" t="s">
        <v>119</v>
      </c>
      <c r="I2420" t="s">
        <v>201</v>
      </c>
      <c r="J2420">
        <v>5.4217335098954034E-3</v>
      </c>
      <c r="K2420">
        <v>0.29245999260715083</v>
      </c>
      <c r="L2420">
        <v>6.0018755846208312E-2</v>
      </c>
      <c r="M2420"/>
      <c r="N2420">
        <v>2.1966438202540295E-2</v>
      </c>
      <c r="O2420">
        <v>0.62555481334410057</v>
      </c>
      <c r="P2420">
        <v>2.5566099999999996</v>
      </c>
      <c r="Q2420">
        <v>1.5527690999999999</v>
      </c>
      <c r="R2420">
        <v>40.946444999999997</v>
      </c>
      <c r="S2420">
        <v>16.895944400000001</v>
      </c>
      <c r="T2420">
        <v>0.68207759999999995</v>
      </c>
      <c r="U2420">
        <v>0.21101200000000001</v>
      </c>
      <c r="V2420"/>
      <c r="W2420">
        <v>0.21683910000000001</v>
      </c>
      <c r="X2420">
        <v>88.702313200000006</v>
      </c>
      <c r="Y2420">
        <v>2.0024635000000002</v>
      </c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  <c r="AX2420"/>
      <c r="AY2420"/>
      <c r="AZ2420"/>
      <c r="BA2420"/>
      <c r="BB2420"/>
      <c r="BC2420"/>
    </row>
    <row r="2421" spans="1:55" x14ac:dyDescent="0.2">
      <c r="A2421" s="3" t="str">
        <f t="shared" si="37"/>
        <v>ColombiaAR4_FAO2009</v>
      </c>
      <c r="B2421" t="s">
        <v>159</v>
      </c>
      <c r="C2421" t="s">
        <v>160</v>
      </c>
      <c r="D2421" t="s">
        <v>142</v>
      </c>
      <c r="E2421" t="s">
        <v>31</v>
      </c>
      <c r="F2421">
        <v>234.46209215000002</v>
      </c>
      <c r="G2421">
        <v>5.2909358509201532</v>
      </c>
      <c r="H2421" t="s">
        <v>48</v>
      </c>
      <c r="I2421" t="s">
        <v>201</v>
      </c>
      <c r="J2421">
        <v>5.5083869308633071E-3</v>
      </c>
      <c r="K2421">
        <v>0.3053896659515925</v>
      </c>
      <c r="L2421">
        <v>6.0591928630028644E-2</v>
      </c>
      <c r="M2421"/>
      <c r="N2421">
        <v>1.9840301915517985E-2</v>
      </c>
      <c r="O2421">
        <v>0.61417810350286084</v>
      </c>
      <c r="P2421">
        <v>2.7357550000000002</v>
      </c>
      <c r="Q2421">
        <v>1.565615</v>
      </c>
      <c r="R2421">
        <v>40.8601575</v>
      </c>
      <c r="S2421">
        <v>16.9711596</v>
      </c>
      <c r="T2421">
        <v>0.68401800000000001</v>
      </c>
      <c r="U2421">
        <v>9.6634499999999998E-2</v>
      </c>
      <c r="V2421"/>
      <c r="W2421">
        <v>0.10543619999999999</v>
      </c>
      <c r="X2421">
        <v>88.702313200000006</v>
      </c>
      <c r="Y2421">
        <v>1.3445995000000002</v>
      </c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  <c r="AW2421"/>
      <c r="AX2421"/>
      <c r="AY2421"/>
      <c r="AZ2421"/>
      <c r="BA2421"/>
      <c r="BB2421"/>
      <c r="BC2421"/>
    </row>
    <row r="2422" spans="1:55" x14ac:dyDescent="0.2">
      <c r="A2422" s="3" t="str">
        <f t="shared" si="37"/>
        <v>ColombiaAR4_FAO2010</v>
      </c>
      <c r="B2422" t="s">
        <v>159</v>
      </c>
      <c r="C2422" t="s">
        <v>160</v>
      </c>
      <c r="D2422" t="s">
        <v>142</v>
      </c>
      <c r="E2422" t="s">
        <v>30</v>
      </c>
      <c r="F2422">
        <v>239.50999359199997</v>
      </c>
      <c r="G2422">
        <v>5.3442836578312418</v>
      </c>
      <c r="H2422" t="s">
        <v>48</v>
      </c>
      <c r="I2422" t="s">
        <v>201</v>
      </c>
      <c r="J2422">
        <v>5.4043094484993275E-3</v>
      </c>
      <c r="K2422">
        <v>0.31095445698549606</v>
      </c>
      <c r="L2422">
        <v>6.0708473187006382E-2</v>
      </c>
      <c r="M2422"/>
      <c r="N2422">
        <v>2.0225774279181503E-2</v>
      </c>
      <c r="O2422">
        <v>0.608111295548316</v>
      </c>
      <c r="P2422">
        <v>2.4982975000000001</v>
      </c>
      <c r="Q2422">
        <v>1.6481995999999999</v>
      </c>
      <c r="R2422">
        <v>42.029989999999998</v>
      </c>
      <c r="S2422">
        <v>17.540727</v>
      </c>
      <c r="T2422">
        <v>0.70234289999999999</v>
      </c>
      <c r="U2422">
        <v>6.0264199999999997E-2</v>
      </c>
      <c r="V2422"/>
      <c r="W2422">
        <v>7.9930399999999985E-2</v>
      </c>
      <c r="X2422">
        <v>88.702313200000006</v>
      </c>
      <c r="Y2422">
        <v>1.430083</v>
      </c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  <c r="AX2422"/>
      <c r="AY2422"/>
      <c r="AZ2422"/>
      <c r="BA2422"/>
      <c r="BB2422"/>
      <c r="BC2422"/>
    </row>
    <row r="2423" spans="1:55" x14ac:dyDescent="0.2">
      <c r="A2423" s="3" t="str">
        <f t="shared" si="37"/>
        <v>ColombiaAR4_FAO2011</v>
      </c>
      <c r="B2423" t="s">
        <v>159</v>
      </c>
      <c r="C2423" t="s">
        <v>160</v>
      </c>
      <c r="D2423" t="s">
        <v>142</v>
      </c>
      <c r="E2423" t="s">
        <v>29</v>
      </c>
      <c r="F2423">
        <v>219.083274507</v>
      </c>
      <c r="G2423">
        <v>4.8353254954837901</v>
      </c>
      <c r="H2423" t="s">
        <v>53</v>
      </c>
      <c r="I2423" t="s">
        <v>200</v>
      </c>
      <c r="J2423">
        <v>4.9294051543049269E-3</v>
      </c>
      <c r="K2423">
        <v>0.371268414638385</v>
      </c>
      <c r="L2423">
        <v>6.7873897605656264E-2</v>
      </c>
      <c r="M2423"/>
      <c r="N2423">
        <v>2.4511913463427886E-2</v>
      </c>
      <c r="O2423">
        <v>0.53634577429253083</v>
      </c>
      <c r="P2423">
        <v>2.6299324999999998</v>
      </c>
      <c r="Q2423">
        <v>1.5819095999999999</v>
      </c>
      <c r="R2423">
        <v>38.913470000000004</v>
      </c>
      <c r="S2423">
        <v>16.737378599999996</v>
      </c>
      <c r="T2423">
        <v>0.72400930000000008</v>
      </c>
      <c r="U2423">
        <v>0.110364</v>
      </c>
      <c r="V2423"/>
      <c r="W2423">
        <v>0.11373219999999999</v>
      </c>
      <c r="X2423">
        <v>59.250203500000005</v>
      </c>
      <c r="Y2423">
        <v>1.1438915000000003</v>
      </c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  <c r="AX2423"/>
      <c r="AY2423"/>
      <c r="AZ2423"/>
      <c r="BA2423"/>
      <c r="BB2423"/>
      <c r="BC2423"/>
    </row>
    <row r="2424" spans="1:55" x14ac:dyDescent="0.2">
      <c r="A2424" s="3" t="str">
        <f t="shared" si="37"/>
        <v>ColombiaAR4_FAO2012</v>
      </c>
      <c r="B2424" t="s">
        <v>159</v>
      </c>
      <c r="C2424" t="s">
        <v>160</v>
      </c>
      <c r="D2424" t="s">
        <v>142</v>
      </c>
      <c r="E2424" t="s">
        <v>28</v>
      </c>
      <c r="F2424">
        <v>216.777529023</v>
      </c>
      <c r="G2424">
        <v>4.7349516086710759</v>
      </c>
      <c r="H2424" t="s">
        <v>136</v>
      </c>
      <c r="I2424" t="s">
        <v>210</v>
      </c>
      <c r="J2424">
        <v>4.8238058882601976E-3</v>
      </c>
      <c r="K2424">
        <v>0.37881740035558392</v>
      </c>
      <c r="L2424">
        <v>7.0116979040698024E-2</v>
      </c>
      <c r="M2424"/>
      <c r="N2424">
        <v>2.6801788405769484E-2</v>
      </c>
      <c r="O2424">
        <v>0.52426383219794848</v>
      </c>
      <c r="P2424">
        <v>2.4977849999999999</v>
      </c>
      <c r="Q2424">
        <v>1.5275461999999997</v>
      </c>
      <c r="R2424">
        <v>36.3963775</v>
      </c>
      <c r="S2424">
        <v>15.6400234</v>
      </c>
      <c r="T2424">
        <v>0.72400930000000008</v>
      </c>
      <c r="U2424">
        <v>9.0675299999999986E-2</v>
      </c>
      <c r="V2424"/>
      <c r="W2424">
        <v>0.12248160000000001</v>
      </c>
      <c r="X2424">
        <v>59.250203500000005</v>
      </c>
      <c r="Y2424">
        <v>1.0770055000000003</v>
      </c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  <c r="AX2424"/>
      <c r="AY2424"/>
      <c r="AZ2424"/>
      <c r="BA2424"/>
      <c r="BB2424"/>
      <c r="BC2424"/>
    </row>
    <row r="2425" spans="1:55" x14ac:dyDescent="0.2">
      <c r="A2425" s="3" t="str">
        <f t="shared" si="37"/>
        <v>ColombiaAR4_FAO2013</v>
      </c>
      <c r="B2425" t="s">
        <v>159</v>
      </c>
      <c r="C2425" t="s">
        <v>160</v>
      </c>
      <c r="D2425" t="s">
        <v>142</v>
      </c>
      <c r="E2425" t="s">
        <v>27</v>
      </c>
      <c r="F2425">
        <v>224.69471062900001</v>
      </c>
      <c r="G2425">
        <v>4.859532220170756</v>
      </c>
      <c r="H2425" t="s">
        <v>136</v>
      </c>
      <c r="I2425" t="s">
        <v>210</v>
      </c>
      <c r="J2425">
        <v>4.9345859783731507E-3</v>
      </c>
      <c r="K2425">
        <v>0.40536112196423257</v>
      </c>
      <c r="L2425">
        <v>6.9113932960537153E-2</v>
      </c>
      <c r="M2425"/>
      <c r="N2425">
        <v>2.4592927205678534E-2</v>
      </c>
      <c r="O2425">
        <v>0.50093201786955177</v>
      </c>
      <c r="P2425">
        <v>2.6953449999999997</v>
      </c>
      <c r="Q2425">
        <v>1.4877550999999998</v>
      </c>
      <c r="R2425">
        <v>35.484707500000006</v>
      </c>
      <c r="S2425">
        <v>15.030553800000002</v>
      </c>
      <c r="T2425">
        <v>0.73309340000000001</v>
      </c>
      <c r="U2425">
        <v>0.14993309999999999</v>
      </c>
      <c r="V2425"/>
      <c r="W2425">
        <v>0.16689869999999998</v>
      </c>
      <c r="X2425">
        <v>59.250203500000005</v>
      </c>
      <c r="Y2425">
        <v>1.2941286000000001</v>
      </c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/>
      <c r="AY2425"/>
      <c r="AZ2425"/>
      <c r="BA2425"/>
      <c r="BB2425"/>
      <c r="BC2425"/>
    </row>
    <row r="2426" spans="1:55" x14ac:dyDescent="0.2">
      <c r="A2426" s="3" t="str">
        <f t="shared" si="37"/>
        <v>ColombiaAR4_FAO2014</v>
      </c>
      <c r="B2426" t="s">
        <v>159</v>
      </c>
      <c r="C2426" t="s">
        <v>160</v>
      </c>
      <c r="D2426" t="s">
        <v>142</v>
      </c>
      <c r="E2426" t="s">
        <v>24</v>
      </c>
      <c r="F2426">
        <v>227.98777884499998</v>
      </c>
      <c r="G2426">
        <v>4.8842717706714902</v>
      </c>
      <c r="H2426" t="s">
        <v>242</v>
      </c>
      <c r="I2426" t="s">
        <v>210</v>
      </c>
      <c r="J2426">
        <v>4.9407994129604888E-3</v>
      </c>
      <c r="K2426">
        <v>0.40769290560610444</v>
      </c>
      <c r="L2426">
        <v>6.9561995670750887E-2</v>
      </c>
      <c r="M2426"/>
      <c r="N2426">
        <v>2.6272354993520135E-2</v>
      </c>
      <c r="O2426">
        <v>0.49647274372962452</v>
      </c>
      <c r="P2426">
        <v>2.3893949999999999</v>
      </c>
      <c r="Q2426">
        <v>1.543131</v>
      </c>
      <c r="R2426">
        <v>35.211939999999998</v>
      </c>
      <c r="S2426">
        <v>15.480533800000002</v>
      </c>
      <c r="T2426">
        <v>0.73309340000000001</v>
      </c>
      <c r="U2426">
        <v>0.33777610000000002</v>
      </c>
      <c r="V2426"/>
      <c r="W2426">
        <v>0.35990369999999994</v>
      </c>
      <c r="X2426">
        <v>59.250203500000005</v>
      </c>
      <c r="Y2426">
        <v>1.8215463000000001</v>
      </c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/>
      <c r="AY2426"/>
      <c r="AZ2426"/>
      <c r="BA2426"/>
      <c r="BB2426"/>
      <c r="BC2426"/>
    </row>
    <row r="2427" spans="1:55" x14ac:dyDescent="0.2">
      <c r="A2427" s="3" t="str">
        <f t="shared" si="37"/>
        <v>ColombiaAR4_FAO2015</v>
      </c>
      <c r="B2427" t="s">
        <v>159</v>
      </c>
      <c r="C2427" t="s">
        <v>160</v>
      </c>
      <c r="D2427" t="s">
        <v>142</v>
      </c>
      <c r="E2427" t="s">
        <v>22</v>
      </c>
      <c r="F2427">
        <v>226.80557676000001</v>
      </c>
      <c r="G2427">
        <v>4.8133889219394481</v>
      </c>
      <c r="H2427" t="s">
        <v>136</v>
      </c>
      <c r="I2427" t="s">
        <v>210</v>
      </c>
      <c r="J2427">
        <v>4.924226060610595E-3</v>
      </c>
      <c r="K2427">
        <v>0.41199956956472861</v>
      </c>
      <c r="L2427">
        <v>7.137846800006524E-2</v>
      </c>
      <c r="M2427"/>
      <c r="N2427">
        <v>2.7515421561277134E-2</v>
      </c>
      <c r="O2427">
        <v>0.48910654087392907</v>
      </c>
      <c r="P2427">
        <v>2.6464475000000003</v>
      </c>
      <c r="Q2427">
        <v>1.4689553999999998</v>
      </c>
      <c r="R2427">
        <v>33.748092499999998</v>
      </c>
      <c r="S2427">
        <v>15.297055200000001</v>
      </c>
      <c r="T2427">
        <v>0.73309340000000001</v>
      </c>
      <c r="U2427">
        <v>0.34600979999999998</v>
      </c>
      <c r="V2427"/>
      <c r="W2427">
        <v>0.37086779999999997</v>
      </c>
      <c r="X2427">
        <v>59.250203500000005</v>
      </c>
      <c r="Y2427">
        <v>1.023814</v>
      </c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  <c r="AX2427"/>
      <c r="AY2427"/>
      <c r="AZ2427"/>
      <c r="BA2427"/>
      <c r="BB2427"/>
      <c r="BC2427"/>
    </row>
    <row r="2428" spans="1:55" x14ac:dyDescent="0.2">
      <c r="A2428" s="3" t="str">
        <f t="shared" si="37"/>
        <v>ColombiaAR4_FAO2016</v>
      </c>
      <c r="B2428" t="s">
        <v>159</v>
      </c>
      <c r="C2428" t="s">
        <v>160</v>
      </c>
      <c r="D2428" t="s">
        <v>142</v>
      </c>
      <c r="E2428" t="s">
        <v>21</v>
      </c>
      <c r="F2428">
        <v>256.73432105699999</v>
      </c>
      <c r="G2428">
        <v>5.3906388030854178</v>
      </c>
      <c r="H2428" t="s">
        <v>119</v>
      </c>
      <c r="I2428" t="s">
        <v>211</v>
      </c>
      <c r="J2428">
        <v>5.5048042025289557E-3</v>
      </c>
      <c r="K2428">
        <v>0.3705316827463816</v>
      </c>
      <c r="L2428">
        <v>6.4246975110655052E-2</v>
      </c>
      <c r="M2428"/>
      <c r="N2428">
        <v>2.3422297405514901E-2</v>
      </c>
      <c r="O2428">
        <v>0.54179904473744844</v>
      </c>
      <c r="P2428">
        <v>2.9548375</v>
      </c>
      <c r="Q2428">
        <v>1.4578116000000001</v>
      </c>
      <c r="R2428">
        <v>34.702680000000001</v>
      </c>
      <c r="S2428">
        <v>15.304415800000001</v>
      </c>
      <c r="T2428">
        <v>0.73309340000000001</v>
      </c>
      <c r="U2428">
        <v>0.37625400000000003</v>
      </c>
      <c r="V2428"/>
      <c r="W2428">
        <v>0.39191419999999999</v>
      </c>
      <c r="X2428">
        <v>82.452663700000002</v>
      </c>
      <c r="Y2428">
        <v>1.4500656999999999</v>
      </c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  <c r="AX2428"/>
      <c r="AY2428"/>
      <c r="AZ2428"/>
      <c r="BA2428"/>
      <c r="BB2428"/>
      <c r="BC2428"/>
    </row>
    <row r="2429" spans="1:55" x14ac:dyDescent="0.2">
      <c r="A2429" s="3" t="str">
        <f t="shared" si="37"/>
        <v>ColombiaAR4_FAO2017</v>
      </c>
      <c r="B2429" t="s">
        <v>159</v>
      </c>
      <c r="C2429" t="s">
        <v>160</v>
      </c>
      <c r="D2429" t="s">
        <v>142</v>
      </c>
      <c r="E2429" t="s">
        <v>20</v>
      </c>
      <c r="F2429">
        <v>251.73795756300001</v>
      </c>
      <c r="G2429">
        <v>5.206396229056903</v>
      </c>
      <c r="H2429" t="s">
        <v>293</v>
      </c>
      <c r="I2429" t="s">
        <v>201</v>
      </c>
      <c r="J2429">
        <v>5.3225999707278209E-3</v>
      </c>
      <c r="K2429">
        <v>0.34532138435358822</v>
      </c>
      <c r="L2429">
        <v>6.6735158410887174E-2</v>
      </c>
      <c r="M2429"/>
      <c r="N2429">
        <v>2.3579933056040878E-2</v>
      </c>
      <c r="O2429">
        <v>0.56436352417948377</v>
      </c>
      <c r="P2429">
        <v>3.0937799999999998</v>
      </c>
      <c r="Q2429">
        <v>1.5105068000000001</v>
      </c>
      <c r="R2429">
        <v>36.721285000000002</v>
      </c>
      <c r="S2429">
        <v>16.7387494</v>
      </c>
      <c r="T2429">
        <v>0.73906859999999996</v>
      </c>
      <c r="U2429">
        <v>0.22364529999999999</v>
      </c>
      <c r="V2429"/>
      <c r="W2429">
        <v>0.2267718</v>
      </c>
      <c r="X2429">
        <v>82.452663700000002</v>
      </c>
      <c r="Y2429">
        <v>0.94102610000000009</v>
      </c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/>
      <c r="AY2429"/>
      <c r="AZ2429"/>
      <c r="BA2429"/>
      <c r="BB2429"/>
      <c r="BC2429"/>
    </row>
    <row r="2430" spans="1:55" x14ac:dyDescent="0.2">
      <c r="A2430" s="3" t="str">
        <f t="shared" si="37"/>
        <v>ColombiaAR4_FAO2018</v>
      </c>
      <c r="B2430" t="s">
        <v>159</v>
      </c>
      <c r="C2430" t="s">
        <v>160</v>
      </c>
      <c r="D2430" t="s">
        <v>142</v>
      </c>
      <c r="E2430" t="s">
        <v>19</v>
      </c>
      <c r="F2430">
        <v>260.55174206999999</v>
      </c>
      <c r="G2430">
        <v>5.2874961601223749</v>
      </c>
      <c r="H2430" t="s">
        <v>114</v>
      </c>
      <c r="I2430" t="s">
        <v>210</v>
      </c>
      <c r="J2430">
        <v>5.3777705162043376E-3</v>
      </c>
      <c r="K2430">
        <v>0.34760197448869046</v>
      </c>
      <c r="L2430">
        <v>6.5649691236393734E-2</v>
      </c>
      <c r="M2430"/>
      <c r="N2430">
        <v>2.3068818132811347E-2</v>
      </c>
      <c r="O2430">
        <v>0.56367951614210443</v>
      </c>
      <c r="P2430">
        <v>2.7281400000000002</v>
      </c>
      <c r="Q2430">
        <v>1.5955956</v>
      </c>
      <c r="R2430">
        <v>39.503107499999999</v>
      </c>
      <c r="S2430">
        <v>17.380432800000001</v>
      </c>
      <c r="T2430">
        <v>0.73906859999999996</v>
      </c>
      <c r="U2430">
        <v>1.1110389999999999</v>
      </c>
      <c r="V2430"/>
      <c r="W2430">
        <v>1.1270952999999999</v>
      </c>
      <c r="X2430">
        <v>82.452663700000002</v>
      </c>
      <c r="Y2430">
        <v>1.6944484</v>
      </c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  <c r="AY2430"/>
      <c r="AZ2430"/>
      <c r="BA2430"/>
      <c r="BB2430"/>
      <c r="BC2430"/>
    </row>
    <row r="2431" spans="1:55" x14ac:dyDescent="0.2">
      <c r="A2431" s="3" t="str">
        <f t="shared" si="37"/>
        <v>ColombiaAR4_FAO2019</v>
      </c>
      <c r="B2431" t="s">
        <v>159</v>
      </c>
      <c r="C2431" t="s">
        <v>160</v>
      </c>
      <c r="D2431" t="s">
        <v>142</v>
      </c>
      <c r="E2431" t="s">
        <v>18</v>
      </c>
      <c r="F2431">
        <v>262.95225376600001</v>
      </c>
      <c r="G2431">
        <v>5.2394071485981959</v>
      </c>
      <c r="H2431" t="s">
        <v>246</v>
      </c>
      <c r="I2431" t="s">
        <v>210</v>
      </c>
      <c r="J2431">
        <v>5.399075907869145E-3</v>
      </c>
      <c r="K2431">
        <v>0.34651652037591918</v>
      </c>
      <c r="L2431">
        <v>6.6211679499402695E-2</v>
      </c>
      <c r="M2431"/>
      <c r="N2431">
        <v>2.3781037151956726E-2</v>
      </c>
      <c r="O2431">
        <v>0.56349076297272138</v>
      </c>
      <c r="P2431">
        <v>2.7513974999999999</v>
      </c>
      <c r="Q2431">
        <v>1.7509563000000001</v>
      </c>
      <c r="R2431">
        <v>41.3403475</v>
      </c>
      <c r="S2431">
        <v>17.993985000000002</v>
      </c>
      <c r="T2431">
        <v>0.78935230000000001</v>
      </c>
      <c r="U2431">
        <v>0.20826410000000001</v>
      </c>
      <c r="V2431"/>
      <c r="W2431">
        <v>0.2342756</v>
      </c>
      <c r="X2431">
        <v>82.452663700000002</v>
      </c>
      <c r="Y2431">
        <v>1.223665</v>
      </c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  <c r="AX2431"/>
      <c r="AY2431"/>
      <c r="AZ2431"/>
      <c r="BA2431"/>
      <c r="BB2431"/>
      <c r="BC2431"/>
    </row>
    <row r="2432" spans="1:55" x14ac:dyDescent="0.2">
      <c r="A2432" s="3" t="str">
        <f t="shared" si="37"/>
        <v>ColombiaAR4_FAO2020</v>
      </c>
      <c r="B2432" t="s">
        <v>159</v>
      </c>
      <c r="C2432" t="s">
        <v>160</v>
      </c>
      <c r="D2432" t="s">
        <v>142</v>
      </c>
      <c r="E2432" t="s">
        <v>107</v>
      </c>
      <c r="F2432">
        <v>263.30321717300001</v>
      </c>
      <c r="G2432">
        <v>5.1698369279590359</v>
      </c>
      <c r="H2432" t="s">
        <v>119</v>
      </c>
      <c r="I2432" t="s">
        <v>181</v>
      </c>
      <c r="J2432">
        <v>5.6875733816981718E-3</v>
      </c>
      <c r="K2432">
        <v>0.33490817524671901</v>
      </c>
      <c r="L2432">
        <v>6.7283185834983592E-2</v>
      </c>
      <c r="M2432"/>
      <c r="N2432">
        <v>2.1890860061967578E-2</v>
      </c>
      <c r="O2432">
        <v>0.57591777885632989</v>
      </c>
      <c r="P2432">
        <v>3.0894300000000001</v>
      </c>
      <c r="Q2432">
        <v>1.8312065999999998</v>
      </c>
      <c r="R2432">
        <v>42.703075000000005</v>
      </c>
      <c r="S2432">
        <v>18.990765200000002</v>
      </c>
      <c r="T2432">
        <v>0.79532989999999992</v>
      </c>
      <c r="U2432">
        <v>0.40917630000000005</v>
      </c>
      <c r="V2432"/>
      <c r="W2432">
        <v>0.43412660000000003</v>
      </c>
      <c r="X2432">
        <v>82.452663700000002</v>
      </c>
      <c r="Y2432">
        <v>1.7146801</v>
      </c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  <c r="AY2432"/>
      <c r="AZ2432"/>
      <c r="BA2432"/>
      <c r="BB2432"/>
      <c r="BC2432"/>
    </row>
    <row r="2433" spans="1:55" x14ac:dyDescent="0.2">
      <c r="A2433" s="3" t="str">
        <f t="shared" si="37"/>
        <v>ColombiaAR5_FAO1990</v>
      </c>
      <c r="B2433" t="s">
        <v>159</v>
      </c>
      <c r="C2433" t="s">
        <v>160</v>
      </c>
      <c r="D2433" t="s">
        <v>145</v>
      </c>
      <c r="E2433" t="s">
        <v>79</v>
      </c>
      <c r="F2433">
        <v>222.11519492098995</v>
      </c>
      <c r="G2433">
        <v>6.8130584150496256</v>
      </c>
      <c r="H2433" t="s">
        <v>126</v>
      </c>
      <c r="I2433" t="s">
        <v>161</v>
      </c>
      <c r="J2433">
        <v>6.7452053097431294E-3</v>
      </c>
      <c r="K2433">
        <v>0.24920212968963124</v>
      </c>
      <c r="L2433">
        <v>4.4954106421235637E-2</v>
      </c>
      <c r="M2433"/>
      <c r="N2433">
        <v>1.251872930615623E-2</v>
      </c>
      <c r="O2433">
        <v>0.6933250345829769</v>
      </c>
      <c r="P2433">
        <v>3.0232132000000003</v>
      </c>
      <c r="Q2433">
        <v>1.2388279</v>
      </c>
      <c r="R2433">
        <v>42.030133599999999</v>
      </c>
      <c r="S2433">
        <v>13.448935499999999</v>
      </c>
      <c r="T2433">
        <v>0.43678669999999997</v>
      </c>
      <c r="U2433">
        <v>0.33271000000000006</v>
      </c>
      <c r="V2433"/>
      <c r="W2433">
        <v>0.36252449999999997</v>
      </c>
      <c r="X2433">
        <v>94.828633499999995</v>
      </c>
      <c r="Y2433">
        <v>1.420587</v>
      </c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  <c r="AY2433"/>
      <c r="AZ2433"/>
      <c r="BA2433"/>
      <c r="BB2433"/>
      <c r="BC2433"/>
    </row>
    <row r="2434" spans="1:55" x14ac:dyDescent="0.2">
      <c r="A2434" s="3" t="str">
        <f t="shared" si="37"/>
        <v>ColombiaAR5_FAO1991</v>
      </c>
      <c r="B2434" t="s">
        <v>159</v>
      </c>
      <c r="C2434" t="s">
        <v>160</v>
      </c>
      <c r="D2434" t="s">
        <v>145</v>
      </c>
      <c r="E2434" t="s">
        <v>78</v>
      </c>
      <c r="F2434">
        <v>223.46278159073822</v>
      </c>
      <c r="G2434">
        <v>6.7161145669268514</v>
      </c>
      <c r="H2434" t="s">
        <v>112</v>
      </c>
      <c r="I2434" t="s">
        <v>199</v>
      </c>
      <c r="J2434">
        <v>6.7482966962602075E-3</v>
      </c>
      <c r="K2434">
        <v>0.25424219242392737</v>
      </c>
      <c r="L2434">
        <v>4.6406788638979068E-2</v>
      </c>
      <c r="M2434"/>
      <c r="N2434">
        <v>1.2455060660156735E-2</v>
      </c>
      <c r="O2434">
        <v>0.68689595827693684</v>
      </c>
      <c r="P2434">
        <v>2.5242755999999997</v>
      </c>
      <c r="Q2434">
        <v>1.2583409000000001</v>
      </c>
      <c r="R2434">
        <v>42.069708800000001</v>
      </c>
      <c r="S2434">
        <v>13.392994</v>
      </c>
      <c r="T2434">
        <v>0.43678669999999997</v>
      </c>
      <c r="U2434">
        <v>0.33271000000000006</v>
      </c>
      <c r="V2434"/>
      <c r="W2434">
        <v>0.36252449999999997</v>
      </c>
      <c r="X2434">
        <v>94.828633499999995</v>
      </c>
      <c r="Y2434">
        <v>1.420587</v>
      </c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  <c r="AX2434"/>
      <c r="AY2434"/>
      <c r="AZ2434"/>
      <c r="BA2434"/>
      <c r="BB2434"/>
      <c r="BC2434"/>
    </row>
    <row r="2435" spans="1:55" x14ac:dyDescent="0.2">
      <c r="A2435" s="3" t="str">
        <f t="shared" ref="A2435:A2498" si="38">C2435&amp;D2435&amp;E2435</f>
        <v>ColombiaAR5_FAO1992</v>
      </c>
      <c r="B2435" t="s">
        <v>159</v>
      </c>
      <c r="C2435" t="s">
        <v>160</v>
      </c>
      <c r="D2435" t="s">
        <v>145</v>
      </c>
      <c r="E2435" t="s">
        <v>76</v>
      </c>
      <c r="F2435">
        <v>226.73429436070469</v>
      </c>
      <c r="G2435">
        <v>6.680633896578648</v>
      </c>
      <c r="H2435" t="s">
        <v>134</v>
      </c>
      <c r="I2435" t="s">
        <v>199</v>
      </c>
      <c r="J2435">
        <v>6.8679314207395698E-3</v>
      </c>
      <c r="K2435">
        <v>0.25987733566413501</v>
      </c>
      <c r="L2435">
        <v>4.7436097255965266E-2</v>
      </c>
      <c r="M2435"/>
      <c r="N2435">
        <v>1.3041189945866687E-2</v>
      </c>
      <c r="O2435">
        <v>0.67964537713403306</v>
      </c>
      <c r="P2435">
        <v>2.4573892000000002</v>
      </c>
      <c r="Q2435">
        <v>1.279684</v>
      </c>
      <c r="R2435">
        <v>42.787438399999999</v>
      </c>
      <c r="S2435">
        <v>13.335091500000001</v>
      </c>
      <c r="T2435">
        <v>0.43678669999999997</v>
      </c>
      <c r="U2435">
        <v>0.33271000000000006</v>
      </c>
      <c r="V2435"/>
      <c r="W2435">
        <v>0.36252449999999997</v>
      </c>
      <c r="X2435">
        <v>94.828633499999995</v>
      </c>
      <c r="Y2435">
        <v>1.420587</v>
      </c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  <c r="AX2435"/>
      <c r="AY2435"/>
      <c r="AZ2435"/>
      <c r="BA2435"/>
      <c r="BB2435"/>
      <c r="BC2435"/>
    </row>
    <row r="2436" spans="1:55" x14ac:dyDescent="0.2">
      <c r="A2436" s="3" t="str">
        <f t="shared" si="38"/>
        <v>ColombiaAR5_FAO1993</v>
      </c>
      <c r="B2436" t="s">
        <v>159</v>
      </c>
      <c r="C2436" t="s">
        <v>160</v>
      </c>
      <c r="D2436" t="s">
        <v>145</v>
      </c>
      <c r="E2436" t="s">
        <v>73</v>
      </c>
      <c r="F2436">
        <v>231.79041541031881</v>
      </c>
      <c r="G2436">
        <v>6.6962932234009243</v>
      </c>
      <c r="H2436" t="s">
        <v>134</v>
      </c>
      <c r="I2436" t="s">
        <v>199</v>
      </c>
      <c r="J2436">
        <v>6.9878772336350401E-3</v>
      </c>
      <c r="K2436">
        <v>0.26820948182004117</v>
      </c>
      <c r="L2436">
        <v>4.8063203918694668E-2</v>
      </c>
      <c r="M2436"/>
      <c r="N2436">
        <v>1.4627556941895282E-2</v>
      </c>
      <c r="O2436">
        <v>0.66909975731936877</v>
      </c>
      <c r="P2436">
        <v>2.2389248000000004</v>
      </c>
      <c r="Q2436">
        <v>1.3070335</v>
      </c>
      <c r="R2436">
        <v>43.721188000000005</v>
      </c>
      <c r="S2436">
        <v>13.580216500000001</v>
      </c>
      <c r="T2436">
        <v>0.43678669999999997</v>
      </c>
      <c r="U2436">
        <v>0.33271000000000006</v>
      </c>
      <c r="V2436"/>
      <c r="W2436">
        <v>0.36252449999999997</v>
      </c>
      <c r="X2436">
        <v>94.828633499999995</v>
      </c>
      <c r="Y2436">
        <v>1.420587</v>
      </c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  <c r="AX2436"/>
      <c r="AY2436"/>
      <c r="AZ2436"/>
      <c r="BA2436"/>
      <c r="BB2436"/>
      <c r="BC2436"/>
    </row>
    <row r="2437" spans="1:55" x14ac:dyDescent="0.2">
      <c r="A2437" s="3" t="str">
        <f t="shared" si="38"/>
        <v>ColombiaAR5_FAO1994</v>
      </c>
      <c r="B2437" t="s">
        <v>159</v>
      </c>
      <c r="C2437" t="s">
        <v>160</v>
      </c>
      <c r="D2437" t="s">
        <v>145</v>
      </c>
      <c r="E2437" t="s">
        <v>70</v>
      </c>
      <c r="F2437">
        <v>234.38121569773492</v>
      </c>
      <c r="G2437">
        <v>6.6405483610976184</v>
      </c>
      <c r="H2437" t="s">
        <v>134</v>
      </c>
      <c r="I2437" t="s">
        <v>199</v>
      </c>
      <c r="J2437">
        <v>7.0098082873930132E-3</v>
      </c>
      <c r="K2437">
        <v>0.26785052907923451</v>
      </c>
      <c r="L2437">
        <v>4.9175399711751736E-2</v>
      </c>
      <c r="M2437"/>
      <c r="N2437">
        <v>1.7054139718922147E-2</v>
      </c>
      <c r="O2437">
        <v>0.66591993149009154</v>
      </c>
      <c r="P2437">
        <v>2.3686992</v>
      </c>
      <c r="Q2437">
        <v>1.3340615</v>
      </c>
      <c r="R2437">
        <v>44.342872</v>
      </c>
      <c r="S2437">
        <v>13.788321</v>
      </c>
      <c r="T2437">
        <v>0.43678669999999997</v>
      </c>
      <c r="U2437">
        <v>0.33271000000000006</v>
      </c>
      <c r="V2437"/>
      <c r="W2437">
        <v>0.36252449999999997</v>
      </c>
      <c r="X2437">
        <v>94.828633499999995</v>
      </c>
      <c r="Y2437">
        <v>1.420587</v>
      </c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  <c r="AY2437"/>
      <c r="AZ2437"/>
      <c r="BA2437"/>
      <c r="BB2437"/>
      <c r="BC2437"/>
    </row>
    <row r="2438" spans="1:55" x14ac:dyDescent="0.2">
      <c r="A2438" s="3" t="str">
        <f t="shared" si="38"/>
        <v>ColombiaAR5_FAO1995</v>
      </c>
      <c r="B2438" t="s">
        <v>159</v>
      </c>
      <c r="C2438" t="s">
        <v>160</v>
      </c>
      <c r="D2438" t="s">
        <v>145</v>
      </c>
      <c r="E2438" t="s">
        <v>68</v>
      </c>
      <c r="F2438">
        <v>238.73429933197988</v>
      </c>
      <c r="G2438">
        <v>6.6370205447012749</v>
      </c>
      <c r="H2438" t="s">
        <v>112</v>
      </c>
      <c r="I2438" t="s">
        <v>199</v>
      </c>
      <c r="J2438">
        <v>6.9790964434483307E-3</v>
      </c>
      <c r="K2438">
        <v>0.28037873577804145</v>
      </c>
      <c r="L2438">
        <v>4.9055421157620578E-2</v>
      </c>
      <c r="M2438"/>
      <c r="N2438">
        <v>1.6809670881613097E-2</v>
      </c>
      <c r="O2438">
        <v>0.65375617218272486</v>
      </c>
      <c r="P2438">
        <v>2.3598652000000002</v>
      </c>
      <c r="Q2438">
        <v>1.3405622000000001</v>
      </c>
      <c r="R2438">
        <v>44.3597112</v>
      </c>
      <c r="S2438">
        <v>13.744648999999999</v>
      </c>
      <c r="T2438">
        <v>0.48574790000000001</v>
      </c>
      <c r="U2438">
        <v>0.33271000000000006</v>
      </c>
      <c r="V2438"/>
      <c r="W2438">
        <v>0.36252449999999997</v>
      </c>
      <c r="X2438">
        <v>94.828633499999995</v>
      </c>
      <c r="Y2438">
        <v>1.420587</v>
      </c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/>
      <c r="AY2438"/>
      <c r="AZ2438"/>
      <c r="BA2438"/>
      <c r="BB2438"/>
      <c r="BC2438"/>
    </row>
    <row r="2439" spans="1:55" x14ac:dyDescent="0.2">
      <c r="A2439" s="3" t="str">
        <f t="shared" si="38"/>
        <v>ColombiaAR5_FAO1996</v>
      </c>
      <c r="B2439" t="s">
        <v>159</v>
      </c>
      <c r="C2439" t="s">
        <v>160</v>
      </c>
      <c r="D2439" t="s">
        <v>145</v>
      </c>
      <c r="E2439" t="s">
        <v>65</v>
      </c>
      <c r="F2439">
        <v>238.82032774800336</v>
      </c>
      <c r="G2439">
        <v>6.5193435292684292</v>
      </c>
      <c r="H2439" t="s">
        <v>112</v>
      </c>
      <c r="I2439" t="s">
        <v>199</v>
      </c>
      <c r="J2439">
        <v>6.9084946710380865E-3</v>
      </c>
      <c r="K2439">
        <v>0.27932365347135474</v>
      </c>
      <c r="L2439">
        <v>4.980080795583456E-2</v>
      </c>
      <c r="M2439"/>
      <c r="N2439">
        <v>1.6275498977533786E-2</v>
      </c>
      <c r="O2439">
        <v>0.65460003959527691</v>
      </c>
      <c r="P2439">
        <v>2.3627127999999997</v>
      </c>
      <c r="Q2439">
        <v>1.3411766000000001</v>
      </c>
      <c r="R2439">
        <v>45.392872000000004</v>
      </c>
      <c r="S2439">
        <v>13.8804085</v>
      </c>
      <c r="T2439">
        <v>0.48574790000000001</v>
      </c>
      <c r="U2439">
        <v>0.20400560000000001</v>
      </c>
      <c r="V2439"/>
      <c r="W2439">
        <v>0.24709020000000004</v>
      </c>
      <c r="X2439">
        <v>94.828633499999995</v>
      </c>
      <c r="Y2439">
        <v>0.62688460000000001</v>
      </c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/>
      <c r="AY2439"/>
      <c r="AZ2439"/>
      <c r="BA2439"/>
      <c r="BB2439"/>
      <c r="BC2439"/>
    </row>
    <row r="2440" spans="1:55" x14ac:dyDescent="0.2">
      <c r="A2440" s="3" t="str">
        <f t="shared" si="38"/>
        <v>ColombiaAR5_FAO1997</v>
      </c>
      <c r="B2440" t="s">
        <v>159</v>
      </c>
      <c r="C2440" t="s">
        <v>160</v>
      </c>
      <c r="D2440" t="s">
        <v>145</v>
      </c>
      <c r="E2440" t="s">
        <v>64</v>
      </c>
      <c r="F2440">
        <v>244.81908023404361</v>
      </c>
      <c r="G2440">
        <v>6.5649317478375515</v>
      </c>
      <c r="H2440" t="s">
        <v>130</v>
      </c>
      <c r="I2440" t="s">
        <v>161</v>
      </c>
      <c r="J2440">
        <v>6.8138456320930626E-3</v>
      </c>
      <c r="K2440">
        <v>0.29704923817884332</v>
      </c>
      <c r="L2440">
        <v>4.9324909428348704E-2</v>
      </c>
      <c r="M2440"/>
      <c r="N2440">
        <v>1.6529736963848247E-2</v>
      </c>
      <c r="O2440">
        <v>0.63709611542895972</v>
      </c>
      <c r="P2440">
        <v>2.2862895999999999</v>
      </c>
      <c r="Q2440">
        <v>1.3289533000000002</v>
      </c>
      <c r="R2440">
        <v>44.746550800000001</v>
      </c>
      <c r="S2440">
        <v>13.859420500000001</v>
      </c>
      <c r="T2440">
        <v>0.48574790000000001</v>
      </c>
      <c r="U2440">
        <v>0.54611270000000001</v>
      </c>
      <c r="V2440"/>
      <c r="W2440">
        <v>0.63465709999999986</v>
      </c>
      <c r="X2440">
        <v>94.828633499999995</v>
      </c>
      <c r="Y2440">
        <v>0.63962610000000009</v>
      </c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/>
      <c r="AY2440"/>
      <c r="AZ2440"/>
      <c r="BA2440"/>
      <c r="BB2440"/>
      <c r="BC2440"/>
    </row>
    <row r="2441" spans="1:55" x14ac:dyDescent="0.2">
      <c r="A2441" s="3" t="str">
        <f t="shared" si="38"/>
        <v>ColombiaAR5_FAO1998</v>
      </c>
      <c r="B2441" t="s">
        <v>159</v>
      </c>
      <c r="C2441" t="s">
        <v>160</v>
      </c>
      <c r="D2441" t="s">
        <v>145</v>
      </c>
      <c r="E2441" t="s">
        <v>62</v>
      </c>
      <c r="F2441">
        <v>246.8970316053188</v>
      </c>
      <c r="G2441">
        <v>6.5068083962324152</v>
      </c>
      <c r="H2441" t="s">
        <v>112</v>
      </c>
      <c r="I2441" t="s">
        <v>161</v>
      </c>
      <c r="J2441">
        <v>6.9697047791141119E-3</v>
      </c>
      <c r="K2441">
        <v>0.29962840535089752</v>
      </c>
      <c r="L2441">
        <v>4.9647873690190719E-2</v>
      </c>
      <c r="M2441"/>
      <c r="N2441">
        <v>1.6410363355035991E-2</v>
      </c>
      <c r="O2441">
        <v>0.63431335760387575</v>
      </c>
      <c r="P2441">
        <v>2.3367735999999999</v>
      </c>
      <c r="Q2441">
        <v>1.3071107</v>
      </c>
      <c r="R2441">
        <v>44.926879200000002</v>
      </c>
      <c r="S2441">
        <v>14.040627500000001</v>
      </c>
      <c r="T2441">
        <v>0.49599360000000003</v>
      </c>
      <c r="U2441">
        <v>0.55223539999999993</v>
      </c>
      <c r="V2441"/>
      <c r="W2441">
        <v>0.66042670000000003</v>
      </c>
      <c r="X2441">
        <v>94.828633499999995</v>
      </c>
      <c r="Y2441">
        <v>0.86188770000000003</v>
      </c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  <c r="AY2441"/>
      <c r="AZ2441"/>
      <c r="BA2441"/>
      <c r="BB2441"/>
      <c r="BC2441"/>
    </row>
    <row r="2442" spans="1:55" x14ac:dyDescent="0.2">
      <c r="A2442" s="3" t="str">
        <f t="shared" si="38"/>
        <v>ColombiaAR5_FAO1999</v>
      </c>
      <c r="B2442" t="s">
        <v>159</v>
      </c>
      <c r="C2442" t="s">
        <v>160</v>
      </c>
      <c r="D2442" t="s">
        <v>145</v>
      </c>
      <c r="E2442" t="s">
        <v>60</v>
      </c>
      <c r="F2442">
        <v>235.13233363140515</v>
      </c>
      <c r="G2442">
        <v>6.0938741099795131</v>
      </c>
      <c r="H2442" t="s">
        <v>130</v>
      </c>
      <c r="I2442" t="s">
        <v>181</v>
      </c>
      <c r="J2442">
        <v>6.6382449210264684E-3</v>
      </c>
      <c r="K2442">
        <v>0.27964740663235554</v>
      </c>
      <c r="L2442">
        <v>5.2906999746760448E-2</v>
      </c>
      <c r="M2442"/>
      <c r="N2442">
        <v>1.3420293803673825E-2</v>
      </c>
      <c r="O2442">
        <v>0.65402529981721014</v>
      </c>
      <c r="P2442">
        <v>2.6407500000000002</v>
      </c>
      <c r="Q2442">
        <v>1.2603902</v>
      </c>
      <c r="R2442">
        <v>42.804196400000002</v>
      </c>
      <c r="S2442">
        <v>13.548602000000001</v>
      </c>
      <c r="T2442">
        <v>0.51144580000000006</v>
      </c>
      <c r="U2442">
        <v>0.36792710000000001</v>
      </c>
      <c r="V2442"/>
      <c r="W2442">
        <v>0.40448880000000004</v>
      </c>
      <c r="X2442">
        <v>94.828633499999995</v>
      </c>
      <c r="Y2442">
        <v>0.62677559999999999</v>
      </c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  <c r="AY2442"/>
      <c r="AZ2442"/>
      <c r="BA2442"/>
      <c r="BB2442"/>
      <c r="BC2442"/>
    </row>
    <row r="2443" spans="1:55" x14ac:dyDescent="0.2">
      <c r="A2443" s="3" t="str">
        <f t="shared" si="38"/>
        <v>ColombiaAR5_FAO2000</v>
      </c>
      <c r="B2443" t="s">
        <v>159</v>
      </c>
      <c r="C2443" t="s">
        <v>160</v>
      </c>
      <c r="D2443" t="s">
        <v>145</v>
      </c>
      <c r="E2443" t="s">
        <v>58</v>
      </c>
      <c r="F2443">
        <v>238.97356666979866</v>
      </c>
      <c r="G2443">
        <v>6.0939116152423969</v>
      </c>
      <c r="H2443" t="s">
        <v>130</v>
      </c>
      <c r="I2443" t="s">
        <v>181</v>
      </c>
      <c r="J2443">
        <v>6.6128293730031021E-3</v>
      </c>
      <c r="K2443">
        <v>0.28343669726196047</v>
      </c>
      <c r="L2443">
        <v>5.2819147221587703E-2</v>
      </c>
      <c r="M2443"/>
      <c r="N2443">
        <v>1.4886248925243935E-2</v>
      </c>
      <c r="O2443">
        <v>0.6488579065912079</v>
      </c>
      <c r="P2443">
        <v>2.7427595999999999</v>
      </c>
      <c r="Q2443">
        <v>1.2985319</v>
      </c>
      <c r="R2443">
        <v>43.006885600000004</v>
      </c>
      <c r="S2443">
        <v>13.819034499999999</v>
      </c>
      <c r="T2443">
        <v>0.54833189999999998</v>
      </c>
      <c r="U2443">
        <v>0.75137019999999999</v>
      </c>
      <c r="V2443"/>
      <c r="W2443">
        <v>0.80165750000000002</v>
      </c>
      <c r="X2443">
        <v>94.828633499999995</v>
      </c>
      <c r="Y2443">
        <v>0.85492509999999999</v>
      </c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  <c r="AX2443"/>
      <c r="AY2443"/>
      <c r="AZ2443"/>
      <c r="BA2443"/>
      <c r="BB2443"/>
      <c r="BC2443"/>
    </row>
    <row r="2444" spans="1:55" x14ac:dyDescent="0.2">
      <c r="A2444" s="3" t="str">
        <f t="shared" si="38"/>
        <v>ColombiaAR5_FAO2001</v>
      </c>
      <c r="B2444" t="s">
        <v>159</v>
      </c>
      <c r="C2444" t="s">
        <v>160</v>
      </c>
      <c r="D2444" t="s">
        <v>145</v>
      </c>
      <c r="E2444" t="s">
        <v>55</v>
      </c>
      <c r="F2444">
        <v>228.12436192281882</v>
      </c>
      <c r="G2444">
        <v>5.7263185328740258</v>
      </c>
      <c r="H2444" t="s">
        <v>47</v>
      </c>
      <c r="I2444" t="s">
        <v>164</v>
      </c>
      <c r="J2444">
        <v>6.3012133464004109E-3</v>
      </c>
      <c r="K2444">
        <v>0.29923291334361718</v>
      </c>
      <c r="L2444">
        <v>5.6692487338882269E-2</v>
      </c>
      <c r="M2444"/>
      <c r="N2444">
        <v>1.5113872411253063E-2</v>
      </c>
      <c r="O2444">
        <v>0.62896072690624749</v>
      </c>
      <c r="P2444">
        <v>2.7511483999999999</v>
      </c>
      <c r="Q2444">
        <v>1.3391884000000001</v>
      </c>
      <c r="R2444">
        <v>43.311522799999999</v>
      </c>
      <c r="S2444">
        <v>13.7496045</v>
      </c>
      <c r="T2444">
        <v>0.57241209999999998</v>
      </c>
      <c r="U2444">
        <v>8.8556100000000013E-2</v>
      </c>
      <c r="V2444"/>
      <c r="W2444">
        <v>0.1221785</v>
      </c>
      <c r="X2444">
        <v>88.702313200000006</v>
      </c>
      <c r="Y2444">
        <v>1.8569358999999999</v>
      </c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  <c r="AY2444"/>
      <c r="AZ2444"/>
      <c r="BA2444"/>
      <c r="BB2444"/>
      <c r="BC2444"/>
    </row>
    <row r="2445" spans="1:55" x14ac:dyDescent="0.2">
      <c r="A2445" s="3" t="str">
        <f t="shared" si="38"/>
        <v>ColombiaAR5_FAO2002</v>
      </c>
      <c r="B2445" t="s">
        <v>159</v>
      </c>
      <c r="C2445" t="s">
        <v>160</v>
      </c>
      <c r="D2445" t="s">
        <v>145</v>
      </c>
      <c r="E2445" t="s">
        <v>52</v>
      </c>
      <c r="F2445">
        <v>225.94034282147652</v>
      </c>
      <c r="G2445">
        <v>5.5851105840200557</v>
      </c>
      <c r="H2445" t="s">
        <v>47</v>
      </c>
      <c r="I2445" t="s">
        <v>181</v>
      </c>
      <c r="J2445">
        <v>6.0845516528167248E-3</v>
      </c>
      <c r="K2445">
        <v>0.29018756191443779</v>
      </c>
      <c r="L2445">
        <v>5.8615007991132222E-2</v>
      </c>
      <c r="M2445"/>
      <c r="N2445">
        <v>1.5288394081659587E-2</v>
      </c>
      <c r="O2445">
        <v>0.63590903601277038</v>
      </c>
      <c r="P2445">
        <v>2.4934699999999999</v>
      </c>
      <c r="Q2445">
        <v>1.3378888999999998</v>
      </c>
      <c r="R2445">
        <v>43.771140000000003</v>
      </c>
      <c r="S2445">
        <v>14.15948</v>
      </c>
      <c r="T2445">
        <v>0.58383299999999994</v>
      </c>
      <c r="U2445">
        <v>5.2884899999999999E-2</v>
      </c>
      <c r="V2445"/>
      <c r="W2445">
        <v>6.0256999999999998E-2</v>
      </c>
      <c r="X2445">
        <v>88.702313200000006</v>
      </c>
      <c r="Y2445">
        <v>1.4999346</v>
      </c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  <c r="AX2445"/>
      <c r="AY2445"/>
      <c r="AZ2445"/>
      <c r="BA2445"/>
      <c r="BB2445"/>
      <c r="BC2445"/>
    </row>
    <row r="2446" spans="1:55" x14ac:dyDescent="0.2">
      <c r="A2446" s="3" t="str">
        <f t="shared" si="38"/>
        <v>ColombiaAR5_FAO2003</v>
      </c>
      <c r="B2446" t="s">
        <v>159</v>
      </c>
      <c r="C2446" t="s">
        <v>160</v>
      </c>
      <c r="D2446" t="s">
        <v>145</v>
      </c>
      <c r="E2446" t="s">
        <v>50</v>
      </c>
      <c r="F2446">
        <v>227.58324151610736</v>
      </c>
      <c r="G2446">
        <v>5.543011751151675</v>
      </c>
      <c r="H2446" t="s">
        <v>116</v>
      </c>
      <c r="I2446" t="s">
        <v>181</v>
      </c>
      <c r="J2446">
        <v>5.9695537269515578E-3</v>
      </c>
      <c r="K2446">
        <v>0.28468708848899066</v>
      </c>
      <c r="L2446">
        <v>5.9556461230211896E-2</v>
      </c>
      <c r="M2446"/>
      <c r="N2446">
        <v>1.6440962326899539E-2</v>
      </c>
      <c r="O2446">
        <v>0.63931548795389792</v>
      </c>
      <c r="P2446">
        <v>2.8893312</v>
      </c>
      <c r="Q2446">
        <v>1.3387293</v>
      </c>
      <c r="R2446">
        <v>43.837939599999999</v>
      </c>
      <c r="S2446">
        <v>14.346543499999999</v>
      </c>
      <c r="T2446">
        <v>0.60650630000000005</v>
      </c>
      <c r="U2446">
        <v>0.27028999999999997</v>
      </c>
      <c r="V2446"/>
      <c r="W2446">
        <v>0.3070387</v>
      </c>
      <c r="X2446">
        <v>88.702313200000006</v>
      </c>
      <c r="Y2446">
        <v>2.4008225000000003</v>
      </c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  <c r="AY2446"/>
      <c r="AZ2446"/>
      <c r="BA2446"/>
      <c r="BB2446"/>
      <c r="BC2446"/>
    </row>
    <row r="2447" spans="1:55" x14ac:dyDescent="0.2">
      <c r="A2447" s="3" t="str">
        <f t="shared" si="38"/>
        <v>ColombiaAR5_FAO2004</v>
      </c>
      <c r="B2447" t="s">
        <v>159</v>
      </c>
      <c r="C2447" t="s">
        <v>160</v>
      </c>
      <c r="D2447" t="s">
        <v>145</v>
      </c>
      <c r="E2447" t="s">
        <v>46</v>
      </c>
      <c r="F2447">
        <v>229.37390726107378</v>
      </c>
      <c r="G2447">
        <v>5.5074056683719421</v>
      </c>
      <c r="H2447" t="s">
        <v>114</v>
      </c>
      <c r="I2447" t="s">
        <v>228</v>
      </c>
      <c r="J2447">
        <v>5.7412993986210139E-3</v>
      </c>
      <c r="K2447">
        <v>0.28169378519384491</v>
      </c>
      <c r="L2447">
        <v>6.0445454173735973E-2</v>
      </c>
      <c r="M2447"/>
      <c r="N2447">
        <v>1.6671948634712802E-2</v>
      </c>
      <c r="O2447">
        <v>0.64118881199770639</v>
      </c>
      <c r="P2447">
        <v>3.0153004000000001</v>
      </c>
      <c r="Q2447">
        <v>1.3253984000000001</v>
      </c>
      <c r="R2447">
        <v>44.020440799999996</v>
      </c>
      <c r="S2447">
        <v>14.4185175</v>
      </c>
      <c r="T2447">
        <v>0.6559104</v>
      </c>
      <c r="U2447">
        <v>0.91438269999999999</v>
      </c>
      <c r="V2447"/>
      <c r="W2447">
        <v>0.9578298999999999</v>
      </c>
      <c r="X2447">
        <v>88.702313200000006</v>
      </c>
      <c r="Y2447">
        <v>2.9176076999999996</v>
      </c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  <c r="AY2447"/>
      <c r="AZ2447"/>
      <c r="BA2447"/>
      <c r="BB2447"/>
      <c r="BC2447"/>
    </row>
    <row r="2448" spans="1:55" x14ac:dyDescent="0.2">
      <c r="A2448" s="3" t="str">
        <f t="shared" si="38"/>
        <v>ColombiaAR5_FAO2005</v>
      </c>
      <c r="B2448" t="s">
        <v>159</v>
      </c>
      <c r="C2448" t="s">
        <v>160</v>
      </c>
      <c r="D2448" t="s">
        <v>145</v>
      </c>
      <c r="E2448" t="s">
        <v>43</v>
      </c>
      <c r="F2448">
        <v>229.97396736374967</v>
      </c>
      <c r="G2448">
        <v>5.4469172728923052</v>
      </c>
      <c r="H2448" t="s">
        <v>114</v>
      </c>
      <c r="I2448" t="s">
        <v>200</v>
      </c>
      <c r="J2448">
        <v>5.6280807676778429E-3</v>
      </c>
      <c r="K2448">
        <v>0.28510274013461506</v>
      </c>
      <c r="L2448">
        <v>6.1335035532358993E-2</v>
      </c>
      <c r="M2448"/>
      <c r="N2448">
        <v>1.9458537852090521E-2</v>
      </c>
      <c r="O2448">
        <v>0.6341036864809354</v>
      </c>
      <c r="P2448">
        <v>2.6455576000000001</v>
      </c>
      <c r="Q2448">
        <v>1.3339432</v>
      </c>
      <c r="R2448">
        <v>45.234366799999997</v>
      </c>
      <c r="S2448">
        <v>14.5137055</v>
      </c>
      <c r="T2448">
        <v>0.6559104</v>
      </c>
      <c r="U2448">
        <v>6.4698399999999989E-2</v>
      </c>
      <c r="V2448"/>
      <c r="W2448">
        <v>7.28322E-2</v>
      </c>
      <c r="X2448">
        <v>88.702313200000006</v>
      </c>
      <c r="Y2448">
        <v>1.6167813999999998</v>
      </c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  <c r="AX2448"/>
      <c r="AY2448"/>
      <c r="AZ2448"/>
      <c r="BA2448"/>
      <c r="BB2448"/>
      <c r="BC2448"/>
    </row>
    <row r="2449" spans="1:55" x14ac:dyDescent="0.2">
      <c r="A2449" s="3" t="str">
        <f t="shared" si="38"/>
        <v>ColombiaAR5_FAO2006</v>
      </c>
      <c r="B2449" t="s">
        <v>159</v>
      </c>
      <c r="C2449" t="s">
        <v>160</v>
      </c>
      <c r="D2449" t="s">
        <v>145</v>
      </c>
      <c r="E2449" t="s">
        <v>39</v>
      </c>
      <c r="F2449">
        <v>230.58169523763155</v>
      </c>
      <c r="G2449">
        <v>5.3908348821165442</v>
      </c>
      <c r="H2449" t="s">
        <v>133</v>
      </c>
      <c r="I2449" t="s">
        <v>200</v>
      </c>
      <c r="J2449">
        <v>5.4473680412440179E-3</v>
      </c>
      <c r="K2449">
        <v>0.2860034645713509</v>
      </c>
      <c r="L2449">
        <v>6.278293003632926E-2</v>
      </c>
      <c r="M2449"/>
      <c r="N2449">
        <v>1.9694492611354544E-2</v>
      </c>
      <c r="O2449">
        <v>0.63151911278096529</v>
      </c>
      <c r="P2449">
        <v>2.4941728000000003</v>
      </c>
      <c r="Q2449">
        <v>1.4150025999999998</v>
      </c>
      <c r="R2449">
        <v>45.272690400000009</v>
      </c>
      <c r="S2449">
        <v>14.625906500000001</v>
      </c>
      <c r="T2449">
        <v>0.6559104</v>
      </c>
      <c r="U2449">
        <v>0.15880140000000001</v>
      </c>
      <c r="V2449"/>
      <c r="W2449">
        <v>0.1739146</v>
      </c>
      <c r="X2449">
        <v>88.702313200000006</v>
      </c>
      <c r="Y2449">
        <v>1.2235875999999999</v>
      </c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  <c r="AX2449"/>
      <c r="AY2449"/>
      <c r="AZ2449"/>
      <c r="BA2449"/>
      <c r="BB2449"/>
      <c r="BC2449"/>
    </row>
    <row r="2450" spans="1:55" x14ac:dyDescent="0.2">
      <c r="A2450" s="3" t="str">
        <f t="shared" si="38"/>
        <v>ColombiaAR5_FAO2007</v>
      </c>
      <c r="B2450" t="s">
        <v>159</v>
      </c>
      <c r="C2450" t="s">
        <v>160</v>
      </c>
      <c r="D2450" t="s">
        <v>145</v>
      </c>
      <c r="E2450" t="s">
        <v>37</v>
      </c>
      <c r="F2450">
        <v>235.8719120437282</v>
      </c>
      <c r="G2450">
        <v>5.4465603414217316</v>
      </c>
      <c r="H2450" t="s">
        <v>114</v>
      </c>
      <c r="I2450" t="s">
        <v>200</v>
      </c>
      <c r="J2450">
        <v>5.4793376315314824E-3</v>
      </c>
      <c r="K2450">
        <v>0.2854503675456489</v>
      </c>
      <c r="L2450">
        <v>6.2948264128197956E-2</v>
      </c>
      <c r="M2450"/>
      <c r="N2450">
        <v>2.1365078163546124E-2</v>
      </c>
      <c r="O2450">
        <v>0.63023629016260707</v>
      </c>
      <c r="P2450">
        <v>2.5057004000000003</v>
      </c>
      <c r="Q2450">
        <v>1.5531534</v>
      </c>
      <c r="R2450">
        <v>45.679012399999998</v>
      </c>
      <c r="S2450">
        <v>14.994998499999999</v>
      </c>
      <c r="T2450">
        <v>0.66375229999999996</v>
      </c>
      <c r="U2450">
        <v>0.69553390000000004</v>
      </c>
      <c r="V2450"/>
      <c r="W2450">
        <v>0.77272649999999998</v>
      </c>
      <c r="X2450">
        <v>88.702313200000006</v>
      </c>
      <c r="Y2450">
        <v>2.7301549999999999</v>
      </c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  <c r="AX2450"/>
      <c r="AY2450"/>
      <c r="AZ2450"/>
      <c r="BA2450"/>
      <c r="BB2450"/>
      <c r="BC2450"/>
    </row>
    <row r="2451" spans="1:55" x14ac:dyDescent="0.2">
      <c r="A2451" s="3" t="str">
        <f t="shared" si="38"/>
        <v>ColombiaAR5_FAO2008</v>
      </c>
      <c r="B2451" t="s">
        <v>159</v>
      </c>
      <c r="C2451" t="s">
        <v>160</v>
      </c>
      <c r="D2451" t="s">
        <v>145</v>
      </c>
      <c r="E2451" t="s">
        <v>33</v>
      </c>
      <c r="F2451">
        <v>237.08925655833156</v>
      </c>
      <c r="G2451">
        <v>5.4111049385481182</v>
      </c>
      <c r="H2451" t="s">
        <v>119</v>
      </c>
      <c r="I2451" t="s">
        <v>201</v>
      </c>
      <c r="J2451">
        <v>5.4794693067390481E-3</v>
      </c>
      <c r="K2451">
        <v>0.2903919590338474</v>
      </c>
      <c r="L2451">
        <v>6.4190426089579533E-2</v>
      </c>
      <c r="M2451"/>
      <c r="N2451">
        <v>2.1138259293099718E-2</v>
      </c>
      <c r="O2451">
        <v>0.62427935558347336</v>
      </c>
      <c r="P2451">
        <v>2.8634031999999996</v>
      </c>
      <c r="Q2451">
        <v>1.6086843</v>
      </c>
      <c r="R2451">
        <v>45.860018400000001</v>
      </c>
      <c r="S2451">
        <v>15.024917</v>
      </c>
      <c r="T2451">
        <v>0.68207759999999995</v>
      </c>
      <c r="U2451">
        <v>0.21096099999999998</v>
      </c>
      <c r="V2451"/>
      <c r="W2451">
        <v>0.21678600000000001</v>
      </c>
      <c r="X2451">
        <v>88.702313200000006</v>
      </c>
      <c r="Y2451">
        <v>2.0019616</v>
      </c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  <c r="AX2451"/>
      <c r="AY2451"/>
      <c r="AZ2451"/>
      <c r="BA2451"/>
      <c r="BB2451"/>
      <c r="BC2451"/>
    </row>
    <row r="2452" spans="1:55" x14ac:dyDescent="0.2">
      <c r="A2452" s="3" t="str">
        <f t="shared" si="38"/>
        <v>ColombiaAR5_FAO2009</v>
      </c>
      <c r="B2452" t="s">
        <v>159</v>
      </c>
      <c r="C2452" t="s">
        <v>160</v>
      </c>
      <c r="D2452" t="s">
        <v>145</v>
      </c>
      <c r="E2452" t="s">
        <v>31</v>
      </c>
      <c r="F2452">
        <v>240.57730920582952</v>
      </c>
      <c r="G2452">
        <v>5.4289335155325924</v>
      </c>
      <c r="H2452" t="s">
        <v>48</v>
      </c>
      <c r="I2452" t="s">
        <v>201</v>
      </c>
      <c r="J2452">
        <v>5.5684127279711669E-3</v>
      </c>
      <c r="K2452">
        <v>0.30339606728033114</v>
      </c>
      <c r="L2452">
        <v>6.4802426473196395E-2</v>
      </c>
      <c r="M2452"/>
      <c r="N2452">
        <v>1.902459770655519E-2</v>
      </c>
      <c r="O2452">
        <v>0.61277690853991729</v>
      </c>
      <c r="P2452">
        <v>3.0640456</v>
      </c>
      <c r="Q2452">
        <v>1.6182034999999999</v>
      </c>
      <c r="R2452">
        <v>45.763376399999999</v>
      </c>
      <c r="S2452">
        <v>15.091803000000001</v>
      </c>
      <c r="T2452">
        <v>0.68401800000000001</v>
      </c>
      <c r="U2452">
        <v>9.6610200000000007E-2</v>
      </c>
      <c r="V2452"/>
      <c r="W2452">
        <v>0.10540919999999999</v>
      </c>
      <c r="X2452">
        <v>88.702313200000006</v>
      </c>
      <c r="Y2452">
        <v>1.3442623</v>
      </c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  <c r="AX2452"/>
      <c r="AY2452"/>
      <c r="AZ2452"/>
      <c r="BA2452"/>
      <c r="BB2452"/>
      <c r="BC2452"/>
    </row>
    <row r="2453" spans="1:55" x14ac:dyDescent="0.2">
      <c r="A2453" s="3" t="str">
        <f t="shared" si="38"/>
        <v>ColombiaAR5_FAO2010</v>
      </c>
      <c r="B2453" t="s">
        <v>159</v>
      </c>
      <c r="C2453" t="s">
        <v>160</v>
      </c>
      <c r="D2453" t="s">
        <v>145</v>
      </c>
      <c r="E2453" t="s">
        <v>30</v>
      </c>
      <c r="F2453">
        <v>245.86795366091948</v>
      </c>
      <c r="G2453">
        <v>5.4861514003161425</v>
      </c>
      <c r="H2453" t="s">
        <v>48</v>
      </c>
      <c r="I2453" t="s">
        <v>201</v>
      </c>
      <c r="J2453">
        <v>5.4685018041138247E-3</v>
      </c>
      <c r="K2453">
        <v>0.30925178734625425</v>
      </c>
      <c r="L2453">
        <v>6.4917473518861735E-2</v>
      </c>
      <c r="M2453"/>
      <c r="N2453">
        <v>1.9360468895264764E-2</v>
      </c>
      <c r="O2453">
        <v>0.60647027023961919</v>
      </c>
      <c r="P2453">
        <v>2.7980931999999998</v>
      </c>
      <c r="Q2453">
        <v>1.6965886999999999</v>
      </c>
      <c r="R2453">
        <v>47.073588799999996</v>
      </c>
      <c r="S2453">
        <v>15.598297499999999</v>
      </c>
      <c r="T2453">
        <v>0.70234289999999999</v>
      </c>
      <c r="U2453">
        <v>6.0248599999999999E-2</v>
      </c>
      <c r="V2453"/>
      <c r="W2453">
        <v>7.9909400000000005E-2</v>
      </c>
      <c r="X2453">
        <v>88.702313200000006</v>
      </c>
      <c r="Y2453">
        <v>1.4297242000000001</v>
      </c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  <c r="AY2453"/>
      <c r="AZ2453"/>
      <c r="BA2453"/>
      <c r="BB2453"/>
      <c r="BC2453"/>
    </row>
    <row r="2454" spans="1:55" x14ac:dyDescent="0.2">
      <c r="A2454" s="3" t="str">
        <f t="shared" si="38"/>
        <v>ColombiaAR5_FAO2011</v>
      </c>
      <c r="B2454" t="s">
        <v>159</v>
      </c>
      <c r="C2454" t="s">
        <v>160</v>
      </c>
      <c r="D2454" t="s">
        <v>145</v>
      </c>
      <c r="E2454" t="s">
        <v>29</v>
      </c>
      <c r="F2454">
        <v>225.39690504916308</v>
      </c>
      <c r="G2454">
        <v>4.9746718641113548</v>
      </c>
      <c r="H2454" t="s">
        <v>242</v>
      </c>
      <c r="I2454" t="s">
        <v>200</v>
      </c>
      <c r="J2454">
        <v>4.9979019609235342E-3</v>
      </c>
      <c r="K2454">
        <v>0.36863031255430934</v>
      </c>
      <c r="L2454">
        <v>7.2446384395288443E-2</v>
      </c>
      <c r="M2454"/>
      <c r="N2454">
        <v>2.3463298514514116E-2</v>
      </c>
      <c r="O2454">
        <v>0.53546000453588805</v>
      </c>
      <c r="P2454">
        <v>2.9455243999999996</v>
      </c>
      <c r="Q2454">
        <v>1.6223439000000002</v>
      </c>
      <c r="R2454">
        <v>43.583086399999999</v>
      </c>
      <c r="S2454">
        <v>14.883910500000001</v>
      </c>
      <c r="T2454">
        <v>0.72400930000000008</v>
      </c>
      <c r="U2454">
        <v>0.11033699999999999</v>
      </c>
      <c r="V2454"/>
      <c r="W2454">
        <v>0.11370369999999999</v>
      </c>
      <c r="X2454">
        <v>59.250203500000005</v>
      </c>
      <c r="Y2454">
        <v>1.1436041000000001</v>
      </c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  <c r="AW2454"/>
      <c r="AX2454"/>
      <c r="AY2454"/>
      <c r="AZ2454"/>
      <c r="BA2454"/>
      <c r="BB2454"/>
      <c r="BC2454"/>
    </row>
    <row r="2455" spans="1:55" x14ac:dyDescent="0.2">
      <c r="A2455" s="3" t="str">
        <f t="shared" si="38"/>
        <v>ColombiaAR5_FAO2012</v>
      </c>
      <c r="B2455" t="s">
        <v>159</v>
      </c>
      <c r="C2455" t="s">
        <v>160</v>
      </c>
      <c r="D2455" t="s">
        <v>145</v>
      </c>
      <c r="E2455" t="s">
        <v>28</v>
      </c>
      <c r="F2455">
        <v>223.01393262017518</v>
      </c>
      <c r="G2455">
        <v>4.8711699214171054</v>
      </c>
      <c r="H2455" t="s">
        <v>136</v>
      </c>
      <c r="I2455" t="s">
        <v>210</v>
      </c>
      <c r="J2455">
        <v>4.8905326426702854E-3</v>
      </c>
      <c r="K2455">
        <v>0.37647299560499464</v>
      </c>
      <c r="L2455">
        <v>7.4870906419141209E-2</v>
      </c>
      <c r="M2455"/>
      <c r="N2455">
        <v>2.5697905051512121E-2</v>
      </c>
      <c r="O2455">
        <v>0.52295819292435197</v>
      </c>
      <c r="P2455">
        <v>2.7975192</v>
      </c>
      <c r="Q2455">
        <v>1.5558391999999999</v>
      </c>
      <c r="R2455">
        <v>40.763942799999995</v>
      </c>
      <c r="S2455">
        <v>13.908074500000001</v>
      </c>
      <c r="T2455">
        <v>0.72400930000000008</v>
      </c>
      <c r="U2455">
        <v>9.0650999999999995E-2</v>
      </c>
      <c r="V2455"/>
      <c r="W2455">
        <v>0.12245099999999999</v>
      </c>
      <c r="X2455">
        <v>59.250203500000005</v>
      </c>
      <c r="Y2455">
        <v>1.0767367000000001</v>
      </c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  <c r="AY2455"/>
      <c r="AZ2455"/>
      <c r="BA2455"/>
      <c r="BB2455"/>
      <c r="BC2455"/>
    </row>
    <row r="2456" spans="1:55" x14ac:dyDescent="0.2">
      <c r="A2456" s="3" t="str">
        <f t="shared" si="38"/>
        <v>ColombiaAR5_FAO2013</v>
      </c>
      <c r="B2456" t="s">
        <v>159</v>
      </c>
      <c r="C2456" t="s">
        <v>160</v>
      </c>
      <c r="D2456" t="s">
        <v>145</v>
      </c>
      <c r="E2456" t="s">
        <v>27</v>
      </c>
      <c r="F2456">
        <v>231.05974298736979</v>
      </c>
      <c r="G2456">
        <v>4.9971904665146081</v>
      </c>
      <c r="H2456" t="s">
        <v>53</v>
      </c>
      <c r="I2456" t="s">
        <v>210</v>
      </c>
      <c r="J2456">
        <v>5.0016748096414375E-3</v>
      </c>
      <c r="K2456">
        <v>0.40262644586147739</v>
      </c>
      <c r="L2456">
        <v>7.3856741560438879E-2</v>
      </c>
      <c r="M2456"/>
      <c r="N2456">
        <v>2.3584492882245338E-2</v>
      </c>
      <c r="O2456">
        <v>0.4999323196958384</v>
      </c>
      <c r="P2456">
        <v>3.0187863999999998</v>
      </c>
      <c r="Q2456">
        <v>1.5132121999999999</v>
      </c>
      <c r="R2456">
        <v>39.742872400000003</v>
      </c>
      <c r="S2456">
        <v>13.366096499999999</v>
      </c>
      <c r="T2456">
        <v>0.73309340000000001</v>
      </c>
      <c r="U2456">
        <v>0.14989620000000003</v>
      </c>
      <c r="V2456"/>
      <c r="W2456">
        <v>0.16685550000000002</v>
      </c>
      <c r="X2456">
        <v>59.250203500000005</v>
      </c>
      <c r="Y2456">
        <v>1.2938064</v>
      </c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  <c r="AX2456"/>
      <c r="AY2456"/>
      <c r="AZ2456"/>
      <c r="BA2456"/>
      <c r="BB2456"/>
      <c r="BC2456"/>
    </row>
    <row r="2457" spans="1:55" x14ac:dyDescent="0.2">
      <c r="A2457" s="3" t="str">
        <f t="shared" si="38"/>
        <v>ColombiaAR5_FAO2014</v>
      </c>
      <c r="B2457" t="s">
        <v>159</v>
      </c>
      <c r="C2457" t="s">
        <v>160</v>
      </c>
      <c r="D2457" t="s">
        <v>145</v>
      </c>
      <c r="E2457" t="s">
        <v>24</v>
      </c>
      <c r="F2457">
        <v>234.26098526173757</v>
      </c>
      <c r="G2457">
        <v>5.018665136702297</v>
      </c>
      <c r="H2457" t="s">
        <v>242</v>
      </c>
      <c r="I2457" t="s">
        <v>210</v>
      </c>
      <c r="J2457">
        <v>5.0035449854966439E-3</v>
      </c>
      <c r="K2457">
        <v>0.40505684809670311</v>
      </c>
      <c r="L2457">
        <v>7.4418641064073227E-2</v>
      </c>
      <c r="M2457"/>
      <c r="N2457">
        <v>2.525329967117999E-2</v>
      </c>
      <c r="O2457">
        <v>0.49527121116804362</v>
      </c>
      <c r="P2457">
        <v>2.6761224000000001</v>
      </c>
      <c r="Q2457">
        <v>1.5645204000000001</v>
      </c>
      <c r="R2457">
        <v>39.437372799999999</v>
      </c>
      <c r="S2457">
        <v>13.766246499999999</v>
      </c>
      <c r="T2457">
        <v>0.73309340000000001</v>
      </c>
      <c r="U2457">
        <v>0.33769270000000001</v>
      </c>
      <c r="V2457"/>
      <c r="W2457">
        <v>0.35981459999999998</v>
      </c>
      <c r="X2457">
        <v>59.250203500000005</v>
      </c>
      <c r="Y2457">
        <v>1.8210899999999999</v>
      </c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  <c r="AW2457"/>
      <c r="AX2457"/>
      <c r="AY2457"/>
      <c r="AZ2457"/>
      <c r="BA2457"/>
      <c r="BB2457"/>
      <c r="BC2457"/>
    </row>
    <row r="2458" spans="1:55" x14ac:dyDescent="0.2">
      <c r="A2458" s="3" t="str">
        <f t="shared" si="38"/>
        <v>ColombiaAR5_FAO2015</v>
      </c>
      <c r="B2458" t="s">
        <v>159</v>
      </c>
      <c r="C2458" t="s">
        <v>160</v>
      </c>
      <c r="D2458" t="s">
        <v>145</v>
      </c>
      <c r="E2458" t="s">
        <v>22</v>
      </c>
      <c r="F2458">
        <v>232.97531402179328</v>
      </c>
      <c r="G2458">
        <v>4.944326376879622</v>
      </c>
      <c r="H2458" t="s">
        <v>136</v>
      </c>
      <c r="I2458" t="s">
        <v>210</v>
      </c>
      <c r="J2458">
        <v>4.9848902285711287E-3</v>
      </c>
      <c r="K2458">
        <v>0.4092962292188666</v>
      </c>
      <c r="L2458">
        <v>7.640916251974228E-2</v>
      </c>
      <c r="M2458"/>
      <c r="N2458">
        <v>2.6480483073136475E-2</v>
      </c>
      <c r="O2458">
        <v>0.48781412518825457</v>
      </c>
      <c r="P2458">
        <v>2.9640212000000004</v>
      </c>
      <c r="Q2458">
        <v>1.4986131</v>
      </c>
      <c r="R2458">
        <v>37.797863600000007</v>
      </c>
      <c r="S2458">
        <v>13.603085999999999</v>
      </c>
      <c r="T2458">
        <v>0.73309340000000001</v>
      </c>
      <c r="U2458">
        <v>0.34592430000000002</v>
      </c>
      <c r="V2458"/>
      <c r="W2458">
        <v>0.37077419999999994</v>
      </c>
      <c r="X2458">
        <v>59.250203500000005</v>
      </c>
      <c r="Y2458">
        <v>1.0235569</v>
      </c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/>
      <c r="AY2458"/>
      <c r="AZ2458"/>
      <c r="BA2458"/>
      <c r="BB2458"/>
      <c r="BC2458"/>
    </row>
    <row r="2459" spans="1:55" x14ac:dyDescent="0.2">
      <c r="A2459" s="3" t="str">
        <f t="shared" si="38"/>
        <v>ColombiaAR5_FAO2016</v>
      </c>
      <c r="B2459" t="s">
        <v>159</v>
      </c>
      <c r="C2459" t="s">
        <v>160</v>
      </c>
      <c r="D2459" t="s">
        <v>145</v>
      </c>
      <c r="E2459" t="s">
        <v>21</v>
      </c>
      <c r="F2459">
        <v>262.95817152120202</v>
      </c>
      <c r="G2459">
        <v>5.5213207067701218</v>
      </c>
      <c r="H2459" t="s">
        <v>116</v>
      </c>
      <c r="I2459" t="s">
        <v>210</v>
      </c>
      <c r="J2459">
        <v>5.5595279196028087E-3</v>
      </c>
      <c r="K2459">
        <v>0.36852847987522214</v>
      </c>
      <c r="L2459">
        <v>6.8991441135886566E-2</v>
      </c>
      <c r="M2459"/>
      <c r="N2459">
        <v>2.2593777001301898E-2</v>
      </c>
      <c r="O2459">
        <v>0.53988630198758936</v>
      </c>
      <c r="P2459">
        <v>3.309418</v>
      </c>
      <c r="Q2459">
        <v>1.4890956000000002</v>
      </c>
      <c r="R2459">
        <v>38.867001599999995</v>
      </c>
      <c r="S2459">
        <v>13.609631499999999</v>
      </c>
      <c r="T2459">
        <v>0.73309340000000001</v>
      </c>
      <c r="U2459">
        <v>0.37616040000000001</v>
      </c>
      <c r="V2459"/>
      <c r="W2459">
        <v>0.39181579999999999</v>
      </c>
      <c r="X2459">
        <v>82.452663700000002</v>
      </c>
      <c r="Y2459">
        <v>1.4497050999999999</v>
      </c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  <c r="AX2459"/>
      <c r="AY2459"/>
      <c r="AZ2459"/>
      <c r="BA2459"/>
      <c r="BB2459"/>
      <c r="BC2459"/>
    </row>
    <row r="2460" spans="1:55" x14ac:dyDescent="0.2">
      <c r="A2460" s="3" t="str">
        <f t="shared" si="38"/>
        <v>ColombiaAR5_FAO2017</v>
      </c>
      <c r="B2460" t="s">
        <v>159</v>
      </c>
      <c r="C2460" t="s">
        <v>160</v>
      </c>
      <c r="D2460" t="s">
        <v>145</v>
      </c>
      <c r="E2460" t="s">
        <v>20</v>
      </c>
      <c r="F2460">
        <v>258.06314152890803</v>
      </c>
      <c r="G2460">
        <v>5.3372124725308465</v>
      </c>
      <c r="H2460" t="s">
        <v>51</v>
      </c>
      <c r="I2460" t="s">
        <v>210</v>
      </c>
      <c r="J2460">
        <v>5.3807984506882428E-3</v>
      </c>
      <c r="K2460">
        <v>0.34359941944985378</v>
      </c>
      <c r="L2460">
        <v>7.1619207966093487E-2</v>
      </c>
      <c r="M2460"/>
      <c r="N2460">
        <v>2.2719779670552959E-2</v>
      </c>
      <c r="O2460">
        <v>0.56206159291349977</v>
      </c>
      <c r="P2460">
        <v>3.4650335999999999</v>
      </c>
      <c r="Q2460">
        <v>1.5481211000000001</v>
      </c>
      <c r="R2460">
        <v>41.127839200000004</v>
      </c>
      <c r="S2460">
        <v>14.885129500000001</v>
      </c>
      <c r="T2460">
        <v>0.73906859999999996</v>
      </c>
      <c r="U2460">
        <v>0.22359070000000003</v>
      </c>
      <c r="V2460"/>
      <c r="W2460">
        <v>0.2267142</v>
      </c>
      <c r="X2460">
        <v>82.452663700000002</v>
      </c>
      <c r="Y2460">
        <v>0.94079089999999999</v>
      </c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/>
      <c r="AY2460"/>
      <c r="AZ2460"/>
      <c r="BA2460"/>
      <c r="BB2460"/>
      <c r="BC2460"/>
    </row>
    <row r="2461" spans="1:55" x14ac:dyDescent="0.2">
      <c r="A2461" s="3" t="str">
        <f t="shared" si="38"/>
        <v>ColombiaAR5_FAO2018</v>
      </c>
      <c r="B2461" t="s">
        <v>159</v>
      </c>
      <c r="C2461" t="s">
        <v>160</v>
      </c>
      <c r="D2461" t="s">
        <v>145</v>
      </c>
      <c r="E2461" t="s">
        <v>19</v>
      </c>
      <c r="F2461">
        <v>267.13071720193284</v>
      </c>
      <c r="G2461">
        <v>5.4210063238667017</v>
      </c>
      <c r="H2461" t="s">
        <v>119</v>
      </c>
      <c r="I2461" t="s">
        <v>210</v>
      </c>
      <c r="J2461">
        <v>5.4368216721049564E-3</v>
      </c>
      <c r="K2461">
        <v>0.34554651981356505</v>
      </c>
      <c r="L2461">
        <v>7.0462478405430864E-2</v>
      </c>
      <c r="M2461"/>
      <c r="N2461">
        <v>2.2225288081515845E-2</v>
      </c>
      <c r="O2461">
        <v>0.56176571369948836</v>
      </c>
      <c r="P2461">
        <v>3.0555168000000004</v>
      </c>
      <c r="Q2461">
        <v>1.6363314</v>
      </c>
      <c r="R2461">
        <v>44.243480400000003</v>
      </c>
      <c r="S2461">
        <v>15.455754000000001</v>
      </c>
      <c r="T2461">
        <v>0.73906859999999996</v>
      </c>
      <c r="U2461">
        <v>1.1107629999999999</v>
      </c>
      <c r="V2461"/>
      <c r="W2461">
        <v>1.1268139000000001</v>
      </c>
      <c r="X2461">
        <v>82.452663700000002</v>
      </c>
      <c r="Y2461">
        <v>1.6940256999999999</v>
      </c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/>
      <c r="AY2461"/>
      <c r="AZ2461"/>
      <c r="BA2461"/>
      <c r="BB2461"/>
      <c r="BC2461"/>
    </row>
    <row r="2462" spans="1:55" x14ac:dyDescent="0.2">
      <c r="A2462" s="3" t="str">
        <f t="shared" si="38"/>
        <v>ColombiaAR5_FAO2019</v>
      </c>
      <c r="B2462" t="s">
        <v>159</v>
      </c>
      <c r="C2462" t="s">
        <v>160</v>
      </c>
      <c r="D2462" t="s">
        <v>145</v>
      </c>
      <c r="E2462" t="s">
        <v>18</v>
      </c>
      <c r="F2462">
        <v>269.82179367830469</v>
      </c>
      <c r="G2462">
        <v>5.3762849125596306</v>
      </c>
      <c r="H2462" t="s">
        <v>51</v>
      </c>
      <c r="I2462" t="s">
        <v>210</v>
      </c>
      <c r="J2462">
        <v>5.462141555864111E-3</v>
      </c>
      <c r="K2462">
        <v>0.3445084837898002</v>
      </c>
      <c r="L2462">
        <v>7.1021346017148865E-2</v>
      </c>
      <c r="M2462"/>
      <c r="N2462">
        <v>2.2900213095165732E-2</v>
      </c>
      <c r="O2462">
        <v>0.56156995709788515</v>
      </c>
      <c r="P2462">
        <v>3.0815652</v>
      </c>
      <c r="Q2462">
        <v>1.7910207</v>
      </c>
      <c r="R2462">
        <v>46.301189200000003</v>
      </c>
      <c r="S2462">
        <v>16.001362499999999</v>
      </c>
      <c r="T2462">
        <v>0.78935230000000001</v>
      </c>
      <c r="U2462">
        <v>0.20821340000000002</v>
      </c>
      <c r="V2462"/>
      <c r="W2462">
        <v>0.23421769999999997</v>
      </c>
      <c r="X2462">
        <v>82.452663700000002</v>
      </c>
      <c r="Y2462">
        <v>1.2233584000000002</v>
      </c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  <c r="AY2462"/>
      <c r="AZ2462"/>
      <c r="BA2462"/>
      <c r="BB2462"/>
      <c r="BC2462"/>
    </row>
    <row r="2463" spans="1:55" x14ac:dyDescent="0.2">
      <c r="A2463" s="3" t="str">
        <f t="shared" si="38"/>
        <v>ColombiaAR5_FAO2020</v>
      </c>
      <c r="B2463" t="s">
        <v>159</v>
      </c>
      <c r="C2463" t="s">
        <v>160</v>
      </c>
      <c r="D2463" t="s">
        <v>145</v>
      </c>
      <c r="E2463" t="s">
        <v>107</v>
      </c>
      <c r="F2463">
        <v>269.92871985535641</v>
      </c>
      <c r="G2463">
        <v>5.2999256097506926</v>
      </c>
      <c r="H2463" t="s">
        <v>119</v>
      </c>
      <c r="I2463" t="s">
        <v>228</v>
      </c>
      <c r="J2463">
        <v>5.7480969854719222E-3</v>
      </c>
      <c r="K2463">
        <v>0.33211069848111324</v>
      </c>
      <c r="L2463">
        <v>7.2254340230902186E-2</v>
      </c>
      <c r="M2463"/>
      <c r="N2463">
        <v>2.1075549147229859E-2</v>
      </c>
      <c r="O2463">
        <v>0.57455941214075468</v>
      </c>
      <c r="P2463">
        <v>3.4601616000000002</v>
      </c>
      <c r="Q2463">
        <v>1.8742931999999999</v>
      </c>
      <c r="R2463">
        <v>47.827444</v>
      </c>
      <c r="S2463">
        <v>16.887761000000001</v>
      </c>
      <c r="T2463">
        <v>0.79532989999999992</v>
      </c>
      <c r="U2463">
        <v>0.40907280000000001</v>
      </c>
      <c r="V2463"/>
      <c r="W2463">
        <v>0.43401919999999999</v>
      </c>
      <c r="X2463">
        <v>82.452663700000002</v>
      </c>
      <c r="Y2463">
        <v>1.7142511</v>
      </c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  <c r="AX2463"/>
      <c r="AY2463"/>
      <c r="AZ2463"/>
      <c r="BA2463"/>
      <c r="BB2463"/>
      <c r="BC2463"/>
    </row>
    <row r="2464" spans="1:55" x14ac:dyDescent="0.2">
      <c r="A2464" s="3" t="str">
        <f t="shared" si="38"/>
        <v>ColombiaAR6_FAO1990</v>
      </c>
      <c r="B2464" t="s">
        <v>159</v>
      </c>
      <c r="C2464" t="s">
        <v>160</v>
      </c>
      <c r="D2464" t="s">
        <v>300</v>
      </c>
      <c r="E2464" t="s">
        <v>79</v>
      </c>
      <c r="F2464">
        <v>220.77089734426508</v>
      </c>
      <c r="G2464">
        <v>6.7718240550109341</v>
      </c>
      <c r="H2464" t="s">
        <v>130</v>
      </c>
      <c r="I2464" t="s">
        <v>161</v>
      </c>
      <c r="J2464">
        <v>6.7367865169184324E-3</v>
      </c>
      <c r="K2464">
        <v>0.24976344005119383</v>
      </c>
      <c r="L2464">
        <v>4.4189791850868292E-2</v>
      </c>
      <c r="M2464"/>
      <c r="N2464">
        <v>1.2601479784999698E-2</v>
      </c>
      <c r="O2464">
        <v>0.69344528831293828</v>
      </c>
      <c r="P2464">
        <v>2.9368356800000002</v>
      </c>
      <c r="Q2464">
        <v>1.2219176600000001</v>
      </c>
      <c r="R2464">
        <v>40.829272639999992</v>
      </c>
      <c r="S2464">
        <v>13.8549411</v>
      </c>
      <c r="T2464">
        <v>0.43678669999999997</v>
      </c>
      <c r="U2464">
        <v>0.33092120000000003</v>
      </c>
      <c r="V2464"/>
      <c r="W2464">
        <v>0.36051450000000002</v>
      </c>
      <c r="X2464">
        <v>94.828633499999995</v>
      </c>
      <c r="Y2464">
        <v>1.4186938</v>
      </c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  <c r="AY2464"/>
      <c r="AZ2464"/>
      <c r="BA2464"/>
      <c r="BB2464"/>
      <c r="BC2464"/>
    </row>
    <row r="2465" spans="1:55" x14ac:dyDescent="0.2">
      <c r="A2465" s="3" t="str">
        <f t="shared" si="38"/>
        <v>ColombiaAR6_FAO1991</v>
      </c>
      <c r="B2465" t="s">
        <v>159</v>
      </c>
      <c r="C2465" t="s">
        <v>160</v>
      </c>
      <c r="D2465" t="s">
        <v>300</v>
      </c>
      <c r="E2465" t="s">
        <v>78</v>
      </c>
      <c r="F2465">
        <v>222.12867309989261</v>
      </c>
      <c r="G2465">
        <v>6.6760182904666445</v>
      </c>
      <c r="H2465" t="s">
        <v>112</v>
      </c>
      <c r="I2465" t="s">
        <v>199</v>
      </c>
      <c r="J2465">
        <v>6.7405588971306846E-3</v>
      </c>
      <c r="K2465">
        <v>0.25485581818324732</v>
      </c>
      <c r="L2465">
        <v>4.5610055440723288E-2</v>
      </c>
      <c r="M2465"/>
      <c r="N2465">
        <v>1.253662780737759E-2</v>
      </c>
      <c r="O2465">
        <v>0.68699749856865178</v>
      </c>
      <c r="P2465">
        <v>2.45215344</v>
      </c>
      <c r="Q2465">
        <v>1.24153026</v>
      </c>
      <c r="R2465">
        <v>40.867717120000002</v>
      </c>
      <c r="S2465">
        <v>13.7973108</v>
      </c>
      <c r="T2465">
        <v>0.43678669999999997</v>
      </c>
      <c r="U2465">
        <v>0.33092120000000003</v>
      </c>
      <c r="V2465"/>
      <c r="W2465">
        <v>0.36051450000000002</v>
      </c>
      <c r="X2465">
        <v>94.828633499999995</v>
      </c>
      <c r="Y2465">
        <v>1.4186938</v>
      </c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  <c r="AY2465"/>
      <c r="AZ2465"/>
      <c r="BA2465"/>
      <c r="BB2465"/>
      <c r="BC2465"/>
    </row>
    <row r="2466" spans="1:55" x14ac:dyDescent="0.2">
      <c r="A2466" s="3" t="str">
        <f t="shared" si="38"/>
        <v>ColombiaAR6_FAO1992</v>
      </c>
      <c r="B2466" t="s">
        <v>159</v>
      </c>
      <c r="C2466" t="s">
        <v>160</v>
      </c>
      <c r="D2466" t="s">
        <v>300</v>
      </c>
      <c r="E2466" t="s">
        <v>76</v>
      </c>
      <c r="F2466">
        <v>225.36465538744298</v>
      </c>
      <c r="G2466">
        <v>6.6402780405020598</v>
      </c>
      <c r="H2466" t="s">
        <v>45</v>
      </c>
      <c r="I2466" t="s">
        <v>199</v>
      </c>
      <c r="J2466">
        <v>6.8594383392030726E-3</v>
      </c>
      <c r="K2466">
        <v>0.2605330539335764</v>
      </c>
      <c r="L2466">
        <v>4.6621251112342138E-2</v>
      </c>
      <c r="M2466"/>
      <c r="N2466">
        <v>1.3127386789707048E-2</v>
      </c>
      <c r="O2466">
        <v>0.6797183081643744</v>
      </c>
      <c r="P2466">
        <v>2.38717808</v>
      </c>
      <c r="Q2466">
        <v>1.2624364000000001</v>
      </c>
      <c r="R2466">
        <v>41.564940159999999</v>
      </c>
      <c r="S2466">
        <v>13.7376603</v>
      </c>
      <c r="T2466">
        <v>0.43678669999999997</v>
      </c>
      <c r="U2466">
        <v>0.33092120000000003</v>
      </c>
      <c r="V2466"/>
      <c r="W2466">
        <v>0.36051450000000002</v>
      </c>
      <c r="X2466">
        <v>94.828633499999995</v>
      </c>
      <c r="Y2466">
        <v>1.4186938</v>
      </c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  <c r="AY2466"/>
      <c r="AZ2466"/>
      <c r="BA2466"/>
      <c r="BB2466"/>
      <c r="BC2466"/>
    </row>
    <row r="2467" spans="1:55" x14ac:dyDescent="0.2">
      <c r="A2467" s="3" t="str">
        <f t="shared" si="38"/>
        <v>ColombiaAR6_FAO1993</v>
      </c>
      <c r="B2467" t="s">
        <v>159</v>
      </c>
      <c r="C2467" t="s">
        <v>160</v>
      </c>
      <c r="D2467" t="s">
        <v>300</v>
      </c>
      <c r="E2467" t="s">
        <v>73</v>
      </c>
      <c r="F2467">
        <v>230.39209183327182</v>
      </c>
      <c r="G2467">
        <v>6.6558964508401353</v>
      </c>
      <c r="H2467" t="s">
        <v>45</v>
      </c>
      <c r="I2467" t="s">
        <v>199</v>
      </c>
      <c r="J2467">
        <v>6.9793990733323192E-3</v>
      </c>
      <c r="K2467">
        <v>0.26891041309158475</v>
      </c>
      <c r="L2467">
        <v>4.723366674072968E-2</v>
      </c>
      <c r="M2467"/>
      <c r="N2467">
        <v>1.4723393815334619E-2</v>
      </c>
      <c r="O2467">
        <v>0.66913252635235099</v>
      </c>
      <c r="P2467">
        <v>2.1749555200000001</v>
      </c>
      <c r="Q2467">
        <v>1.2892583</v>
      </c>
      <c r="R2467">
        <v>42.472011200000004</v>
      </c>
      <c r="S2467">
        <v>13.9901853</v>
      </c>
      <c r="T2467">
        <v>0.43678669999999997</v>
      </c>
      <c r="U2467">
        <v>0.33092120000000003</v>
      </c>
      <c r="V2467"/>
      <c r="W2467">
        <v>0.36051450000000002</v>
      </c>
      <c r="X2467">
        <v>94.828633499999995</v>
      </c>
      <c r="Y2467">
        <v>1.4186938</v>
      </c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  <c r="AY2467"/>
      <c r="AZ2467"/>
      <c r="BA2467"/>
      <c r="BB2467"/>
      <c r="BC2467"/>
    </row>
    <row r="2468" spans="1:55" x14ac:dyDescent="0.2">
      <c r="A2468" s="3" t="str">
        <f t="shared" si="38"/>
        <v>ColombiaAR6_FAO1994</v>
      </c>
      <c r="B2468" t="s">
        <v>159</v>
      </c>
      <c r="C2468" t="s">
        <v>160</v>
      </c>
      <c r="D2468" t="s">
        <v>300</v>
      </c>
      <c r="E2468" t="s">
        <v>70</v>
      </c>
      <c r="F2468">
        <v>232.94621945464766</v>
      </c>
      <c r="G2468">
        <v>6.5998916816711262</v>
      </c>
      <c r="H2468" t="s">
        <v>45</v>
      </c>
      <c r="I2468" t="s">
        <v>199</v>
      </c>
      <c r="J2468">
        <v>7.000151250291145E-3</v>
      </c>
      <c r="K2468">
        <v>0.26853455445697816</v>
      </c>
      <c r="L2468">
        <v>4.8327654371519632E-2</v>
      </c>
      <c r="M2468"/>
      <c r="N2468">
        <v>1.7166443007153153E-2</v>
      </c>
      <c r="O2468">
        <v>0.665971348164349</v>
      </c>
      <c r="P2468">
        <v>2.3010220800000001</v>
      </c>
      <c r="Q2468">
        <v>1.3159563000000001</v>
      </c>
      <c r="R2468">
        <v>43.075932799999997</v>
      </c>
      <c r="S2468">
        <v>14.204572199999999</v>
      </c>
      <c r="T2468">
        <v>0.43678669999999997</v>
      </c>
      <c r="U2468">
        <v>0.33092120000000003</v>
      </c>
      <c r="V2468"/>
      <c r="W2468">
        <v>0.36051450000000002</v>
      </c>
      <c r="X2468">
        <v>94.828633499999995</v>
      </c>
      <c r="Y2468">
        <v>1.4186938</v>
      </c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  <c r="AY2468"/>
      <c r="AZ2468"/>
      <c r="BA2468"/>
      <c r="BB2468"/>
      <c r="BC2468"/>
    </row>
    <row r="2469" spans="1:55" x14ac:dyDescent="0.2">
      <c r="A2469" s="3" t="str">
        <f t="shared" si="38"/>
        <v>ColombiaAR6_FAO1995</v>
      </c>
      <c r="B2469" t="s">
        <v>159</v>
      </c>
      <c r="C2469" t="s">
        <v>160</v>
      </c>
      <c r="D2469" t="s">
        <v>300</v>
      </c>
      <c r="E2469" t="s">
        <v>68</v>
      </c>
      <c r="F2469">
        <v>237.25228486653018</v>
      </c>
      <c r="G2469">
        <v>6.5958192574029795</v>
      </c>
      <c r="H2469" t="s">
        <v>112</v>
      </c>
      <c r="I2469" t="s">
        <v>199</v>
      </c>
      <c r="J2469">
        <v>6.9683905004994592E-3</v>
      </c>
      <c r="K2469">
        <v>0.28100452599295322</v>
      </c>
      <c r="L2469">
        <v>4.8213511691537335E-2</v>
      </c>
      <c r="M2469"/>
      <c r="N2469">
        <v>1.6926284477591088E-2</v>
      </c>
      <c r="O2469">
        <v>0.65385567783791843</v>
      </c>
      <c r="P2469">
        <v>2.2924404800000002</v>
      </c>
      <c r="Q2469">
        <v>1.3223070800000001</v>
      </c>
      <c r="R2469">
        <v>43.09229088</v>
      </c>
      <c r="S2469">
        <v>14.1595818</v>
      </c>
      <c r="T2469">
        <v>0.48574790000000001</v>
      </c>
      <c r="U2469">
        <v>0.33092120000000003</v>
      </c>
      <c r="V2469"/>
      <c r="W2469">
        <v>0.36051450000000002</v>
      </c>
      <c r="X2469">
        <v>94.828633499999995</v>
      </c>
      <c r="Y2469">
        <v>1.4186938</v>
      </c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  <c r="AY2469"/>
      <c r="AZ2469"/>
      <c r="BA2469"/>
      <c r="BB2469"/>
      <c r="BC2469"/>
    </row>
    <row r="2470" spans="1:55" x14ac:dyDescent="0.2">
      <c r="A2470" s="3" t="str">
        <f t="shared" si="38"/>
        <v>ColombiaAR6_FAO1996</v>
      </c>
      <c r="B2470" t="s">
        <v>159</v>
      </c>
      <c r="C2470" t="s">
        <v>160</v>
      </c>
      <c r="D2470" t="s">
        <v>300</v>
      </c>
      <c r="E2470" t="s">
        <v>65</v>
      </c>
      <c r="F2470">
        <v>237.29697963624497</v>
      </c>
      <c r="G2470">
        <v>6.477759005250463</v>
      </c>
      <c r="H2470" t="s">
        <v>112</v>
      </c>
      <c r="I2470" t="s">
        <v>199</v>
      </c>
      <c r="J2470">
        <v>6.89645917767461E-3</v>
      </c>
      <c r="K2470">
        <v>0.27994294237175993</v>
      </c>
      <c r="L2470">
        <v>4.8953438283788446E-2</v>
      </c>
      <c r="M2470"/>
      <c r="N2470">
        <v>1.6396084515507905E-2</v>
      </c>
      <c r="O2470">
        <v>0.65470753482894373</v>
      </c>
      <c r="P2470">
        <v>2.2952067199999995</v>
      </c>
      <c r="Q2470">
        <v>1.32275444</v>
      </c>
      <c r="R2470">
        <v>44.095932799999993</v>
      </c>
      <c r="S2470">
        <v>14.299439699999999</v>
      </c>
      <c r="T2470">
        <v>0.48574790000000001</v>
      </c>
      <c r="U2470">
        <v>0.20078663999999999</v>
      </c>
      <c r="V2470"/>
      <c r="W2470">
        <v>0.24319148000000002</v>
      </c>
      <c r="X2470">
        <v>94.828633499999995</v>
      </c>
      <c r="Y2470">
        <v>0.62604924000000006</v>
      </c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  <c r="AY2470"/>
      <c r="AZ2470"/>
      <c r="BA2470"/>
      <c r="BB2470"/>
      <c r="BC2470"/>
    </row>
    <row r="2471" spans="1:55" x14ac:dyDescent="0.2">
      <c r="A2471" s="3" t="str">
        <f t="shared" si="38"/>
        <v>ColombiaAR6_FAO1997</v>
      </c>
      <c r="B2471" t="s">
        <v>159</v>
      </c>
      <c r="C2471" t="s">
        <v>160</v>
      </c>
      <c r="D2471" t="s">
        <v>300</v>
      </c>
      <c r="E2471" t="s">
        <v>64</v>
      </c>
      <c r="F2471">
        <v>243.28843113318456</v>
      </c>
      <c r="G2471">
        <v>6.5238867162680263</v>
      </c>
      <c r="H2471" t="s">
        <v>130</v>
      </c>
      <c r="I2471" t="s">
        <v>161</v>
      </c>
      <c r="J2471">
        <v>6.8031093435941522E-3</v>
      </c>
      <c r="K2471">
        <v>0.29769802349376628</v>
      </c>
      <c r="L2471">
        <v>4.8478426331253141E-2</v>
      </c>
      <c r="M2471"/>
      <c r="N2471">
        <v>1.665382517832082E-2</v>
      </c>
      <c r="O2471">
        <v>0.63716972499665969</v>
      </c>
      <c r="P2471">
        <v>2.2209670400000001</v>
      </c>
      <c r="Q2471">
        <v>1.3110096199999999</v>
      </c>
      <c r="R2471">
        <v>43.468077920000006</v>
      </c>
      <c r="S2471">
        <v>14.277818099999999</v>
      </c>
      <c r="T2471">
        <v>0.48574790000000001</v>
      </c>
      <c r="U2471">
        <v>0.53749638</v>
      </c>
      <c r="V2471"/>
      <c r="W2471">
        <v>0.62464453999999991</v>
      </c>
      <c r="X2471">
        <v>94.828633499999995</v>
      </c>
      <c r="Y2471">
        <v>0.63877393999999998</v>
      </c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  <c r="AY2471"/>
      <c r="AZ2471"/>
      <c r="BA2471"/>
      <c r="BB2471"/>
      <c r="BC2471"/>
    </row>
    <row r="2472" spans="1:55" x14ac:dyDescent="0.2">
      <c r="A2472" s="3" t="str">
        <f t="shared" si="38"/>
        <v>ColombiaAR6_FAO1998</v>
      </c>
      <c r="B2472" t="s">
        <v>159</v>
      </c>
      <c r="C2472" t="s">
        <v>160</v>
      </c>
      <c r="D2472" t="s">
        <v>300</v>
      </c>
      <c r="E2472" t="s">
        <v>62</v>
      </c>
      <c r="F2472">
        <v>245.33188973227183</v>
      </c>
      <c r="G2472">
        <v>6.465560114652761</v>
      </c>
      <c r="H2472" t="s">
        <v>45</v>
      </c>
      <c r="I2472" t="s">
        <v>161</v>
      </c>
      <c r="J2472">
        <v>6.9576363667989537E-3</v>
      </c>
      <c r="K2472">
        <v>0.30021197766714097</v>
      </c>
      <c r="L2472">
        <v>4.8799108576488191E-2</v>
      </c>
      <c r="M2472"/>
      <c r="N2472">
        <v>1.6539328299461652E-2</v>
      </c>
      <c r="O2472">
        <v>0.6344495854569091</v>
      </c>
      <c r="P2472">
        <v>2.2700086399999999</v>
      </c>
      <c r="Q2472">
        <v>1.2887415799999999</v>
      </c>
      <c r="R2472">
        <v>43.643254079999998</v>
      </c>
      <c r="S2472">
        <v>14.464495500000002</v>
      </c>
      <c r="T2472">
        <v>0.49599360000000003</v>
      </c>
      <c r="U2472">
        <v>0.54352356000000002</v>
      </c>
      <c r="V2472"/>
      <c r="W2472">
        <v>0.65000797999999993</v>
      </c>
      <c r="X2472">
        <v>94.828633499999995</v>
      </c>
      <c r="Y2472">
        <v>0.86073937999999994</v>
      </c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  <c r="AY2472"/>
      <c r="AZ2472"/>
      <c r="BA2472"/>
      <c r="BB2472"/>
      <c r="BC2472"/>
    </row>
    <row r="2473" spans="1:55" x14ac:dyDescent="0.2">
      <c r="A2473" s="3" t="str">
        <f t="shared" si="38"/>
        <v>ColombiaAR6_FAO1999</v>
      </c>
      <c r="B2473" t="s">
        <v>159</v>
      </c>
      <c r="C2473" t="s">
        <v>160</v>
      </c>
      <c r="D2473" t="s">
        <v>300</v>
      </c>
      <c r="E2473" t="s">
        <v>60</v>
      </c>
      <c r="F2473">
        <v>233.60316307858835</v>
      </c>
      <c r="G2473">
        <v>6.0542429257113337</v>
      </c>
      <c r="H2473" t="s">
        <v>130</v>
      </c>
      <c r="I2473" t="s">
        <v>181</v>
      </c>
      <c r="J2473">
        <v>6.6254007315895667E-3</v>
      </c>
      <c r="K2473">
        <v>0.28007169579649599</v>
      </c>
      <c r="L2473">
        <v>5.201006098648029E-2</v>
      </c>
      <c r="M2473"/>
      <c r="N2473">
        <v>1.3538199961473494E-2</v>
      </c>
      <c r="O2473">
        <v>0.65438004325555033</v>
      </c>
      <c r="P2473">
        <v>2.5652999999999997</v>
      </c>
      <c r="Q2473">
        <v>1.24289348</v>
      </c>
      <c r="R2473">
        <v>41.581219359999999</v>
      </c>
      <c r="S2473">
        <v>13.957616399999999</v>
      </c>
      <c r="T2473">
        <v>0.51144580000000006</v>
      </c>
      <c r="U2473">
        <v>0.36212213999999993</v>
      </c>
      <c r="V2473"/>
      <c r="W2473">
        <v>0.39810792000000006</v>
      </c>
      <c r="X2473">
        <v>94.828633499999995</v>
      </c>
      <c r="Y2473">
        <v>0.62594024000000004</v>
      </c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  <c r="AY2473"/>
      <c r="AZ2473"/>
      <c r="BA2473"/>
      <c r="BB2473"/>
      <c r="BC2473"/>
    </row>
    <row r="2474" spans="1:55" x14ac:dyDescent="0.2">
      <c r="A2474" s="3" t="str">
        <f t="shared" si="38"/>
        <v>ColombiaAR6_FAO2000</v>
      </c>
      <c r="B2474" t="s">
        <v>159</v>
      </c>
      <c r="C2474" t="s">
        <v>160</v>
      </c>
      <c r="D2474" t="s">
        <v>300</v>
      </c>
      <c r="E2474" t="s">
        <v>58</v>
      </c>
      <c r="F2474">
        <v>237.45357777530199</v>
      </c>
      <c r="G2474">
        <v>6.0551513535603538</v>
      </c>
      <c r="H2474" t="s">
        <v>130</v>
      </c>
      <c r="I2474" t="s">
        <v>181</v>
      </c>
      <c r="J2474">
        <v>6.6005575167832498E-3</v>
      </c>
      <c r="K2474">
        <v>0.28394957922724973</v>
      </c>
      <c r="L2474">
        <v>5.1915208503049995E-2</v>
      </c>
      <c r="M2474"/>
      <c r="N2474">
        <v>1.501560024239338E-2</v>
      </c>
      <c r="O2474">
        <v>0.64911961202730695</v>
      </c>
      <c r="P2474">
        <v>2.66439504</v>
      </c>
      <c r="Q2474">
        <v>1.2814916600000001</v>
      </c>
      <c r="R2474">
        <v>41.778117440000003</v>
      </c>
      <c r="S2474">
        <v>14.2362129</v>
      </c>
      <c r="T2474">
        <v>0.54833189999999998</v>
      </c>
      <c r="U2474">
        <v>0.73951627999999991</v>
      </c>
      <c r="V2474"/>
      <c r="W2474">
        <v>0.78900990000000004</v>
      </c>
      <c r="X2474">
        <v>94.828633499999995</v>
      </c>
      <c r="Y2474">
        <v>0.85378574000000007</v>
      </c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  <c r="AY2474"/>
      <c r="AZ2474"/>
      <c r="BA2474"/>
      <c r="BB2474"/>
      <c r="BC2474"/>
    </row>
    <row r="2475" spans="1:55" x14ac:dyDescent="0.2">
      <c r="A2475" s="3" t="str">
        <f t="shared" si="38"/>
        <v>ColombiaAR6_FAO2001</v>
      </c>
      <c r="B2475" t="s">
        <v>159</v>
      </c>
      <c r="C2475" t="s">
        <v>160</v>
      </c>
      <c r="D2475" t="s">
        <v>300</v>
      </c>
      <c r="E2475" t="s">
        <v>55</v>
      </c>
      <c r="F2475">
        <v>226.60265084577182</v>
      </c>
      <c r="G2475">
        <v>5.6881209363142942</v>
      </c>
      <c r="H2475" t="s">
        <v>47</v>
      </c>
      <c r="I2475" t="s">
        <v>164</v>
      </c>
      <c r="J2475">
        <v>6.2871170427826742E-3</v>
      </c>
      <c r="K2475">
        <v>0.29990165257168638</v>
      </c>
      <c r="L2475">
        <v>5.5737156881700556E-2</v>
      </c>
      <c r="M2475"/>
      <c r="N2475">
        <v>1.5253283609433529E-2</v>
      </c>
      <c r="O2475">
        <v>0.62910790693717955</v>
      </c>
      <c r="P2475">
        <v>2.6725441599999997</v>
      </c>
      <c r="Q2475">
        <v>1.3224829600000001</v>
      </c>
      <c r="R2475">
        <v>42.074050720000002</v>
      </c>
      <c r="S2475">
        <v>14.1646869</v>
      </c>
      <c r="T2475">
        <v>0.57241209999999998</v>
      </c>
      <c r="U2475">
        <v>8.8437939999999993E-2</v>
      </c>
      <c r="V2475"/>
      <c r="W2475">
        <v>0.12201529999999999</v>
      </c>
      <c r="X2475">
        <v>88.702313200000006</v>
      </c>
      <c r="Y2475">
        <v>1.8544612600000001</v>
      </c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  <c r="AY2475"/>
      <c r="AZ2475"/>
      <c r="BA2475"/>
      <c r="BB2475"/>
      <c r="BC2475"/>
    </row>
    <row r="2476" spans="1:55" x14ac:dyDescent="0.2">
      <c r="A2476" s="3" t="str">
        <f t="shared" si="38"/>
        <v>ColombiaAR6_FAO2002</v>
      </c>
      <c r="B2476" t="s">
        <v>159</v>
      </c>
      <c r="C2476" t="s">
        <v>160</v>
      </c>
      <c r="D2476" t="s">
        <v>300</v>
      </c>
      <c r="E2476" t="s">
        <v>52</v>
      </c>
      <c r="F2476">
        <v>224.43044628778523</v>
      </c>
      <c r="G2476">
        <v>5.5477868418065741</v>
      </c>
      <c r="H2476" t="s">
        <v>47</v>
      </c>
      <c r="I2476" t="s">
        <v>181</v>
      </c>
      <c r="J2476">
        <v>6.0706574932587968E-3</v>
      </c>
      <c r="K2476">
        <v>0.29084035543058928</v>
      </c>
      <c r="L2476">
        <v>5.7625528148779886E-2</v>
      </c>
      <c r="M2476"/>
      <c r="N2476">
        <v>1.5431778786194464E-2</v>
      </c>
      <c r="O2476">
        <v>0.63610233763443647</v>
      </c>
      <c r="P2476">
        <v>2.4222279999999996</v>
      </c>
      <c r="Q2476">
        <v>1.3209418599999998</v>
      </c>
      <c r="R2476">
        <v>42.520536</v>
      </c>
      <c r="S2476">
        <v>14.586936</v>
      </c>
      <c r="T2476">
        <v>0.58383299999999994</v>
      </c>
      <c r="U2476">
        <v>5.2814260000000002E-2</v>
      </c>
      <c r="V2476"/>
      <c r="W2476">
        <v>6.0176599999999997E-2</v>
      </c>
      <c r="X2476">
        <v>88.702313200000006</v>
      </c>
      <c r="Y2476">
        <v>1.4979356400000001</v>
      </c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  <c r="AZ2476"/>
      <c r="BA2476"/>
      <c r="BB2476"/>
      <c r="BC2476"/>
    </row>
    <row r="2477" spans="1:55" x14ac:dyDescent="0.2">
      <c r="A2477" s="3" t="str">
        <f t="shared" si="38"/>
        <v>ColombiaAR6_FAO2003</v>
      </c>
      <c r="B2477" t="s">
        <v>159</v>
      </c>
      <c r="C2477" t="s">
        <v>160</v>
      </c>
      <c r="D2477" t="s">
        <v>300</v>
      </c>
      <c r="E2477" t="s">
        <v>50</v>
      </c>
      <c r="F2477">
        <v>226.05304843583892</v>
      </c>
      <c r="G2477">
        <v>5.5057424066737841</v>
      </c>
      <c r="H2477" t="s">
        <v>116</v>
      </c>
      <c r="I2477" t="s">
        <v>181</v>
      </c>
      <c r="J2477">
        <v>5.9551895789611824E-3</v>
      </c>
      <c r="K2477">
        <v>0.28530901052698993</v>
      </c>
      <c r="L2477">
        <v>5.8551117056741223E-2</v>
      </c>
      <c r="M2477"/>
      <c r="N2477">
        <v>1.6594722017494647E-2</v>
      </c>
      <c r="O2477">
        <v>0.63954515039877424</v>
      </c>
      <c r="P2477">
        <v>2.80677888</v>
      </c>
      <c r="Q2477">
        <v>1.3214468199999998</v>
      </c>
      <c r="R2477">
        <v>42.585427039999992</v>
      </c>
      <c r="S2477">
        <v>14.779646699999999</v>
      </c>
      <c r="T2477">
        <v>0.60650630000000005</v>
      </c>
      <c r="U2477">
        <v>0.26992959999999999</v>
      </c>
      <c r="V2477"/>
      <c r="W2477">
        <v>0.30662957999999996</v>
      </c>
      <c r="X2477">
        <v>88.702313200000006</v>
      </c>
      <c r="Y2477">
        <v>2.3976229</v>
      </c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  <c r="AY2477"/>
      <c r="AZ2477"/>
      <c r="BA2477"/>
      <c r="BB2477"/>
      <c r="BC2477"/>
    </row>
    <row r="2478" spans="1:55" x14ac:dyDescent="0.2">
      <c r="A2478" s="3" t="str">
        <f t="shared" si="38"/>
        <v>ColombiaAR6_FAO2004</v>
      </c>
      <c r="B2478" t="s">
        <v>159</v>
      </c>
      <c r="C2478" t="s">
        <v>160</v>
      </c>
      <c r="D2478" t="s">
        <v>300</v>
      </c>
      <c r="E2478" t="s">
        <v>46</v>
      </c>
      <c r="F2478">
        <v>227.82863317838925</v>
      </c>
      <c r="G2478">
        <v>5.4703027069070256</v>
      </c>
      <c r="H2478" t="s">
        <v>114</v>
      </c>
      <c r="I2478" t="s">
        <v>228</v>
      </c>
      <c r="J2478">
        <v>5.7271233939258015E-3</v>
      </c>
      <c r="K2478">
        <v>0.28231366207612518</v>
      </c>
      <c r="L2478">
        <v>5.9423584345517588E-2</v>
      </c>
      <c r="M2478"/>
      <c r="N2478">
        <v>1.6829377179284663E-2</v>
      </c>
      <c r="O2478">
        <v>0.64143337639907261</v>
      </c>
      <c r="P2478">
        <v>2.92914896</v>
      </c>
      <c r="Q2478">
        <v>1.30777896</v>
      </c>
      <c r="R2478">
        <v>42.762713919999996</v>
      </c>
      <c r="S2478">
        <v>14.8537935</v>
      </c>
      <c r="T2478">
        <v>0.6559104</v>
      </c>
      <c r="U2478">
        <v>0.91316397999999999</v>
      </c>
      <c r="V2478"/>
      <c r="W2478">
        <v>0.95655325999999996</v>
      </c>
      <c r="X2478">
        <v>88.702313200000006</v>
      </c>
      <c r="Y2478">
        <v>2.9137193799999994</v>
      </c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  <c r="AY2478"/>
      <c r="AZ2478"/>
      <c r="BA2478"/>
      <c r="BB2478"/>
      <c r="BC2478"/>
    </row>
    <row r="2479" spans="1:55" x14ac:dyDescent="0.2">
      <c r="A2479" s="3" t="str">
        <f t="shared" si="38"/>
        <v>ColombiaAR6_FAO2005</v>
      </c>
      <c r="B2479" t="s">
        <v>159</v>
      </c>
      <c r="C2479" t="s">
        <v>160</v>
      </c>
      <c r="D2479" t="s">
        <v>300</v>
      </c>
      <c r="E2479" t="s">
        <v>43</v>
      </c>
      <c r="F2479">
        <v>228.4003498004455</v>
      </c>
      <c r="G2479">
        <v>5.4096462513730277</v>
      </c>
      <c r="H2479" t="s">
        <v>114</v>
      </c>
      <c r="I2479" t="s">
        <v>200</v>
      </c>
      <c r="J2479">
        <v>5.6132560832880783E-3</v>
      </c>
      <c r="K2479">
        <v>0.2857707121485431</v>
      </c>
      <c r="L2479">
        <v>6.0300992175334245E-2</v>
      </c>
      <c r="M2479"/>
      <c r="N2479">
        <v>1.9632590321132792E-2</v>
      </c>
      <c r="O2479">
        <v>0.63429570535498991</v>
      </c>
      <c r="P2479">
        <v>2.56997024</v>
      </c>
      <c r="Q2479">
        <v>1.3156560799999999</v>
      </c>
      <c r="R2479">
        <v>43.941956319999996</v>
      </c>
      <c r="S2479">
        <v>14.9518551</v>
      </c>
      <c r="T2479">
        <v>0.6559104</v>
      </c>
      <c r="U2479">
        <v>6.4612559999999999E-2</v>
      </c>
      <c r="V2479"/>
      <c r="W2479">
        <v>7.2735079999999994E-2</v>
      </c>
      <c r="X2479">
        <v>88.702313200000006</v>
      </c>
      <c r="Y2479">
        <v>1.6146267599999999</v>
      </c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  <c r="AY2479"/>
      <c r="AZ2479"/>
      <c r="BA2479"/>
      <c r="BB2479"/>
      <c r="BC2479"/>
    </row>
    <row r="2480" spans="1:55" x14ac:dyDescent="0.2">
      <c r="A2480" s="3" t="str">
        <f t="shared" si="38"/>
        <v>ColombiaAR6_FAO2006</v>
      </c>
      <c r="B2480" t="s">
        <v>159</v>
      </c>
      <c r="C2480" t="s">
        <v>160</v>
      </c>
      <c r="D2480" t="s">
        <v>300</v>
      </c>
      <c r="E2480" t="s">
        <v>39</v>
      </c>
      <c r="F2480">
        <v>228.99914595286268</v>
      </c>
      <c r="G2480">
        <v>5.3538360133285927</v>
      </c>
      <c r="H2480" t="s">
        <v>133</v>
      </c>
      <c r="I2480" t="s">
        <v>200</v>
      </c>
      <c r="J2480">
        <v>5.4327606908615338E-3</v>
      </c>
      <c r="K2480">
        <v>0.28664851726767948</v>
      </c>
      <c r="L2480">
        <v>6.1720349713992859E-2</v>
      </c>
      <c r="M2480"/>
      <c r="N2480">
        <v>1.9880265485489587E-2</v>
      </c>
      <c r="O2480">
        <v>0.63175086753283805</v>
      </c>
      <c r="P2480">
        <v>2.42291072</v>
      </c>
      <c r="Q2480">
        <v>1.3973736399999999</v>
      </c>
      <c r="R2480">
        <v>43.979184959999998</v>
      </c>
      <c r="S2480">
        <v>15.067443300000001</v>
      </c>
      <c r="T2480">
        <v>0.6559104</v>
      </c>
      <c r="U2480">
        <v>0.15858996</v>
      </c>
      <c r="V2480"/>
      <c r="W2480">
        <v>0.17368243999999999</v>
      </c>
      <c r="X2480">
        <v>88.702313200000006</v>
      </c>
      <c r="Y2480">
        <v>1.2219570399999999</v>
      </c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  <c r="AY2480"/>
      <c r="AZ2480"/>
      <c r="BA2480"/>
      <c r="BB2480"/>
      <c r="BC2480"/>
    </row>
    <row r="2481" spans="1:55" x14ac:dyDescent="0.2">
      <c r="A2481" s="3" t="str">
        <f t="shared" si="38"/>
        <v>ColombiaAR6_FAO2007</v>
      </c>
      <c r="B2481" t="s">
        <v>159</v>
      </c>
      <c r="C2481" t="s">
        <v>160</v>
      </c>
      <c r="D2481" t="s">
        <v>300</v>
      </c>
      <c r="E2481" t="s">
        <v>37</v>
      </c>
      <c r="F2481">
        <v>234.27084503695772</v>
      </c>
      <c r="G2481">
        <v>5.4095898179394011</v>
      </c>
      <c r="H2481" t="s">
        <v>114</v>
      </c>
      <c r="I2481" t="s">
        <v>200</v>
      </c>
      <c r="J2481">
        <v>5.4643443245480632E-3</v>
      </c>
      <c r="K2481">
        <v>0.28606643481207344</v>
      </c>
      <c r="L2481">
        <v>6.1873030066484778E-2</v>
      </c>
      <c r="M2481"/>
      <c r="N2481">
        <v>2.1569210361425287E-2</v>
      </c>
      <c r="O2481">
        <v>0.63049132476001646</v>
      </c>
      <c r="P2481">
        <v>2.4341089600000001</v>
      </c>
      <c r="Q2481">
        <v>1.5362175600000001</v>
      </c>
      <c r="R2481">
        <v>44.373897759999998</v>
      </c>
      <c r="S2481">
        <v>15.447677699999998</v>
      </c>
      <c r="T2481">
        <v>0.66375229999999996</v>
      </c>
      <c r="U2481">
        <v>0.69460725999999995</v>
      </c>
      <c r="V2481"/>
      <c r="W2481">
        <v>0.77169650000000001</v>
      </c>
      <c r="X2481">
        <v>88.702313200000006</v>
      </c>
      <c r="Y2481">
        <v>2.7265166000000001</v>
      </c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  <c r="AY2481"/>
      <c r="AZ2481"/>
      <c r="BA2481"/>
      <c r="BB2481"/>
      <c r="BC2481"/>
    </row>
    <row r="2482" spans="1:55" x14ac:dyDescent="0.2">
      <c r="A2482" s="3" t="str">
        <f t="shared" si="38"/>
        <v>ColombiaAR6_FAO2008</v>
      </c>
      <c r="B2482" t="s">
        <v>159</v>
      </c>
      <c r="C2482" t="s">
        <v>160</v>
      </c>
      <c r="D2482" t="s">
        <v>300</v>
      </c>
      <c r="E2482" t="s">
        <v>33</v>
      </c>
      <c r="F2482">
        <v>235.44571610604271</v>
      </c>
      <c r="G2482">
        <v>5.3735942980948854</v>
      </c>
      <c r="H2482" t="s">
        <v>119</v>
      </c>
      <c r="I2482" t="s">
        <v>201</v>
      </c>
      <c r="J2482">
        <v>5.4638583612594185E-3</v>
      </c>
      <c r="K2482">
        <v>0.29099587121968912</v>
      </c>
      <c r="L2482">
        <v>6.3098139777737539E-2</v>
      </c>
      <c r="M2482"/>
      <c r="N2482">
        <v>2.1353161743780765E-2</v>
      </c>
      <c r="O2482">
        <v>0.62455282725879258</v>
      </c>
      <c r="P2482">
        <v>2.78159168</v>
      </c>
      <c r="Q2482">
        <v>1.5922562200000001</v>
      </c>
      <c r="R2482">
        <v>44.549732159999998</v>
      </c>
      <c r="S2482">
        <v>15.478499399999999</v>
      </c>
      <c r="T2482">
        <v>0.68207759999999995</v>
      </c>
      <c r="U2482">
        <v>0.21067939999999999</v>
      </c>
      <c r="V2482"/>
      <c r="W2482">
        <v>0.21649680000000002</v>
      </c>
      <c r="X2482">
        <v>88.702313200000006</v>
      </c>
      <c r="Y2482">
        <v>1.9992938399999998</v>
      </c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  <c r="AY2482"/>
      <c r="AZ2482"/>
      <c r="BA2482"/>
      <c r="BB2482"/>
      <c r="BC2482"/>
    </row>
    <row r="2483" spans="1:55" x14ac:dyDescent="0.2">
      <c r="A2483" s="3" t="str">
        <f t="shared" si="38"/>
        <v>ColombiaAR6_FAO2009</v>
      </c>
      <c r="B2483" t="s">
        <v>159</v>
      </c>
      <c r="C2483" t="s">
        <v>160</v>
      </c>
      <c r="D2483" t="s">
        <v>300</v>
      </c>
      <c r="E2483" t="s">
        <v>31</v>
      </c>
      <c r="F2483">
        <v>238.89012248571569</v>
      </c>
      <c r="G2483">
        <v>5.3908599974521705</v>
      </c>
      <c r="H2483" t="s">
        <v>48</v>
      </c>
      <c r="I2483" t="s">
        <v>201</v>
      </c>
      <c r="J2483">
        <v>5.5522276670534011E-3</v>
      </c>
      <c r="K2483">
        <v>0.30398197468144728</v>
      </c>
      <c r="L2483">
        <v>6.3700107077364024E-2</v>
      </c>
      <c r="M2483"/>
      <c r="N2483">
        <v>1.9234716491156264E-2</v>
      </c>
      <c r="O2483">
        <v>0.61308320175003239</v>
      </c>
      <c r="P2483">
        <v>2.9765014399999998</v>
      </c>
      <c r="Q2483">
        <v>1.6026058999999999</v>
      </c>
      <c r="R2483">
        <v>44.455851360000004</v>
      </c>
      <c r="S2483">
        <v>15.5474046</v>
      </c>
      <c r="T2483">
        <v>0.68401800000000001</v>
      </c>
      <c r="U2483">
        <v>9.6481480000000008E-2</v>
      </c>
      <c r="V2483"/>
      <c r="W2483">
        <v>0.10526888</v>
      </c>
      <c r="X2483">
        <v>88.702313200000006</v>
      </c>
      <c r="Y2483">
        <v>1.3424710199999998</v>
      </c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  <c r="AY2483"/>
      <c r="AZ2483"/>
      <c r="BA2483"/>
      <c r="BB2483"/>
      <c r="BC2483"/>
    </row>
    <row r="2484" spans="1:55" x14ac:dyDescent="0.2">
      <c r="A2484" s="3" t="str">
        <f t="shared" si="38"/>
        <v>ColombiaAR6_FAO2010</v>
      </c>
      <c r="B2484" t="s">
        <v>159</v>
      </c>
      <c r="C2484" t="s">
        <v>160</v>
      </c>
      <c r="D2484" t="s">
        <v>300</v>
      </c>
      <c r="E2484" t="s">
        <v>30</v>
      </c>
      <c r="F2484">
        <v>244.1138913063208</v>
      </c>
      <c r="G2484">
        <v>5.4470122953631046</v>
      </c>
      <c r="H2484" t="s">
        <v>48</v>
      </c>
      <c r="I2484" t="s">
        <v>201</v>
      </c>
      <c r="J2484">
        <v>5.451187731936361E-3</v>
      </c>
      <c r="K2484">
        <v>0.30976360588961699</v>
      </c>
      <c r="L2484">
        <v>6.381638490524294E-2</v>
      </c>
      <c r="M2484"/>
      <c r="N2484">
        <v>1.9582896629218881E-2</v>
      </c>
      <c r="O2484">
        <v>0.60683711257592121</v>
      </c>
      <c r="P2484">
        <v>2.71814768</v>
      </c>
      <c r="Q2484">
        <v>1.6819467800000001</v>
      </c>
      <c r="R2484">
        <v>45.728629120000001</v>
      </c>
      <c r="S2484">
        <v>16.0691895</v>
      </c>
      <c r="T2484">
        <v>0.70234289999999999</v>
      </c>
      <c r="U2484">
        <v>6.016843999999999E-2</v>
      </c>
      <c r="V2484"/>
      <c r="W2484">
        <v>7.9803160000000012E-2</v>
      </c>
      <c r="X2484">
        <v>88.702313200000006</v>
      </c>
      <c r="Y2484">
        <v>1.4278190799999999</v>
      </c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  <c r="AY2484"/>
      <c r="AZ2484"/>
      <c r="BA2484"/>
      <c r="BB2484"/>
      <c r="BC2484"/>
    </row>
    <row r="2485" spans="1:55" x14ac:dyDescent="0.2">
      <c r="A2485" s="3" t="str">
        <f t="shared" si="38"/>
        <v>ColombiaAR6_FAO2011</v>
      </c>
      <c r="B2485" t="s">
        <v>159</v>
      </c>
      <c r="C2485" t="s">
        <v>160</v>
      </c>
      <c r="D2485" t="s">
        <v>300</v>
      </c>
      <c r="E2485" t="s">
        <v>29</v>
      </c>
      <c r="F2485">
        <v>223.65694887658537</v>
      </c>
      <c r="G2485">
        <v>4.9362697795103205</v>
      </c>
      <c r="H2485" t="s">
        <v>53</v>
      </c>
      <c r="I2485" t="s">
        <v>200</v>
      </c>
      <c r="J2485">
        <v>4.9794451462192441E-3</v>
      </c>
      <c r="K2485">
        <v>0.36940240524348383</v>
      </c>
      <c r="L2485">
        <v>7.1253313231835688E-2</v>
      </c>
      <c r="M2485"/>
      <c r="N2485">
        <v>2.3733992277185902E-2</v>
      </c>
      <c r="O2485">
        <v>0.53561028924749454</v>
      </c>
      <c r="P2485">
        <v>2.86136656</v>
      </c>
      <c r="Q2485">
        <v>1.60982326</v>
      </c>
      <c r="R2485">
        <v>42.337855359999999</v>
      </c>
      <c r="S2485">
        <v>15.333236099999999</v>
      </c>
      <c r="T2485">
        <v>0.72400930000000008</v>
      </c>
      <c r="U2485">
        <v>0.11018979999999999</v>
      </c>
      <c r="V2485"/>
      <c r="W2485">
        <v>0.11355217999999999</v>
      </c>
      <c r="X2485">
        <v>59.250203500000005</v>
      </c>
      <c r="Y2485">
        <v>1.1420803399999999</v>
      </c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  <c r="AY2485"/>
      <c r="AZ2485"/>
      <c r="BA2485"/>
      <c r="BB2485"/>
      <c r="BC2485"/>
    </row>
    <row r="2486" spans="1:55" x14ac:dyDescent="0.2">
      <c r="A2486" s="3" t="str">
        <f t="shared" si="38"/>
        <v>ColombiaAR6_FAO2012</v>
      </c>
      <c r="B2486" t="s">
        <v>159</v>
      </c>
      <c r="C2486" t="s">
        <v>160</v>
      </c>
      <c r="D2486" t="s">
        <v>300</v>
      </c>
      <c r="E2486" t="s">
        <v>28</v>
      </c>
      <c r="F2486">
        <v>221.29752204494724</v>
      </c>
      <c r="G2486">
        <v>4.8336793150293325</v>
      </c>
      <c r="H2486" t="s">
        <v>136</v>
      </c>
      <c r="I2486" t="s">
        <v>210</v>
      </c>
      <c r="J2486">
        <v>4.8725995882819822E-3</v>
      </c>
      <c r="K2486">
        <v>0.37716599406972007</v>
      </c>
      <c r="L2486">
        <v>7.3629975932788957E-2</v>
      </c>
      <c r="M2486"/>
      <c r="N2486">
        <v>2.598351505434271E-2</v>
      </c>
      <c r="O2486">
        <v>0.52322051494314825</v>
      </c>
      <c r="P2486">
        <v>2.7175900799999999</v>
      </c>
      <c r="Q2486">
        <v>1.5464908799999999</v>
      </c>
      <c r="R2486">
        <v>39.599258719999995</v>
      </c>
      <c r="S2486">
        <v>14.3279409</v>
      </c>
      <c r="T2486">
        <v>0.72400930000000008</v>
      </c>
      <c r="U2486">
        <v>9.0530599999999989E-2</v>
      </c>
      <c r="V2486"/>
      <c r="W2486">
        <v>0.1222878</v>
      </c>
      <c r="X2486">
        <v>59.250203500000005</v>
      </c>
      <c r="Y2486">
        <v>1.0753015800000001</v>
      </c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  <c r="AX2486"/>
      <c r="AY2486"/>
      <c r="AZ2486"/>
      <c r="BA2486"/>
      <c r="BB2486"/>
      <c r="BC2486"/>
    </row>
    <row r="2487" spans="1:55" x14ac:dyDescent="0.2">
      <c r="A2487" s="3" t="str">
        <f t="shared" si="38"/>
        <v>ColombiaAR6_FAO2013</v>
      </c>
      <c r="B2487" t="s">
        <v>159</v>
      </c>
      <c r="C2487" t="s">
        <v>160</v>
      </c>
      <c r="D2487" t="s">
        <v>300</v>
      </c>
      <c r="E2487" t="s">
        <v>27</v>
      </c>
      <c r="F2487">
        <v>229.30996302135532</v>
      </c>
      <c r="G2487">
        <v>4.9593475101795281</v>
      </c>
      <c r="H2487" t="s">
        <v>53</v>
      </c>
      <c r="I2487" t="s">
        <v>210</v>
      </c>
      <c r="J2487">
        <v>4.9836804858332572E-3</v>
      </c>
      <c r="K2487">
        <v>0.40342144898596538</v>
      </c>
      <c r="L2487">
        <v>7.2617707400266046E-2</v>
      </c>
      <c r="M2487"/>
      <c r="N2487">
        <v>2.384502889306293E-2</v>
      </c>
      <c r="O2487">
        <v>0.50011581472070565</v>
      </c>
      <c r="P2487">
        <v>2.9325353599999997</v>
      </c>
      <c r="Q2487">
        <v>1.5046426799999999</v>
      </c>
      <c r="R2487">
        <v>38.607361759999996</v>
      </c>
      <c r="S2487">
        <v>13.7696013</v>
      </c>
      <c r="T2487">
        <v>0.73309340000000001</v>
      </c>
      <c r="U2487">
        <v>0.14969628000000001</v>
      </c>
      <c r="V2487"/>
      <c r="W2487">
        <v>0.16663349999999999</v>
      </c>
      <c r="X2487">
        <v>59.250203500000005</v>
      </c>
      <c r="Y2487">
        <v>1.2920817600000001</v>
      </c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  <c r="AY2487"/>
      <c r="AZ2487"/>
      <c r="BA2487"/>
      <c r="BB2487"/>
      <c r="BC2487"/>
    </row>
    <row r="2488" spans="1:55" x14ac:dyDescent="0.2">
      <c r="A2488" s="3" t="str">
        <f t="shared" si="38"/>
        <v>ColombiaAR6_FAO2014</v>
      </c>
      <c r="B2488" t="s">
        <v>159</v>
      </c>
      <c r="C2488" t="s">
        <v>160</v>
      </c>
      <c r="D2488" t="s">
        <v>300</v>
      </c>
      <c r="E2488" t="s">
        <v>24</v>
      </c>
      <c r="F2488">
        <v>232.53332881468361</v>
      </c>
      <c r="G2488">
        <v>4.9816528737796375</v>
      </c>
      <c r="H2488" t="s">
        <v>242</v>
      </c>
      <c r="I2488" t="s">
        <v>210</v>
      </c>
      <c r="J2488">
        <v>4.9866653456703347E-3</v>
      </c>
      <c r="K2488">
        <v>0.40582969846866729</v>
      </c>
      <c r="L2488">
        <v>7.3149928540272982E-2</v>
      </c>
      <c r="M2488"/>
      <c r="N2488">
        <v>2.5517709319888695E-2</v>
      </c>
      <c r="O2488">
        <v>0.49550266367117102</v>
      </c>
      <c r="P2488">
        <v>2.59966176</v>
      </c>
      <c r="Q2488">
        <v>1.5569109600000002</v>
      </c>
      <c r="R2488">
        <v>38.31059072</v>
      </c>
      <c r="S2488">
        <v>14.181831300000001</v>
      </c>
      <c r="T2488">
        <v>0.73309340000000001</v>
      </c>
      <c r="U2488">
        <v>0.33724238000000001</v>
      </c>
      <c r="V2488"/>
      <c r="W2488">
        <v>0.35933483999999999</v>
      </c>
      <c r="X2488">
        <v>59.250203500000005</v>
      </c>
      <c r="Y2488">
        <v>1.8186632</v>
      </c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  <c r="AY2488"/>
      <c r="AZ2488"/>
      <c r="BA2488"/>
      <c r="BB2488"/>
      <c r="BC2488"/>
    </row>
    <row r="2489" spans="1:55" x14ac:dyDescent="0.2">
      <c r="A2489" s="3" t="str">
        <f t="shared" si="38"/>
        <v>ColombiaAR6_FAO2015</v>
      </c>
      <c r="B2489" t="s">
        <v>159</v>
      </c>
      <c r="C2489" t="s">
        <v>160</v>
      </c>
      <c r="D2489" t="s">
        <v>300</v>
      </c>
      <c r="E2489" t="s">
        <v>22</v>
      </c>
      <c r="F2489">
        <v>231.27698932723007</v>
      </c>
      <c r="G2489">
        <v>4.9082836243713057</v>
      </c>
      <c r="H2489" t="s">
        <v>53</v>
      </c>
      <c r="I2489" t="s">
        <v>210</v>
      </c>
      <c r="J2489">
        <v>4.9686040416362046E-3</v>
      </c>
      <c r="K2489">
        <v>0.41008475240269548</v>
      </c>
      <c r="L2489">
        <v>7.5094496101503774E-2</v>
      </c>
      <c r="M2489"/>
      <c r="N2489">
        <v>2.6749453575676076E-2</v>
      </c>
      <c r="O2489">
        <v>0.4880712979201246</v>
      </c>
      <c r="P2489">
        <v>2.87933488</v>
      </c>
      <c r="Q2489">
        <v>1.4889985400000001</v>
      </c>
      <c r="R2489">
        <v>36.71792464</v>
      </c>
      <c r="S2489">
        <v>14.013745200000001</v>
      </c>
      <c r="T2489">
        <v>0.73309340000000001</v>
      </c>
      <c r="U2489">
        <v>0.34546302000000001</v>
      </c>
      <c r="V2489"/>
      <c r="W2489">
        <v>0.37028027999999996</v>
      </c>
      <c r="X2489">
        <v>59.250203500000005</v>
      </c>
      <c r="Y2489">
        <v>1.02219306</v>
      </c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  <c r="AY2489"/>
      <c r="AZ2489"/>
      <c r="BA2489"/>
      <c r="BB2489"/>
      <c r="BC2489"/>
    </row>
    <row r="2490" spans="1:55" x14ac:dyDescent="0.2">
      <c r="A2490" s="3" t="str">
        <f t="shared" si="38"/>
        <v>ColombiaAR6_FAO2016</v>
      </c>
      <c r="B2490" t="s">
        <v>159</v>
      </c>
      <c r="C2490" t="s">
        <v>160</v>
      </c>
      <c r="D2490" t="s">
        <v>300</v>
      </c>
      <c r="E2490" t="s">
        <v>21</v>
      </c>
      <c r="F2490">
        <v>261.24469967270693</v>
      </c>
      <c r="G2490">
        <v>5.485343016695559</v>
      </c>
      <c r="H2490" t="s">
        <v>116</v>
      </c>
      <c r="I2490" t="s">
        <v>210</v>
      </c>
      <c r="J2490">
        <v>5.5448977013390051E-3</v>
      </c>
      <c r="K2490">
        <v>0.36911813364479745</v>
      </c>
      <c r="L2490">
        <v>6.7747515909893044E-2</v>
      </c>
      <c r="M2490"/>
      <c r="N2490">
        <v>2.2808620519133599E-2</v>
      </c>
      <c r="O2490">
        <v>0.54032572992617589</v>
      </c>
      <c r="P2490">
        <v>3.2148631999999999</v>
      </c>
      <c r="Q2490">
        <v>1.4790818399999999</v>
      </c>
      <c r="R2490">
        <v>37.756515839999999</v>
      </c>
      <c r="S2490">
        <v>14.020488299999998</v>
      </c>
      <c r="T2490">
        <v>0.73309340000000001</v>
      </c>
      <c r="U2490">
        <v>0.37565895999999999</v>
      </c>
      <c r="V2490"/>
      <c r="W2490">
        <v>0.39129372000000001</v>
      </c>
      <c r="X2490">
        <v>82.452663700000002</v>
      </c>
      <c r="Y2490">
        <v>1.4477725399999999</v>
      </c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  <c r="AY2490"/>
      <c r="AZ2490"/>
      <c r="BA2490"/>
      <c r="BB2490"/>
      <c r="BC2490"/>
    </row>
    <row r="2491" spans="1:55" x14ac:dyDescent="0.2">
      <c r="A2491" s="3" t="str">
        <f t="shared" si="38"/>
        <v>ColombiaAR6_FAO2017</v>
      </c>
      <c r="B2491" t="s">
        <v>159</v>
      </c>
      <c r="C2491" t="s">
        <v>160</v>
      </c>
      <c r="D2491" t="s">
        <v>300</v>
      </c>
      <c r="E2491" t="s">
        <v>20</v>
      </c>
      <c r="F2491">
        <v>256.31984502116791</v>
      </c>
      <c r="G2491">
        <v>5.3011579480090338</v>
      </c>
      <c r="H2491" t="s">
        <v>293</v>
      </c>
      <c r="I2491" t="s">
        <v>210</v>
      </c>
      <c r="J2491">
        <v>5.3651820129541261E-3</v>
      </c>
      <c r="K2491">
        <v>0.34411540462896428</v>
      </c>
      <c r="L2491">
        <v>7.0340749191610999E-2</v>
      </c>
      <c r="M2491"/>
      <c r="N2491">
        <v>2.2942934228612186E-2</v>
      </c>
      <c r="O2491">
        <v>0.56260091195081252</v>
      </c>
      <c r="P2491">
        <v>3.3660326399999998</v>
      </c>
      <c r="Q2491">
        <v>1.5364193399999999</v>
      </c>
      <c r="R2491">
        <v>39.952758080000002</v>
      </c>
      <c r="S2491">
        <v>15.334491900000002</v>
      </c>
      <c r="T2491">
        <v>0.73906859999999996</v>
      </c>
      <c r="U2491">
        <v>0.22329238000000001</v>
      </c>
      <c r="V2491"/>
      <c r="W2491">
        <v>0.22641228000000002</v>
      </c>
      <c r="X2491">
        <v>82.452663700000002</v>
      </c>
      <c r="Y2491">
        <v>0.93953706000000003</v>
      </c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  <c r="AY2491"/>
      <c r="AZ2491"/>
      <c r="BA2491"/>
      <c r="BB2491"/>
      <c r="BC2491"/>
    </row>
    <row r="2492" spans="1:55" x14ac:dyDescent="0.2">
      <c r="A2492" s="3" t="str">
        <f t="shared" si="38"/>
        <v>ColombiaAR6_FAO2018</v>
      </c>
      <c r="B2492" t="s">
        <v>159</v>
      </c>
      <c r="C2492" t="s">
        <v>160</v>
      </c>
      <c r="D2492" t="s">
        <v>300</v>
      </c>
      <c r="E2492" t="s">
        <v>19</v>
      </c>
      <c r="F2492">
        <v>265.31553019390066</v>
      </c>
      <c r="G2492">
        <v>5.3841699002887102</v>
      </c>
      <c r="H2492" t="s">
        <v>119</v>
      </c>
      <c r="I2492" t="s">
        <v>210</v>
      </c>
      <c r="J2492">
        <v>5.4209056207830683E-3</v>
      </c>
      <c r="K2492">
        <v>0.34615328185363425</v>
      </c>
      <c r="L2492">
        <v>6.9203564536831672E-2</v>
      </c>
      <c r="M2492"/>
      <c r="N2492">
        <v>2.2444323066183432E-2</v>
      </c>
      <c r="O2492">
        <v>0.56219883054335074</v>
      </c>
      <c r="P2492">
        <v>2.9682163199999998</v>
      </c>
      <c r="Q2492">
        <v>1.6237147599999999</v>
      </c>
      <c r="R2492">
        <v>42.979380959999993</v>
      </c>
      <c r="S2492">
        <v>15.922342800000001</v>
      </c>
      <c r="T2492">
        <v>0.73906859999999996</v>
      </c>
      <c r="U2492">
        <v>1.1092821999999998</v>
      </c>
      <c r="V2492"/>
      <c r="W2492">
        <v>1.1253120600000002</v>
      </c>
      <c r="X2492">
        <v>82.452663700000002</v>
      </c>
      <c r="Y2492">
        <v>1.6917677799999997</v>
      </c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  <c r="AY2492"/>
      <c r="AZ2492"/>
      <c r="BA2492"/>
      <c r="BB2492"/>
      <c r="BC2492"/>
    </row>
    <row r="2493" spans="1:55" x14ac:dyDescent="0.2">
      <c r="A2493" s="3" t="str">
        <f t="shared" si="38"/>
        <v>ColombiaAR6_FAO2019</v>
      </c>
      <c r="B2493" t="s">
        <v>159</v>
      </c>
      <c r="C2493" t="s">
        <v>160</v>
      </c>
      <c r="D2493" t="s">
        <v>300</v>
      </c>
      <c r="E2493" t="s">
        <v>18</v>
      </c>
      <c r="F2493">
        <v>267.92897816168295</v>
      </c>
      <c r="G2493">
        <v>5.3385699623862397</v>
      </c>
      <c r="H2493" t="s">
        <v>51</v>
      </c>
      <c r="I2493" t="s">
        <v>210</v>
      </c>
      <c r="J2493">
        <v>5.4451806982635902E-3</v>
      </c>
      <c r="K2493">
        <v>0.34510118645646259</v>
      </c>
      <c r="L2493">
        <v>6.9764125622755066E-2</v>
      </c>
      <c r="M2493"/>
      <c r="N2493">
        <v>2.3128986062235145E-2</v>
      </c>
      <c r="O2493">
        <v>0.56200570185854726</v>
      </c>
      <c r="P2493">
        <v>2.9935204799999995</v>
      </c>
      <c r="Q2493">
        <v>1.77835838</v>
      </c>
      <c r="R2493">
        <v>44.978298080000002</v>
      </c>
      <c r="S2493">
        <v>16.484422500000001</v>
      </c>
      <c r="T2493">
        <v>0.78935230000000001</v>
      </c>
      <c r="U2493">
        <v>0.20793556000000002</v>
      </c>
      <c r="V2493"/>
      <c r="W2493">
        <v>0.23390537999999997</v>
      </c>
      <c r="X2493">
        <v>82.452663700000002</v>
      </c>
      <c r="Y2493">
        <v>1.2217281600000001</v>
      </c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  <c r="AY2493"/>
      <c r="AZ2493"/>
      <c r="BA2493"/>
      <c r="BB2493"/>
      <c r="BC2493"/>
    </row>
    <row r="2494" spans="1:55" x14ac:dyDescent="0.2">
      <c r="A2494" s="3" t="str">
        <f t="shared" si="38"/>
        <v>ColombiaAR6_FAO2020</v>
      </c>
      <c r="B2494" t="s">
        <v>159</v>
      </c>
      <c r="C2494" t="s">
        <v>160</v>
      </c>
      <c r="D2494" t="s">
        <v>300</v>
      </c>
      <c r="E2494" t="s">
        <v>107</v>
      </c>
      <c r="F2494">
        <v>268.09747764837545</v>
      </c>
      <c r="G2494">
        <v>5.2639700157122533</v>
      </c>
      <c r="H2494" t="s">
        <v>119</v>
      </c>
      <c r="I2494" t="s">
        <v>181</v>
      </c>
      <c r="J2494">
        <v>5.7317765868099366E-3</v>
      </c>
      <c r="K2494">
        <v>0.33291293542174843</v>
      </c>
      <c r="L2494">
        <v>7.0955092685834012E-2</v>
      </c>
      <c r="M2494"/>
      <c r="N2494">
        <v>2.1287122057129054E-2</v>
      </c>
      <c r="O2494">
        <v>0.57484484983528839</v>
      </c>
      <c r="P2494">
        <v>3.36129984</v>
      </c>
      <c r="Q2494">
        <v>1.8607480799999998</v>
      </c>
      <c r="R2494">
        <v>46.460945600000002</v>
      </c>
      <c r="S2494">
        <v>17.3975802</v>
      </c>
      <c r="T2494">
        <v>0.79532989999999992</v>
      </c>
      <c r="U2494">
        <v>0.40852791999999999</v>
      </c>
      <c r="V2494"/>
      <c r="W2494">
        <v>0.43344047999999996</v>
      </c>
      <c r="X2494">
        <v>82.452663700000002</v>
      </c>
      <c r="Y2494">
        <v>1.7119665399999999</v>
      </c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  <c r="AY2494"/>
      <c r="AZ2494"/>
      <c r="BA2494"/>
      <c r="BB2494"/>
      <c r="BC2494"/>
    </row>
    <row r="2495" spans="1:55" x14ac:dyDescent="0.2">
      <c r="A2495" s="3" t="str">
        <f t="shared" si="38"/>
        <v>ColombiaSAR_FAO1990</v>
      </c>
      <c r="B2495" t="s">
        <v>159</v>
      </c>
      <c r="C2495" t="s">
        <v>160</v>
      </c>
      <c r="D2495" t="s">
        <v>148</v>
      </c>
      <c r="E2495" t="s">
        <v>79</v>
      </c>
      <c r="F2495">
        <v>208.82453030191274</v>
      </c>
      <c r="G2495">
        <v>6.4053867361407759</v>
      </c>
      <c r="H2495" t="s">
        <v>124</v>
      </c>
      <c r="I2495" t="s">
        <v>161</v>
      </c>
      <c r="J2495">
        <v>6.6621945479278322E-3</v>
      </c>
      <c r="K2495">
        <v>0.25592783511814282</v>
      </c>
      <c r="L2495">
        <v>3.7781280919318039E-2</v>
      </c>
      <c r="M2495"/>
      <c r="N2495">
        <v>1.3351879666478345E-2</v>
      </c>
      <c r="O2495">
        <v>0.69293900429606081</v>
      </c>
      <c r="P2495">
        <v>2.2674099000000001</v>
      </c>
      <c r="Q2495">
        <v>1.0611858000000001</v>
      </c>
      <c r="R2495">
        <v>31.522600199999999</v>
      </c>
      <c r="S2495">
        <v>15.732716999999999</v>
      </c>
      <c r="T2495">
        <v>0.43678669999999997</v>
      </c>
      <c r="U2495">
        <v>0.30466799999999999</v>
      </c>
      <c r="V2495"/>
      <c r="W2495">
        <v>0.33153449999999995</v>
      </c>
      <c r="X2495">
        <v>94.828633499999995</v>
      </c>
      <c r="Y2495">
        <v>1.3418964999999998</v>
      </c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  <c r="AY2495"/>
      <c r="AZ2495"/>
      <c r="BA2495"/>
      <c r="BB2495"/>
      <c r="BC2495"/>
    </row>
    <row r="2496" spans="1:55" x14ac:dyDescent="0.2">
      <c r="A2496" s="3" t="str">
        <f t="shared" si="38"/>
        <v>ColombiaSAR_FAO1991</v>
      </c>
      <c r="B2496" t="s">
        <v>159</v>
      </c>
      <c r="C2496" t="s">
        <v>160</v>
      </c>
      <c r="D2496" t="s">
        <v>148</v>
      </c>
      <c r="E2496" t="s">
        <v>78</v>
      </c>
      <c r="F2496">
        <v>210.26265657973153</v>
      </c>
      <c r="G2496">
        <v>6.3193883146149901</v>
      </c>
      <c r="H2496" t="s">
        <v>112</v>
      </c>
      <c r="I2496" t="s">
        <v>199</v>
      </c>
      <c r="J2496">
        <v>6.6713620053039978E-3</v>
      </c>
      <c r="K2496">
        <v>0.26146940548728953</v>
      </c>
      <c r="L2496">
        <v>3.8940590786962749E-2</v>
      </c>
      <c r="M2496"/>
      <c r="N2496">
        <v>1.3274218757631013E-2</v>
      </c>
      <c r="O2496">
        <v>0.68631578496811674</v>
      </c>
      <c r="P2496">
        <v>1.8932066999999999</v>
      </c>
      <c r="Q2496">
        <v>1.0805153000000001</v>
      </c>
      <c r="R2496">
        <v>31.552281600000001</v>
      </c>
      <c r="S2496">
        <v>15.667276000000001</v>
      </c>
      <c r="T2496">
        <v>0.43678669999999997</v>
      </c>
      <c r="U2496">
        <v>0.30466799999999999</v>
      </c>
      <c r="V2496"/>
      <c r="W2496">
        <v>0.33153449999999995</v>
      </c>
      <c r="X2496">
        <v>94.828633499999995</v>
      </c>
      <c r="Y2496">
        <v>1.3418964999999998</v>
      </c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  <c r="AY2496"/>
      <c r="AZ2496"/>
      <c r="BA2496"/>
      <c r="BB2496"/>
      <c r="BC2496"/>
    </row>
    <row r="2497" spans="1:55" x14ac:dyDescent="0.2">
      <c r="A2497" s="3" t="str">
        <f t="shared" si="38"/>
        <v>ColombiaSAR_FAO1992</v>
      </c>
      <c r="B2497" t="s">
        <v>159</v>
      </c>
      <c r="C2497" t="s">
        <v>160</v>
      </c>
      <c r="D2497" t="s">
        <v>148</v>
      </c>
      <c r="E2497" t="s">
        <v>76</v>
      </c>
      <c r="F2497">
        <v>213.22661038610735</v>
      </c>
      <c r="G2497">
        <v>6.2826354743311192</v>
      </c>
      <c r="H2497" t="s">
        <v>130</v>
      </c>
      <c r="I2497" t="s">
        <v>199</v>
      </c>
      <c r="J2497">
        <v>6.784828117823675E-3</v>
      </c>
      <c r="K2497">
        <v>0.26751262747486221</v>
      </c>
      <c r="L2497">
        <v>3.9797311783904638E-2</v>
      </c>
      <c r="M2497"/>
      <c r="N2497">
        <v>1.390513592384705E-2</v>
      </c>
      <c r="O2497">
        <v>0.67878492481738617</v>
      </c>
      <c r="P2497">
        <v>1.8430419000000002</v>
      </c>
      <c r="Q2497">
        <v>1.0977575000000002</v>
      </c>
      <c r="R2497">
        <v>32.090578800000003</v>
      </c>
      <c r="S2497">
        <v>15.599540999999999</v>
      </c>
      <c r="T2497">
        <v>0.43678669999999997</v>
      </c>
      <c r="U2497">
        <v>0.30466799999999999</v>
      </c>
      <c r="V2497"/>
      <c r="W2497">
        <v>0.33153449999999995</v>
      </c>
      <c r="X2497">
        <v>94.828633499999995</v>
      </c>
      <c r="Y2497">
        <v>1.3418964999999998</v>
      </c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  <c r="AY2497"/>
      <c r="AZ2497"/>
      <c r="BA2497"/>
      <c r="BB2497"/>
      <c r="BC2497"/>
    </row>
    <row r="2498" spans="1:55" x14ac:dyDescent="0.2">
      <c r="A2498" s="3" t="str">
        <f t="shared" si="38"/>
        <v>ColombiaSAR_FAO1993</v>
      </c>
      <c r="B2498" t="s">
        <v>159</v>
      </c>
      <c r="C2498" t="s">
        <v>160</v>
      </c>
      <c r="D2498" t="s">
        <v>148</v>
      </c>
      <c r="E2498" t="s">
        <v>73</v>
      </c>
      <c r="F2498">
        <v>218.0046007894295</v>
      </c>
      <c r="G2498">
        <v>6.2980288824811019</v>
      </c>
      <c r="H2498" t="s">
        <v>134</v>
      </c>
      <c r="I2498" t="s">
        <v>199</v>
      </c>
      <c r="J2498">
        <v>6.9045214522557062E-3</v>
      </c>
      <c r="K2498">
        <v>0.27631417984605872</v>
      </c>
      <c r="L2498">
        <v>4.0292451112604155E-2</v>
      </c>
      <c r="M2498"/>
      <c r="N2498">
        <v>1.5590576931369057E-2</v>
      </c>
      <c r="O2498">
        <v>0.66780279210996807</v>
      </c>
      <c r="P2498">
        <v>1.6791936000000001</v>
      </c>
      <c r="Q2498">
        <v>1.1200830000000002</v>
      </c>
      <c r="R2498">
        <v>32.790891000000002</v>
      </c>
      <c r="S2498">
        <v>15.886291000000002</v>
      </c>
      <c r="T2498">
        <v>0.43678669999999997</v>
      </c>
      <c r="U2498">
        <v>0.30466799999999999</v>
      </c>
      <c r="V2498"/>
      <c r="W2498">
        <v>0.33153449999999995</v>
      </c>
      <c r="X2498">
        <v>94.828633499999995</v>
      </c>
      <c r="Y2498">
        <v>1.3418964999999998</v>
      </c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  <c r="AY2498"/>
      <c r="AZ2498"/>
      <c r="BA2498"/>
      <c r="BB2498"/>
      <c r="BC2498"/>
    </row>
    <row r="2499" spans="1:55" x14ac:dyDescent="0.2">
      <c r="A2499" s="3" t="str">
        <f t="shared" ref="A2499:A2562" si="39">C2499&amp;D2499&amp;E2499</f>
        <v>ColombiaSAR_FAO1994</v>
      </c>
      <c r="B2499" t="s">
        <v>159</v>
      </c>
      <c r="C2499" t="s">
        <v>160</v>
      </c>
      <c r="D2499" t="s">
        <v>148</v>
      </c>
      <c r="E2499" t="s">
        <v>70</v>
      </c>
      <c r="F2499">
        <v>220.25374658036912</v>
      </c>
      <c r="G2499">
        <v>6.2402853041179753</v>
      </c>
      <c r="H2499" t="s">
        <v>45</v>
      </c>
      <c r="I2499" t="s">
        <v>199</v>
      </c>
      <c r="J2499">
        <v>6.9168795433563685E-3</v>
      </c>
      <c r="K2499">
        <v>0.27581885474107415</v>
      </c>
      <c r="L2499">
        <v>4.1234411160524641E-2</v>
      </c>
      <c r="M2499"/>
      <c r="N2499">
        <v>1.818670538954192E-2</v>
      </c>
      <c r="O2499">
        <v>0.66476002870885931</v>
      </c>
      <c r="P2499">
        <v>1.7765244</v>
      </c>
      <c r="Q2499">
        <v>1.1435135000000001</v>
      </c>
      <c r="R2499">
        <v>33.257154</v>
      </c>
      <c r="S2499">
        <v>16.129733999999999</v>
      </c>
      <c r="T2499">
        <v>0.43678669999999997</v>
      </c>
      <c r="U2499">
        <v>0.30466799999999999</v>
      </c>
      <c r="V2499"/>
      <c r="W2499">
        <v>0.33153449999999995</v>
      </c>
      <c r="X2499">
        <v>94.828633499999995</v>
      </c>
      <c r="Y2499">
        <v>1.3418964999999998</v>
      </c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  <c r="AY2499"/>
      <c r="AZ2499"/>
      <c r="BA2499"/>
      <c r="BB2499"/>
      <c r="BC2499"/>
    </row>
    <row r="2500" spans="1:55" x14ac:dyDescent="0.2">
      <c r="A2500" s="3" t="str">
        <f t="shared" si="39"/>
        <v>ColombiaSAR_FAO1995</v>
      </c>
      <c r="B2500" t="s">
        <v>159</v>
      </c>
      <c r="C2500" t="s">
        <v>160</v>
      </c>
      <c r="D2500" t="s">
        <v>148</v>
      </c>
      <c r="E2500" t="s">
        <v>68</v>
      </c>
      <c r="F2500">
        <v>224.1888724638255</v>
      </c>
      <c r="G2500">
        <v>6.2326450644057276</v>
      </c>
      <c r="H2500" t="s">
        <v>134</v>
      </c>
      <c r="I2500" t="s">
        <v>199</v>
      </c>
      <c r="J2500">
        <v>6.8773208124228409E-3</v>
      </c>
      <c r="K2500">
        <v>0.28785173374103995</v>
      </c>
      <c r="L2500">
        <v>4.1159546731829567E-2</v>
      </c>
      <c r="M2500"/>
      <c r="N2500">
        <v>1.7964123832164176E-2</v>
      </c>
      <c r="O2500">
        <v>0.65302459569496629</v>
      </c>
      <c r="P2500">
        <v>1.7698989000000001</v>
      </c>
      <c r="Q2500">
        <v>1.1486449000000003</v>
      </c>
      <c r="R2500">
        <v>33.269783400000001</v>
      </c>
      <c r="S2500">
        <v>16.078645999999999</v>
      </c>
      <c r="T2500">
        <v>0.48574790000000001</v>
      </c>
      <c r="U2500">
        <v>0.30466799999999999</v>
      </c>
      <c r="V2500"/>
      <c r="W2500">
        <v>0.33153449999999995</v>
      </c>
      <c r="X2500">
        <v>94.828633499999995</v>
      </c>
      <c r="Y2500">
        <v>1.3418964999999998</v>
      </c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  <c r="AY2500"/>
      <c r="AZ2500"/>
      <c r="BA2500"/>
      <c r="BB2500"/>
      <c r="BC2500"/>
    </row>
    <row r="2501" spans="1:55" x14ac:dyDescent="0.2">
      <c r="A2501" s="3" t="str">
        <f t="shared" si="39"/>
        <v>ColombiaSAR_FAO1996</v>
      </c>
      <c r="B2501" t="s">
        <v>159</v>
      </c>
      <c r="C2501" t="s">
        <v>160</v>
      </c>
      <c r="D2501" t="s">
        <v>148</v>
      </c>
      <c r="E2501" t="s">
        <v>65</v>
      </c>
      <c r="F2501">
        <v>223.93939886936246</v>
      </c>
      <c r="G2501">
        <v>6.1131222988175704</v>
      </c>
      <c r="H2501" t="s">
        <v>45</v>
      </c>
      <c r="I2501" t="s">
        <v>164</v>
      </c>
      <c r="J2501">
        <v>6.7950634782594967E-3</v>
      </c>
      <c r="K2501">
        <v>0.28670695314186201</v>
      </c>
      <c r="L2501">
        <v>4.1838381031407822E-2</v>
      </c>
      <c r="M2501"/>
      <c r="N2501">
        <v>1.7446788519539534E-2</v>
      </c>
      <c r="O2501">
        <v>0.65400787730719057</v>
      </c>
      <c r="P2501">
        <v>1.7720346</v>
      </c>
      <c r="Q2501">
        <v>1.1480377000000002</v>
      </c>
      <c r="R2501">
        <v>34.044654000000001</v>
      </c>
      <c r="S2501">
        <v>16.237459000000001</v>
      </c>
      <c r="T2501">
        <v>0.48574790000000001</v>
      </c>
      <c r="U2501">
        <v>0.17164969999999999</v>
      </c>
      <c r="V2501"/>
      <c r="W2501">
        <v>0.20790140000000001</v>
      </c>
      <c r="X2501">
        <v>94.828633499999995</v>
      </c>
      <c r="Y2501">
        <v>0.59216020000000003</v>
      </c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  <c r="AY2501"/>
      <c r="AZ2501"/>
      <c r="BA2501"/>
      <c r="BB2501"/>
      <c r="BC2501"/>
    </row>
    <row r="2502" spans="1:55" x14ac:dyDescent="0.2">
      <c r="A2502" s="3" t="str">
        <f t="shared" si="39"/>
        <v>ColombiaSAR_FAO1997</v>
      </c>
      <c r="B2502" t="s">
        <v>159</v>
      </c>
      <c r="C2502" t="s">
        <v>160</v>
      </c>
      <c r="D2502" t="s">
        <v>148</v>
      </c>
      <c r="E2502" t="s">
        <v>64</v>
      </c>
      <c r="F2502">
        <v>229.8669595417114</v>
      </c>
      <c r="G2502">
        <v>6.1639840286616145</v>
      </c>
      <c r="H2502" t="s">
        <v>112</v>
      </c>
      <c r="I2502" t="s">
        <v>164</v>
      </c>
      <c r="J2502">
        <v>6.7114073397603318E-3</v>
      </c>
      <c r="K2502">
        <v>0.30480334301984369</v>
      </c>
      <c r="L2502">
        <v>4.1376157071694092E-2</v>
      </c>
      <c r="M2502"/>
      <c r="N2502">
        <v>1.7717596335374914E-2</v>
      </c>
      <c r="O2502">
        <v>0.6361029035730873</v>
      </c>
      <c r="P2502">
        <v>1.7147171999999999</v>
      </c>
      <c r="Q2502">
        <v>1.1397936</v>
      </c>
      <c r="R2502">
        <v>33.559913100000003</v>
      </c>
      <c r="S2502">
        <v>16.212906999999998</v>
      </c>
      <c r="T2502">
        <v>0.48574790000000001</v>
      </c>
      <c r="U2502">
        <v>0.45950239999999998</v>
      </c>
      <c r="V2502"/>
      <c r="W2502">
        <v>0.53400969999999992</v>
      </c>
      <c r="X2502">
        <v>94.828633499999995</v>
      </c>
      <c r="Y2502">
        <v>0.6041972000000001</v>
      </c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  <c r="AY2502"/>
      <c r="AZ2502"/>
      <c r="BA2502"/>
      <c r="BB2502"/>
      <c r="BC2502"/>
    </row>
    <row r="2503" spans="1:55" x14ac:dyDescent="0.2">
      <c r="A2503" s="3" t="str">
        <f t="shared" si="39"/>
        <v>ColombiaSAR_FAO1998</v>
      </c>
      <c r="B2503" t="s">
        <v>159</v>
      </c>
      <c r="C2503" t="s">
        <v>160</v>
      </c>
      <c r="D2503" t="s">
        <v>148</v>
      </c>
      <c r="E2503" t="s">
        <v>62</v>
      </c>
      <c r="F2503">
        <v>231.61437431942954</v>
      </c>
      <c r="G2503">
        <v>6.1040440450451952</v>
      </c>
      <c r="H2503" t="s">
        <v>134</v>
      </c>
      <c r="I2503" t="s">
        <v>164</v>
      </c>
      <c r="J2503">
        <v>6.8557058480690084E-3</v>
      </c>
      <c r="K2503">
        <v>0.30682989219548684</v>
      </c>
      <c r="L2503">
        <v>4.1676001231373737E-2</v>
      </c>
      <c r="M2503"/>
      <c r="N2503">
        <v>1.7629979480901673E-2</v>
      </c>
      <c r="O2503">
        <v>0.63386412709223772</v>
      </c>
      <c r="P2503">
        <v>1.7525801999999999</v>
      </c>
      <c r="Q2503">
        <v>1.1159133999999999</v>
      </c>
      <c r="R2503">
        <v>33.695159400000001</v>
      </c>
      <c r="S2503">
        <v>16.424885000000003</v>
      </c>
      <c r="T2503">
        <v>0.49599360000000003</v>
      </c>
      <c r="U2503">
        <v>0.46466179999999996</v>
      </c>
      <c r="V2503"/>
      <c r="W2503">
        <v>0.55569539999999995</v>
      </c>
      <c r="X2503">
        <v>94.828633499999995</v>
      </c>
      <c r="Y2503">
        <v>0.81414740000000008</v>
      </c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  <c r="AY2503"/>
      <c r="AZ2503"/>
      <c r="BA2503"/>
      <c r="BB2503"/>
      <c r="BC2503"/>
    </row>
    <row r="2504" spans="1:55" x14ac:dyDescent="0.2">
      <c r="A2504" s="3" t="str">
        <f t="shared" si="39"/>
        <v>ColombiaSAR_FAO1999</v>
      </c>
      <c r="B2504" t="s">
        <v>159</v>
      </c>
      <c r="C2504" t="s">
        <v>160</v>
      </c>
      <c r="D2504" t="s">
        <v>148</v>
      </c>
      <c r="E2504" t="s">
        <v>60</v>
      </c>
      <c r="F2504">
        <v>220.22717227211089</v>
      </c>
      <c r="G2504">
        <v>5.7075802493705501</v>
      </c>
      <c r="H2504" t="s">
        <v>112</v>
      </c>
      <c r="I2504" t="s">
        <v>181</v>
      </c>
      <c r="J2504">
        <v>6.5167888549816835E-3</v>
      </c>
      <c r="K2504">
        <v>0.28526911288444129</v>
      </c>
      <c r="L2504">
        <v>4.4474577640347603E-2</v>
      </c>
      <c r="M2504"/>
      <c r="N2504">
        <v>1.4498770975097041E-2</v>
      </c>
      <c r="O2504">
        <v>0.65575753850011409</v>
      </c>
      <c r="P2504">
        <v>1.9805625</v>
      </c>
      <c r="Q2504">
        <v>1.0775688999999999</v>
      </c>
      <c r="R2504">
        <v>32.103147299999996</v>
      </c>
      <c r="S2504">
        <v>15.849307999999999</v>
      </c>
      <c r="T2504">
        <v>0.51144580000000006</v>
      </c>
      <c r="U2504">
        <v>0.30957619999999997</v>
      </c>
      <c r="V2504"/>
      <c r="W2504">
        <v>0.34034609999999998</v>
      </c>
      <c r="X2504">
        <v>94.828633499999995</v>
      </c>
      <c r="Y2504">
        <v>0.59205620000000003</v>
      </c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  <c r="AY2504"/>
      <c r="AZ2504"/>
      <c r="BA2504"/>
      <c r="BB2504"/>
      <c r="BC2504"/>
    </row>
    <row r="2505" spans="1:55" x14ac:dyDescent="0.2">
      <c r="A2505" s="3" t="str">
        <f t="shared" si="39"/>
        <v>ColombiaSAR_FAO2000</v>
      </c>
      <c r="B2505" t="s">
        <v>159</v>
      </c>
      <c r="C2505" t="s">
        <v>160</v>
      </c>
      <c r="D2505" t="s">
        <v>148</v>
      </c>
      <c r="E2505" t="s">
        <v>58</v>
      </c>
      <c r="F2505">
        <v>224.10051813825501</v>
      </c>
      <c r="G2505">
        <v>5.714643546127153</v>
      </c>
      <c r="H2505" t="s">
        <v>45</v>
      </c>
      <c r="I2505" t="s">
        <v>181</v>
      </c>
      <c r="J2505">
        <v>6.4950830823912896E-3</v>
      </c>
      <c r="K2505">
        <v>0.28994340253229084</v>
      </c>
      <c r="L2505">
        <v>4.4338407079764053E-2</v>
      </c>
      <c r="M2505"/>
      <c r="N2505">
        <v>1.6067298861748347E-2</v>
      </c>
      <c r="O2505">
        <v>0.64965089152619671</v>
      </c>
      <c r="P2505">
        <v>2.0570697</v>
      </c>
      <c r="Q2505">
        <v>1.1172223000000001</v>
      </c>
      <c r="R2505">
        <v>32.255164199999996</v>
      </c>
      <c r="S2505">
        <v>16.165662999999999</v>
      </c>
      <c r="T2505">
        <v>0.54833189999999998</v>
      </c>
      <c r="U2505">
        <v>0.63221339999999993</v>
      </c>
      <c r="V2505"/>
      <c r="W2505">
        <v>0.67452350000000005</v>
      </c>
      <c r="X2505">
        <v>94.828633499999995</v>
      </c>
      <c r="Y2505">
        <v>0.80756820000000007</v>
      </c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  <c r="AY2505"/>
      <c r="AZ2505"/>
      <c r="BA2505"/>
      <c r="BB2505"/>
      <c r="BC2505"/>
    </row>
    <row r="2506" spans="1:55" x14ac:dyDescent="0.2">
      <c r="A2506" s="3" t="str">
        <f t="shared" si="39"/>
        <v>ColombiaSAR_FAO2001</v>
      </c>
      <c r="B2506" t="s">
        <v>159</v>
      </c>
      <c r="C2506" t="s">
        <v>160</v>
      </c>
      <c r="D2506" t="s">
        <v>148</v>
      </c>
      <c r="E2506" t="s">
        <v>55</v>
      </c>
      <c r="F2506">
        <v>213.20500736442949</v>
      </c>
      <c r="G2506">
        <v>5.3518167664422238</v>
      </c>
      <c r="H2506" t="s">
        <v>48</v>
      </c>
      <c r="I2506" t="s">
        <v>164</v>
      </c>
      <c r="J2506">
        <v>6.1645991632433535E-3</v>
      </c>
      <c r="K2506">
        <v>0.30745515067750634</v>
      </c>
      <c r="L2506">
        <v>4.7731934750505529E-2</v>
      </c>
      <c r="M2506"/>
      <c r="N2506">
        <v>1.6387795217341232E-2</v>
      </c>
      <c r="O2506">
        <v>0.62842511935464695</v>
      </c>
      <c r="P2506">
        <v>2.0633613</v>
      </c>
      <c r="Q2506">
        <v>1.1584057999999999</v>
      </c>
      <c r="R2506">
        <v>32.483642099999997</v>
      </c>
      <c r="S2506">
        <v>16.084443</v>
      </c>
      <c r="T2506">
        <v>0.57241209999999998</v>
      </c>
      <c r="U2506">
        <v>8.3649700000000007E-2</v>
      </c>
      <c r="V2506"/>
      <c r="W2506">
        <v>0.115408</v>
      </c>
      <c r="X2506">
        <v>88.702313200000006</v>
      </c>
      <c r="Y2506">
        <v>1.7540753</v>
      </c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  <c r="AY2506"/>
      <c r="AZ2506"/>
      <c r="BA2506"/>
      <c r="BB2506"/>
      <c r="BC2506"/>
    </row>
    <row r="2507" spans="1:55" x14ac:dyDescent="0.2">
      <c r="A2507" s="3" t="str">
        <f t="shared" si="39"/>
        <v>ColombiaSAR_FAO2002</v>
      </c>
      <c r="B2507" t="s">
        <v>159</v>
      </c>
      <c r="C2507" t="s">
        <v>160</v>
      </c>
      <c r="D2507" t="s">
        <v>148</v>
      </c>
      <c r="E2507" t="s">
        <v>52</v>
      </c>
      <c r="F2507">
        <v>211.10446831946308</v>
      </c>
      <c r="G2507">
        <v>5.2183766104867884</v>
      </c>
      <c r="H2507" t="s">
        <v>49</v>
      </c>
      <c r="I2507" t="s">
        <v>181</v>
      </c>
      <c r="J2507">
        <v>5.9490544938411334E-3</v>
      </c>
      <c r="K2507">
        <v>0.29825610239656924</v>
      </c>
      <c r="L2507">
        <v>4.9345781654587452E-2</v>
      </c>
      <c r="M2507"/>
      <c r="N2507">
        <v>1.6594769537035967E-2</v>
      </c>
      <c r="O2507">
        <v>0.63580334641180736</v>
      </c>
      <c r="P2507">
        <v>1.8701025</v>
      </c>
      <c r="Q2507">
        <v>1.1554398000000001</v>
      </c>
      <c r="R2507">
        <v>32.828355000000002</v>
      </c>
      <c r="S2507">
        <v>16.56392</v>
      </c>
      <c r="T2507">
        <v>0.58383299999999994</v>
      </c>
      <c r="U2507">
        <v>4.99543E-2</v>
      </c>
      <c r="V2507"/>
      <c r="W2507">
        <v>5.6918500000000004E-2</v>
      </c>
      <c r="X2507">
        <v>88.702313200000006</v>
      </c>
      <c r="Y2507">
        <v>1.4168487000000001</v>
      </c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  <c r="AY2507"/>
      <c r="AZ2507"/>
      <c r="BA2507"/>
      <c r="BB2507"/>
      <c r="BC2507"/>
    </row>
    <row r="2508" spans="1:55" x14ac:dyDescent="0.2">
      <c r="A2508" s="3" t="str">
        <f t="shared" si="39"/>
        <v>ColombiaSAR_FAO2003</v>
      </c>
      <c r="B2508" t="s">
        <v>159</v>
      </c>
      <c r="C2508" t="s">
        <v>160</v>
      </c>
      <c r="D2508" t="s">
        <v>148</v>
      </c>
      <c r="E2508" t="s">
        <v>50</v>
      </c>
      <c r="F2508">
        <v>212.49767343959732</v>
      </c>
      <c r="G2508">
        <v>5.1755880315322509</v>
      </c>
      <c r="H2508" t="s">
        <v>48</v>
      </c>
      <c r="I2508" t="s">
        <v>181</v>
      </c>
      <c r="J2508">
        <v>5.8280044124813307E-3</v>
      </c>
      <c r="K2508">
        <v>0.2925061528133176</v>
      </c>
      <c r="L2508">
        <v>5.0153690285128776E-2</v>
      </c>
      <c r="M2508"/>
      <c r="N2508">
        <v>1.7851960158417009E-2</v>
      </c>
      <c r="O2508">
        <v>0.63948819674313662</v>
      </c>
      <c r="P2508">
        <v>2.1669983999999998</v>
      </c>
      <c r="Q2508">
        <v>1.1538451000000001</v>
      </c>
      <c r="R2508">
        <v>32.878454699999999</v>
      </c>
      <c r="S2508">
        <v>16.782748999999999</v>
      </c>
      <c r="T2508">
        <v>0.60650630000000005</v>
      </c>
      <c r="U2508">
        <v>0.2553165</v>
      </c>
      <c r="V2508"/>
      <c r="W2508">
        <v>0.29003139999999994</v>
      </c>
      <c r="X2508">
        <v>88.702313200000006</v>
      </c>
      <c r="Y2508">
        <v>2.2678334999999996</v>
      </c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/>
      <c r="AY2508"/>
      <c r="AZ2508"/>
      <c r="BA2508"/>
      <c r="BB2508"/>
      <c r="BC2508"/>
    </row>
    <row r="2509" spans="1:55" x14ac:dyDescent="0.2">
      <c r="A2509" s="3" t="str">
        <f t="shared" si="39"/>
        <v>ColombiaSAR_FAO2004</v>
      </c>
      <c r="B2509" t="s">
        <v>159</v>
      </c>
      <c r="C2509" t="s">
        <v>160</v>
      </c>
      <c r="D2509" t="s">
        <v>148</v>
      </c>
      <c r="E2509" t="s">
        <v>46</v>
      </c>
      <c r="F2509">
        <v>214.09527779597317</v>
      </c>
      <c r="G2509">
        <v>5.1405565723879123</v>
      </c>
      <c r="H2509" t="s">
        <v>116</v>
      </c>
      <c r="I2509" t="s">
        <v>228</v>
      </c>
      <c r="J2509">
        <v>5.600144018763329E-3</v>
      </c>
      <c r="K2509">
        <v>0.28953076421912116</v>
      </c>
      <c r="L2509">
        <v>5.0902430507530683E-2</v>
      </c>
      <c r="M2509"/>
      <c r="N2509">
        <v>1.811702733442052E-2</v>
      </c>
      <c r="O2509">
        <v>0.64144977793892755</v>
      </c>
      <c r="P2509">
        <v>2.2614752999999999</v>
      </c>
      <c r="Q2509">
        <v>1.1387183000000001</v>
      </c>
      <c r="R2509">
        <v>33.015330599999999</v>
      </c>
      <c r="S2509">
        <v>16.866945000000001</v>
      </c>
      <c r="T2509">
        <v>0.6559104</v>
      </c>
      <c r="U2509">
        <v>0.86373139999999993</v>
      </c>
      <c r="V2509"/>
      <c r="W2509">
        <v>0.90477180000000001</v>
      </c>
      <c r="X2509">
        <v>88.702313200000006</v>
      </c>
      <c r="Y2509">
        <v>2.7559924000000002</v>
      </c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  <c r="AY2509"/>
      <c r="AZ2509"/>
      <c r="BA2509"/>
      <c r="BB2509"/>
      <c r="BC2509"/>
    </row>
    <row r="2510" spans="1:55" x14ac:dyDescent="0.2">
      <c r="A2510" s="3" t="str">
        <f t="shared" si="39"/>
        <v>ColombiaSAR_FAO2005</v>
      </c>
      <c r="B2510" t="s">
        <v>159</v>
      </c>
      <c r="C2510" t="s">
        <v>160</v>
      </c>
      <c r="D2510" t="s">
        <v>148</v>
      </c>
      <c r="E2510" t="s">
        <v>43</v>
      </c>
      <c r="F2510">
        <v>214.53771142116375</v>
      </c>
      <c r="G2510">
        <v>5.0813106345136738</v>
      </c>
      <c r="H2510" t="s">
        <v>133</v>
      </c>
      <c r="I2510" t="s">
        <v>200</v>
      </c>
      <c r="J2510">
        <v>5.4831867788312149E-3</v>
      </c>
      <c r="K2510">
        <v>0.29329655437639252</v>
      </c>
      <c r="L2510">
        <v>5.1652890642365182E-2</v>
      </c>
      <c r="M2510"/>
      <c r="N2510">
        <v>2.1087934614709546E-2</v>
      </c>
      <c r="O2510">
        <v>0.63396262036653273</v>
      </c>
      <c r="P2510">
        <v>1.9841682</v>
      </c>
      <c r="Q2510">
        <v>1.1421009</v>
      </c>
      <c r="R2510">
        <v>33.925775099999996</v>
      </c>
      <c r="S2510">
        <v>16.978296999999998</v>
      </c>
      <c r="T2510">
        <v>0.6559104</v>
      </c>
      <c r="U2510">
        <v>6.1117299999999999E-2</v>
      </c>
      <c r="V2510"/>
      <c r="W2510">
        <v>6.8797400000000009E-2</v>
      </c>
      <c r="X2510">
        <v>88.702313200000006</v>
      </c>
      <c r="Y2510">
        <v>1.5272233000000002</v>
      </c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  <c r="AY2510"/>
      <c r="AZ2510"/>
      <c r="BA2510"/>
      <c r="BB2510"/>
      <c r="BC2510"/>
    </row>
    <row r="2511" spans="1:55" x14ac:dyDescent="0.2">
      <c r="A2511" s="3" t="str">
        <f t="shared" si="39"/>
        <v>ColombiaSAR_FAO2006</v>
      </c>
      <c r="B2511" t="s">
        <v>159</v>
      </c>
      <c r="C2511" t="s">
        <v>160</v>
      </c>
      <c r="D2511" t="s">
        <v>148</v>
      </c>
      <c r="E2511" t="s">
        <v>39</v>
      </c>
      <c r="F2511">
        <v>215.05401986880671</v>
      </c>
      <c r="G2511">
        <v>5.0278089535831603</v>
      </c>
      <c r="H2511" t="s">
        <v>133</v>
      </c>
      <c r="I2511" t="s">
        <v>200</v>
      </c>
      <c r="J2511">
        <v>5.3038783064991626E-3</v>
      </c>
      <c r="K2511">
        <v>0.29399251474560856</v>
      </c>
      <c r="L2511">
        <v>5.2843486956782537E-2</v>
      </c>
      <c r="M2511"/>
      <c r="N2511">
        <v>2.1403901541999865E-2</v>
      </c>
      <c r="O2511">
        <v>0.63176009675560907</v>
      </c>
      <c r="P2511">
        <v>1.8706296</v>
      </c>
      <c r="Q2511">
        <v>1.2241442</v>
      </c>
      <c r="R2511">
        <v>33.954517800000005</v>
      </c>
      <c r="S2511">
        <v>17.109551</v>
      </c>
      <c r="T2511">
        <v>0.6559104</v>
      </c>
      <c r="U2511">
        <v>0.15000630000000001</v>
      </c>
      <c r="V2511"/>
      <c r="W2511">
        <v>0.16427819999999999</v>
      </c>
      <c r="X2511">
        <v>88.702313200000006</v>
      </c>
      <c r="Y2511">
        <v>1.1558101999999999</v>
      </c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  <c r="AY2511"/>
      <c r="AZ2511"/>
      <c r="BA2511"/>
      <c r="BB2511"/>
      <c r="BC2511"/>
    </row>
    <row r="2512" spans="1:55" x14ac:dyDescent="0.2">
      <c r="A2512" s="3" t="str">
        <f t="shared" si="39"/>
        <v>ColombiaSAR_FAO2007</v>
      </c>
      <c r="B2512" t="s">
        <v>159</v>
      </c>
      <c r="C2512" t="s">
        <v>160</v>
      </c>
      <c r="D2512" t="s">
        <v>148</v>
      </c>
      <c r="E2512" t="s">
        <v>37</v>
      </c>
      <c r="F2512">
        <v>220.03912249564428</v>
      </c>
      <c r="G2512">
        <v>5.0809625773662823</v>
      </c>
      <c r="H2512" t="s">
        <v>114</v>
      </c>
      <c r="I2512" t="s">
        <v>200</v>
      </c>
      <c r="J2512">
        <v>5.3301415786242918E-3</v>
      </c>
      <c r="K2512">
        <v>0.2933015448269346</v>
      </c>
      <c r="L2512">
        <v>5.2931112927028512E-2</v>
      </c>
      <c r="M2512"/>
      <c r="N2512">
        <v>2.3240562160616443E-2</v>
      </c>
      <c r="O2512">
        <v>0.6305267800854204</v>
      </c>
      <c r="P2512">
        <v>1.8792753</v>
      </c>
      <c r="Q2512">
        <v>1.3609098000000002</v>
      </c>
      <c r="R2512">
        <v>34.259259299999997</v>
      </c>
      <c r="S2512">
        <v>17.541318999999998</v>
      </c>
      <c r="T2512">
        <v>0.66375229999999996</v>
      </c>
      <c r="U2512">
        <v>0.65700829999999999</v>
      </c>
      <c r="V2512"/>
      <c r="W2512">
        <v>0.72992149999999989</v>
      </c>
      <c r="X2512">
        <v>88.702313200000006</v>
      </c>
      <c r="Y2512">
        <v>2.5789239999999998</v>
      </c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  <c r="AY2512"/>
      <c r="AZ2512"/>
      <c r="BA2512"/>
      <c r="BB2512"/>
      <c r="BC2512"/>
    </row>
    <row r="2513" spans="1:55" x14ac:dyDescent="0.2">
      <c r="A2513" s="3" t="str">
        <f t="shared" si="39"/>
        <v>ColombiaSAR_FAO2008</v>
      </c>
      <c r="B2513" t="s">
        <v>159</v>
      </c>
      <c r="C2513" t="s">
        <v>160</v>
      </c>
      <c r="D2513" t="s">
        <v>148</v>
      </c>
      <c r="E2513" t="s">
        <v>33</v>
      </c>
      <c r="F2513">
        <v>220.92485313620671</v>
      </c>
      <c r="G2513">
        <v>5.042183611382776</v>
      </c>
      <c r="H2513" t="s">
        <v>114</v>
      </c>
      <c r="I2513" t="s">
        <v>200</v>
      </c>
      <c r="J2513">
        <v>5.3252898573102753E-3</v>
      </c>
      <c r="K2513">
        <v>0.29810573266489709</v>
      </c>
      <c r="L2513">
        <v>5.3998573809468632E-2</v>
      </c>
      <c r="M2513"/>
      <c r="N2513">
        <v>2.3078755818332772E-2</v>
      </c>
      <c r="O2513">
        <v>0.62481693770730151</v>
      </c>
      <c r="P2513">
        <v>2.1475523999999999</v>
      </c>
      <c r="Q2513">
        <v>1.4175210999999999</v>
      </c>
      <c r="R2513">
        <v>34.395013800000001</v>
      </c>
      <c r="S2513">
        <v>17.576318000000001</v>
      </c>
      <c r="T2513">
        <v>0.68207759999999995</v>
      </c>
      <c r="U2513">
        <v>0.199272</v>
      </c>
      <c r="V2513"/>
      <c r="W2513">
        <v>0.2047755</v>
      </c>
      <c r="X2513">
        <v>88.702313200000006</v>
      </c>
      <c r="Y2513">
        <v>1.8910686999999997</v>
      </c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  <c r="AY2513"/>
      <c r="AZ2513"/>
      <c r="BA2513"/>
      <c r="BB2513"/>
      <c r="BC2513"/>
    </row>
    <row r="2514" spans="1:55" x14ac:dyDescent="0.2">
      <c r="A2514" s="3" t="str">
        <f t="shared" si="39"/>
        <v>ColombiaSAR_FAO2009</v>
      </c>
      <c r="B2514" t="s">
        <v>159</v>
      </c>
      <c r="C2514" t="s">
        <v>160</v>
      </c>
      <c r="D2514" t="s">
        <v>148</v>
      </c>
      <c r="E2514" t="s">
        <v>31</v>
      </c>
      <c r="F2514">
        <v>224.04998253318922</v>
      </c>
      <c r="G2514">
        <v>5.0559733307527113</v>
      </c>
      <c r="H2514" t="s">
        <v>48</v>
      </c>
      <c r="I2514" t="s">
        <v>201</v>
      </c>
      <c r="J2514">
        <v>5.4099251707663363E-3</v>
      </c>
      <c r="K2514">
        <v>0.31099930526631414</v>
      </c>
      <c r="L2514">
        <v>5.4507205070871596E-2</v>
      </c>
      <c r="M2514"/>
      <c r="N2514">
        <v>2.0872612992429457E-2</v>
      </c>
      <c r="O2514">
        <v>0.61362087667038479</v>
      </c>
      <c r="P2514">
        <v>2.2980342</v>
      </c>
      <c r="Q2514">
        <v>1.4325369999999997</v>
      </c>
      <c r="R2514">
        <v>34.322532299999999</v>
      </c>
      <c r="S2514">
        <v>17.654562000000002</v>
      </c>
      <c r="T2514">
        <v>0.68401800000000001</v>
      </c>
      <c r="U2514">
        <v>9.1258900000000004E-2</v>
      </c>
      <c r="V2514"/>
      <c r="W2514">
        <v>9.9571400000000004E-2</v>
      </c>
      <c r="X2514">
        <v>88.702313200000006</v>
      </c>
      <c r="Y2514">
        <v>1.2698011000000002</v>
      </c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/>
      <c r="AZ2514"/>
      <c r="BA2514"/>
      <c r="BB2514"/>
      <c r="BC2514"/>
    </row>
    <row r="2515" spans="1:55" x14ac:dyDescent="0.2">
      <c r="A2515" s="3" t="str">
        <f t="shared" si="39"/>
        <v>ColombiaSAR_FAO2010</v>
      </c>
      <c r="B2515" t="s">
        <v>159</v>
      </c>
      <c r="C2515" t="s">
        <v>160</v>
      </c>
      <c r="D2515" t="s">
        <v>148</v>
      </c>
      <c r="E2515" t="s">
        <v>30</v>
      </c>
      <c r="F2515">
        <v>228.688460051302</v>
      </c>
      <c r="G2515">
        <v>5.1028183895688137</v>
      </c>
      <c r="H2515" t="s">
        <v>48</v>
      </c>
      <c r="I2515" t="s">
        <v>201</v>
      </c>
      <c r="J2515">
        <v>5.2991899725101108E-3</v>
      </c>
      <c r="K2515">
        <v>0.31624511805604827</v>
      </c>
      <c r="L2515">
        <v>5.4637867116246186E-2</v>
      </c>
      <c r="M2515"/>
      <c r="N2515">
        <v>2.1305606815171668E-2</v>
      </c>
      <c r="O2515">
        <v>0.60781140801253386</v>
      </c>
      <c r="P2515">
        <v>2.0985698999999998</v>
      </c>
      <c r="Q2515">
        <v>1.5141543999999998</v>
      </c>
      <c r="R2515">
        <v>35.305191600000001</v>
      </c>
      <c r="S2515">
        <v>18.247064999999999</v>
      </c>
      <c r="T2515">
        <v>0.70234289999999999</v>
      </c>
      <c r="U2515">
        <v>5.6912199999999996E-2</v>
      </c>
      <c r="V2515"/>
      <c r="W2515">
        <v>7.5484800000000005E-2</v>
      </c>
      <c r="X2515">
        <v>88.702313200000006</v>
      </c>
      <c r="Y2515">
        <v>1.3505293999999999</v>
      </c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  <c r="AY2515"/>
      <c r="AZ2515"/>
      <c r="BA2515"/>
      <c r="BB2515"/>
      <c r="BC2515"/>
    </row>
    <row r="2516" spans="1:55" x14ac:dyDescent="0.2">
      <c r="A2516" s="3" t="str">
        <f t="shared" si="39"/>
        <v>ColombiaSAR_FAO2011</v>
      </c>
      <c r="B2516" t="s">
        <v>159</v>
      </c>
      <c r="C2516" t="s">
        <v>160</v>
      </c>
      <c r="D2516" t="s">
        <v>148</v>
      </c>
      <c r="E2516" t="s">
        <v>29</v>
      </c>
      <c r="F2516">
        <v>208.41224599741341</v>
      </c>
      <c r="G2516">
        <v>4.5998082186330196</v>
      </c>
      <c r="H2516" t="s">
        <v>53</v>
      </c>
      <c r="I2516" t="s">
        <v>200</v>
      </c>
      <c r="J2516">
        <v>4.8177942168625603E-3</v>
      </c>
      <c r="K2516">
        <v>0.37866325840590609</v>
      </c>
      <c r="L2516">
        <v>6.1287804199176121E-2</v>
      </c>
      <c r="M2516"/>
      <c r="N2516">
        <v>2.58971846165248E-2</v>
      </c>
      <c r="O2516">
        <v>0.534151752778393</v>
      </c>
      <c r="P2516">
        <v>2.2091433</v>
      </c>
      <c r="Q2516">
        <v>1.4584708</v>
      </c>
      <c r="R2516">
        <v>32.687314800000003</v>
      </c>
      <c r="S2516">
        <v>17.411366999999998</v>
      </c>
      <c r="T2516">
        <v>0.72400930000000008</v>
      </c>
      <c r="U2516">
        <v>0.10422399999999998</v>
      </c>
      <c r="V2516"/>
      <c r="W2516">
        <v>0.10740539999999998</v>
      </c>
      <c r="X2516">
        <v>59.250203500000005</v>
      </c>
      <c r="Y2516">
        <v>1.0802587000000001</v>
      </c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  <c r="AY2516"/>
      <c r="AZ2516"/>
      <c r="BA2516"/>
      <c r="BB2516"/>
      <c r="BC2516"/>
    </row>
    <row r="2517" spans="1:55" x14ac:dyDescent="0.2">
      <c r="A2517" s="3" t="str">
        <f t="shared" si="39"/>
        <v>ColombiaSAR_FAO2012</v>
      </c>
      <c r="B2517" t="s">
        <v>159</v>
      </c>
      <c r="C2517" t="s">
        <v>160</v>
      </c>
      <c r="D2517" t="s">
        <v>148</v>
      </c>
      <c r="E2517" t="s">
        <v>28</v>
      </c>
      <c r="F2517">
        <v>206.32753958751812</v>
      </c>
      <c r="G2517">
        <v>4.5066982721230753</v>
      </c>
      <c r="H2517" t="s">
        <v>136</v>
      </c>
      <c r="I2517" t="s">
        <v>210</v>
      </c>
      <c r="J2517">
        <v>4.7170173112733894E-3</v>
      </c>
      <c r="K2517">
        <v>0.38567794622669366</v>
      </c>
      <c r="L2517">
        <v>6.3254804407737897E-2</v>
      </c>
      <c r="M2517"/>
      <c r="N2517">
        <v>2.8286259897862546E-2</v>
      </c>
      <c r="O2517">
        <v>0.5227809894677059</v>
      </c>
      <c r="P2517">
        <v>2.0981394</v>
      </c>
      <c r="Q2517">
        <v>1.4176814</v>
      </c>
      <c r="R2517">
        <v>30.5729571</v>
      </c>
      <c r="S2517">
        <v>16.269822999999999</v>
      </c>
      <c r="T2517">
        <v>0.72400930000000008</v>
      </c>
      <c r="U2517">
        <v>8.5632499999999986E-2</v>
      </c>
      <c r="V2517"/>
      <c r="W2517">
        <v>0.11566800000000001</v>
      </c>
      <c r="X2517">
        <v>59.250203500000005</v>
      </c>
      <c r="Y2517">
        <v>1.0170919</v>
      </c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  <c r="AY2517"/>
      <c r="AZ2517"/>
      <c r="BA2517"/>
      <c r="BB2517"/>
      <c r="BC2517"/>
    </row>
    <row r="2518" spans="1:55" x14ac:dyDescent="0.2">
      <c r="A2518" s="3" t="str">
        <f t="shared" si="39"/>
        <v>ColombiaSAR_FAO2013</v>
      </c>
      <c r="B2518" t="s">
        <v>159</v>
      </c>
      <c r="C2518" t="s">
        <v>160</v>
      </c>
      <c r="D2518" t="s">
        <v>148</v>
      </c>
      <c r="E2518" t="s">
        <v>27</v>
      </c>
      <c r="F2518">
        <v>214.11048066653825</v>
      </c>
      <c r="G2518">
        <v>4.6306242659768344</v>
      </c>
      <c r="H2518" t="s">
        <v>56</v>
      </c>
      <c r="I2518" t="s">
        <v>210</v>
      </c>
      <c r="J2518">
        <v>4.8288921766064417E-3</v>
      </c>
      <c r="K2518">
        <v>0.41276852304173633</v>
      </c>
      <c r="L2518">
        <v>6.2254249982446774E-2</v>
      </c>
      <c r="M2518"/>
      <c r="N2518">
        <v>2.5926700969973002E-2</v>
      </c>
      <c r="O2518">
        <v>0.49905052600584393</v>
      </c>
      <c r="P2518">
        <v>2.2640898000000003</v>
      </c>
      <c r="Q2518">
        <v>1.3825738999999999</v>
      </c>
      <c r="R2518">
        <v>29.807154300000001</v>
      </c>
      <c r="S2518">
        <v>15.635811000000002</v>
      </c>
      <c r="T2518">
        <v>0.73309340000000001</v>
      </c>
      <c r="U2518">
        <v>0.14159190000000002</v>
      </c>
      <c r="V2518"/>
      <c r="W2518">
        <v>0.15761549999999999</v>
      </c>
      <c r="X2518">
        <v>59.250203500000005</v>
      </c>
      <c r="Y2518">
        <v>1.2221358</v>
      </c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  <c r="AY2518"/>
      <c r="AZ2518"/>
      <c r="BA2518"/>
      <c r="BB2518"/>
      <c r="BC2518"/>
    </row>
    <row r="2519" spans="1:55" x14ac:dyDescent="0.2">
      <c r="A2519" s="3" t="str">
        <f t="shared" si="39"/>
        <v>ColombiaSAR_FAO2014</v>
      </c>
      <c r="B2519" t="s">
        <v>159</v>
      </c>
      <c r="C2519" t="s">
        <v>160</v>
      </c>
      <c r="D2519" t="s">
        <v>148</v>
      </c>
      <c r="E2519" t="s">
        <v>24</v>
      </c>
      <c r="F2519">
        <v>217.43144751905905</v>
      </c>
      <c r="G2519">
        <v>4.6581193367193094</v>
      </c>
      <c r="H2519" t="s">
        <v>242</v>
      </c>
      <c r="I2519" t="s">
        <v>210</v>
      </c>
      <c r="J2519">
        <v>4.8397887213239956E-3</v>
      </c>
      <c r="K2519">
        <v>0.41508436714995045</v>
      </c>
      <c r="L2519">
        <v>6.2582330098418751E-2</v>
      </c>
      <c r="M2519"/>
      <c r="N2519">
        <v>2.7659855431771505E-2</v>
      </c>
      <c r="O2519">
        <v>0.49467344731985924</v>
      </c>
      <c r="P2519">
        <v>2.0070918</v>
      </c>
      <c r="Q2519">
        <v>1.4383877999999999</v>
      </c>
      <c r="R2519">
        <v>29.578029599999997</v>
      </c>
      <c r="S2519">
        <v>16.103911</v>
      </c>
      <c r="T2519">
        <v>0.73309340000000001</v>
      </c>
      <c r="U2519">
        <v>0.31898489999999996</v>
      </c>
      <c r="V2519"/>
      <c r="W2519">
        <v>0.33988169999999995</v>
      </c>
      <c r="X2519">
        <v>59.250203500000005</v>
      </c>
      <c r="Y2519">
        <v>1.7202154999999999</v>
      </c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  <c r="AY2519"/>
      <c r="AZ2519"/>
      <c r="BA2519"/>
      <c r="BB2519"/>
      <c r="BC2519"/>
    </row>
    <row r="2520" spans="1:55" x14ac:dyDescent="0.2">
      <c r="A2520" s="3" t="str">
        <f t="shared" si="39"/>
        <v>ColombiaSAR_FAO2015</v>
      </c>
      <c r="B2520" t="s">
        <v>159</v>
      </c>
      <c r="C2520" t="s">
        <v>160</v>
      </c>
      <c r="D2520" t="s">
        <v>148</v>
      </c>
      <c r="E2520" t="s">
        <v>22</v>
      </c>
      <c r="F2520">
        <v>216.45680342087516</v>
      </c>
      <c r="G2520">
        <v>4.5937617343817259</v>
      </c>
      <c r="H2520" t="s">
        <v>136</v>
      </c>
      <c r="I2520" t="s">
        <v>210</v>
      </c>
      <c r="J2520">
        <v>4.8278937613334665E-3</v>
      </c>
      <c r="K2520">
        <v>0.41939178546046152</v>
      </c>
      <c r="L2520">
        <v>6.4148807697923818E-2</v>
      </c>
      <c r="M2520"/>
      <c r="N2520">
        <v>2.8939106106068792E-2</v>
      </c>
      <c r="O2520">
        <v>0.48752030073554592</v>
      </c>
      <c r="P2520">
        <v>2.2230159</v>
      </c>
      <c r="Q2520">
        <v>1.3611781999999999</v>
      </c>
      <c r="R2520">
        <v>28.3483977</v>
      </c>
      <c r="S2520">
        <v>15.913044000000001</v>
      </c>
      <c r="T2520">
        <v>0.73309340000000001</v>
      </c>
      <c r="U2520">
        <v>0.32676059999999996</v>
      </c>
      <c r="V2520"/>
      <c r="W2520">
        <v>0.35023739999999998</v>
      </c>
      <c r="X2520">
        <v>59.250203500000005</v>
      </c>
      <c r="Y2520">
        <v>0.96686079999999996</v>
      </c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  <c r="AY2520"/>
      <c r="AZ2520"/>
      <c r="BA2520"/>
      <c r="BB2520"/>
      <c r="BC2520"/>
    </row>
    <row r="2521" spans="1:55" x14ac:dyDescent="0.2">
      <c r="A2521" s="3" t="str">
        <f t="shared" si="39"/>
        <v>ColombiaSAR_FAO2016</v>
      </c>
      <c r="B2521" t="s">
        <v>159</v>
      </c>
      <c r="C2521" t="s">
        <v>160</v>
      </c>
      <c r="D2521" t="s">
        <v>148</v>
      </c>
      <c r="E2521" t="s">
        <v>21</v>
      </c>
      <c r="F2521">
        <v>246.28471811641748</v>
      </c>
      <c r="G2521">
        <v>5.1712289678268393</v>
      </c>
      <c r="H2521" t="s">
        <v>114</v>
      </c>
      <c r="I2521" t="s">
        <v>210</v>
      </c>
      <c r="J2521">
        <v>5.4207906686488654E-3</v>
      </c>
      <c r="K2521">
        <v>0.37614567654852693</v>
      </c>
      <c r="L2521">
        <v>5.7426800123645441E-2</v>
      </c>
      <c r="M2521"/>
      <c r="N2521">
        <v>2.4512243643638673E-2</v>
      </c>
      <c r="O2521">
        <v>0.54191527968418896</v>
      </c>
      <c r="P2521">
        <v>2.4820635000000002</v>
      </c>
      <c r="Q2521">
        <v>1.3492451999999999</v>
      </c>
      <c r="R2521">
        <v>29.1502512</v>
      </c>
      <c r="S2521">
        <v>15.920700999999999</v>
      </c>
      <c r="T2521">
        <v>0.73309340000000001</v>
      </c>
      <c r="U2521">
        <v>0.35532280000000005</v>
      </c>
      <c r="V2521"/>
      <c r="W2521">
        <v>0.37011260000000001</v>
      </c>
      <c r="X2521">
        <v>82.452663700000002</v>
      </c>
      <c r="Y2521">
        <v>1.3693976999999999</v>
      </c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  <c r="AW2521"/>
      <c r="AX2521"/>
      <c r="AY2521"/>
      <c r="AZ2521"/>
      <c r="BA2521"/>
      <c r="BB2521"/>
      <c r="BC2521"/>
    </row>
    <row r="2522" spans="1:55" x14ac:dyDescent="0.2">
      <c r="A2522" s="3" t="str">
        <f t="shared" si="39"/>
        <v>ColombiaSAR_FAO2017</v>
      </c>
      <c r="B2522" t="s">
        <v>159</v>
      </c>
      <c r="C2522" t="s">
        <v>160</v>
      </c>
      <c r="D2522" t="s">
        <v>148</v>
      </c>
      <c r="E2522" t="s">
        <v>20</v>
      </c>
      <c r="F2522">
        <v>241.0411476018698</v>
      </c>
      <c r="G2522">
        <v>4.9851668539411964</v>
      </c>
      <c r="H2522" t="s">
        <v>54</v>
      </c>
      <c r="I2522" t="s">
        <v>201</v>
      </c>
      <c r="J2522">
        <v>5.2309533965507193E-3</v>
      </c>
      <c r="K2522">
        <v>0.350560569431491</v>
      </c>
      <c r="L2522">
        <v>5.9745984677907045E-2</v>
      </c>
      <c r="M2522"/>
      <c r="N2522">
        <v>2.4725718783150944E-2</v>
      </c>
      <c r="O2522">
        <v>0.56496772710745102</v>
      </c>
      <c r="P2522">
        <v>2.5987752</v>
      </c>
      <c r="Q2522">
        <v>1.3935032000000001</v>
      </c>
      <c r="R2522">
        <v>30.845879400000001</v>
      </c>
      <c r="S2522">
        <v>17.412793000000001</v>
      </c>
      <c r="T2522">
        <v>0.73906859999999996</v>
      </c>
      <c r="U2522">
        <v>0.2112029</v>
      </c>
      <c r="V2522"/>
      <c r="W2522">
        <v>0.2141574</v>
      </c>
      <c r="X2522">
        <v>82.452663700000002</v>
      </c>
      <c r="Y2522">
        <v>0.88867730000000011</v>
      </c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  <c r="AY2522"/>
      <c r="AZ2522"/>
      <c r="BA2522"/>
      <c r="BB2522"/>
      <c r="BC2522"/>
    </row>
    <row r="2523" spans="1:55" x14ac:dyDescent="0.2">
      <c r="A2523" s="3" t="str">
        <f t="shared" si="39"/>
        <v>ColombiaSAR_FAO2018</v>
      </c>
      <c r="B2523" t="s">
        <v>159</v>
      </c>
      <c r="C2523" t="s">
        <v>160</v>
      </c>
      <c r="D2523" t="s">
        <v>148</v>
      </c>
      <c r="E2523" t="s">
        <v>19</v>
      </c>
      <c r="F2523">
        <v>249.34802964675168</v>
      </c>
      <c r="G2523">
        <v>5.0601340786164082</v>
      </c>
      <c r="H2523" t="s">
        <v>114</v>
      </c>
      <c r="I2523" t="s">
        <v>201</v>
      </c>
      <c r="J2523">
        <v>5.2818207023818172E-3</v>
      </c>
      <c r="K2523">
        <v>0.35347279015299593</v>
      </c>
      <c r="L2523">
        <v>5.8789869580123458E-2</v>
      </c>
      <c r="M2523"/>
      <c r="N2523">
        <v>2.420247817445605E-2</v>
      </c>
      <c r="O2523">
        <v>0.56353486209242454</v>
      </c>
      <c r="P2523">
        <v>2.2916376000000001</v>
      </c>
      <c r="Q2523">
        <v>1.4711307999999998</v>
      </c>
      <c r="R2523">
        <v>33.1826103</v>
      </c>
      <c r="S2523">
        <v>18.080316</v>
      </c>
      <c r="T2523">
        <v>0.73906859999999996</v>
      </c>
      <c r="U2523">
        <v>1.049231</v>
      </c>
      <c r="V2523"/>
      <c r="W2523">
        <v>1.0643953000000002</v>
      </c>
      <c r="X2523">
        <v>82.452663700000002</v>
      </c>
      <c r="Y2523">
        <v>1.6001864000000001</v>
      </c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  <c r="AY2523"/>
      <c r="AZ2523"/>
      <c r="BA2523"/>
      <c r="BB2523"/>
      <c r="BC2523"/>
    </row>
    <row r="2524" spans="1:55" x14ac:dyDescent="0.2">
      <c r="A2524" s="3" t="str">
        <f t="shared" si="39"/>
        <v>ColombiaSAR_FAO2019</v>
      </c>
      <c r="B2524" t="s">
        <v>159</v>
      </c>
      <c r="C2524" t="s">
        <v>160</v>
      </c>
      <c r="D2524" t="s">
        <v>148</v>
      </c>
      <c r="E2524" t="s">
        <v>18</v>
      </c>
      <c r="F2524">
        <v>251.3553389493074</v>
      </c>
      <c r="G2524">
        <v>5.0083349386359473</v>
      </c>
      <c r="H2524" t="s">
        <v>113</v>
      </c>
      <c r="I2524" t="s">
        <v>210</v>
      </c>
      <c r="J2524">
        <v>5.2980213375340519E-3</v>
      </c>
      <c r="K2524">
        <v>0.35227414700755089</v>
      </c>
      <c r="L2524">
        <v>5.9346404291927758E-2</v>
      </c>
      <c r="M2524"/>
      <c r="N2524">
        <v>2.4975657510072843E-2</v>
      </c>
      <c r="O2524">
        <v>0.56340379119044859</v>
      </c>
      <c r="P2524">
        <v>2.3111738999999996</v>
      </c>
      <c r="Q2524">
        <v>1.6183978999999999</v>
      </c>
      <c r="R2524">
        <v>34.725891900000001</v>
      </c>
      <c r="S2524">
        <v>18.718575000000001</v>
      </c>
      <c r="T2524">
        <v>0.78935230000000001</v>
      </c>
      <c r="U2524">
        <v>0.1966773</v>
      </c>
      <c r="V2524"/>
      <c r="W2524">
        <v>0.22124240000000001</v>
      </c>
      <c r="X2524">
        <v>82.452663700000002</v>
      </c>
      <c r="Y2524">
        <v>1.1555938000000001</v>
      </c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  <c r="AY2524"/>
      <c r="AZ2524"/>
      <c r="BA2524"/>
      <c r="BB2524"/>
      <c r="BC2524"/>
    </row>
    <row r="2525" spans="1:55" x14ac:dyDescent="0.2">
      <c r="A2525" s="3" t="str">
        <f t="shared" si="39"/>
        <v>ColombiaSAR_FAO2020</v>
      </c>
      <c r="B2525" t="s">
        <v>159</v>
      </c>
      <c r="C2525" t="s">
        <v>160</v>
      </c>
      <c r="D2525" t="s">
        <v>148</v>
      </c>
      <c r="E2525" t="s">
        <v>107</v>
      </c>
      <c r="F2525">
        <v>251.89155392908859</v>
      </c>
      <c r="G2525">
        <v>4.9457741964769388</v>
      </c>
      <c r="H2525" t="s">
        <v>114</v>
      </c>
      <c r="I2525" t="s">
        <v>181</v>
      </c>
      <c r="J2525">
        <v>5.5886734856071037E-3</v>
      </c>
      <c r="K2525">
        <v>0.34189626970169262</v>
      </c>
      <c r="L2525">
        <v>6.0243913545902215E-2</v>
      </c>
      <c r="M2525"/>
      <c r="N2525">
        <v>2.2980879601676111E-2</v>
      </c>
      <c r="O2525">
        <v>0.57487893715072902</v>
      </c>
      <c r="P2525">
        <v>2.5951211999999999</v>
      </c>
      <c r="Q2525">
        <v>1.6915434</v>
      </c>
      <c r="R2525">
        <v>35.870582999999996</v>
      </c>
      <c r="S2525">
        <v>19.755494000000002</v>
      </c>
      <c r="T2525">
        <v>0.79532989999999992</v>
      </c>
      <c r="U2525">
        <v>0.38641510000000007</v>
      </c>
      <c r="V2525"/>
      <c r="W2525">
        <v>0.40997540000000005</v>
      </c>
      <c r="X2525">
        <v>82.452663700000002</v>
      </c>
      <c r="Y2525">
        <v>1.6192936999999998</v>
      </c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/>
      <c r="AY2525"/>
      <c r="AZ2525"/>
      <c r="BA2525"/>
      <c r="BB2525"/>
      <c r="BC2525"/>
    </row>
    <row r="2526" spans="1:55" x14ac:dyDescent="0.2">
      <c r="A2526" s="3" t="str">
        <f t="shared" si="39"/>
        <v>GermanyAR4_FAO1990</v>
      </c>
      <c r="B2526" t="s">
        <v>162</v>
      </c>
      <c r="C2526" t="s">
        <v>163</v>
      </c>
      <c r="D2526" t="s">
        <v>142</v>
      </c>
      <c r="E2526" t="s">
        <v>79</v>
      </c>
      <c r="F2526">
        <v>1089.5553435740001</v>
      </c>
      <c r="G2526">
        <v>13.716653604812175</v>
      </c>
      <c r="H2526" t="s">
        <v>201</v>
      </c>
      <c r="I2526" t="s">
        <v>97</v>
      </c>
      <c r="J2526">
        <v>3.3670644368351828E-2</v>
      </c>
      <c r="K2526">
        <v>0.87814085380144591</v>
      </c>
      <c r="L2526">
        <v>3.5163357358540558E-2</v>
      </c>
      <c r="M2526"/>
      <c r="N2526">
        <v>3.5807081967975565E-2</v>
      </c>
      <c r="O2526">
        <v>5.0888706872038052E-2</v>
      </c>
      <c r="P2526"/>
      <c r="Q2526">
        <v>15.9442954</v>
      </c>
      <c r="R2526">
        <v>40.779609999999998</v>
      </c>
      <c r="S2526">
        <v>29.5939628</v>
      </c>
      <c r="T2526">
        <v>11.5091272</v>
      </c>
      <c r="U2526"/>
      <c r="V2526"/>
      <c r="W2526">
        <v>1.0339000000000001E-3</v>
      </c>
      <c r="X2526"/>
      <c r="Y2526">
        <v>1.0960000000000001E-4</v>
      </c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  <c r="AY2526"/>
      <c r="AZ2526"/>
      <c r="BA2526"/>
      <c r="BB2526"/>
      <c r="BC2526"/>
    </row>
    <row r="2527" spans="1:55" x14ac:dyDescent="0.2">
      <c r="A2527" s="3" t="str">
        <f t="shared" si="39"/>
        <v>GermanyAR4_FAO1991</v>
      </c>
      <c r="B2527" t="s">
        <v>162</v>
      </c>
      <c r="C2527" t="s">
        <v>163</v>
      </c>
      <c r="D2527" t="s">
        <v>142</v>
      </c>
      <c r="E2527" t="s">
        <v>78</v>
      </c>
      <c r="F2527">
        <v>1062.8525924109997</v>
      </c>
      <c r="G2527">
        <v>13.283350087227346</v>
      </c>
      <c r="H2527" t="s">
        <v>210</v>
      </c>
      <c r="I2527" t="s">
        <v>105</v>
      </c>
      <c r="J2527">
        <v>3.2664965816751858E-2</v>
      </c>
      <c r="K2527">
        <v>0.87938871256529927</v>
      </c>
      <c r="L2527">
        <v>3.7315183612652347E-2</v>
      </c>
      <c r="M2527"/>
      <c r="N2527">
        <v>3.5853122960878447E-2</v>
      </c>
      <c r="O2527">
        <v>4.7442980861170013E-2</v>
      </c>
      <c r="P2527"/>
      <c r="Q2527">
        <v>14.619605599999998</v>
      </c>
      <c r="R2527">
        <v>38.256684999999997</v>
      </c>
      <c r="S2527">
        <v>28.414806599999999</v>
      </c>
      <c r="T2527">
        <v>11.5091272</v>
      </c>
      <c r="U2527"/>
      <c r="V2527"/>
      <c r="W2527">
        <v>1.0339000000000001E-3</v>
      </c>
      <c r="X2527"/>
      <c r="Y2527">
        <v>1.0960000000000001E-4</v>
      </c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  <c r="AY2527"/>
      <c r="AZ2527"/>
      <c r="BA2527"/>
      <c r="BB2527"/>
      <c r="BC2527"/>
    </row>
    <row r="2528" spans="1:55" x14ac:dyDescent="0.2">
      <c r="A2528" s="3" t="str">
        <f t="shared" si="39"/>
        <v>GermanyAR4_FAO1992</v>
      </c>
      <c r="B2528" t="s">
        <v>162</v>
      </c>
      <c r="C2528" t="s">
        <v>163</v>
      </c>
      <c r="D2528" t="s">
        <v>142</v>
      </c>
      <c r="E2528" t="s">
        <v>76</v>
      </c>
      <c r="F2528">
        <v>1017.6975549729999</v>
      </c>
      <c r="G2528">
        <v>12.622668270209545</v>
      </c>
      <c r="H2528" t="s">
        <v>203</v>
      </c>
      <c r="I2528" t="s">
        <v>105</v>
      </c>
      <c r="J2528">
        <v>3.1370106429767085E-2</v>
      </c>
      <c r="K2528">
        <v>0.87762601169921839</v>
      </c>
      <c r="L2528">
        <v>3.9513871873325737E-2</v>
      </c>
      <c r="M2528"/>
      <c r="N2528">
        <v>4.0578972103451343E-2</v>
      </c>
      <c r="O2528">
        <v>4.228114432400458E-2</v>
      </c>
      <c r="P2528"/>
      <c r="Q2528">
        <v>12.9283824</v>
      </c>
      <c r="R2528">
        <v>34.273112500000003</v>
      </c>
      <c r="S2528">
        <v>26.687926400000002</v>
      </c>
      <c r="T2528">
        <v>11.5091272</v>
      </c>
      <c r="U2528"/>
      <c r="V2528"/>
      <c r="W2528">
        <v>1.0339000000000001E-3</v>
      </c>
      <c r="X2528"/>
      <c r="Y2528">
        <v>1.0960000000000001E-4</v>
      </c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  <c r="AY2528"/>
      <c r="AZ2528"/>
      <c r="BA2528"/>
      <c r="BB2528"/>
      <c r="BC2528"/>
    </row>
    <row r="2529" spans="1:55" x14ac:dyDescent="0.2">
      <c r="A2529" s="3" t="str">
        <f t="shared" si="39"/>
        <v>GermanyAR4_FAO1993</v>
      </c>
      <c r="B2529" t="s">
        <v>162</v>
      </c>
      <c r="C2529" t="s">
        <v>163</v>
      </c>
      <c r="D2529" t="s">
        <v>142</v>
      </c>
      <c r="E2529" t="s">
        <v>73</v>
      </c>
      <c r="F2529">
        <v>1007.333216586</v>
      </c>
      <c r="G2529">
        <v>12.412251847535357</v>
      </c>
      <c r="H2529" t="s">
        <v>203</v>
      </c>
      <c r="I2529" t="s">
        <v>105</v>
      </c>
      <c r="J2529">
        <v>3.090582978749495E-2</v>
      </c>
      <c r="K2529">
        <v>0.88084855994247557</v>
      </c>
      <c r="L2529">
        <v>3.9712502377890882E-2</v>
      </c>
      <c r="M2529"/>
      <c r="N2529">
        <v>3.90373000388822E-2</v>
      </c>
      <c r="O2529">
        <v>4.0401637640751283E-2</v>
      </c>
      <c r="P2529"/>
      <c r="Q2529">
        <v>12.715589899999999</v>
      </c>
      <c r="R2529">
        <v>32.891615000000009</v>
      </c>
      <c r="S2529">
        <v>25.963041400000002</v>
      </c>
      <c r="T2529">
        <v>11.504243300000001</v>
      </c>
      <c r="U2529"/>
      <c r="V2529"/>
      <c r="W2529">
        <v>1.0339000000000001E-3</v>
      </c>
      <c r="X2529"/>
      <c r="Y2529">
        <v>1.0960000000000001E-4</v>
      </c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  <c r="AW2529"/>
      <c r="AX2529"/>
      <c r="AY2529"/>
      <c r="AZ2529"/>
      <c r="BA2529"/>
      <c r="BB2529"/>
      <c r="BC2529"/>
    </row>
    <row r="2530" spans="1:55" x14ac:dyDescent="0.2">
      <c r="A2530" s="3" t="str">
        <f t="shared" si="39"/>
        <v>GermanyAR4_FAO1994</v>
      </c>
      <c r="B2530" t="s">
        <v>162</v>
      </c>
      <c r="C2530" t="s">
        <v>163</v>
      </c>
      <c r="D2530" t="s">
        <v>142</v>
      </c>
      <c r="E2530" t="s">
        <v>70</v>
      </c>
      <c r="F2530">
        <v>998.15057918299988</v>
      </c>
      <c r="G2530">
        <v>12.25651801265664</v>
      </c>
      <c r="H2530" t="s">
        <v>183</v>
      </c>
      <c r="I2530" t="s">
        <v>105</v>
      </c>
      <c r="J2530">
        <v>3.0371415799797873E-2</v>
      </c>
      <c r="K2530">
        <v>0.8767044185259778</v>
      </c>
      <c r="L2530">
        <v>3.9200270594469448E-2</v>
      </c>
      <c r="M2530"/>
      <c r="N2530">
        <v>4.2948713105079903E-2</v>
      </c>
      <c r="O2530">
        <v>4.114659777447284E-2</v>
      </c>
      <c r="P2530"/>
      <c r="Q2530">
        <v>12.558603900000001</v>
      </c>
      <c r="R2530">
        <v>32.428262500000002</v>
      </c>
      <c r="S2530">
        <v>26.965722</v>
      </c>
      <c r="T2530">
        <v>11.497496100000001</v>
      </c>
      <c r="U2530"/>
      <c r="V2530"/>
      <c r="W2530">
        <v>1.0339000000000001E-3</v>
      </c>
      <c r="X2530"/>
      <c r="Y2530">
        <v>1.0960000000000001E-4</v>
      </c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  <c r="AY2530"/>
      <c r="AZ2530"/>
      <c r="BA2530"/>
      <c r="BB2530"/>
      <c r="BC2530"/>
    </row>
    <row r="2531" spans="1:55" x14ac:dyDescent="0.2">
      <c r="A2531" s="3" t="str">
        <f t="shared" si="39"/>
        <v>GermanyAR4_FAO1995</v>
      </c>
      <c r="B2531" t="s">
        <v>162</v>
      </c>
      <c r="C2531" t="s">
        <v>163</v>
      </c>
      <c r="D2531" t="s">
        <v>142</v>
      </c>
      <c r="E2531" t="s">
        <v>68</v>
      </c>
      <c r="F2531">
        <v>994.01829079899994</v>
      </c>
      <c r="G2531">
        <v>12.169956048522753</v>
      </c>
      <c r="H2531" t="s">
        <v>152</v>
      </c>
      <c r="I2531" t="s">
        <v>105</v>
      </c>
      <c r="J2531">
        <v>2.9556156811276258E-2</v>
      </c>
      <c r="K2531">
        <v>0.87900902363846012</v>
      </c>
      <c r="L2531">
        <v>3.8296335404855809E-2</v>
      </c>
      <c r="M2531"/>
      <c r="N2531">
        <v>4.1454558777663748E-2</v>
      </c>
      <c r="O2531">
        <v>4.1240082179020254E-2</v>
      </c>
      <c r="P2531"/>
      <c r="Q2531">
        <v>12.312475399999999</v>
      </c>
      <c r="R2531">
        <v>32.486822499999995</v>
      </c>
      <c r="S2531">
        <v>27.033517</v>
      </c>
      <c r="T2531">
        <v>11.5000429</v>
      </c>
      <c r="U2531"/>
      <c r="V2531"/>
      <c r="W2531">
        <v>1.0339000000000001E-3</v>
      </c>
      <c r="X2531"/>
      <c r="Y2531">
        <v>1.0960000000000001E-4</v>
      </c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  <c r="AY2531"/>
      <c r="AZ2531"/>
      <c r="BA2531"/>
      <c r="BB2531"/>
      <c r="BC2531"/>
    </row>
    <row r="2532" spans="1:55" x14ac:dyDescent="0.2">
      <c r="A2532" s="3" t="str">
        <f t="shared" si="39"/>
        <v>GermanyAR4_FAO1996</v>
      </c>
      <c r="B2532" t="s">
        <v>162</v>
      </c>
      <c r="C2532" t="s">
        <v>163</v>
      </c>
      <c r="D2532" t="s">
        <v>142</v>
      </c>
      <c r="E2532" t="s">
        <v>65</v>
      </c>
      <c r="F2532">
        <v>1023.592248426</v>
      </c>
      <c r="G2532">
        <v>12.495811026284116</v>
      </c>
      <c r="H2532" t="s">
        <v>210</v>
      </c>
      <c r="I2532" t="s">
        <v>105</v>
      </c>
      <c r="J2532">
        <v>3.0112788530619661E-2</v>
      </c>
      <c r="K2532">
        <v>0.8840479929341899</v>
      </c>
      <c r="L2532">
        <v>3.5705362880776248E-2</v>
      </c>
      <c r="M2532"/>
      <c r="N2532">
        <v>4.0701174431580202E-2</v>
      </c>
      <c r="O2532">
        <v>3.954546975345366E-2</v>
      </c>
      <c r="P2532"/>
      <c r="Q2532">
        <v>12.096377199999999</v>
      </c>
      <c r="R2532">
        <v>32.274950000000004</v>
      </c>
      <c r="S2532">
        <v>27.000737000000001</v>
      </c>
      <c r="T2532">
        <v>11.469458000000001</v>
      </c>
      <c r="U2532"/>
      <c r="V2532"/>
      <c r="W2532">
        <v>9.7299999999999993E-5</v>
      </c>
      <c r="X2532"/>
      <c r="Y2532">
        <v>5.2299999999999997E-5</v>
      </c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  <c r="AY2532"/>
      <c r="AZ2532"/>
      <c r="BA2532"/>
      <c r="BB2532"/>
      <c r="BC2532"/>
    </row>
    <row r="2533" spans="1:55" x14ac:dyDescent="0.2">
      <c r="A2533" s="3" t="str">
        <f t="shared" si="39"/>
        <v>GermanyAR4_FAO1997</v>
      </c>
      <c r="B2533" t="s">
        <v>162</v>
      </c>
      <c r="C2533" t="s">
        <v>163</v>
      </c>
      <c r="D2533" t="s">
        <v>142</v>
      </c>
      <c r="E2533" t="s">
        <v>64</v>
      </c>
      <c r="F2533">
        <v>986.39274981699998</v>
      </c>
      <c r="G2533">
        <v>12.024081225472061</v>
      </c>
      <c r="H2533" t="s">
        <v>211</v>
      </c>
      <c r="I2533" t="s">
        <v>105</v>
      </c>
      <c r="J2533">
        <v>2.7924634220191136E-2</v>
      </c>
      <c r="K2533">
        <v>0.88479318390054784</v>
      </c>
      <c r="L2533">
        <v>3.401613393065283E-2</v>
      </c>
      <c r="M2533"/>
      <c r="N2533">
        <v>4.0023714439633033E-2</v>
      </c>
      <c r="O2533">
        <v>4.1166967729166247E-2</v>
      </c>
      <c r="P2533"/>
      <c r="Q2533">
        <v>12.140261200000001</v>
      </c>
      <c r="R2533">
        <v>32.051477499999997</v>
      </c>
      <c r="S2533">
        <v>27.321295600000003</v>
      </c>
      <c r="T2533">
        <v>11.463104999999999</v>
      </c>
      <c r="U2533"/>
      <c r="V2533"/>
      <c r="W2533">
        <v>8.4800000000000001E-5</v>
      </c>
      <c r="X2533"/>
      <c r="Y2533">
        <v>4.7299999999999998E-5</v>
      </c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  <c r="AY2533"/>
      <c r="AZ2533"/>
      <c r="BA2533"/>
      <c r="BB2533"/>
      <c r="BC2533"/>
    </row>
    <row r="2534" spans="1:55" x14ac:dyDescent="0.2">
      <c r="A2534" s="3" t="str">
        <f t="shared" si="39"/>
        <v>GermanyAR4_FAO1998</v>
      </c>
      <c r="B2534" t="s">
        <v>162</v>
      </c>
      <c r="C2534" t="s">
        <v>163</v>
      </c>
      <c r="D2534" t="s">
        <v>142</v>
      </c>
      <c r="E2534" t="s">
        <v>62</v>
      </c>
      <c r="F2534">
        <v>962.98806399800003</v>
      </c>
      <c r="G2534">
        <v>11.737001661031801</v>
      </c>
      <c r="H2534" t="s">
        <v>153</v>
      </c>
      <c r="I2534" t="s">
        <v>105</v>
      </c>
      <c r="J2534">
        <v>2.7643238186731069E-2</v>
      </c>
      <c r="K2534">
        <v>0.89818049232933828</v>
      </c>
      <c r="L2534">
        <v>3.261627683483441E-2</v>
      </c>
      <c r="M2534"/>
      <c r="N2534">
        <v>2.7938166308420491E-2</v>
      </c>
      <c r="O2534">
        <v>4.1265064527406775E-2</v>
      </c>
      <c r="P2534"/>
      <c r="Q2534">
        <v>11.9637127</v>
      </c>
      <c r="R2534">
        <v>30.9325875</v>
      </c>
      <c r="S2534">
        <v>27.751875800000001</v>
      </c>
      <c r="T2534">
        <v>11.456522699999999</v>
      </c>
      <c r="U2534"/>
      <c r="V2534"/>
      <c r="W2534">
        <v>8.4800000000000001E-5</v>
      </c>
      <c r="X2534"/>
      <c r="Y2534">
        <v>4.7299999999999998E-5</v>
      </c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  <c r="AY2534"/>
      <c r="AZ2534"/>
      <c r="BA2534"/>
      <c r="BB2534"/>
      <c r="BC2534"/>
    </row>
    <row r="2535" spans="1:55" x14ac:dyDescent="0.2">
      <c r="A2535" s="3" t="str">
        <f t="shared" si="39"/>
        <v>GermanyAR4_FAO1999</v>
      </c>
      <c r="B2535" t="s">
        <v>162</v>
      </c>
      <c r="C2535" t="s">
        <v>163</v>
      </c>
      <c r="D2535" t="s">
        <v>142</v>
      </c>
      <c r="E2535" t="s">
        <v>60</v>
      </c>
      <c r="F2535">
        <v>925.37265234699998</v>
      </c>
      <c r="G2535">
        <v>11.271253513183877</v>
      </c>
      <c r="H2535" t="s">
        <v>182</v>
      </c>
      <c r="I2535" t="s">
        <v>105</v>
      </c>
      <c r="J2535">
        <v>2.6562278748697765E-2</v>
      </c>
      <c r="K2535">
        <v>0.90007393618725007</v>
      </c>
      <c r="L2535">
        <v>3.2099846484183056E-2</v>
      </c>
      <c r="M2535"/>
      <c r="N2535">
        <v>2.4943889328754951E-2</v>
      </c>
      <c r="O2535">
        <v>4.2882327999811946E-2</v>
      </c>
      <c r="P2535"/>
      <c r="Q2535">
        <v>12.070777099999999</v>
      </c>
      <c r="R2535">
        <v>30.266835</v>
      </c>
      <c r="S2535">
        <v>28.350677000000005</v>
      </c>
      <c r="T2535">
        <v>11.4048456</v>
      </c>
      <c r="U2535"/>
      <c r="V2535"/>
      <c r="W2535">
        <v>8.4800000000000001E-5</v>
      </c>
      <c r="X2535"/>
      <c r="Y2535">
        <v>4.7299999999999998E-5</v>
      </c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  <c r="AY2535"/>
      <c r="AZ2535"/>
      <c r="BA2535"/>
      <c r="BB2535"/>
      <c r="BC2535"/>
    </row>
    <row r="2536" spans="1:55" x14ac:dyDescent="0.2">
      <c r="A2536" s="3" t="str">
        <f t="shared" si="39"/>
        <v>GermanyAR4_FAO2000</v>
      </c>
      <c r="B2536" t="s">
        <v>162</v>
      </c>
      <c r="C2536" t="s">
        <v>163</v>
      </c>
      <c r="D2536" t="s">
        <v>142</v>
      </c>
      <c r="E2536" t="s">
        <v>58</v>
      </c>
      <c r="F2536">
        <v>917.76357342199992</v>
      </c>
      <c r="G2536">
        <v>11.163444093763612</v>
      </c>
      <c r="H2536" t="s">
        <v>208</v>
      </c>
      <c r="I2536" t="s">
        <v>105</v>
      </c>
      <c r="J2536">
        <v>2.5815269060248731E-2</v>
      </c>
      <c r="K2536">
        <v>0.90434053478538778</v>
      </c>
      <c r="L2536">
        <v>3.0566615304201981E-2</v>
      </c>
      <c r="M2536"/>
      <c r="N2536">
        <v>2.427012869441704E-2</v>
      </c>
      <c r="O2536">
        <v>4.0822721215993181E-2</v>
      </c>
      <c r="P2536"/>
      <c r="Q2536">
        <v>11.780693200000002</v>
      </c>
      <c r="R2536">
        <v>29.570434999999996</v>
      </c>
      <c r="S2536">
        <v>27.190801400000002</v>
      </c>
      <c r="T2536">
        <v>11.3131445</v>
      </c>
      <c r="U2536"/>
      <c r="V2536"/>
      <c r="W2536">
        <v>7.7300000000000009E-5</v>
      </c>
      <c r="X2536"/>
      <c r="Y2536">
        <v>4.7299999999999998E-5</v>
      </c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  <c r="AY2536"/>
      <c r="AZ2536"/>
      <c r="BA2536"/>
      <c r="BB2536"/>
      <c r="BC2536"/>
    </row>
    <row r="2537" spans="1:55" x14ac:dyDescent="0.2">
      <c r="A2537" s="3" t="str">
        <f t="shared" si="39"/>
        <v>GermanyAR4_FAO2001</v>
      </c>
      <c r="B2537" t="s">
        <v>162</v>
      </c>
      <c r="C2537" t="s">
        <v>163</v>
      </c>
      <c r="D2537" t="s">
        <v>142</v>
      </c>
      <c r="E2537" t="s">
        <v>55</v>
      </c>
      <c r="F2537">
        <v>968.13836709899999</v>
      </c>
      <c r="G2537">
        <v>11.756396464222645</v>
      </c>
      <c r="H2537" t="s">
        <v>183</v>
      </c>
      <c r="I2537" t="s">
        <v>99</v>
      </c>
      <c r="J2537">
        <v>2.7175635601986256E-2</v>
      </c>
      <c r="K2537">
        <v>0.87733792914246067</v>
      </c>
      <c r="L2537">
        <v>2.7247486718293128E-2</v>
      </c>
      <c r="M2537"/>
      <c r="N2537">
        <v>2.3135419530077968E-2</v>
      </c>
      <c r="O2537">
        <v>7.2279164609168264E-2</v>
      </c>
      <c r="P2537"/>
      <c r="Q2537">
        <v>11.7348462</v>
      </c>
      <c r="R2537">
        <v>29.311417500000001</v>
      </c>
      <c r="S2537">
        <v>27.016888600000001</v>
      </c>
      <c r="T2537">
        <v>11.2852224</v>
      </c>
      <c r="U2537"/>
      <c r="V2537"/>
      <c r="W2537">
        <v>2.7400000000000005E-4</v>
      </c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  <c r="AY2537"/>
      <c r="AZ2537"/>
      <c r="BA2537"/>
      <c r="BB2537"/>
      <c r="BC2537"/>
    </row>
    <row r="2538" spans="1:55" x14ac:dyDescent="0.2">
      <c r="A2538" s="3" t="str">
        <f t="shared" si="39"/>
        <v>GermanyAR4_FAO2002</v>
      </c>
      <c r="B2538" t="s">
        <v>162</v>
      </c>
      <c r="C2538" t="s">
        <v>163</v>
      </c>
      <c r="D2538" t="s">
        <v>142</v>
      </c>
      <c r="E2538" t="s">
        <v>52</v>
      </c>
      <c r="F2538">
        <v>951.28954388900002</v>
      </c>
      <c r="G2538">
        <v>11.532390594458052</v>
      </c>
      <c r="H2538" t="s">
        <v>152</v>
      </c>
      <c r="I2538" t="s">
        <v>104</v>
      </c>
      <c r="J2538">
        <v>2.603042316966327E-2</v>
      </c>
      <c r="K2538">
        <v>0.87844213215751177</v>
      </c>
      <c r="L2538">
        <v>2.6142448431980044E-2</v>
      </c>
      <c r="M2538"/>
      <c r="N2538">
        <v>2.3235973687501389E-2</v>
      </c>
      <c r="O2538">
        <v>7.217944572300683E-2</v>
      </c>
      <c r="P2538"/>
      <c r="Q2538">
        <v>11.6494725</v>
      </c>
      <c r="R2538">
        <v>28.719760000000001</v>
      </c>
      <c r="S2538">
        <v>26.4960144</v>
      </c>
      <c r="T2538">
        <v>11.221307300000001</v>
      </c>
      <c r="U2538"/>
      <c r="V2538"/>
      <c r="W2538"/>
      <c r="X2538"/>
      <c r="Y2538">
        <v>5.0000000000000004E-6</v>
      </c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  <c r="AY2538"/>
      <c r="AZ2538"/>
      <c r="BA2538"/>
      <c r="BB2538"/>
      <c r="BC2538"/>
    </row>
    <row r="2539" spans="1:55" x14ac:dyDescent="0.2">
      <c r="A2539" s="3" t="str">
        <f t="shared" si="39"/>
        <v>GermanyAR4_FAO2003</v>
      </c>
      <c r="B2539" t="s">
        <v>162</v>
      </c>
      <c r="C2539" t="s">
        <v>163</v>
      </c>
      <c r="D2539" t="s">
        <v>142</v>
      </c>
      <c r="E2539" t="s">
        <v>50</v>
      </c>
      <c r="F2539">
        <v>952.15960534700002</v>
      </c>
      <c r="G2539">
        <v>11.536549481598993</v>
      </c>
      <c r="H2539" t="s">
        <v>152</v>
      </c>
      <c r="I2539" t="s">
        <v>104</v>
      </c>
      <c r="J2539">
        <v>2.5369596562688571E-2</v>
      </c>
      <c r="K2539">
        <v>0.88085518719767919</v>
      </c>
      <c r="L2539">
        <v>2.4520324026444544E-2</v>
      </c>
      <c r="M2539"/>
      <c r="N2539">
        <v>2.4035119806053745E-2</v>
      </c>
      <c r="O2539">
        <v>7.0589368969822555E-2</v>
      </c>
      <c r="P2539"/>
      <c r="Q2539">
        <v>11.484373800000002</v>
      </c>
      <c r="R2539">
        <v>27.777875000000002</v>
      </c>
      <c r="S2539">
        <v>26.308185000000002</v>
      </c>
      <c r="T2539">
        <v>11.129263999999999</v>
      </c>
      <c r="U2539"/>
      <c r="V2539"/>
      <c r="W2539">
        <v>7.0353999999999998E-3</v>
      </c>
      <c r="X2539"/>
      <c r="Y2539">
        <v>1.8440000000000001E-4</v>
      </c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  <c r="AY2539"/>
      <c r="AZ2539"/>
      <c r="BA2539"/>
      <c r="BB2539"/>
      <c r="BC2539"/>
    </row>
    <row r="2540" spans="1:55" x14ac:dyDescent="0.2">
      <c r="A2540" s="3" t="str">
        <f t="shared" si="39"/>
        <v>GermanyAR4_FAO2004</v>
      </c>
      <c r="B2540" t="s">
        <v>162</v>
      </c>
      <c r="C2540" t="s">
        <v>163</v>
      </c>
      <c r="D2540" t="s">
        <v>142</v>
      </c>
      <c r="E2540" t="s">
        <v>46</v>
      </c>
      <c r="F2540">
        <v>934.94260483000005</v>
      </c>
      <c r="G2540">
        <v>11.330404514576884</v>
      </c>
      <c r="H2540" t="s">
        <v>219</v>
      </c>
      <c r="I2540" t="s">
        <v>104</v>
      </c>
      <c r="J2540">
        <v>2.3767108618248111E-2</v>
      </c>
      <c r="K2540">
        <v>0.87939516103183379</v>
      </c>
      <c r="L2540">
        <v>2.3417992718366983E-2</v>
      </c>
      <c r="M2540"/>
      <c r="N2540">
        <v>2.6491022079909887E-2</v>
      </c>
      <c r="O2540">
        <v>7.0695824169889315E-2</v>
      </c>
      <c r="P2540"/>
      <c r="Q2540">
        <v>11.1792803</v>
      </c>
      <c r="R2540">
        <v>26.996010000000002</v>
      </c>
      <c r="S2540">
        <v>26.436712400000001</v>
      </c>
      <c r="T2540">
        <v>11.0416738</v>
      </c>
      <c r="U2540"/>
      <c r="V2540"/>
      <c r="W2540">
        <v>3.9610000000000003E-4</v>
      </c>
      <c r="X2540"/>
      <c r="Y2540">
        <v>4.4799999999999998E-5</v>
      </c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  <c r="AY2540"/>
      <c r="AZ2540"/>
      <c r="BA2540"/>
      <c r="BB2540"/>
      <c r="BC2540"/>
    </row>
    <row r="2541" spans="1:55" x14ac:dyDescent="0.2">
      <c r="A2541" s="3" t="str">
        <f t="shared" si="39"/>
        <v>GermanyAR4_FAO2005</v>
      </c>
      <c r="B2541" t="s">
        <v>162</v>
      </c>
      <c r="C2541" t="s">
        <v>163</v>
      </c>
      <c r="D2541" t="s">
        <v>142</v>
      </c>
      <c r="E2541" t="s">
        <v>43</v>
      </c>
      <c r="F2541">
        <v>912.88564470100005</v>
      </c>
      <c r="G2541">
        <v>11.069383324900713</v>
      </c>
      <c r="H2541" t="s">
        <v>153</v>
      </c>
      <c r="I2541" t="s">
        <v>104</v>
      </c>
      <c r="J2541">
        <v>2.2684614537511857E-2</v>
      </c>
      <c r="K2541">
        <v>0.88131881655288191</v>
      </c>
      <c r="L2541">
        <v>2.2389704500933978E-2</v>
      </c>
      <c r="M2541"/>
      <c r="N2541">
        <v>2.4367910883609092E-2</v>
      </c>
      <c r="O2541">
        <v>7.1923568062574966E-2</v>
      </c>
      <c r="P2541"/>
      <c r="Q2541">
        <v>11.312171599999999</v>
      </c>
      <c r="R2541">
        <v>26.668239999999997</v>
      </c>
      <c r="S2541">
        <v>26.1827568</v>
      </c>
      <c r="T2541">
        <v>11.046360199999999</v>
      </c>
      <c r="U2541"/>
      <c r="V2541"/>
      <c r="W2541">
        <v>3.9610000000000003E-4</v>
      </c>
      <c r="X2541"/>
      <c r="Y2541">
        <v>1.0000000000000001E-5</v>
      </c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  <c r="AY2541"/>
      <c r="AZ2541"/>
      <c r="BA2541"/>
      <c r="BB2541"/>
      <c r="BC2541"/>
    </row>
    <row r="2542" spans="1:55" x14ac:dyDescent="0.2">
      <c r="A2542" s="3" t="str">
        <f t="shared" si="39"/>
        <v>GermanyAR4_FAO2006</v>
      </c>
      <c r="B2542" t="s">
        <v>162</v>
      </c>
      <c r="C2542" t="s">
        <v>163</v>
      </c>
      <c r="D2542" t="s">
        <v>142</v>
      </c>
      <c r="E2542" t="s">
        <v>39</v>
      </c>
      <c r="F2542">
        <v>921.61341997499994</v>
      </c>
      <c r="G2542">
        <v>11.187826239018234</v>
      </c>
      <c r="H2542" t="s">
        <v>153</v>
      </c>
      <c r="I2542" t="s">
        <v>104</v>
      </c>
      <c r="J2542">
        <v>2.2105825628079837E-2</v>
      </c>
      <c r="K2542">
        <v>0.88661935080889498</v>
      </c>
      <c r="L2542">
        <v>2.0363946881881451E-2</v>
      </c>
      <c r="M2542"/>
      <c r="N2542">
        <v>2.4253469779776358E-2</v>
      </c>
      <c r="O2542">
        <v>6.8763232529447202E-2</v>
      </c>
      <c r="P2542"/>
      <c r="Q2542">
        <v>11.095793199999999</v>
      </c>
      <c r="R2542">
        <v>26.044917500000004</v>
      </c>
      <c r="S2542">
        <v>24.747141799999998</v>
      </c>
      <c r="T2542">
        <v>11.0436956</v>
      </c>
      <c r="U2542"/>
      <c r="V2542"/>
      <c r="W2542"/>
      <c r="X2542"/>
      <c r="Y2542">
        <v>4.9799999999999998E-5</v>
      </c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  <c r="AY2542"/>
      <c r="AZ2542"/>
      <c r="BA2542"/>
      <c r="BB2542"/>
      <c r="BC2542"/>
    </row>
    <row r="2543" spans="1:55" x14ac:dyDescent="0.2">
      <c r="A2543" s="3" t="str">
        <f t="shared" si="39"/>
        <v>GermanyAR4_FAO2007</v>
      </c>
      <c r="B2543" t="s">
        <v>162</v>
      </c>
      <c r="C2543" t="s">
        <v>163</v>
      </c>
      <c r="D2543" t="s">
        <v>142</v>
      </c>
      <c r="E2543" t="s">
        <v>37</v>
      </c>
      <c r="F2543">
        <v>893.11386721099996</v>
      </c>
      <c r="G2543">
        <v>10.856366283066427</v>
      </c>
      <c r="H2543" t="s">
        <v>208</v>
      </c>
      <c r="I2543" t="s">
        <v>104</v>
      </c>
      <c r="J2543">
        <v>2.1054113073320727E-2</v>
      </c>
      <c r="K2543">
        <v>0.87915270463323658</v>
      </c>
      <c r="L2543">
        <v>1.9477275660630067E-2</v>
      </c>
      <c r="M2543"/>
      <c r="N2543">
        <v>2.9086258620215556E-2</v>
      </c>
      <c r="O2543">
        <v>7.2283761085917761E-2</v>
      </c>
      <c r="P2543"/>
      <c r="Q2543">
        <v>11.195074699999999</v>
      </c>
      <c r="R2543">
        <v>25.9763725</v>
      </c>
      <c r="S2543">
        <v>25.898554200000003</v>
      </c>
      <c r="T2543">
        <v>11.043488499999999</v>
      </c>
      <c r="U2543"/>
      <c r="V2543"/>
      <c r="W2543">
        <v>3.1365E-3</v>
      </c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  <c r="AY2543"/>
      <c r="AZ2543"/>
      <c r="BA2543"/>
      <c r="BB2543"/>
      <c r="BC2543"/>
    </row>
    <row r="2544" spans="1:55" x14ac:dyDescent="0.2">
      <c r="A2544" s="3" t="str">
        <f t="shared" si="39"/>
        <v>GermanyAR4_FAO2008</v>
      </c>
      <c r="B2544" t="s">
        <v>162</v>
      </c>
      <c r="C2544" t="s">
        <v>163</v>
      </c>
      <c r="D2544" t="s">
        <v>142</v>
      </c>
      <c r="E2544" t="s">
        <v>33</v>
      </c>
      <c r="F2544">
        <v>896.257645981</v>
      </c>
      <c r="G2544">
        <v>10.915315883514301</v>
      </c>
      <c r="H2544" t="s">
        <v>153</v>
      </c>
      <c r="I2544" t="s">
        <v>104</v>
      </c>
      <c r="J2544">
        <v>2.1023060942153525E-2</v>
      </c>
      <c r="K2544">
        <v>0.88372930481955503</v>
      </c>
      <c r="L2544">
        <v>1.804454550041612E-2</v>
      </c>
      <c r="M2544"/>
      <c r="N2544">
        <v>2.6469346389824736E-2</v>
      </c>
      <c r="O2544">
        <v>7.1756803290204091E-2</v>
      </c>
      <c r="P2544"/>
      <c r="Q2544">
        <v>11.2754516</v>
      </c>
      <c r="R2544">
        <v>26.564607499999997</v>
      </c>
      <c r="S2544">
        <v>24.981459199999996</v>
      </c>
      <c r="T2544">
        <v>11.037647100000001</v>
      </c>
      <c r="U2544"/>
      <c r="V2544"/>
      <c r="W2544"/>
      <c r="X2544"/>
      <c r="Y2544">
        <v>5.9799999999999997E-5</v>
      </c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  <c r="AY2544"/>
      <c r="AZ2544"/>
      <c r="BA2544"/>
      <c r="BB2544"/>
      <c r="BC2544"/>
    </row>
    <row r="2545" spans="1:55" x14ac:dyDescent="0.2">
      <c r="A2545" s="3" t="str">
        <f t="shared" si="39"/>
        <v>GermanyAR4_FAO2009</v>
      </c>
      <c r="B2545" t="s">
        <v>162</v>
      </c>
      <c r="C2545" t="s">
        <v>163</v>
      </c>
      <c r="D2545" t="s">
        <v>142</v>
      </c>
      <c r="E2545" t="s">
        <v>31</v>
      </c>
      <c r="F2545">
        <v>839.66280696700005</v>
      </c>
      <c r="G2545">
        <v>10.25200434179467</v>
      </c>
      <c r="H2545" t="s">
        <v>219</v>
      </c>
      <c r="I2545" t="s">
        <v>104</v>
      </c>
      <c r="J2545">
        <v>1.9726803551978894E-2</v>
      </c>
      <c r="K2545">
        <v>0.8782417453962349</v>
      </c>
      <c r="L2545">
        <v>1.7784595966493594E-2</v>
      </c>
      <c r="M2545"/>
      <c r="N2545">
        <v>2.7406616883656271E-2</v>
      </c>
      <c r="O2545">
        <v>7.6567041753615173E-2</v>
      </c>
      <c r="P2545"/>
      <c r="Q2545">
        <v>11.280934799999999</v>
      </c>
      <c r="R2545">
        <v>26.477260000000001</v>
      </c>
      <c r="S2545">
        <v>25.0504462</v>
      </c>
      <c r="T2545">
        <v>11.033503699999999</v>
      </c>
      <c r="U2545"/>
      <c r="V2545"/>
      <c r="W2545">
        <v>1.704E-3</v>
      </c>
      <c r="X2545"/>
      <c r="Y2545">
        <v>4.4799999999999998E-5</v>
      </c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  <c r="AY2545"/>
      <c r="AZ2545"/>
      <c r="BA2545"/>
      <c r="BB2545"/>
      <c r="BC2545"/>
    </row>
    <row r="2546" spans="1:55" x14ac:dyDescent="0.2">
      <c r="A2546" s="3" t="str">
        <f t="shared" si="39"/>
        <v>GermanyAR4_FAO2010</v>
      </c>
      <c r="B2546" t="s">
        <v>162</v>
      </c>
      <c r="C2546" t="s">
        <v>163</v>
      </c>
      <c r="D2546" t="s">
        <v>142</v>
      </c>
      <c r="E2546" t="s">
        <v>30</v>
      </c>
      <c r="F2546">
        <v>869.83184500300001</v>
      </c>
      <c r="G2546">
        <v>10.636640981790341</v>
      </c>
      <c r="H2546" t="s">
        <v>219</v>
      </c>
      <c r="I2546" t="s">
        <v>104</v>
      </c>
      <c r="J2546">
        <v>1.9626907370567149E-2</v>
      </c>
      <c r="K2546">
        <v>0.89270047542386988</v>
      </c>
      <c r="L2546">
        <v>1.5878723465168564E-2</v>
      </c>
      <c r="M2546"/>
      <c r="N2546">
        <v>1.7005592387743615E-2</v>
      </c>
      <c r="O2546">
        <v>7.441520872321794E-2</v>
      </c>
      <c r="P2546"/>
      <c r="Q2546">
        <v>11.1364293</v>
      </c>
      <c r="R2546">
        <v>26.170265000000001</v>
      </c>
      <c r="S2546">
        <v>25.934969799999998</v>
      </c>
      <c r="T2546">
        <v>11.033549600000001</v>
      </c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  <c r="AY2546"/>
      <c r="AZ2546"/>
      <c r="BA2546"/>
      <c r="BB2546"/>
      <c r="BC2546"/>
    </row>
    <row r="2547" spans="1:55" x14ac:dyDescent="0.2">
      <c r="A2547" s="3" t="str">
        <f t="shared" si="39"/>
        <v>GermanyAR4_FAO2011</v>
      </c>
      <c r="B2547" t="s">
        <v>162</v>
      </c>
      <c r="C2547" t="s">
        <v>163</v>
      </c>
      <c r="D2547" t="s">
        <v>142</v>
      </c>
      <c r="E2547" t="s">
        <v>29</v>
      </c>
      <c r="F2547">
        <v>828.92836328599992</v>
      </c>
      <c r="G2547">
        <v>10.326110729740048</v>
      </c>
      <c r="H2547" t="s">
        <v>153</v>
      </c>
      <c r="I2547" t="s">
        <v>104</v>
      </c>
      <c r="J2547">
        <v>1.8651007274409704E-2</v>
      </c>
      <c r="K2547">
        <v>0.9025063320590988</v>
      </c>
      <c r="L2547">
        <v>1.5608323623661578E-2</v>
      </c>
      <c r="M2547"/>
      <c r="N2547">
        <v>1.8531473312248095E-2</v>
      </c>
      <c r="O2547">
        <v>6.3353871004991527E-2</v>
      </c>
      <c r="P2547"/>
      <c r="Q2547">
        <v>11.155958800000001</v>
      </c>
      <c r="R2547">
        <v>25.879527500000002</v>
      </c>
      <c r="S2547">
        <v>24.862616800000001</v>
      </c>
      <c r="T2547">
        <v>11.0318015</v>
      </c>
      <c r="U2547"/>
      <c r="V2547"/>
      <c r="W2547">
        <v>1.3104E-3</v>
      </c>
      <c r="X2547"/>
      <c r="Y2547">
        <v>1.2459999999999999E-4</v>
      </c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  <c r="AY2547"/>
      <c r="AZ2547"/>
      <c r="BA2547"/>
      <c r="BB2547"/>
      <c r="BC2547"/>
    </row>
    <row r="2548" spans="1:55" x14ac:dyDescent="0.2">
      <c r="A2548" s="3" t="str">
        <f t="shared" si="39"/>
        <v>GermanyAR4_FAO2012</v>
      </c>
      <c r="B2548" t="s">
        <v>162</v>
      </c>
      <c r="C2548" t="s">
        <v>163</v>
      </c>
      <c r="D2548" t="s">
        <v>142</v>
      </c>
      <c r="E2548" t="s">
        <v>28</v>
      </c>
      <c r="F2548">
        <v>842.06025751399989</v>
      </c>
      <c r="G2548">
        <v>10.470023508668353</v>
      </c>
      <c r="H2548" t="s">
        <v>153</v>
      </c>
      <c r="I2548" t="s">
        <v>105</v>
      </c>
      <c r="J2548">
        <v>1.8737805743855314E-2</v>
      </c>
      <c r="K2548">
        <v>0.90514624734718341</v>
      </c>
      <c r="L2548">
        <v>1.4384635164661737E-2</v>
      </c>
      <c r="M2548"/>
      <c r="N2548">
        <v>1.7771271308040806E-2</v>
      </c>
      <c r="O2548">
        <v>6.269784618011405E-2</v>
      </c>
      <c r="P2548"/>
      <c r="Q2548">
        <v>11.399456799999999</v>
      </c>
      <c r="R2548">
        <v>25.704595000000001</v>
      </c>
      <c r="S2548">
        <v>25.082123600000003</v>
      </c>
      <c r="T2548">
        <v>11.0291715</v>
      </c>
      <c r="U2548"/>
      <c r="V2548"/>
      <c r="W2548">
        <v>3.9610000000000003E-4</v>
      </c>
      <c r="X2548"/>
      <c r="Y2548">
        <v>4.4799999999999998E-5</v>
      </c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  <c r="AY2548"/>
      <c r="AZ2548"/>
      <c r="BA2548"/>
      <c r="BB2548"/>
      <c r="BC2548"/>
    </row>
    <row r="2549" spans="1:55" x14ac:dyDescent="0.2">
      <c r="A2549" s="3" t="str">
        <f t="shared" si="39"/>
        <v>GermanyAR4_FAO2013</v>
      </c>
      <c r="B2549" t="s">
        <v>162</v>
      </c>
      <c r="C2549" t="s">
        <v>163</v>
      </c>
      <c r="D2549" t="s">
        <v>142</v>
      </c>
      <c r="E2549" t="s">
        <v>27</v>
      </c>
      <c r="F2549">
        <v>858.45044115300004</v>
      </c>
      <c r="G2549">
        <v>10.644726903009779</v>
      </c>
      <c r="H2549" t="s">
        <v>203</v>
      </c>
      <c r="I2549" t="s">
        <v>105</v>
      </c>
      <c r="J2549">
        <v>1.8852680146246002E-2</v>
      </c>
      <c r="K2549">
        <v>0.90779913886153707</v>
      </c>
      <c r="L2549">
        <v>1.3205832210620891E-2</v>
      </c>
      <c r="M2549"/>
      <c r="N2549">
        <v>1.6544442697151229E-2</v>
      </c>
      <c r="O2549">
        <v>6.2450586230690816E-2</v>
      </c>
      <c r="P2549"/>
      <c r="Q2549">
        <v>11.4613143</v>
      </c>
      <c r="R2549">
        <v>25.986347500000001</v>
      </c>
      <c r="S2549">
        <v>25.559877200000003</v>
      </c>
      <c r="T2549">
        <v>11.0265866</v>
      </c>
      <c r="U2549"/>
      <c r="V2549"/>
      <c r="W2549">
        <v>1.2210000000000001E-4</v>
      </c>
      <c r="X2549"/>
      <c r="Y2549">
        <v>4.4799999999999998E-5</v>
      </c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  <c r="AY2549"/>
      <c r="AZ2549"/>
      <c r="BA2549"/>
      <c r="BB2549"/>
      <c r="BC2549"/>
    </row>
    <row r="2550" spans="1:55" x14ac:dyDescent="0.2">
      <c r="A2550" s="3" t="str">
        <f t="shared" si="39"/>
        <v>GermanyAR4_FAO2014</v>
      </c>
      <c r="B2550" t="s">
        <v>162</v>
      </c>
      <c r="C2550" t="s">
        <v>163</v>
      </c>
      <c r="D2550" t="s">
        <v>142</v>
      </c>
      <c r="E2550" t="s">
        <v>24</v>
      </c>
      <c r="F2550">
        <v>817.47864637000009</v>
      </c>
      <c r="G2550">
        <v>10.094509880159295</v>
      </c>
      <c r="H2550" t="s">
        <v>153</v>
      </c>
      <c r="I2550" t="s">
        <v>104</v>
      </c>
      <c r="J2550">
        <v>1.7715853176667812E-2</v>
      </c>
      <c r="K2550">
        <v>0.90190363166782428</v>
      </c>
      <c r="L2550">
        <v>1.3067930766677012E-2</v>
      </c>
      <c r="M2550"/>
      <c r="N2550">
        <v>1.7772786003053674E-2</v>
      </c>
      <c r="O2550">
        <v>6.725565156244509E-2</v>
      </c>
      <c r="P2550"/>
      <c r="Q2550">
        <v>11.571282899999998</v>
      </c>
      <c r="R2550">
        <v>26.174979999999998</v>
      </c>
      <c r="S2550">
        <v>26.655652999999997</v>
      </c>
      <c r="T2550">
        <v>11.006262000000001</v>
      </c>
      <c r="U2550"/>
      <c r="V2550"/>
      <c r="W2550">
        <v>5.0872000000000001E-3</v>
      </c>
      <c r="X2550"/>
      <c r="Y2550">
        <v>6.4800000000000003E-5</v>
      </c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  <c r="AY2550"/>
      <c r="AZ2550"/>
      <c r="BA2550"/>
      <c r="BB2550"/>
      <c r="BC2550"/>
    </row>
    <row r="2551" spans="1:55" x14ac:dyDescent="0.2">
      <c r="A2551" s="3" t="str">
        <f t="shared" si="39"/>
        <v>GermanyAR4_FAO2015</v>
      </c>
      <c r="B2551" t="s">
        <v>162</v>
      </c>
      <c r="C2551" t="s">
        <v>163</v>
      </c>
      <c r="D2551" t="s">
        <v>142</v>
      </c>
      <c r="E2551" t="s">
        <v>22</v>
      </c>
      <c r="F2551">
        <v>822.04088560000002</v>
      </c>
      <c r="G2551">
        <v>10.063349128292273</v>
      </c>
      <c r="H2551" t="s">
        <v>152</v>
      </c>
      <c r="I2551" t="s">
        <v>104</v>
      </c>
      <c r="J2551">
        <v>1.7847511554102288E-2</v>
      </c>
      <c r="K2551">
        <v>0.90494604967614523</v>
      </c>
      <c r="L2551">
        <v>1.2251181602298638E-2</v>
      </c>
      <c r="M2551"/>
      <c r="N2551">
        <v>1.7377131819390858E-2</v>
      </c>
      <c r="O2551">
        <v>6.5425636902165296E-2</v>
      </c>
      <c r="P2551"/>
      <c r="Q2551">
        <v>11.425306400000002</v>
      </c>
      <c r="R2551">
        <v>26.000315000000004</v>
      </c>
      <c r="S2551">
        <v>25.786506199999998</v>
      </c>
      <c r="T2551">
        <v>11.004774100000001</v>
      </c>
      <c r="U2551"/>
      <c r="V2551"/>
      <c r="W2551"/>
      <c r="X2551"/>
      <c r="Y2551">
        <v>1.6439999999999998E-4</v>
      </c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  <c r="AY2551"/>
      <c r="AZ2551"/>
      <c r="BA2551"/>
      <c r="BB2551"/>
      <c r="BC2551"/>
    </row>
    <row r="2552" spans="1:55" x14ac:dyDescent="0.2">
      <c r="A2552" s="3" t="str">
        <f t="shared" si="39"/>
        <v>GermanyAR4_FAO2016</v>
      </c>
      <c r="B2552" t="s">
        <v>162</v>
      </c>
      <c r="C2552" t="s">
        <v>163</v>
      </c>
      <c r="D2552" t="s">
        <v>142</v>
      </c>
      <c r="E2552" t="s">
        <v>21</v>
      </c>
      <c r="F2552">
        <v>825.06781529500006</v>
      </c>
      <c r="G2552">
        <v>10.019200374629007</v>
      </c>
      <c r="H2552" t="s">
        <v>208</v>
      </c>
      <c r="I2552" t="s">
        <v>104</v>
      </c>
      <c r="J2552">
        <v>1.7690804869049531E-2</v>
      </c>
      <c r="K2552">
        <v>0.90754508789471355</v>
      </c>
      <c r="L2552">
        <v>1.1495204259796407E-2</v>
      </c>
      <c r="M2552"/>
      <c r="N2552">
        <v>1.7275490589708349E-2</v>
      </c>
      <c r="O2552">
        <v>6.3684217255781758E-2</v>
      </c>
      <c r="P2552"/>
      <c r="Q2552">
        <v>11.3168208</v>
      </c>
      <c r="R2552">
        <v>25.660090000000004</v>
      </c>
      <c r="S2552">
        <v>25.206568400000002</v>
      </c>
      <c r="T2552">
        <v>10.763771800000001</v>
      </c>
      <c r="U2552"/>
      <c r="V2552"/>
      <c r="W2552">
        <v>5.1820000000000002E-4</v>
      </c>
      <c r="X2552"/>
      <c r="Y2552">
        <v>6.9800000000000003E-5</v>
      </c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  <c r="AY2552"/>
      <c r="AZ2552"/>
      <c r="BA2552"/>
      <c r="BB2552"/>
      <c r="BC2552"/>
    </row>
    <row r="2553" spans="1:55" x14ac:dyDescent="0.2">
      <c r="A2553" s="3" t="str">
        <f t="shared" si="39"/>
        <v>GermanyAR4_FAO2017</v>
      </c>
      <c r="B2553" t="s">
        <v>162</v>
      </c>
      <c r="C2553" t="s">
        <v>163</v>
      </c>
      <c r="D2553" t="s">
        <v>142</v>
      </c>
      <c r="E2553" t="s">
        <v>20</v>
      </c>
      <c r="F2553">
        <v>808.57907066199994</v>
      </c>
      <c r="G2553">
        <v>9.7823421016649021</v>
      </c>
      <c r="H2553" t="s">
        <v>219</v>
      </c>
      <c r="I2553" t="s">
        <v>104</v>
      </c>
      <c r="J2553">
        <v>1.7096122410382369E-2</v>
      </c>
      <c r="K2553">
        <v>0.90690913178178867</v>
      </c>
      <c r="L2553">
        <v>1.1199836317288932E-2</v>
      </c>
      <c r="M2553"/>
      <c r="N2553">
        <v>1.8591271547125972E-2</v>
      </c>
      <c r="O2553">
        <v>6.3299760353796405E-2</v>
      </c>
      <c r="P2553"/>
      <c r="Q2553">
        <v>11.2946615</v>
      </c>
      <c r="R2553">
        <v>25.377664999999997</v>
      </c>
      <c r="S2553">
        <v>24.1571018</v>
      </c>
      <c r="T2553">
        <v>10.753892799999999</v>
      </c>
      <c r="U2553"/>
      <c r="V2553"/>
      <c r="W2553">
        <v>5.3314E-3</v>
      </c>
      <c r="X2553"/>
      <c r="Y2553">
        <v>5.2069999999999992E-4</v>
      </c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  <c r="AY2553"/>
      <c r="AZ2553"/>
      <c r="BA2553"/>
      <c r="BB2553"/>
      <c r="BC2553"/>
    </row>
    <row r="2554" spans="1:55" x14ac:dyDescent="0.2">
      <c r="A2554" s="3" t="str">
        <f t="shared" si="39"/>
        <v>GermanyAR4_FAO2018</v>
      </c>
      <c r="B2554" t="s">
        <v>162</v>
      </c>
      <c r="C2554" t="s">
        <v>163</v>
      </c>
      <c r="D2554" t="s">
        <v>142</v>
      </c>
      <c r="E2554" t="s">
        <v>19</v>
      </c>
      <c r="F2554">
        <v>780.72037013000011</v>
      </c>
      <c r="G2554">
        <v>9.4169592433251541</v>
      </c>
      <c r="H2554" t="s">
        <v>208</v>
      </c>
      <c r="I2554" t="s">
        <v>106</v>
      </c>
      <c r="J2554">
        <v>1.6114016181696729E-2</v>
      </c>
      <c r="K2554">
        <v>0.9077114804023847</v>
      </c>
      <c r="L2554">
        <v>1.1050798401178383E-2</v>
      </c>
      <c r="M2554"/>
      <c r="N2554">
        <v>1.9061338003159858E-2</v>
      </c>
      <c r="O2554">
        <v>6.2176383193277097E-2</v>
      </c>
      <c r="P2554"/>
      <c r="Q2554">
        <v>10.941389900000001</v>
      </c>
      <c r="R2554">
        <v>24.714790000000001</v>
      </c>
      <c r="S2554">
        <v>22.5405114</v>
      </c>
      <c r="T2554">
        <v>10.751806</v>
      </c>
      <c r="U2554"/>
      <c r="V2554"/>
      <c r="W2554">
        <v>6.4030000000000011E-4</v>
      </c>
      <c r="X2554"/>
      <c r="Y2554">
        <v>6.1780000000000005E-4</v>
      </c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  <c r="AY2554"/>
      <c r="AZ2554"/>
      <c r="BA2554"/>
      <c r="BB2554"/>
      <c r="BC2554"/>
    </row>
    <row r="2555" spans="1:55" x14ac:dyDescent="0.2">
      <c r="A2555" s="3" t="str">
        <f t="shared" si="39"/>
        <v>GermanyAR4_FAO2019</v>
      </c>
      <c r="B2555" t="s">
        <v>162</v>
      </c>
      <c r="C2555" t="s">
        <v>163</v>
      </c>
      <c r="D2555" t="s">
        <v>142</v>
      </c>
      <c r="E2555" t="s">
        <v>18</v>
      </c>
      <c r="F2555">
        <v>730.60430769700008</v>
      </c>
      <c r="G2555">
        <v>8.7926135994165193</v>
      </c>
      <c r="H2555" t="s">
        <v>213</v>
      </c>
      <c r="I2555" t="s">
        <v>106</v>
      </c>
      <c r="J2555">
        <v>1.5001157279992584E-2</v>
      </c>
      <c r="K2555">
        <v>0.90249583256557564</v>
      </c>
      <c r="L2555">
        <v>1.1222509240118549E-2</v>
      </c>
      <c r="M2555"/>
      <c r="N2555">
        <v>2.0490758806487489E-2</v>
      </c>
      <c r="O2555">
        <v>6.5790899387818333E-2</v>
      </c>
      <c r="P2555"/>
      <c r="Q2555">
        <v>10.735431500000001</v>
      </c>
      <c r="R2555">
        <v>24.122564999999998</v>
      </c>
      <c r="S2555">
        <v>22.952436800000001</v>
      </c>
      <c r="T2555">
        <v>10.714135899999999</v>
      </c>
      <c r="U2555"/>
      <c r="V2555"/>
      <c r="W2555"/>
      <c r="X2555"/>
      <c r="Y2555">
        <v>4.4799999999999998E-5</v>
      </c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  <c r="AY2555"/>
      <c r="AZ2555"/>
      <c r="BA2555"/>
      <c r="BB2555"/>
      <c r="BC2555"/>
    </row>
    <row r="2556" spans="1:55" x14ac:dyDescent="0.2">
      <c r="A2556" s="3" t="str">
        <f t="shared" si="39"/>
        <v>GermanyAR4_FAO2020</v>
      </c>
      <c r="B2556" t="s">
        <v>162</v>
      </c>
      <c r="C2556" t="s">
        <v>163</v>
      </c>
      <c r="D2556" t="s">
        <v>142</v>
      </c>
      <c r="E2556" t="s">
        <v>107</v>
      </c>
      <c r="F2556">
        <v>672.51239016299996</v>
      </c>
      <c r="G2556">
        <v>8.0868848783822855</v>
      </c>
      <c r="H2556" t="s">
        <v>144</v>
      </c>
      <c r="I2556" t="s">
        <v>98</v>
      </c>
      <c r="J2556">
        <v>1.4526839475114165E-2</v>
      </c>
      <c r="K2556">
        <v>0.89700019178053947</v>
      </c>
      <c r="L2556">
        <v>1.1554945132113545E-2</v>
      </c>
      <c r="M2556"/>
      <c r="N2556">
        <v>2.2408060674313356E-2</v>
      </c>
      <c r="O2556">
        <v>6.9036802413033616E-2</v>
      </c>
      <c r="P2556"/>
      <c r="Q2556">
        <v>10.601837800000002</v>
      </c>
      <c r="R2556">
        <v>23.494832500000001</v>
      </c>
      <c r="S2556">
        <v>22.082485400000003</v>
      </c>
      <c r="T2556">
        <v>10.7146273</v>
      </c>
      <c r="U2556"/>
      <c r="V2556"/>
      <c r="W2556"/>
      <c r="X2556"/>
      <c r="Y2556">
        <v>5.0000000000000004E-6</v>
      </c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  <c r="AY2556"/>
      <c r="AZ2556"/>
      <c r="BA2556"/>
      <c r="BB2556"/>
      <c r="BC2556"/>
    </row>
    <row r="2557" spans="1:55" x14ac:dyDescent="0.2">
      <c r="A2557" s="3" t="str">
        <f t="shared" si="39"/>
        <v>GermanyAR5_FAO1990</v>
      </c>
      <c r="B2557" t="s">
        <v>162</v>
      </c>
      <c r="C2557" t="s">
        <v>163</v>
      </c>
      <c r="D2557" t="s">
        <v>145</v>
      </c>
      <c r="E2557" t="s">
        <v>79</v>
      </c>
      <c r="F2557">
        <v>1094.0970960676809</v>
      </c>
      <c r="G2557">
        <v>13.773830733153597</v>
      </c>
      <c r="H2557" t="s">
        <v>211</v>
      </c>
      <c r="I2557" t="s">
        <v>97</v>
      </c>
      <c r="J2557">
        <v>3.3225595143976605E-2</v>
      </c>
      <c r="K2557">
        <v>0.87501887780412968</v>
      </c>
      <c r="L2557">
        <v>3.8919275683623585E-2</v>
      </c>
      <c r="M2557"/>
      <c r="N2557">
        <v>3.3331433089751818E-2</v>
      </c>
      <c r="O2557">
        <v>5.2730413422494946E-2</v>
      </c>
      <c r="P2557"/>
      <c r="Q2557">
        <v>16.763481099999996</v>
      </c>
      <c r="R2557">
        <v>45.673163200000005</v>
      </c>
      <c r="S2557">
        <v>26.316779000000004</v>
      </c>
      <c r="T2557">
        <v>11.5091272</v>
      </c>
      <c r="U2557"/>
      <c r="V2557"/>
      <c r="W2557">
        <v>1.0342000000000001E-3</v>
      </c>
      <c r="X2557"/>
      <c r="Y2557">
        <v>1.0900000000000002E-4</v>
      </c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  <c r="AY2557"/>
      <c r="AZ2557"/>
      <c r="BA2557"/>
      <c r="BB2557"/>
      <c r="BC2557"/>
    </row>
    <row r="2558" spans="1:55" x14ac:dyDescent="0.2">
      <c r="A2558" s="3" t="str">
        <f t="shared" si="39"/>
        <v>GermanyAR5_FAO1991</v>
      </c>
      <c r="B2558" t="s">
        <v>162</v>
      </c>
      <c r="C2558" t="s">
        <v>163</v>
      </c>
      <c r="D2558" t="s">
        <v>145</v>
      </c>
      <c r="E2558" t="s">
        <v>78</v>
      </c>
      <c r="F2558">
        <v>1067.1702729670967</v>
      </c>
      <c r="G2558">
        <v>13.337311721042763</v>
      </c>
      <c r="H2558" t="s">
        <v>211</v>
      </c>
      <c r="I2558" t="s">
        <v>105</v>
      </c>
      <c r="J2558">
        <v>3.2227208379605361E-2</v>
      </c>
      <c r="K2558">
        <v>0.87628507395289057</v>
      </c>
      <c r="L2558">
        <v>4.1341199804532214E-2</v>
      </c>
      <c r="M2558"/>
      <c r="N2558">
        <v>3.3252819928111119E-2</v>
      </c>
      <c r="O2558">
        <v>4.9120906314466133E-2</v>
      </c>
      <c r="P2558"/>
      <c r="Q2558">
        <v>15.359940799999999</v>
      </c>
      <c r="R2558">
        <v>42.847487199999996</v>
      </c>
      <c r="S2558">
        <v>25.268200499999999</v>
      </c>
      <c r="T2558">
        <v>11.5091272</v>
      </c>
      <c r="U2558"/>
      <c r="V2558"/>
      <c r="W2558">
        <v>1.0342000000000001E-3</v>
      </c>
      <c r="X2558"/>
      <c r="Y2558">
        <v>1.0900000000000002E-4</v>
      </c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  <c r="AY2558"/>
      <c r="AZ2558"/>
      <c r="BA2558"/>
      <c r="BB2558"/>
      <c r="BC2558"/>
    </row>
    <row r="2559" spans="1:55" x14ac:dyDescent="0.2">
      <c r="A2559" s="3" t="str">
        <f t="shared" si="39"/>
        <v>GermanyAR5_FAO1992</v>
      </c>
      <c r="B2559" t="s">
        <v>162</v>
      </c>
      <c r="C2559" t="s">
        <v>163</v>
      </c>
      <c r="D2559" t="s">
        <v>145</v>
      </c>
      <c r="E2559" t="s">
        <v>76</v>
      </c>
      <c r="F2559">
        <v>1021.359352774086</v>
      </c>
      <c r="G2559">
        <v>12.668086143810429</v>
      </c>
      <c r="H2559" t="s">
        <v>183</v>
      </c>
      <c r="I2559" t="s">
        <v>105</v>
      </c>
      <c r="J2559">
        <v>3.0937648892337487E-2</v>
      </c>
      <c r="K2559">
        <v>0.8748648053553828</v>
      </c>
      <c r="L2559">
        <v>4.3821379336931018E-2</v>
      </c>
      <c r="M2559"/>
      <c r="N2559">
        <v>3.7603685490257735E-2</v>
      </c>
      <c r="O2559">
        <v>4.3710129817428438E-2</v>
      </c>
      <c r="P2559"/>
      <c r="Q2559">
        <v>13.573957800000001</v>
      </c>
      <c r="R2559">
        <v>38.385885999999999</v>
      </c>
      <c r="S2559">
        <v>23.732551999999998</v>
      </c>
      <c r="T2559">
        <v>11.5091272</v>
      </c>
      <c r="U2559"/>
      <c r="V2559"/>
      <c r="W2559">
        <v>1.0342000000000001E-3</v>
      </c>
      <c r="X2559"/>
      <c r="Y2559">
        <v>1.0900000000000002E-4</v>
      </c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  <c r="AY2559"/>
      <c r="AZ2559"/>
      <c r="BA2559"/>
      <c r="BB2559"/>
      <c r="BC2559"/>
    </row>
    <row r="2560" spans="1:55" x14ac:dyDescent="0.2">
      <c r="A2560" s="3" t="str">
        <f t="shared" si="39"/>
        <v>GermanyAR5_FAO1993</v>
      </c>
      <c r="B2560" t="s">
        <v>162</v>
      </c>
      <c r="C2560" t="s">
        <v>163</v>
      </c>
      <c r="D2560" t="s">
        <v>145</v>
      </c>
      <c r="E2560" t="s">
        <v>73</v>
      </c>
      <c r="F2560">
        <v>1011.1490920764664</v>
      </c>
      <c r="G2560">
        <v>12.459270656035516</v>
      </c>
      <c r="H2560" t="s">
        <v>153</v>
      </c>
      <c r="I2560" t="s">
        <v>105</v>
      </c>
      <c r="J2560">
        <v>3.0483511183255454E-2</v>
      </c>
      <c r="K2560">
        <v>0.87791461220419964</v>
      </c>
      <c r="L2560">
        <v>4.4059199336616242E-2</v>
      </c>
      <c r="M2560"/>
      <c r="N2560">
        <v>3.626551564555841E-2</v>
      </c>
      <c r="O2560">
        <v>4.17606728136257E-2</v>
      </c>
      <c r="P2560"/>
      <c r="Q2560">
        <v>13.360899500000002</v>
      </c>
      <c r="R2560">
        <v>36.838608800000003</v>
      </c>
      <c r="S2560">
        <v>23.087939500000001</v>
      </c>
      <c r="T2560">
        <v>11.504243300000001</v>
      </c>
      <c r="U2560"/>
      <c r="V2560"/>
      <c r="W2560">
        <v>1.0342000000000001E-3</v>
      </c>
      <c r="X2560"/>
      <c r="Y2560">
        <v>1.0900000000000002E-4</v>
      </c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  <c r="AY2560"/>
      <c r="AZ2560"/>
      <c r="BA2560"/>
      <c r="BB2560"/>
      <c r="BC2560"/>
    </row>
    <row r="2561" spans="1:55" x14ac:dyDescent="0.2">
      <c r="A2561" s="3" t="str">
        <f t="shared" si="39"/>
        <v>GermanyAR5_FAO1994</v>
      </c>
      <c r="B2561" t="s">
        <v>162</v>
      </c>
      <c r="C2561" t="s">
        <v>163</v>
      </c>
      <c r="D2561" t="s">
        <v>145</v>
      </c>
      <c r="E2561" t="s">
        <v>70</v>
      </c>
      <c r="F2561">
        <v>1001.4068639558394</v>
      </c>
      <c r="G2561">
        <v>12.296502674094512</v>
      </c>
      <c r="H2561" t="s">
        <v>152</v>
      </c>
      <c r="I2561" t="s">
        <v>105</v>
      </c>
      <c r="J2561">
        <v>2.9949798293830293E-2</v>
      </c>
      <c r="K2561">
        <v>0.87425136405903836</v>
      </c>
      <c r="L2561">
        <v>4.3518981028255542E-2</v>
      </c>
      <c r="M2561"/>
      <c r="N2561">
        <v>3.9864802396705305E-2</v>
      </c>
      <c r="O2561">
        <v>4.2364852516000778E-2</v>
      </c>
      <c r="P2561"/>
      <c r="Q2561">
        <v>13.195870500000002</v>
      </c>
      <c r="R2561">
        <v>36.319654</v>
      </c>
      <c r="S2561">
        <v>23.979585</v>
      </c>
      <c r="T2561">
        <v>11.497496100000001</v>
      </c>
      <c r="U2561"/>
      <c r="V2561"/>
      <c r="W2561">
        <v>1.0342000000000001E-3</v>
      </c>
      <c r="X2561"/>
      <c r="Y2561">
        <v>1.0900000000000002E-4</v>
      </c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  <c r="AY2561"/>
      <c r="AZ2561"/>
      <c r="BA2561"/>
      <c r="BB2561"/>
      <c r="BC2561"/>
    </row>
    <row r="2562" spans="1:55" x14ac:dyDescent="0.2">
      <c r="A2562" s="3" t="str">
        <f t="shared" si="39"/>
        <v>GermanyAR5_FAO1995</v>
      </c>
      <c r="B2562" t="s">
        <v>162</v>
      </c>
      <c r="C2562" t="s">
        <v>163</v>
      </c>
      <c r="D2562" t="s">
        <v>145</v>
      </c>
      <c r="E2562" t="s">
        <v>68</v>
      </c>
      <c r="F2562">
        <v>997.36323068812931</v>
      </c>
      <c r="G2562">
        <v>12.210908787332956</v>
      </c>
      <c r="H2562" t="s">
        <v>153</v>
      </c>
      <c r="I2562" t="s">
        <v>105</v>
      </c>
      <c r="J2562">
        <v>2.915665740364453E-2</v>
      </c>
      <c r="K2562">
        <v>0.87647705909927354</v>
      </c>
      <c r="L2562">
        <v>4.2517197483102551E-2</v>
      </c>
      <c r="M2562"/>
      <c r="N2562">
        <v>3.8569268522917567E-2</v>
      </c>
      <c r="O2562">
        <v>4.2436474894706339E-2</v>
      </c>
      <c r="P2562"/>
      <c r="Q2562">
        <v>12.927391999999999</v>
      </c>
      <c r="R2562">
        <v>36.385241199999996</v>
      </c>
      <c r="S2562">
        <v>24.039872500000001</v>
      </c>
      <c r="T2562">
        <v>11.5000429</v>
      </c>
      <c r="U2562"/>
      <c r="V2562"/>
      <c r="W2562">
        <v>1.0342000000000001E-3</v>
      </c>
      <c r="X2562"/>
      <c r="Y2562">
        <v>1.0900000000000002E-4</v>
      </c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  <c r="AY2562"/>
      <c r="AZ2562"/>
      <c r="BA2562"/>
      <c r="BB2562"/>
      <c r="BC2562"/>
    </row>
    <row r="2563" spans="1:55" x14ac:dyDescent="0.2">
      <c r="A2563" s="3" t="str">
        <f t="shared" ref="A2563:A2626" si="40">C2563&amp;D2563&amp;E2563</f>
        <v>GermanyAR5_FAO1996</v>
      </c>
      <c r="B2563" t="s">
        <v>162</v>
      </c>
      <c r="C2563" t="s">
        <v>163</v>
      </c>
      <c r="D2563" t="s">
        <v>145</v>
      </c>
      <c r="E2563" t="s">
        <v>65</v>
      </c>
      <c r="F2563">
        <v>1026.6513780986415</v>
      </c>
      <c r="G2563">
        <v>12.533156274211706</v>
      </c>
      <c r="H2563" t="s">
        <v>203</v>
      </c>
      <c r="I2563" t="s">
        <v>105</v>
      </c>
      <c r="J2563">
        <v>2.9698542169711389E-2</v>
      </c>
      <c r="K2563">
        <v>0.88187914097607167</v>
      </c>
      <c r="L2563">
        <v>3.9656042665860577E-2</v>
      </c>
      <c r="M2563"/>
      <c r="N2563">
        <v>3.7777540822178379E-2</v>
      </c>
      <c r="O2563">
        <v>4.0687275535889411E-2</v>
      </c>
      <c r="P2563"/>
      <c r="Q2563">
        <v>12.694362699999997</v>
      </c>
      <c r="R2563">
        <v>36.147944000000003</v>
      </c>
      <c r="S2563">
        <v>24.0107225</v>
      </c>
      <c r="T2563">
        <v>11.469458000000001</v>
      </c>
      <c r="U2563"/>
      <c r="V2563"/>
      <c r="W2563">
        <v>1.021E-4</v>
      </c>
      <c r="X2563"/>
      <c r="Y2563">
        <v>5.1700000000000003E-5</v>
      </c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  <c r="AY2563"/>
      <c r="AZ2563"/>
      <c r="BA2563"/>
      <c r="BB2563"/>
      <c r="BC2563"/>
    </row>
    <row r="2564" spans="1:55" x14ac:dyDescent="0.2">
      <c r="A2564" s="3" t="str">
        <f t="shared" si="40"/>
        <v>GermanyAR5_FAO1997</v>
      </c>
      <c r="B2564" t="s">
        <v>162</v>
      </c>
      <c r="C2564" t="s">
        <v>163</v>
      </c>
      <c r="D2564" t="s">
        <v>145</v>
      </c>
      <c r="E2564" t="s">
        <v>64</v>
      </c>
      <c r="F2564">
        <v>989.3742285163288</v>
      </c>
      <c r="G2564">
        <v>12.060425310583591</v>
      </c>
      <c r="H2564" t="s">
        <v>203</v>
      </c>
      <c r="I2564" t="s">
        <v>105</v>
      </c>
      <c r="J2564">
        <v>2.753642918287539E-2</v>
      </c>
      <c r="K2564">
        <v>0.88261651518008133</v>
      </c>
      <c r="L2564">
        <v>3.7792443832646308E-2</v>
      </c>
      <c r="M2564"/>
      <c r="N2564">
        <v>3.7296264355833775E-2</v>
      </c>
      <c r="O2564">
        <v>4.2294776631438567E-2</v>
      </c>
      <c r="P2564"/>
      <c r="Q2564">
        <v>12.7455412</v>
      </c>
      <c r="R2564">
        <v>35.897654799999998</v>
      </c>
      <c r="S2564">
        <v>24.295783</v>
      </c>
      <c r="T2564">
        <v>11.463104999999999</v>
      </c>
      <c r="U2564"/>
      <c r="V2564"/>
      <c r="W2564">
        <v>8.8100000000000014E-5</v>
      </c>
      <c r="X2564"/>
      <c r="Y2564">
        <v>4.6100000000000002E-5</v>
      </c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  <c r="AY2564"/>
      <c r="AZ2564"/>
      <c r="BA2564"/>
      <c r="BB2564"/>
      <c r="BC2564"/>
    </row>
    <row r="2565" spans="1:55" x14ac:dyDescent="0.2">
      <c r="A2565" s="3" t="str">
        <f t="shared" si="40"/>
        <v>GermanyAR5_FAO1998</v>
      </c>
      <c r="B2565" t="s">
        <v>162</v>
      </c>
      <c r="C2565" t="s">
        <v>163</v>
      </c>
      <c r="D2565" t="s">
        <v>145</v>
      </c>
      <c r="E2565" t="s">
        <v>62</v>
      </c>
      <c r="F2565">
        <v>966.93909646895099</v>
      </c>
      <c r="G2565">
        <v>11.785157267947442</v>
      </c>
      <c r="H2565" t="s">
        <v>182</v>
      </c>
      <c r="I2565" t="s">
        <v>105</v>
      </c>
      <c r="J2565">
        <v>2.7295913595855266E-2</v>
      </c>
      <c r="K2565">
        <v>0.89498912229072414</v>
      </c>
      <c r="L2565">
        <v>3.6189504063493083E-2</v>
      </c>
      <c r="M2565"/>
      <c r="N2565">
        <v>2.6632693149803037E-2</v>
      </c>
      <c r="O2565">
        <v>4.218868049597984E-2</v>
      </c>
      <c r="P2565"/>
      <c r="Q2565">
        <v>12.568400499999999</v>
      </c>
      <c r="R2565">
        <v>34.644497999999999</v>
      </c>
      <c r="S2565">
        <v>24.6786815</v>
      </c>
      <c r="T2565">
        <v>11.456522699999999</v>
      </c>
      <c r="U2565"/>
      <c r="V2565"/>
      <c r="W2565">
        <v>8.8100000000000014E-5</v>
      </c>
      <c r="X2565"/>
      <c r="Y2565">
        <v>4.6100000000000002E-5</v>
      </c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  <c r="AY2565"/>
      <c r="AZ2565"/>
      <c r="BA2565"/>
      <c r="BB2565"/>
      <c r="BC2565"/>
    </row>
    <row r="2566" spans="1:55" x14ac:dyDescent="0.2">
      <c r="A2566" s="3" t="str">
        <f t="shared" si="40"/>
        <v>GermanyAR5_FAO1999</v>
      </c>
      <c r="B2566" t="s">
        <v>162</v>
      </c>
      <c r="C2566" t="s">
        <v>163</v>
      </c>
      <c r="D2566" t="s">
        <v>145</v>
      </c>
      <c r="E2566" t="s">
        <v>60</v>
      </c>
      <c r="F2566">
        <v>929.46018580380291</v>
      </c>
      <c r="G2566">
        <v>11.321040618647169</v>
      </c>
      <c r="H2566" t="s">
        <v>182</v>
      </c>
      <c r="I2566" t="s">
        <v>105</v>
      </c>
      <c r="J2566">
        <v>2.6240476000976187E-2</v>
      </c>
      <c r="K2566">
        <v>0.8966110755553568</v>
      </c>
      <c r="L2566">
        <v>3.5609024574193585E-2</v>
      </c>
      <c r="M2566"/>
      <c r="N2566">
        <v>2.4087576390364275E-2</v>
      </c>
      <c r="O2566">
        <v>4.3692323480085359E-2</v>
      </c>
      <c r="P2566"/>
      <c r="Q2566">
        <v>12.6932771</v>
      </c>
      <c r="R2566">
        <v>33.8988552</v>
      </c>
      <c r="S2566">
        <v>25.2111725</v>
      </c>
      <c r="T2566">
        <v>11.4048456</v>
      </c>
      <c r="U2566"/>
      <c r="V2566"/>
      <c r="W2566">
        <v>8.8100000000000014E-5</v>
      </c>
      <c r="X2566"/>
      <c r="Y2566">
        <v>4.6100000000000002E-5</v>
      </c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  <c r="AZ2566"/>
      <c r="BA2566"/>
      <c r="BB2566"/>
      <c r="BC2566"/>
    </row>
    <row r="2567" spans="1:55" x14ac:dyDescent="0.2">
      <c r="A2567" s="3" t="str">
        <f t="shared" si="40"/>
        <v>GermanyAR5_FAO2000</v>
      </c>
      <c r="B2567" t="s">
        <v>162</v>
      </c>
      <c r="C2567" t="s">
        <v>163</v>
      </c>
      <c r="D2567" t="s">
        <v>145</v>
      </c>
      <c r="E2567" t="s">
        <v>58</v>
      </c>
      <c r="F2567">
        <v>921.7297920703935</v>
      </c>
      <c r="G2567">
        <v>11.211688174730885</v>
      </c>
      <c r="H2567" t="s">
        <v>232</v>
      </c>
      <c r="I2567" t="s">
        <v>105</v>
      </c>
      <c r="J2567">
        <v>2.5505924893347014E-2</v>
      </c>
      <c r="K2567">
        <v>0.90094508126917872</v>
      </c>
      <c r="L2567">
        <v>3.3909399925621038E-2</v>
      </c>
      <c r="M2567"/>
      <c r="N2567">
        <v>2.3458300240103185E-2</v>
      </c>
      <c r="O2567">
        <v>4.1687218565097092E-2</v>
      </c>
      <c r="P2567"/>
      <c r="Q2567">
        <v>12.387072099999999</v>
      </c>
      <c r="R2567">
        <v>33.118887199999996</v>
      </c>
      <c r="S2567">
        <v>24.1797395</v>
      </c>
      <c r="T2567">
        <v>11.3131445</v>
      </c>
      <c r="U2567"/>
      <c r="V2567"/>
      <c r="W2567">
        <v>7.9699999999999999E-5</v>
      </c>
      <c r="X2567"/>
      <c r="Y2567">
        <v>4.6100000000000002E-5</v>
      </c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  <c r="AY2567"/>
      <c r="AZ2567"/>
      <c r="BA2567"/>
      <c r="BB2567"/>
      <c r="BC2567"/>
    </row>
    <row r="2568" spans="1:55" x14ac:dyDescent="0.2">
      <c r="A2568" s="3" t="str">
        <f t="shared" si="40"/>
        <v>GermanyAR5_FAO2001</v>
      </c>
      <c r="B2568" t="s">
        <v>162</v>
      </c>
      <c r="C2568" t="s">
        <v>163</v>
      </c>
      <c r="D2568" t="s">
        <v>145</v>
      </c>
      <c r="E2568" t="s">
        <v>55</v>
      </c>
      <c r="F2568">
        <v>971.71991715949173</v>
      </c>
      <c r="G2568">
        <v>11.79988830784596</v>
      </c>
      <c r="H2568" t="s">
        <v>183</v>
      </c>
      <c r="I2568" t="s">
        <v>105</v>
      </c>
      <c r="J2568">
        <v>2.6840686629690545E-2</v>
      </c>
      <c r="K2568">
        <v>0.87460638897261422</v>
      </c>
      <c r="L2568">
        <v>3.0243087824802617E-2</v>
      </c>
      <c r="M2568"/>
      <c r="N2568">
        <v>2.2163300806935616E-2</v>
      </c>
      <c r="O2568">
        <v>7.2987222395647505E-2</v>
      </c>
      <c r="P2568"/>
      <c r="Q2568">
        <v>12.340811700000001</v>
      </c>
      <c r="R2568">
        <v>32.828787599999998</v>
      </c>
      <c r="S2568">
        <v>24.025085499999999</v>
      </c>
      <c r="T2568">
        <v>11.2852224</v>
      </c>
      <c r="U2568"/>
      <c r="V2568"/>
      <c r="W2568">
        <v>2.7250000000000001E-4</v>
      </c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  <c r="AY2568"/>
      <c r="AZ2568"/>
      <c r="BA2568"/>
      <c r="BB2568"/>
      <c r="BC2568"/>
    </row>
    <row r="2569" spans="1:55" x14ac:dyDescent="0.2">
      <c r="A2569" s="3" t="str">
        <f t="shared" si="40"/>
        <v>GermanyAR5_FAO2002</v>
      </c>
      <c r="B2569" t="s">
        <v>162</v>
      </c>
      <c r="C2569" t="s">
        <v>163</v>
      </c>
      <c r="D2569" t="s">
        <v>145</v>
      </c>
      <c r="E2569" t="s">
        <v>52</v>
      </c>
      <c r="F2569">
        <v>954.62548203058975</v>
      </c>
      <c r="G2569">
        <v>11.572831848012134</v>
      </c>
      <c r="H2569" t="s">
        <v>153</v>
      </c>
      <c r="I2569" t="s">
        <v>104</v>
      </c>
      <c r="J2569">
        <v>2.5707972210609879E-2</v>
      </c>
      <c r="K2569">
        <v>0.87588304623085755</v>
      </c>
      <c r="L2569">
        <v>2.901150706448493E-2</v>
      </c>
      <c r="M2569"/>
      <c r="N2569">
        <v>2.219844829523342E-2</v>
      </c>
      <c r="O2569">
        <v>7.2906998409424176E-2</v>
      </c>
      <c r="P2569"/>
      <c r="Q2569">
        <v>12.255981599999998</v>
      </c>
      <c r="R2569">
        <v>32.166131200000002</v>
      </c>
      <c r="S2569">
        <v>23.561892</v>
      </c>
      <c r="T2569">
        <v>11.221307300000001</v>
      </c>
      <c r="U2569"/>
      <c r="V2569"/>
      <c r="W2569"/>
      <c r="X2569"/>
      <c r="Y2569">
        <v>5.5999999999999997E-6</v>
      </c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  <c r="AY2569"/>
      <c r="AZ2569"/>
      <c r="BA2569"/>
      <c r="BB2569"/>
      <c r="BC2569"/>
    </row>
    <row r="2570" spans="1:55" x14ac:dyDescent="0.2">
      <c r="A2570" s="3" t="str">
        <f t="shared" si="40"/>
        <v>GermanyAR5_FAO2003</v>
      </c>
      <c r="B2570" t="s">
        <v>162</v>
      </c>
      <c r="C2570" t="s">
        <v>163</v>
      </c>
      <c r="D2570" t="s">
        <v>145</v>
      </c>
      <c r="E2570" t="s">
        <v>50</v>
      </c>
      <c r="F2570">
        <v>955.26247888503758</v>
      </c>
      <c r="G2570">
        <v>11.574144496033226</v>
      </c>
      <c r="H2570" t="s">
        <v>153</v>
      </c>
      <c r="I2570" t="s">
        <v>104</v>
      </c>
      <c r="J2570">
        <v>2.5056724972614304E-2</v>
      </c>
      <c r="K2570">
        <v>0.87853879819443659</v>
      </c>
      <c r="L2570">
        <v>2.7215326153697254E-2</v>
      </c>
      <c r="M2570"/>
      <c r="N2570">
        <v>2.3004154445112845E-2</v>
      </c>
      <c r="O2570">
        <v>7.12417212067534E-2</v>
      </c>
      <c r="P2570"/>
      <c r="Q2570">
        <v>12.088391700000003</v>
      </c>
      <c r="R2570">
        <v>31.111219999999999</v>
      </c>
      <c r="S2570">
        <v>23.394862499999999</v>
      </c>
      <c r="T2570">
        <v>11.129263999999999</v>
      </c>
      <c r="U2570"/>
      <c r="V2570"/>
      <c r="W2570">
        <v>7.0339E-3</v>
      </c>
      <c r="X2570"/>
      <c r="Y2570">
        <v>1.8589999999999999E-4</v>
      </c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  <c r="AY2570"/>
      <c r="AZ2570"/>
      <c r="BA2570"/>
      <c r="BB2570"/>
      <c r="BC2570"/>
    </row>
    <row r="2571" spans="1:55" x14ac:dyDescent="0.2">
      <c r="A2571" s="3" t="str">
        <f t="shared" si="40"/>
        <v>GermanyAR5_FAO2004</v>
      </c>
      <c r="B2571" t="s">
        <v>162</v>
      </c>
      <c r="C2571" t="s">
        <v>163</v>
      </c>
      <c r="D2571" t="s">
        <v>145</v>
      </c>
      <c r="E2571" t="s">
        <v>46</v>
      </c>
      <c r="F2571">
        <v>937.57946859723529</v>
      </c>
      <c r="G2571">
        <v>11.362360201458904</v>
      </c>
      <c r="H2571" t="s">
        <v>219</v>
      </c>
      <c r="I2571" t="s">
        <v>104</v>
      </c>
      <c r="J2571">
        <v>2.3467902271420357E-2</v>
      </c>
      <c r="K2571">
        <v>0.87744314258646228</v>
      </c>
      <c r="L2571">
        <v>2.6002207135652173E-2</v>
      </c>
      <c r="M2571"/>
      <c r="N2571">
        <v>2.5288744252906867E-2</v>
      </c>
      <c r="O2571">
        <v>7.1265906024978676E-2</v>
      </c>
      <c r="P2571"/>
      <c r="Q2571">
        <v>11.768483900000001</v>
      </c>
      <c r="R2571">
        <v>30.2355312</v>
      </c>
      <c r="S2571">
        <v>23.509156999999998</v>
      </c>
      <c r="T2571">
        <v>11.0416738</v>
      </c>
      <c r="U2571"/>
      <c r="V2571"/>
      <c r="W2571">
        <v>3.9549999999999996E-4</v>
      </c>
      <c r="X2571"/>
      <c r="Y2571">
        <v>4.3300000000000002E-5</v>
      </c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  <c r="AY2571"/>
      <c r="AZ2571"/>
      <c r="BA2571"/>
      <c r="BB2571"/>
      <c r="BC2571"/>
    </row>
    <row r="2572" spans="1:55" x14ac:dyDescent="0.2">
      <c r="A2572" s="3" t="str">
        <f t="shared" si="40"/>
        <v>GermanyAR5_FAO2005</v>
      </c>
      <c r="B2572" t="s">
        <v>162</v>
      </c>
      <c r="C2572" t="s">
        <v>163</v>
      </c>
      <c r="D2572" t="s">
        <v>145</v>
      </c>
      <c r="E2572" t="s">
        <v>43</v>
      </c>
      <c r="F2572">
        <v>915.52080893515597</v>
      </c>
      <c r="G2572">
        <v>11.101336552778992</v>
      </c>
      <c r="H2572" t="s">
        <v>182</v>
      </c>
      <c r="I2572" t="s">
        <v>104</v>
      </c>
      <c r="J2572">
        <v>2.2405253586928426E-2</v>
      </c>
      <c r="K2572">
        <v>0.87931640318823612</v>
      </c>
      <c r="L2572">
        <v>2.4845848234491902E-2</v>
      </c>
      <c r="M2572"/>
      <c r="N2572">
        <v>2.3329043420465614E-2</v>
      </c>
      <c r="O2572">
        <v>7.2508705156806269E-2</v>
      </c>
      <c r="P2572"/>
      <c r="Q2572">
        <v>11.9169371</v>
      </c>
      <c r="R2572">
        <v>29.868428799999997</v>
      </c>
      <c r="S2572">
        <v>23.283324</v>
      </c>
      <c r="T2572">
        <v>11.046360199999999</v>
      </c>
      <c r="U2572"/>
      <c r="V2572"/>
      <c r="W2572">
        <v>3.9549999999999996E-4</v>
      </c>
      <c r="X2572"/>
      <c r="Y2572">
        <v>1.1199999999999999E-5</v>
      </c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  <c r="AY2572"/>
      <c r="AZ2572"/>
      <c r="BA2572"/>
      <c r="BB2572"/>
      <c r="BC2572"/>
    </row>
    <row r="2573" spans="1:55" x14ac:dyDescent="0.2">
      <c r="A2573" s="3" t="str">
        <f t="shared" si="40"/>
        <v>GermanyAR5_FAO2006</v>
      </c>
      <c r="B2573" t="s">
        <v>162</v>
      </c>
      <c r="C2573" t="s">
        <v>163</v>
      </c>
      <c r="D2573" t="s">
        <v>145</v>
      </c>
      <c r="E2573" t="s">
        <v>39</v>
      </c>
      <c r="F2573">
        <v>924.18351067837284</v>
      </c>
      <c r="G2573">
        <v>11.21902557659801</v>
      </c>
      <c r="H2573" t="s">
        <v>153</v>
      </c>
      <c r="I2573" t="s">
        <v>104</v>
      </c>
      <c r="J2573">
        <v>2.1833336402205635E-2</v>
      </c>
      <c r="K2573">
        <v>0.8847126702556527</v>
      </c>
      <c r="L2573">
        <v>2.2606149458151408E-2</v>
      </c>
      <c r="M2573"/>
      <c r="N2573">
        <v>2.3244652736709476E-2</v>
      </c>
      <c r="O2573">
        <v>6.9436527549486524E-2</v>
      </c>
      <c r="P2573"/>
      <c r="Q2573">
        <v>11.690463100000001</v>
      </c>
      <c r="R2573">
        <v>29.170307600000005</v>
      </c>
      <c r="S2573">
        <v>22.006686500000001</v>
      </c>
      <c r="T2573">
        <v>11.0436956</v>
      </c>
      <c r="U2573"/>
      <c r="V2573"/>
      <c r="W2573"/>
      <c r="X2573"/>
      <c r="Y2573">
        <v>4.8899999999999996E-5</v>
      </c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  <c r="AY2573"/>
      <c r="AZ2573"/>
      <c r="BA2573"/>
      <c r="BB2573"/>
      <c r="BC2573"/>
    </row>
    <row r="2574" spans="1:55" x14ac:dyDescent="0.2">
      <c r="A2574" s="3" t="str">
        <f t="shared" si="40"/>
        <v>GermanyAR5_FAO2007</v>
      </c>
      <c r="B2574" t="s">
        <v>162</v>
      </c>
      <c r="C2574" t="s">
        <v>163</v>
      </c>
      <c r="D2574" t="s">
        <v>145</v>
      </c>
      <c r="E2574" t="s">
        <v>37</v>
      </c>
      <c r="F2574">
        <v>895.09146401848523</v>
      </c>
      <c r="G2574">
        <v>10.880405228256391</v>
      </c>
      <c r="H2574" t="s">
        <v>232</v>
      </c>
      <c r="I2574" t="s">
        <v>104</v>
      </c>
      <c r="J2574">
        <v>2.0793100373688624E-2</v>
      </c>
      <c r="K2574">
        <v>0.87776294961575674</v>
      </c>
      <c r="L2574">
        <v>2.1624639634607985E-2</v>
      </c>
      <c r="M2574"/>
      <c r="N2574">
        <v>2.7738262327801081E-2</v>
      </c>
      <c r="O2574">
        <v>7.2874148421834248E-2</v>
      </c>
      <c r="P2574"/>
      <c r="Q2574">
        <v>11.798185999999999</v>
      </c>
      <c r="R2574">
        <v>29.093537200000004</v>
      </c>
      <c r="S2574">
        <v>23.030593499999998</v>
      </c>
      <c r="T2574">
        <v>11.043488499999999</v>
      </c>
      <c r="U2574"/>
      <c r="V2574"/>
      <c r="W2574">
        <v>3.1347000000000002E-3</v>
      </c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  <c r="AY2574"/>
      <c r="AZ2574"/>
      <c r="BA2574"/>
      <c r="BB2574"/>
      <c r="BC2574"/>
    </row>
    <row r="2575" spans="1:55" x14ac:dyDescent="0.2">
      <c r="A2575" s="3" t="str">
        <f t="shared" si="40"/>
        <v>GermanyAR5_FAO2008</v>
      </c>
      <c r="B2575" t="s">
        <v>162</v>
      </c>
      <c r="C2575" t="s">
        <v>163</v>
      </c>
      <c r="D2575" t="s">
        <v>145</v>
      </c>
      <c r="E2575" t="s">
        <v>33</v>
      </c>
      <c r="F2575">
        <v>898.44409160858766</v>
      </c>
      <c r="G2575">
        <v>10.941944102301909</v>
      </c>
      <c r="H2575" t="s">
        <v>182</v>
      </c>
      <c r="I2575" t="s">
        <v>104</v>
      </c>
      <c r="J2575">
        <v>2.0764318448057078E-2</v>
      </c>
      <c r="K2575">
        <v>0.88217111798837311</v>
      </c>
      <c r="L2575">
        <v>2.0020843453289978E-2</v>
      </c>
      <c r="M2575"/>
      <c r="N2575">
        <v>2.5288032017534524E-2</v>
      </c>
      <c r="O2575">
        <v>7.2520006540802345E-2</v>
      </c>
      <c r="P2575"/>
      <c r="Q2575">
        <v>11.876326399999998</v>
      </c>
      <c r="R2575">
        <v>29.752360399999997</v>
      </c>
      <c r="S2575">
        <v>22.215056000000001</v>
      </c>
      <c r="T2575">
        <v>11.037647100000001</v>
      </c>
      <c r="U2575"/>
      <c r="V2575"/>
      <c r="W2575"/>
      <c r="X2575"/>
      <c r="Y2575">
        <v>6.0100000000000004E-5</v>
      </c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  <c r="AY2575"/>
      <c r="AZ2575"/>
      <c r="BA2575"/>
      <c r="BB2575"/>
      <c r="BC2575"/>
    </row>
    <row r="2576" spans="1:55" x14ac:dyDescent="0.2">
      <c r="A2576" s="3" t="str">
        <f t="shared" si="40"/>
        <v>GermanyAR5_FAO2009</v>
      </c>
      <c r="B2576" t="s">
        <v>162</v>
      </c>
      <c r="C2576" t="s">
        <v>163</v>
      </c>
      <c r="D2576" t="s">
        <v>145</v>
      </c>
      <c r="E2576" t="s">
        <v>31</v>
      </c>
      <c r="F2576">
        <v>841.5989644349205</v>
      </c>
      <c r="G2576">
        <v>10.275644182219684</v>
      </c>
      <c r="H2576" t="s">
        <v>208</v>
      </c>
      <c r="I2576" t="s">
        <v>104</v>
      </c>
      <c r="J2576">
        <v>1.9479685764534304E-2</v>
      </c>
      <c r="K2576">
        <v>0.87680577815039806</v>
      </c>
      <c r="L2576">
        <v>1.9722562857012599E-2</v>
      </c>
      <c r="M2576"/>
      <c r="N2576">
        <v>2.6099877239362988E-2</v>
      </c>
      <c r="O2576">
        <v>7.7371781753226385E-2</v>
      </c>
      <c r="P2576"/>
      <c r="Q2576">
        <v>11.883093300000001</v>
      </c>
      <c r="R2576">
        <v>29.654531200000001</v>
      </c>
      <c r="S2576">
        <v>22.276403500000001</v>
      </c>
      <c r="T2576">
        <v>11.033503699999999</v>
      </c>
      <c r="U2576"/>
      <c r="V2576"/>
      <c r="W2576">
        <v>1.7021999999999999E-3</v>
      </c>
      <c r="X2576"/>
      <c r="Y2576">
        <v>4.3300000000000002E-5</v>
      </c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  <c r="AY2576"/>
      <c r="AZ2576"/>
      <c r="BA2576"/>
      <c r="BB2576"/>
      <c r="BC2576"/>
    </row>
    <row r="2577" spans="1:55" x14ac:dyDescent="0.2">
      <c r="A2577" s="3" t="str">
        <f t="shared" si="40"/>
        <v>GermanyAR5_FAO2010</v>
      </c>
      <c r="B2577" t="s">
        <v>162</v>
      </c>
      <c r="C2577" t="s">
        <v>163</v>
      </c>
      <c r="D2577" t="s">
        <v>145</v>
      </c>
      <c r="E2577" t="s">
        <v>30</v>
      </c>
      <c r="F2577">
        <v>872.41895932578973</v>
      </c>
      <c r="G2577">
        <v>10.668277218596856</v>
      </c>
      <c r="H2577" t="s">
        <v>232</v>
      </c>
      <c r="I2577" t="s">
        <v>104</v>
      </c>
      <c r="J2577">
        <v>1.9404011714335527E-2</v>
      </c>
      <c r="K2577">
        <v>0.89065044463289389</v>
      </c>
      <c r="L2577">
        <v>1.7587386373866282E-2</v>
      </c>
      <c r="M2577"/>
      <c r="N2577">
        <v>1.678663871527657E-2</v>
      </c>
      <c r="O2577">
        <v>7.4975530277963318E-2</v>
      </c>
      <c r="P2577"/>
      <c r="Q2577">
        <v>11.729051399999999</v>
      </c>
      <c r="R2577">
        <v>29.310696800000002</v>
      </c>
      <c r="S2577">
        <v>23.062976500000001</v>
      </c>
      <c r="T2577">
        <v>11.033549600000001</v>
      </c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  <c r="AY2577"/>
      <c r="AZ2577"/>
      <c r="BA2577"/>
      <c r="BB2577"/>
      <c r="BC2577"/>
    </row>
    <row r="2578" spans="1:55" x14ac:dyDescent="0.2">
      <c r="A2578" s="3" t="str">
        <f t="shared" si="40"/>
        <v>GermanyAR5_FAO2011</v>
      </c>
      <c r="B2578" t="s">
        <v>162</v>
      </c>
      <c r="C2578" t="s">
        <v>163</v>
      </c>
      <c r="D2578" t="s">
        <v>145</v>
      </c>
      <c r="E2578" t="s">
        <v>29</v>
      </c>
      <c r="F2578">
        <v>831.4582891560475</v>
      </c>
      <c r="G2578">
        <v>10.357626474440332</v>
      </c>
      <c r="H2578" t="s">
        <v>182</v>
      </c>
      <c r="I2578" t="s">
        <v>104</v>
      </c>
      <c r="J2578">
        <v>1.8436575306536432E-2</v>
      </c>
      <c r="K2578">
        <v>0.90028566740680838</v>
      </c>
      <c r="L2578">
        <v>1.727665749856834E-2</v>
      </c>
      <c r="M2578"/>
      <c r="N2578">
        <v>1.8349381556666648E-2</v>
      </c>
      <c r="O2578">
        <v>6.4088293537956628E-2</v>
      </c>
      <c r="P2578"/>
      <c r="Q2578">
        <v>11.754259300000001</v>
      </c>
      <c r="R2578">
        <v>28.985070800000003</v>
      </c>
      <c r="S2578">
        <v>22.109373999999999</v>
      </c>
      <c r="T2578">
        <v>11.0318015</v>
      </c>
      <c r="U2578"/>
      <c r="V2578"/>
      <c r="W2578">
        <v>1.3095000000000001E-3</v>
      </c>
      <c r="X2578"/>
      <c r="Y2578">
        <v>1.2580000000000002E-4</v>
      </c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  <c r="AY2578"/>
      <c r="AZ2578"/>
      <c r="BA2578"/>
      <c r="BB2578"/>
      <c r="BC2578"/>
    </row>
    <row r="2579" spans="1:55" x14ac:dyDescent="0.2">
      <c r="A2579" s="3" t="str">
        <f t="shared" si="40"/>
        <v>GermanyAR5_FAO2012</v>
      </c>
      <c r="B2579" t="s">
        <v>162</v>
      </c>
      <c r="C2579" t="s">
        <v>163</v>
      </c>
      <c r="D2579" t="s">
        <v>145</v>
      </c>
      <c r="E2579" t="s">
        <v>28</v>
      </c>
      <c r="F2579">
        <v>844.50965859857672</v>
      </c>
      <c r="G2579">
        <v>10.500478914571712</v>
      </c>
      <c r="H2579" t="s">
        <v>153</v>
      </c>
      <c r="I2579" t="s">
        <v>105</v>
      </c>
      <c r="J2579">
        <v>1.8519479944155939E-2</v>
      </c>
      <c r="K2579">
        <v>0.90305118530854944</v>
      </c>
      <c r="L2579">
        <v>1.5917856508968438E-2</v>
      </c>
      <c r="M2579"/>
      <c r="N2579">
        <v>1.7629989046318982E-2</v>
      </c>
      <c r="O2579">
        <v>6.3400969136163096E-2</v>
      </c>
      <c r="P2579"/>
      <c r="Q2579">
        <v>12.019688500000001</v>
      </c>
      <c r="R2579">
        <v>28.7891464</v>
      </c>
      <c r="S2579">
        <v>22.304573000000001</v>
      </c>
      <c r="T2579">
        <v>11.0291715</v>
      </c>
      <c r="U2579"/>
      <c r="V2579"/>
      <c r="W2579">
        <v>3.9549999999999996E-4</v>
      </c>
      <c r="X2579"/>
      <c r="Y2579">
        <v>4.3300000000000002E-5</v>
      </c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  <c r="AY2579"/>
      <c r="AZ2579"/>
      <c r="BA2579"/>
      <c r="BB2579"/>
      <c r="BC2579"/>
    </row>
    <row r="2580" spans="1:55" x14ac:dyDescent="0.2">
      <c r="A2580" s="3" t="str">
        <f t="shared" si="40"/>
        <v>GermanyAR5_FAO2013</v>
      </c>
      <c r="B2580" t="s">
        <v>162</v>
      </c>
      <c r="C2580" t="s">
        <v>163</v>
      </c>
      <c r="D2580" t="s">
        <v>145</v>
      </c>
      <c r="E2580" t="s">
        <v>27</v>
      </c>
      <c r="F2580">
        <v>860.79925516796141</v>
      </c>
      <c r="G2580">
        <v>10.673852036548816</v>
      </c>
      <c r="H2580" t="s">
        <v>183</v>
      </c>
      <c r="I2580" t="s">
        <v>105</v>
      </c>
      <c r="J2580">
        <v>1.8633440404056227E-2</v>
      </c>
      <c r="K2580">
        <v>0.9058640468463327</v>
      </c>
      <c r="L2580">
        <v>1.4609848688191757E-2</v>
      </c>
      <c r="M2580"/>
      <c r="N2580">
        <v>1.6406394761035465E-2</v>
      </c>
      <c r="O2580">
        <v>6.3119709704440113E-2</v>
      </c>
      <c r="P2580"/>
      <c r="Q2580">
        <v>12.0759045</v>
      </c>
      <c r="R2580">
        <v>29.104709199999999</v>
      </c>
      <c r="S2580">
        <v>22.729420999999999</v>
      </c>
      <c r="T2580">
        <v>11.0265866</v>
      </c>
      <c r="U2580"/>
      <c r="V2580"/>
      <c r="W2580">
        <v>1.2300000000000001E-4</v>
      </c>
      <c r="X2580"/>
      <c r="Y2580">
        <v>4.3300000000000002E-5</v>
      </c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  <c r="AY2580"/>
      <c r="AZ2580"/>
      <c r="BA2580"/>
      <c r="BB2580"/>
      <c r="BC2580"/>
    </row>
    <row r="2581" spans="1:55" x14ac:dyDescent="0.2">
      <c r="A2581" s="3" t="str">
        <f t="shared" si="40"/>
        <v>GermanyAR5_FAO2014</v>
      </c>
      <c r="B2581" t="s">
        <v>162</v>
      </c>
      <c r="C2581" t="s">
        <v>163</v>
      </c>
      <c r="D2581" t="s">
        <v>145</v>
      </c>
      <c r="E2581" t="s">
        <v>24</v>
      </c>
      <c r="F2581">
        <v>819.52504260098647</v>
      </c>
      <c r="G2581">
        <v>10.119779490642873</v>
      </c>
      <c r="H2581" t="s">
        <v>219</v>
      </c>
      <c r="I2581" t="s">
        <v>106</v>
      </c>
      <c r="J2581">
        <v>1.7504111548124864E-2</v>
      </c>
      <c r="K2581">
        <v>0.90003781017574824</v>
      </c>
      <c r="L2581">
        <v>1.4449681491505394E-2</v>
      </c>
      <c r="M2581"/>
      <c r="N2581">
        <v>1.7646485564874102E-2</v>
      </c>
      <c r="O2581">
        <v>6.7866022767872222E-2</v>
      </c>
      <c r="P2581"/>
      <c r="Q2581">
        <v>12.199365</v>
      </c>
      <c r="R2581">
        <v>29.3159776</v>
      </c>
      <c r="S2581">
        <v>23.7038525</v>
      </c>
      <c r="T2581">
        <v>11.006262000000001</v>
      </c>
      <c r="U2581"/>
      <c r="V2581"/>
      <c r="W2581">
        <v>5.0856999999999994E-3</v>
      </c>
      <c r="X2581"/>
      <c r="Y2581">
        <v>6.5700000000000011E-5</v>
      </c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  <c r="AY2581"/>
      <c r="AZ2581"/>
      <c r="BA2581"/>
      <c r="BB2581"/>
      <c r="BC2581"/>
    </row>
    <row r="2582" spans="1:55" x14ac:dyDescent="0.2">
      <c r="A2582" s="3" t="str">
        <f t="shared" si="40"/>
        <v>GermanyAR5_FAO2015</v>
      </c>
      <c r="B2582" t="s">
        <v>162</v>
      </c>
      <c r="C2582" t="s">
        <v>163</v>
      </c>
      <c r="D2582" t="s">
        <v>145</v>
      </c>
      <c r="E2582" t="s">
        <v>22</v>
      </c>
      <c r="F2582">
        <v>824.08088390676699</v>
      </c>
      <c r="G2582">
        <v>10.088322600465906</v>
      </c>
      <c r="H2582" t="s">
        <v>152</v>
      </c>
      <c r="I2582" t="s">
        <v>104</v>
      </c>
      <c r="J2582">
        <v>1.7632566621864625E-2</v>
      </c>
      <c r="K2582">
        <v>0.90309937092043624</v>
      </c>
      <c r="L2582">
        <v>1.3539000319377624E-2</v>
      </c>
      <c r="M2582"/>
      <c r="N2582">
        <v>1.7249595871235028E-2</v>
      </c>
      <c r="O2582">
        <v>6.6112032888951011E-2</v>
      </c>
      <c r="P2582"/>
      <c r="Q2582">
        <v>12.039343700000002</v>
      </c>
      <c r="R2582">
        <v>29.120352799999999</v>
      </c>
      <c r="S2582">
        <v>22.930953500000005</v>
      </c>
      <c r="T2582">
        <v>11.004774100000001</v>
      </c>
      <c r="U2582"/>
      <c r="V2582"/>
      <c r="W2582"/>
      <c r="X2582"/>
      <c r="Y2582">
        <v>1.6349999999999999E-4</v>
      </c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  <c r="AY2582"/>
      <c r="AZ2582"/>
      <c r="BA2582"/>
      <c r="BB2582"/>
      <c r="BC2582"/>
    </row>
    <row r="2583" spans="1:55" x14ac:dyDescent="0.2">
      <c r="A2583" s="3" t="str">
        <f t="shared" si="40"/>
        <v>GermanyAR5_FAO2016</v>
      </c>
      <c r="B2583" t="s">
        <v>162</v>
      </c>
      <c r="C2583" t="s">
        <v>163</v>
      </c>
      <c r="D2583" t="s">
        <v>145</v>
      </c>
      <c r="E2583" t="s">
        <v>21</v>
      </c>
      <c r="F2583">
        <v>827.07376566913229</v>
      </c>
      <c r="G2583">
        <v>10.04355960712774</v>
      </c>
      <c r="H2583" t="s">
        <v>208</v>
      </c>
      <c r="I2583" t="s">
        <v>104</v>
      </c>
      <c r="J2583">
        <v>1.7486201950707696E-2</v>
      </c>
      <c r="K2583">
        <v>0.9057467618352969</v>
      </c>
      <c r="L2583">
        <v>1.2695539891616744E-2</v>
      </c>
      <c r="M2583"/>
      <c r="N2583">
        <v>1.716041110135548E-2</v>
      </c>
      <c r="O2583">
        <v>6.4397287171730933E-2</v>
      </c>
      <c r="P2583"/>
      <c r="Q2583">
        <v>11.9236638</v>
      </c>
      <c r="R2583">
        <v>28.739300800000006</v>
      </c>
      <c r="S2583">
        <v>22.415237000000001</v>
      </c>
      <c r="T2583">
        <v>10.763771800000001</v>
      </c>
      <c r="U2583"/>
      <c r="V2583"/>
      <c r="W2583">
        <v>5.1849999999999997E-4</v>
      </c>
      <c r="X2583"/>
      <c r="Y2583">
        <v>7.1299999999999998E-5</v>
      </c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/>
      <c r="AY2583"/>
      <c r="AZ2583"/>
      <c r="BA2583"/>
      <c r="BB2583"/>
      <c r="BC2583"/>
    </row>
    <row r="2584" spans="1:55" x14ac:dyDescent="0.2">
      <c r="A2584" s="3" t="str">
        <f t="shared" si="40"/>
        <v>GermanyAR5_FAO2017</v>
      </c>
      <c r="B2584" t="s">
        <v>162</v>
      </c>
      <c r="C2584" t="s">
        <v>163</v>
      </c>
      <c r="D2584" t="s">
        <v>145</v>
      </c>
      <c r="E2584" t="s">
        <v>20</v>
      </c>
      <c r="F2584">
        <v>810.65191130472147</v>
      </c>
      <c r="G2584">
        <v>9.8074197187156802</v>
      </c>
      <c r="H2584" t="s">
        <v>219</v>
      </c>
      <c r="I2584" t="s">
        <v>104</v>
      </c>
      <c r="J2584">
        <v>1.6902663908349286E-2</v>
      </c>
      <c r="K2584">
        <v>0.90504671582890361</v>
      </c>
      <c r="L2584">
        <v>1.2360979465066573E-2</v>
      </c>
      <c r="M2584"/>
      <c r="N2584">
        <v>1.8465100939456434E-2</v>
      </c>
      <c r="O2584">
        <v>6.412720376657334E-2</v>
      </c>
      <c r="P2584"/>
      <c r="Q2584">
        <v>11.9034248</v>
      </c>
      <c r="R2584">
        <v>28.422984799999998</v>
      </c>
      <c r="S2584">
        <v>21.481986499999998</v>
      </c>
      <c r="T2584">
        <v>10.753892799999999</v>
      </c>
      <c r="U2584"/>
      <c r="V2584"/>
      <c r="W2584">
        <v>5.3317E-3</v>
      </c>
      <c r="X2584"/>
      <c r="Y2584">
        <v>5.2129999999999993E-4</v>
      </c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  <c r="AY2584"/>
      <c r="AZ2584"/>
      <c r="BA2584"/>
      <c r="BB2584"/>
      <c r="BC2584"/>
    </row>
    <row r="2585" spans="1:55" x14ac:dyDescent="0.2">
      <c r="A2585" s="3" t="str">
        <f t="shared" si="40"/>
        <v>GermanyAR5_FAO2018</v>
      </c>
      <c r="B2585" t="s">
        <v>162</v>
      </c>
      <c r="C2585" t="s">
        <v>163</v>
      </c>
      <c r="D2585" t="s">
        <v>145</v>
      </c>
      <c r="E2585" t="s">
        <v>19</v>
      </c>
      <c r="F2585">
        <v>782.81355956894731</v>
      </c>
      <c r="G2585">
        <v>9.442207053410911</v>
      </c>
      <c r="H2585" t="s">
        <v>232</v>
      </c>
      <c r="I2585" t="s">
        <v>106</v>
      </c>
      <c r="J2585">
        <v>1.5932341179111999E-2</v>
      </c>
      <c r="K2585">
        <v>0.90575445381621467</v>
      </c>
      <c r="L2585">
        <v>1.2187774671303201E-2</v>
      </c>
      <c r="M2585"/>
      <c r="N2585">
        <v>1.892482919705565E-2</v>
      </c>
      <c r="O2585">
        <v>6.3132942315426446E-2</v>
      </c>
      <c r="P2585"/>
      <c r="Q2585">
        <v>11.5281617</v>
      </c>
      <c r="R2585">
        <v>27.680564799999999</v>
      </c>
      <c r="S2585">
        <v>20.044414499999998</v>
      </c>
      <c r="T2585">
        <v>10.751806</v>
      </c>
      <c r="U2585"/>
      <c r="V2585"/>
      <c r="W2585">
        <v>6.4150000000000003E-4</v>
      </c>
      <c r="X2585"/>
      <c r="Y2585">
        <v>6.1630000000000007E-4</v>
      </c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  <c r="AY2585"/>
      <c r="AZ2585"/>
      <c r="BA2585"/>
      <c r="BB2585"/>
      <c r="BC2585"/>
    </row>
    <row r="2586" spans="1:55" x14ac:dyDescent="0.2">
      <c r="A2586" s="3" t="str">
        <f t="shared" si="40"/>
        <v>GermanyAR5_FAO2019</v>
      </c>
      <c r="B2586" t="s">
        <v>162</v>
      </c>
      <c r="C2586" t="s">
        <v>163</v>
      </c>
      <c r="D2586" t="s">
        <v>145</v>
      </c>
      <c r="E2586" t="s">
        <v>18</v>
      </c>
      <c r="F2586">
        <v>732.53870922534179</v>
      </c>
      <c r="G2586">
        <v>8.8158935678011066</v>
      </c>
      <c r="H2586" t="s">
        <v>213</v>
      </c>
      <c r="I2586" t="s">
        <v>106</v>
      </c>
      <c r="J2586">
        <v>1.482915842487233E-2</v>
      </c>
      <c r="K2586">
        <v>0.90064437940599174</v>
      </c>
      <c r="L2586">
        <v>1.2369392638433604E-2</v>
      </c>
      <c r="M2586"/>
      <c r="N2586">
        <v>2.0340845144845913E-2</v>
      </c>
      <c r="O2586">
        <v>6.6645382810728709E-2</v>
      </c>
      <c r="P2586"/>
      <c r="Q2586">
        <v>11.312326700000002</v>
      </c>
      <c r="R2586">
        <v>27.017272799999997</v>
      </c>
      <c r="S2586">
        <v>20.410724000000002</v>
      </c>
      <c r="T2586">
        <v>10.714135899999999</v>
      </c>
      <c r="U2586"/>
      <c r="V2586"/>
      <c r="W2586"/>
      <c r="X2586"/>
      <c r="Y2586">
        <v>4.3300000000000002E-5</v>
      </c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  <c r="AY2586"/>
      <c r="AZ2586"/>
      <c r="BA2586"/>
      <c r="BB2586"/>
      <c r="BC2586"/>
    </row>
    <row r="2587" spans="1:55" x14ac:dyDescent="0.2">
      <c r="A2587" s="3" t="str">
        <f t="shared" si="40"/>
        <v>GermanyAR5_FAO2020</v>
      </c>
      <c r="B2587" t="s">
        <v>162</v>
      </c>
      <c r="C2587" t="s">
        <v>163</v>
      </c>
      <c r="D2587" t="s">
        <v>145</v>
      </c>
      <c r="E2587" t="s">
        <v>107</v>
      </c>
      <c r="F2587">
        <v>674.39787608688721</v>
      </c>
      <c r="G2587">
        <v>8.109557631820465</v>
      </c>
      <c r="H2587" t="s">
        <v>217</v>
      </c>
      <c r="I2587" t="s">
        <v>98</v>
      </c>
      <c r="J2587">
        <v>1.436121506678119E-2</v>
      </c>
      <c r="K2587">
        <v>0.89505331428893942</v>
      </c>
      <c r="L2587">
        <v>1.2724480405773439E-2</v>
      </c>
      <c r="M2587"/>
      <c r="N2587">
        <v>2.2236576533942731E-2</v>
      </c>
      <c r="O2587">
        <v>6.9985628771344399E-2</v>
      </c>
      <c r="P2587"/>
      <c r="Q2587">
        <v>11.175209200000001</v>
      </c>
      <c r="R2587">
        <v>26.314212399999999</v>
      </c>
      <c r="S2587">
        <v>19.637109499999998</v>
      </c>
      <c r="T2587">
        <v>10.7146273</v>
      </c>
      <c r="U2587"/>
      <c r="V2587"/>
      <c r="W2587"/>
      <c r="X2587"/>
      <c r="Y2587">
        <v>5.5999999999999997E-6</v>
      </c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  <c r="AX2587"/>
      <c r="AY2587"/>
      <c r="AZ2587"/>
      <c r="BA2587"/>
      <c r="BB2587"/>
      <c r="BC2587"/>
    </row>
    <row r="2588" spans="1:55" x14ac:dyDescent="0.2">
      <c r="A2588" s="3" t="str">
        <f t="shared" si="40"/>
        <v>GermanyAR6_FAO1990</v>
      </c>
      <c r="B2588" t="s">
        <v>162</v>
      </c>
      <c r="C2588" t="s">
        <v>163</v>
      </c>
      <c r="D2588" t="s">
        <v>300</v>
      </c>
      <c r="E2588" t="s">
        <v>79</v>
      </c>
      <c r="F2588">
        <v>1092.7056449866063</v>
      </c>
      <c r="G2588">
        <v>13.756313447226171</v>
      </c>
      <c r="H2588" t="s">
        <v>210</v>
      </c>
      <c r="I2588" t="s">
        <v>97</v>
      </c>
      <c r="J2588">
        <v>3.3343727568527062E-2</v>
      </c>
      <c r="K2588">
        <v>0.87597806146080948</v>
      </c>
      <c r="L2588">
        <v>3.7923510278692507E-2</v>
      </c>
      <c r="M2588"/>
      <c r="N2588">
        <v>3.3937795338446368E-2</v>
      </c>
      <c r="O2588">
        <v>5.2160632922051579E-2</v>
      </c>
      <c r="P2588"/>
      <c r="Q2588">
        <v>16.532301739999998</v>
      </c>
      <c r="R2588">
        <v>44.368215679999999</v>
      </c>
      <c r="S2588">
        <v>27.111247800000001</v>
      </c>
      <c r="T2588">
        <v>11.5091272</v>
      </c>
      <c r="U2588"/>
      <c r="V2588"/>
      <c r="W2588">
        <v>1.03268E-3</v>
      </c>
      <c r="X2588"/>
      <c r="Y2588">
        <v>1.0899999999999999E-4</v>
      </c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/>
      <c r="AY2588"/>
      <c r="AZ2588"/>
      <c r="BA2588"/>
      <c r="BB2588"/>
      <c r="BC2588"/>
    </row>
    <row r="2589" spans="1:55" x14ac:dyDescent="0.2">
      <c r="A2589" s="3" t="str">
        <f t="shared" si="40"/>
        <v>GermanyAR6_FAO1991</v>
      </c>
      <c r="B2589" t="s">
        <v>162</v>
      </c>
      <c r="C2589" t="s">
        <v>163</v>
      </c>
      <c r="D2589" t="s">
        <v>300</v>
      </c>
      <c r="E2589" t="s">
        <v>78</v>
      </c>
      <c r="F2589">
        <v>1065.841472671495</v>
      </c>
      <c r="G2589">
        <v>13.320704602004319</v>
      </c>
      <c r="H2589" t="s">
        <v>211</v>
      </c>
      <c r="I2589" t="s">
        <v>105</v>
      </c>
      <c r="J2589">
        <v>3.2343268076498455E-2</v>
      </c>
      <c r="K2589">
        <v>0.87724078225372248</v>
      </c>
      <c r="L2589">
        <v>4.0274194351579112E-2</v>
      </c>
      <c r="M2589"/>
      <c r="N2589">
        <v>3.3889305093198159E-2</v>
      </c>
      <c r="O2589">
        <v>4.8595718301500106E-2</v>
      </c>
      <c r="P2589"/>
      <c r="Q2589">
        <v>15.150720319999998</v>
      </c>
      <c r="R2589">
        <v>41.623273279999999</v>
      </c>
      <c r="S2589">
        <v>26.0310141</v>
      </c>
      <c r="T2589">
        <v>11.5091272</v>
      </c>
      <c r="U2589"/>
      <c r="V2589"/>
      <c r="W2589">
        <v>1.03268E-3</v>
      </c>
      <c r="X2589"/>
      <c r="Y2589">
        <v>1.0899999999999999E-4</v>
      </c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  <c r="AY2589"/>
      <c r="AZ2589"/>
      <c r="BA2589"/>
      <c r="BB2589"/>
      <c r="BC2589"/>
    </row>
    <row r="2590" spans="1:55" x14ac:dyDescent="0.2">
      <c r="A2590" s="3" t="str">
        <f t="shared" si="40"/>
        <v>GermanyAR6_FAO1992</v>
      </c>
      <c r="B2590" t="s">
        <v>162</v>
      </c>
      <c r="C2590" t="s">
        <v>163</v>
      </c>
      <c r="D2590" t="s">
        <v>300</v>
      </c>
      <c r="E2590" t="s">
        <v>76</v>
      </c>
      <c r="F2590">
        <v>1020.2053968121946</v>
      </c>
      <c r="G2590">
        <v>12.653773440361149</v>
      </c>
      <c r="H2590" t="s">
        <v>183</v>
      </c>
      <c r="I2590" t="s">
        <v>105</v>
      </c>
      <c r="J2590">
        <v>3.1052056502491709E-2</v>
      </c>
      <c r="K2590">
        <v>0.87573577035911021</v>
      </c>
      <c r="L2590">
        <v>4.2679948666819456E-2</v>
      </c>
      <c r="M2590"/>
      <c r="N2590">
        <v>3.8331971235384524E-2</v>
      </c>
      <c r="O2590">
        <v>4.32523097386859E-2</v>
      </c>
      <c r="P2590"/>
      <c r="Q2590">
        <v>13.391265319999999</v>
      </c>
      <c r="R2590">
        <v>37.2891464</v>
      </c>
      <c r="S2590">
        <v>24.449006399999998</v>
      </c>
      <c r="T2590">
        <v>11.5091272</v>
      </c>
      <c r="U2590"/>
      <c r="V2590"/>
      <c r="W2590">
        <v>1.03268E-3</v>
      </c>
      <c r="X2590"/>
      <c r="Y2590">
        <v>1.0899999999999999E-4</v>
      </c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  <c r="AY2590"/>
      <c r="AZ2590"/>
      <c r="BA2590"/>
      <c r="BB2590"/>
      <c r="BC2590"/>
    </row>
    <row r="2591" spans="1:55" x14ac:dyDescent="0.2">
      <c r="A2591" s="3" t="str">
        <f t="shared" si="40"/>
        <v>GermanyAR6_FAO1993</v>
      </c>
      <c r="B2591" t="s">
        <v>162</v>
      </c>
      <c r="C2591" t="s">
        <v>163</v>
      </c>
      <c r="D2591" t="s">
        <v>300</v>
      </c>
      <c r="E2591" t="s">
        <v>73</v>
      </c>
      <c r="F2591">
        <v>1009.9622584596503</v>
      </c>
      <c r="G2591">
        <v>12.444646619509678</v>
      </c>
      <c r="H2591" t="s">
        <v>153</v>
      </c>
      <c r="I2591" t="s">
        <v>105</v>
      </c>
      <c r="J2591">
        <v>3.0595362864689859E-2</v>
      </c>
      <c r="K2591">
        <v>0.87882620970836112</v>
      </c>
      <c r="L2591">
        <v>4.2907558481135012E-2</v>
      </c>
      <c r="M2591"/>
      <c r="N2591">
        <v>3.6943967052164621E-2</v>
      </c>
      <c r="O2591">
        <v>4.1322264758339319E-2</v>
      </c>
      <c r="P2591"/>
      <c r="Q2591">
        <v>13.178571900000001</v>
      </c>
      <c r="R2591">
        <v>35.786077120000002</v>
      </c>
      <c r="S2591">
        <v>23.784933899999999</v>
      </c>
      <c r="T2591">
        <v>11.504243300000001</v>
      </c>
      <c r="U2591"/>
      <c r="V2591"/>
      <c r="W2591">
        <v>1.03268E-3</v>
      </c>
      <c r="X2591"/>
      <c r="Y2591">
        <v>1.0899999999999999E-4</v>
      </c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/>
      <c r="AY2591"/>
      <c r="AZ2591"/>
      <c r="BA2591"/>
      <c r="BB2591"/>
      <c r="BC2591"/>
    </row>
    <row r="2592" spans="1:55" x14ac:dyDescent="0.2">
      <c r="A2592" s="3" t="str">
        <f t="shared" si="40"/>
        <v>GermanyAR6_FAO1994</v>
      </c>
      <c r="B2592" t="s">
        <v>162</v>
      </c>
      <c r="C2592" t="s">
        <v>163</v>
      </c>
      <c r="D2592" t="s">
        <v>300</v>
      </c>
      <c r="E2592" t="s">
        <v>70</v>
      </c>
      <c r="F2592">
        <v>1000.3599672335288</v>
      </c>
      <c r="G2592">
        <v>12.28364759110203</v>
      </c>
      <c r="H2592" t="s">
        <v>152</v>
      </c>
      <c r="I2592" t="s">
        <v>105</v>
      </c>
      <c r="J2592">
        <v>3.006132098544036E-2</v>
      </c>
      <c r="K2592">
        <v>0.87504447130423524</v>
      </c>
      <c r="L2592">
        <v>4.2374811113663521E-2</v>
      </c>
      <c r="M2592"/>
      <c r="N2592">
        <v>4.0619765010114883E-2</v>
      </c>
      <c r="O2592">
        <v>4.1960952571986426E-2</v>
      </c>
      <c r="P2592"/>
      <c r="Q2592">
        <v>13.015813300000001</v>
      </c>
      <c r="R2592">
        <v>35.281949599999997</v>
      </c>
      <c r="S2592">
        <v>24.703496999999999</v>
      </c>
      <c r="T2592">
        <v>11.497496100000001</v>
      </c>
      <c r="U2592"/>
      <c r="V2592"/>
      <c r="W2592">
        <v>1.03268E-3</v>
      </c>
      <c r="X2592"/>
      <c r="Y2592">
        <v>1.0899999999999999E-4</v>
      </c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  <c r="AY2592"/>
      <c r="AZ2592"/>
      <c r="BA2592"/>
      <c r="BB2592"/>
      <c r="BC2592"/>
    </row>
    <row r="2593" spans="1:55" x14ac:dyDescent="0.2">
      <c r="A2593" s="3" t="str">
        <f t="shared" si="40"/>
        <v>GermanyAR6_FAO1995</v>
      </c>
      <c r="B2593" t="s">
        <v>162</v>
      </c>
      <c r="C2593" t="s">
        <v>163</v>
      </c>
      <c r="D2593" t="s">
        <v>300</v>
      </c>
      <c r="E2593" t="s">
        <v>68</v>
      </c>
      <c r="F2593">
        <v>996.29781841609213</v>
      </c>
      <c r="G2593">
        <v>12.19786474111744</v>
      </c>
      <c r="H2593" t="s">
        <v>153</v>
      </c>
      <c r="I2593" t="s">
        <v>105</v>
      </c>
      <c r="J2593">
        <v>2.9262488483197076E-2</v>
      </c>
      <c r="K2593">
        <v>0.87728758919207506</v>
      </c>
      <c r="L2593">
        <v>4.1398921920930788E-2</v>
      </c>
      <c r="M2593"/>
      <c r="N2593">
        <v>3.9275706884636719E-2</v>
      </c>
      <c r="O2593">
        <v>4.2037782002357471E-2</v>
      </c>
      <c r="P2593"/>
      <c r="Q2593">
        <v>12.753378399999999</v>
      </c>
      <c r="R2593">
        <v>35.345662879999999</v>
      </c>
      <c r="S2593">
        <v>24.765604500000002</v>
      </c>
      <c r="T2593">
        <v>11.5000429</v>
      </c>
      <c r="U2593"/>
      <c r="V2593"/>
      <c r="W2593">
        <v>1.03268E-3</v>
      </c>
      <c r="X2593"/>
      <c r="Y2593">
        <v>1.0899999999999999E-4</v>
      </c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  <c r="AY2593"/>
      <c r="AZ2593"/>
      <c r="BA2593"/>
      <c r="BB2593"/>
      <c r="BC2593"/>
    </row>
    <row r="2594" spans="1:55" x14ac:dyDescent="0.2">
      <c r="A2594" s="3" t="str">
        <f t="shared" si="40"/>
        <v>GermanyAR6_FAO1996</v>
      </c>
      <c r="B2594" t="s">
        <v>162</v>
      </c>
      <c r="C2594" t="s">
        <v>163</v>
      </c>
      <c r="D2594" t="s">
        <v>300</v>
      </c>
      <c r="E2594" t="s">
        <v>65</v>
      </c>
      <c r="F2594">
        <v>1025.6589265073976</v>
      </c>
      <c r="G2594">
        <v>12.521040622148114</v>
      </c>
      <c r="H2594" t="s">
        <v>203</v>
      </c>
      <c r="I2594" t="s">
        <v>105</v>
      </c>
      <c r="J2594">
        <v>2.980828044132185E-2</v>
      </c>
      <c r="K2594">
        <v>0.88259273927664261</v>
      </c>
      <c r="L2594">
        <v>3.8608980552394125E-2</v>
      </c>
      <c r="M2594"/>
      <c r="N2594">
        <v>3.84929261477008E-2</v>
      </c>
      <c r="O2594">
        <v>4.0305354023262477E-2</v>
      </c>
      <c r="P2594"/>
      <c r="Q2594">
        <v>12.52496878</v>
      </c>
      <c r="R2594">
        <v>35.115145600000005</v>
      </c>
      <c r="S2594">
        <v>24.735574499999998</v>
      </c>
      <c r="T2594">
        <v>11.469458000000001</v>
      </c>
      <c r="U2594"/>
      <c r="V2594"/>
      <c r="W2594">
        <v>1.0074000000000001E-4</v>
      </c>
      <c r="X2594"/>
      <c r="Y2594">
        <v>5.1780000000000002E-5</v>
      </c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  <c r="AY2594"/>
      <c r="AZ2594"/>
      <c r="BA2594"/>
      <c r="BB2594"/>
      <c r="BC2594"/>
    </row>
    <row r="2595" spans="1:55" x14ac:dyDescent="0.2">
      <c r="A2595" s="3" t="str">
        <f t="shared" si="40"/>
        <v>GermanyAR6_FAO1997</v>
      </c>
      <c r="B2595" t="s">
        <v>162</v>
      </c>
      <c r="C2595" t="s">
        <v>163</v>
      </c>
      <c r="D2595" t="s">
        <v>300</v>
      </c>
      <c r="E2595" t="s">
        <v>64</v>
      </c>
      <c r="F2595">
        <v>988.40924935812848</v>
      </c>
      <c r="G2595">
        <v>12.048662260032744</v>
      </c>
      <c r="H2595" t="s">
        <v>203</v>
      </c>
      <c r="I2595" t="s">
        <v>105</v>
      </c>
      <c r="J2595">
        <v>2.7639029806238811E-2</v>
      </c>
      <c r="K2595">
        <v>0.88333148914747572</v>
      </c>
      <c r="L2595">
        <v>3.6791756977799288E-2</v>
      </c>
      <c r="M2595"/>
      <c r="N2595">
        <v>3.7963956693898654E-2</v>
      </c>
      <c r="O2595">
        <v>4.1912797180826286E-2</v>
      </c>
      <c r="P2595"/>
      <c r="Q2595">
        <v>12.57422568</v>
      </c>
      <c r="R2595">
        <v>34.872007519999997</v>
      </c>
      <c r="S2595">
        <v>25.029240600000001</v>
      </c>
      <c r="T2595">
        <v>11.463104999999999</v>
      </c>
      <c r="U2595"/>
      <c r="V2595"/>
      <c r="W2595">
        <v>8.7140000000000009E-5</v>
      </c>
      <c r="X2595"/>
      <c r="Y2595">
        <v>4.634E-5</v>
      </c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  <c r="AX2595"/>
      <c r="AY2595"/>
      <c r="AZ2595"/>
      <c r="BA2595"/>
      <c r="BB2595"/>
      <c r="BC2595"/>
    </row>
    <row r="2596" spans="1:55" x14ac:dyDescent="0.2">
      <c r="A2596" s="3" t="str">
        <f t="shared" si="40"/>
        <v>GermanyAR6_FAO1998</v>
      </c>
      <c r="B2596" t="s">
        <v>162</v>
      </c>
      <c r="C2596" t="s">
        <v>163</v>
      </c>
      <c r="D2596" t="s">
        <v>300</v>
      </c>
      <c r="E2596" t="s">
        <v>62</v>
      </c>
      <c r="F2596">
        <v>965.74919962014349</v>
      </c>
      <c r="G2596">
        <v>11.770654677714985</v>
      </c>
      <c r="H2596" t="s">
        <v>182</v>
      </c>
      <c r="I2596" t="s">
        <v>105</v>
      </c>
      <c r="J2596">
        <v>2.7388741674866768E-2</v>
      </c>
      <c r="K2596">
        <v>0.89594759205555974</v>
      </c>
      <c r="L2596">
        <v>3.5242244573939971E-2</v>
      </c>
      <c r="M2596"/>
      <c r="N2596">
        <v>2.6953275996532355E-2</v>
      </c>
      <c r="O2596">
        <v>4.1856887373967894E-2</v>
      </c>
      <c r="P2596"/>
      <c r="Q2596">
        <v>12.397482500000001</v>
      </c>
      <c r="R2596">
        <v>33.654655200000001</v>
      </c>
      <c r="S2596">
        <v>25.423698300000002</v>
      </c>
      <c r="T2596">
        <v>11.456522699999999</v>
      </c>
      <c r="U2596"/>
      <c r="V2596"/>
      <c r="W2596">
        <v>8.7140000000000009E-5</v>
      </c>
      <c r="X2596"/>
      <c r="Y2596">
        <v>4.634E-5</v>
      </c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  <c r="AY2596"/>
      <c r="AZ2596"/>
      <c r="BA2596"/>
      <c r="BB2596"/>
      <c r="BC2596"/>
    </row>
    <row r="2597" spans="1:55" x14ac:dyDescent="0.2">
      <c r="A2597" s="3" t="str">
        <f t="shared" si="40"/>
        <v>GermanyAR6_FAO1999</v>
      </c>
      <c r="B2597" t="s">
        <v>162</v>
      </c>
      <c r="C2597" t="s">
        <v>163</v>
      </c>
      <c r="D2597" t="s">
        <v>300</v>
      </c>
      <c r="E2597" t="s">
        <v>60</v>
      </c>
      <c r="F2597">
        <v>928.24367442119956</v>
      </c>
      <c r="G2597">
        <v>11.306223227880087</v>
      </c>
      <c r="H2597" t="s">
        <v>182</v>
      </c>
      <c r="I2597" t="s">
        <v>105</v>
      </c>
      <c r="J2597">
        <v>2.632663975330949E-2</v>
      </c>
      <c r="K2597">
        <v>0.89763693211904549</v>
      </c>
      <c r="L2597">
        <v>3.4678839239027301E-2</v>
      </c>
      <c r="M2597"/>
      <c r="N2597">
        <v>2.4298806419565687E-2</v>
      </c>
      <c r="O2597">
        <v>4.3385422222361483E-2</v>
      </c>
      <c r="P2597"/>
      <c r="Q2597">
        <v>12.51766694</v>
      </c>
      <c r="R2597">
        <v>32.930316479999995</v>
      </c>
      <c r="S2597">
        <v>25.972264500000001</v>
      </c>
      <c r="T2597">
        <v>11.4048456</v>
      </c>
      <c r="U2597"/>
      <c r="V2597"/>
      <c r="W2597">
        <v>8.7140000000000009E-5</v>
      </c>
      <c r="X2597"/>
      <c r="Y2597">
        <v>4.634E-5</v>
      </c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  <c r="AY2597"/>
      <c r="AZ2597"/>
      <c r="BA2597"/>
      <c r="BB2597"/>
      <c r="BC2597"/>
    </row>
    <row r="2598" spans="1:55" x14ac:dyDescent="0.2">
      <c r="A2598" s="3" t="str">
        <f t="shared" si="40"/>
        <v>GermanyAR6_FAO2000</v>
      </c>
      <c r="B2598" t="s">
        <v>162</v>
      </c>
      <c r="C2598" t="s">
        <v>163</v>
      </c>
      <c r="D2598" t="s">
        <v>300</v>
      </c>
      <c r="E2598" t="s">
        <v>58</v>
      </c>
      <c r="F2598">
        <v>920.55011950551375</v>
      </c>
      <c r="G2598">
        <v>11.197338935876395</v>
      </c>
      <c r="H2598" t="s">
        <v>208</v>
      </c>
      <c r="I2598" t="s">
        <v>105</v>
      </c>
      <c r="J2598">
        <v>2.5588765887653131E-2</v>
      </c>
      <c r="K2598">
        <v>0.90195033399933322</v>
      </c>
      <c r="L2598">
        <v>3.3023111120954206E-2</v>
      </c>
      <c r="M2598"/>
      <c r="N2598">
        <v>2.3658347572916481E-2</v>
      </c>
      <c r="O2598">
        <v>4.1368207306796065E-2</v>
      </c>
      <c r="P2598"/>
      <c r="Q2598">
        <v>12.215978339999999</v>
      </c>
      <c r="R2598">
        <v>32.172633279999999</v>
      </c>
      <c r="S2598">
        <v>24.909693899999997</v>
      </c>
      <c r="T2598">
        <v>11.3131445</v>
      </c>
      <c r="U2598"/>
      <c r="V2598"/>
      <c r="W2598">
        <v>7.8979999999999993E-5</v>
      </c>
      <c r="X2598"/>
      <c r="Y2598">
        <v>4.634E-5</v>
      </c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  <c r="AY2598"/>
      <c r="AZ2598"/>
      <c r="BA2598"/>
      <c r="BB2598"/>
      <c r="BC2598"/>
    </row>
    <row r="2599" spans="1:55" x14ac:dyDescent="0.2">
      <c r="A2599" s="3" t="str">
        <f t="shared" si="40"/>
        <v>GermanyAR6_FAO2001</v>
      </c>
      <c r="B2599" t="s">
        <v>162</v>
      </c>
      <c r="C2599" t="s">
        <v>163</v>
      </c>
      <c r="D2599" t="s">
        <v>300</v>
      </c>
      <c r="E2599" t="s">
        <v>55</v>
      </c>
      <c r="F2599">
        <v>970.63836315034837</v>
      </c>
      <c r="G2599">
        <v>11.786754671001198</v>
      </c>
      <c r="H2599" t="s">
        <v>183</v>
      </c>
      <c r="I2599" t="s">
        <v>105</v>
      </c>
      <c r="J2599">
        <v>2.6930474875577124E-2</v>
      </c>
      <c r="K2599">
        <v>0.87543086081941113</v>
      </c>
      <c r="L2599">
        <v>2.9448376544556419E-2</v>
      </c>
      <c r="M2599"/>
      <c r="N2599">
        <v>2.2401623747982224E-2</v>
      </c>
      <c r="O2599">
        <v>7.2719138888050289E-2</v>
      </c>
      <c r="P2599"/>
      <c r="Q2599">
        <v>12.169887380000002</v>
      </c>
      <c r="R2599">
        <v>31.890822239999999</v>
      </c>
      <c r="S2599">
        <v>24.750371099999999</v>
      </c>
      <c r="T2599">
        <v>11.2852224</v>
      </c>
      <c r="U2599"/>
      <c r="V2599"/>
      <c r="W2599">
        <v>2.7250000000000001E-4</v>
      </c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  <c r="AY2599"/>
      <c r="AZ2599"/>
      <c r="BA2599"/>
      <c r="BB2599"/>
      <c r="BC2599"/>
    </row>
    <row r="2600" spans="1:55" x14ac:dyDescent="0.2">
      <c r="A2600" s="3" t="str">
        <f t="shared" si="40"/>
        <v>GermanyAR6_FAO2002</v>
      </c>
      <c r="B2600" t="s">
        <v>162</v>
      </c>
      <c r="C2600" t="s">
        <v>163</v>
      </c>
      <c r="D2600" t="s">
        <v>300</v>
      </c>
      <c r="E2600" t="s">
        <v>52</v>
      </c>
      <c r="F2600">
        <v>953.60997631398334</v>
      </c>
      <c r="G2600">
        <v>11.560520971003086</v>
      </c>
      <c r="H2600" t="s">
        <v>152</v>
      </c>
      <c r="I2600" t="s">
        <v>104</v>
      </c>
      <c r="J2600">
        <v>2.5794359206208553E-2</v>
      </c>
      <c r="K2600">
        <v>0.87666332045918294</v>
      </c>
      <c r="L2600">
        <v>2.8250187231218974E-2</v>
      </c>
      <c r="M2600"/>
      <c r="N2600">
        <v>2.2452648641425033E-2</v>
      </c>
      <c r="O2600">
        <v>7.2633843668172979E-2</v>
      </c>
      <c r="P2600"/>
      <c r="Q2600">
        <v>12.085037839999998</v>
      </c>
      <c r="R2600">
        <v>31.247098880000003</v>
      </c>
      <c r="S2600">
        <v>24.273194400000001</v>
      </c>
      <c r="T2600">
        <v>11.221307300000001</v>
      </c>
      <c r="U2600"/>
      <c r="V2600"/>
      <c r="W2600"/>
      <c r="X2600"/>
      <c r="Y2600">
        <v>5.4400000000000004E-6</v>
      </c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  <c r="AY2600"/>
      <c r="AZ2600"/>
      <c r="BA2600"/>
      <c r="BB2600"/>
      <c r="BC2600"/>
    </row>
    <row r="2601" spans="1:55" x14ac:dyDescent="0.2">
      <c r="A2601" s="3" t="str">
        <f t="shared" si="40"/>
        <v>GermanyAR6_FAO2003</v>
      </c>
      <c r="B2601" t="s">
        <v>162</v>
      </c>
      <c r="C2601" t="s">
        <v>163</v>
      </c>
      <c r="D2601" t="s">
        <v>300</v>
      </c>
      <c r="E2601" t="s">
        <v>50</v>
      </c>
      <c r="F2601">
        <v>954.30974454042553</v>
      </c>
      <c r="G2601">
        <v>11.562600982899806</v>
      </c>
      <c r="H2601" t="s">
        <v>153</v>
      </c>
      <c r="I2601" t="s">
        <v>104</v>
      </c>
      <c r="J2601">
        <v>2.5140538847461261E-2</v>
      </c>
      <c r="K2601">
        <v>0.8792542331596267</v>
      </c>
      <c r="L2601">
        <v>2.6500008703222735E-2</v>
      </c>
      <c r="M2601"/>
      <c r="N2601">
        <v>2.3256665814065478E-2</v>
      </c>
      <c r="O2601">
        <v>7.098909232308509E-2</v>
      </c>
      <c r="P2601"/>
      <c r="Q2601">
        <v>11.91831378</v>
      </c>
      <c r="R2601">
        <v>30.222327999999997</v>
      </c>
      <c r="S2601">
        <v>24.101122500000002</v>
      </c>
      <c r="T2601">
        <v>11.129263999999999</v>
      </c>
      <c r="U2601"/>
      <c r="V2601"/>
      <c r="W2601">
        <v>7.0244599999999997E-3</v>
      </c>
      <c r="X2601"/>
      <c r="Y2601">
        <v>1.8525999999999997E-4</v>
      </c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/>
      <c r="AY2601"/>
      <c r="AZ2601"/>
      <c r="BA2601"/>
      <c r="BB2601"/>
      <c r="BC2601"/>
    </row>
    <row r="2602" spans="1:55" x14ac:dyDescent="0.2">
      <c r="A2602" s="3" t="str">
        <f t="shared" si="40"/>
        <v>GermanyAR6_FAO2004</v>
      </c>
      <c r="B2602" t="s">
        <v>162</v>
      </c>
      <c r="C2602" t="s">
        <v>163</v>
      </c>
      <c r="D2602" t="s">
        <v>300</v>
      </c>
      <c r="E2602" t="s">
        <v>46</v>
      </c>
      <c r="F2602">
        <v>936.74746891759128</v>
      </c>
      <c r="G2602">
        <v>11.352277344096683</v>
      </c>
      <c r="H2602" t="s">
        <v>219</v>
      </c>
      <c r="I2602" t="s">
        <v>104</v>
      </c>
      <c r="J2602">
        <v>2.3547823065935881E-2</v>
      </c>
      <c r="K2602">
        <v>0.87806680152247674</v>
      </c>
      <c r="L2602">
        <v>2.5316215136447065E-2</v>
      </c>
      <c r="M2602"/>
      <c r="N2602">
        <v>2.5583135065096775E-2</v>
      </c>
      <c r="O2602">
        <v>7.10338482759795E-2</v>
      </c>
      <c r="P2602"/>
      <c r="Q2602">
        <v>11.602610060000002</v>
      </c>
      <c r="R2602">
        <v>29.371658879999998</v>
      </c>
      <c r="S2602">
        <v>24.218867400000001</v>
      </c>
      <c r="T2602">
        <v>11.0416738</v>
      </c>
      <c r="U2602"/>
      <c r="V2602"/>
      <c r="W2602">
        <v>3.9510000000000001E-4</v>
      </c>
      <c r="X2602"/>
      <c r="Y2602">
        <v>4.3619999999999999E-5</v>
      </c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  <c r="AY2602"/>
      <c r="AZ2602"/>
      <c r="BA2602"/>
      <c r="BB2602"/>
      <c r="BC2602"/>
    </row>
    <row r="2603" spans="1:55" x14ac:dyDescent="0.2">
      <c r="A2603" s="3" t="str">
        <f t="shared" si="40"/>
        <v>GermanyAR6_FAO2005</v>
      </c>
      <c r="B2603" t="s">
        <v>162</v>
      </c>
      <c r="C2603" t="s">
        <v>163</v>
      </c>
      <c r="D2603" t="s">
        <v>300</v>
      </c>
      <c r="E2603" t="s">
        <v>43</v>
      </c>
      <c r="F2603">
        <v>914.69395572960832</v>
      </c>
      <c r="G2603">
        <v>11.091310373554071</v>
      </c>
      <c r="H2603" t="s">
        <v>153</v>
      </c>
      <c r="I2603" t="s">
        <v>104</v>
      </c>
      <c r="J2603">
        <v>2.2479875428527234E-2</v>
      </c>
      <c r="K2603">
        <v>0.87995167159895749</v>
      </c>
      <c r="L2603">
        <v>2.4193698420434902E-2</v>
      </c>
      <c r="M2603"/>
      <c r="N2603">
        <v>2.3583377125033361E-2</v>
      </c>
      <c r="O2603">
        <v>7.2271252855574286E-2</v>
      </c>
      <c r="P2603"/>
      <c r="Q2603">
        <v>11.746908939999999</v>
      </c>
      <c r="R2603">
        <v>29.015045119999996</v>
      </c>
      <c r="S2603">
        <v>23.986216800000001</v>
      </c>
      <c r="T2603">
        <v>11.046360199999999</v>
      </c>
      <c r="U2603"/>
      <c r="V2603"/>
      <c r="W2603">
        <v>3.9510000000000001E-4</v>
      </c>
      <c r="X2603"/>
      <c r="Y2603">
        <v>1.0880000000000001E-5</v>
      </c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  <c r="AY2603"/>
      <c r="AZ2603"/>
      <c r="BA2603"/>
      <c r="BB2603"/>
      <c r="BC2603"/>
    </row>
    <row r="2604" spans="1:55" x14ac:dyDescent="0.2">
      <c r="A2604" s="3" t="str">
        <f t="shared" si="40"/>
        <v>GermanyAR6_FAO2006</v>
      </c>
      <c r="B2604" t="s">
        <v>162</v>
      </c>
      <c r="C2604" t="s">
        <v>163</v>
      </c>
      <c r="D2604" t="s">
        <v>300</v>
      </c>
      <c r="E2604" t="s">
        <v>39</v>
      </c>
      <c r="F2604">
        <v>923.37785936515672</v>
      </c>
      <c r="G2604">
        <v>11.209245459787491</v>
      </c>
      <c r="H2604" t="s">
        <v>153</v>
      </c>
      <c r="I2604" t="s">
        <v>104</v>
      </c>
      <c r="J2604">
        <v>2.1906155659652506E-2</v>
      </c>
      <c r="K2604">
        <v>0.88531764873919316</v>
      </c>
      <c r="L2604">
        <v>2.2010708838786548E-2</v>
      </c>
      <c r="M2604"/>
      <c r="N2604">
        <v>2.3491595930632086E-2</v>
      </c>
      <c r="O2604">
        <v>6.9180046491388134E-2</v>
      </c>
      <c r="P2604"/>
      <c r="Q2604">
        <v>11.523311739999999</v>
      </c>
      <c r="R2604">
        <v>28.33687024</v>
      </c>
      <c r="S2604">
        <v>22.6710393</v>
      </c>
      <c r="T2604">
        <v>11.0436956</v>
      </c>
      <c r="U2604"/>
      <c r="V2604"/>
      <c r="W2604"/>
      <c r="X2604"/>
      <c r="Y2604">
        <v>4.9060000000000008E-5</v>
      </c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  <c r="AX2604"/>
      <c r="AY2604"/>
      <c r="AZ2604"/>
      <c r="BA2604"/>
      <c r="BB2604"/>
      <c r="BC2604"/>
    </row>
    <row r="2605" spans="1:55" x14ac:dyDescent="0.2">
      <c r="A2605" s="3" t="str">
        <f t="shared" si="40"/>
        <v>GermanyAR6_FAO2007</v>
      </c>
      <c r="B2605" t="s">
        <v>162</v>
      </c>
      <c r="C2605" t="s">
        <v>163</v>
      </c>
      <c r="D2605" t="s">
        <v>300</v>
      </c>
      <c r="E2605" t="s">
        <v>37</v>
      </c>
      <c r="F2605">
        <v>894.43397550882401</v>
      </c>
      <c r="G2605">
        <v>10.872413037842778</v>
      </c>
      <c r="H2605" t="s">
        <v>232</v>
      </c>
      <c r="I2605" t="s">
        <v>104</v>
      </c>
      <c r="J2605">
        <v>2.0862584146924344E-2</v>
      </c>
      <c r="K2605">
        <v>0.87824243179939765</v>
      </c>
      <c r="L2605">
        <v>2.1054350529369045E-2</v>
      </c>
      <c r="M2605"/>
      <c r="N2605">
        <v>2.80682927254969E-2</v>
      </c>
      <c r="O2605">
        <v>7.263492494573634E-2</v>
      </c>
      <c r="P2605"/>
      <c r="Q2605">
        <v>11.628743200000001</v>
      </c>
      <c r="R2605">
        <v>28.262293280000002</v>
      </c>
      <c r="S2605">
        <v>23.725856700000001</v>
      </c>
      <c r="T2605">
        <v>11.043488499999999</v>
      </c>
      <c r="U2605"/>
      <c r="V2605"/>
      <c r="W2605">
        <v>3.1307799999999997E-3</v>
      </c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/>
      <c r="AY2605"/>
      <c r="AZ2605"/>
      <c r="BA2605"/>
      <c r="BB2605"/>
      <c r="BC2605"/>
    </row>
    <row r="2606" spans="1:55" x14ac:dyDescent="0.2">
      <c r="A2606" s="3" t="str">
        <f t="shared" si="40"/>
        <v>GermanyAR6_FAO2008</v>
      </c>
      <c r="B2606" t="s">
        <v>162</v>
      </c>
      <c r="C2606" t="s">
        <v>163</v>
      </c>
      <c r="D2606" t="s">
        <v>300</v>
      </c>
      <c r="E2606" t="s">
        <v>33</v>
      </c>
      <c r="F2606">
        <v>897.73715515271283</v>
      </c>
      <c r="G2606">
        <v>10.93333448568101</v>
      </c>
      <c r="H2606" t="s">
        <v>182</v>
      </c>
      <c r="I2606" t="s">
        <v>104</v>
      </c>
      <c r="J2606">
        <v>2.0833289059229158E-2</v>
      </c>
      <c r="K2606">
        <v>0.88268979621112831</v>
      </c>
      <c r="L2606">
        <v>1.9495833441637436E-2</v>
      </c>
      <c r="M2606"/>
      <c r="N2606">
        <v>2.5577239748614391E-2</v>
      </c>
      <c r="O2606">
        <v>7.2237130598619886E-2</v>
      </c>
      <c r="P2606"/>
      <c r="Q2606">
        <v>11.707341759999998</v>
      </c>
      <c r="R2606">
        <v>28.90229296</v>
      </c>
      <c r="S2606">
        <v>22.885699199999998</v>
      </c>
      <c r="T2606">
        <v>11.037647100000001</v>
      </c>
      <c r="U2606"/>
      <c r="V2606"/>
      <c r="W2606"/>
      <c r="X2606"/>
      <c r="Y2606">
        <v>5.9939999999999992E-5</v>
      </c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  <c r="AX2606"/>
      <c r="AY2606"/>
      <c r="AZ2606"/>
      <c r="BA2606"/>
      <c r="BB2606"/>
      <c r="BC2606"/>
    </row>
    <row r="2607" spans="1:55" x14ac:dyDescent="0.2">
      <c r="A2607" s="3" t="str">
        <f t="shared" si="40"/>
        <v>GermanyAR6_FAO2009</v>
      </c>
      <c r="B2607" t="s">
        <v>162</v>
      </c>
      <c r="C2607" t="s">
        <v>163</v>
      </c>
      <c r="D2607" t="s">
        <v>300</v>
      </c>
      <c r="E2607" t="s">
        <v>31</v>
      </c>
      <c r="F2607">
        <v>840.95823856717345</v>
      </c>
      <c r="G2607">
        <v>10.267821131914801</v>
      </c>
      <c r="H2607" t="s">
        <v>208</v>
      </c>
      <c r="I2607" t="s">
        <v>104</v>
      </c>
      <c r="J2607">
        <v>1.9545352275033252E-2</v>
      </c>
      <c r="K2607">
        <v>0.87729943458057291</v>
      </c>
      <c r="L2607">
        <v>1.9207734932646249E-2</v>
      </c>
      <c r="M2607"/>
      <c r="N2607">
        <v>2.6419831867453218E-2</v>
      </c>
      <c r="O2607">
        <v>7.7072998619327676E-2</v>
      </c>
      <c r="P2607"/>
      <c r="Q2607">
        <v>11.71377362</v>
      </c>
      <c r="R2607">
        <v>28.807258880000003</v>
      </c>
      <c r="S2607">
        <v>22.948898700000001</v>
      </c>
      <c r="T2607">
        <v>11.033503699999999</v>
      </c>
      <c r="U2607"/>
      <c r="V2607"/>
      <c r="W2607">
        <v>1.70028E-3</v>
      </c>
      <c r="X2607"/>
      <c r="Y2607">
        <v>4.3619999999999999E-5</v>
      </c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/>
      <c r="AY2607"/>
      <c r="AZ2607"/>
      <c r="BA2607"/>
      <c r="BB2607"/>
      <c r="BC2607"/>
    </row>
    <row r="2608" spans="1:55" x14ac:dyDescent="0.2">
      <c r="A2608" s="3" t="str">
        <f t="shared" si="40"/>
        <v>GermanyAR6_FAO2010</v>
      </c>
      <c r="B2608" t="s">
        <v>162</v>
      </c>
      <c r="C2608" t="s">
        <v>163</v>
      </c>
      <c r="D2608" t="s">
        <v>300</v>
      </c>
      <c r="E2608" t="s">
        <v>30</v>
      </c>
      <c r="F2608">
        <v>871.62352592246327</v>
      </c>
      <c r="G2608">
        <v>10.658550350599652</v>
      </c>
      <c r="H2608" t="s">
        <v>232</v>
      </c>
      <c r="I2608" t="s">
        <v>104</v>
      </c>
      <c r="J2608">
        <v>1.9463798008174309E-2</v>
      </c>
      <c r="K2608">
        <v>0.89128538593832718</v>
      </c>
      <c r="L2608">
        <v>1.7133131564056655E-2</v>
      </c>
      <c r="M2608"/>
      <c r="N2608">
        <v>1.6841192908650809E-2</v>
      </c>
      <c r="O2608">
        <v>7.4740289588965406E-2</v>
      </c>
      <c r="P2608"/>
      <c r="Q2608">
        <v>11.56236556</v>
      </c>
      <c r="R2608">
        <v>28.47324832</v>
      </c>
      <c r="S2608">
        <v>23.7592173</v>
      </c>
      <c r="T2608">
        <v>11.033549600000001</v>
      </c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/>
      <c r="AY2608"/>
      <c r="AZ2608"/>
      <c r="BA2608"/>
      <c r="BB2608"/>
      <c r="BC2608"/>
    </row>
    <row r="2609" spans="1:55" x14ac:dyDescent="0.2">
      <c r="A2609" s="3" t="str">
        <f t="shared" si="40"/>
        <v>GermanyAR6_FAO2011</v>
      </c>
      <c r="B2609" t="s">
        <v>162</v>
      </c>
      <c r="C2609" t="s">
        <v>163</v>
      </c>
      <c r="D2609" t="s">
        <v>300</v>
      </c>
      <c r="E2609" t="s">
        <v>29</v>
      </c>
      <c r="F2609">
        <v>830.68224458099508</v>
      </c>
      <c r="G2609">
        <v>10.347959146637191</v>
      </c>
      <c r="H2609" t="s">
        <v>182</v>
      </c>
      <c r="I2609" t="s">
        <v>104</v>
      </c>
      <c r="J2609">
        <v>1.8494112039021807E-2</v>
      </c>
      <c r="K2609">
        <v>0.90096735264529104</v>
      </c>
      <c r="L2609">
        <v>1.6833052685893374E-2</v>
      </c>
      <c r="M2609"/>
      <c r="N2609">
        <v>1.8395299577935897E-2</v>
      </c>
      <c r="O2609">
        <v>6.3804295090879565E-2</v>
      </c>
      <c r="P2609"/>
      <c r="Q2609">
        <v>11.586098020000001</v>
      </c>
      <c r="R2609">
        <v>28.156925919999999</v>
      </c>
      <c r="S2609">
        <v>22.776826800000002</v>
      </c>
      <c r="T2609">
        <v>11.0318015</v>
      </c>
      <c r="U2609"/>
      <c r="V2609"/>
      <c r="W2609">
        <v>1.3079000000000001E-3</v>
      </c>
      <c r="X2609"/>
      <c r="Y2609">
        <v>1.2532E-4</v>
      </c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  <c r="AX2609"/>
      <c r="AY2609"/>
      <c r="AZ2609"/>
      <c r="BA2609"/>
      <c r="BB2609"/>
      <c r="BC2609"/>
    </row>
    <row r="2610" spans="1:55" x14ac:dyDescent="0.2">
      <c r="A2610" s="3" t="str">
        <f t="shared" si="40"/>
        <v>GermanyAR6_FAO2012</v>
      </c>
      <c r="B2610" t="s">
        <v>162</v>
      </c>
      <c r="C2610" t="s">
        <v>163</v>
      </c>
      <c r="D2610" t="s">
        <v>300</v>
      </c>
      <c r="E2610" t="s">
        <v>28</v>
      </c>
      <c r="F2610">
        <v>843.75486915164709</v>
      </c>
      <c r="G2610">
        <v>10.491094000388994</v>
      </c>
      <c r="H2610" t="s">
        <v>153</v>
      </c>
      <c r="I2610" t="s">
        <v>105</v>
      </c>
      <c r="J2610">
        <v>1.8578064453899309E-2</v>
      </c>
      <c r="K2610">
        <v>0.90369827821433546</v>
      </c>
      <c r="L2610">
        <v>1.5510033079504337E-2</v>
      </c>
      <c r="M2610"/>
      <c r="N2610">
        <v>1.7665896100598127E-2</v>
      </c>
      <c r="O2610">
        <v>6.3125792605562017E-2</v>
      </c>
      <c r="P2610"/>
      <c r="Q2610">
        <v>11.8455941</v>
      </c>
      <c r="R2610">
        <v>27.96659936</v>
      </c>
      <c r="S2610">
        <v>22.977918600000002</v>
      </c>
      <c r="T2610">
        <v>11.0291715</v>
      </c>
      <c r="U2610"/>
      <c r="V2610"/>
      <c r="W2610">
        <v>3.9510000000000001E-4</v>
      </c>
      <c r="X2610"/>
      <c r="Y2610">
        <v>4.3619999999999999E-5</v>
      </c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  <c r="AX2610"/>
      <c r="AY2610"/>
      <c r="AZ2610"/>
      <c r="BA2610"/>
      <c r="BB2610"/>
      <c r="BC2610"/>
    </row>
    <row r="2611" spans="1:55" x14ac:dyDescent="0.2">
      <c r="A2611" s="3" t="str">
        <f t="shared" si="40"/>
        <v>GermanyAR6_FAO2013</v>
      </c>
      <c r="B2611" t="s">
        <v>162</v>
      </c>
      <c r="C2611" t="s">
        <v>163</v>
      </c>
      <c r="D2611" t="s">
        <v>300</v>
      </c>
      <c r="E2611" t="s">
        <v>27</v>
      </c>
      <c r="F2611">
        <v>860.06960009852207</v>
      </c>
      <c r="G2611">
        <v>10.664804363468066</v>
      </c>
      <c r="H2611" t="s">
        <v>183</v>
      </c>
      <c r="I2611" t="s">
        <v>105</v>
      </c>
      <c r="J2611">
        <v>1.869221915172626E-2</v>
      </c>
      <c r="K2611">
        <v>0.90646881319146178</v>
      </c>
      <c r="L2611">
        <v>1.4236269938408812E-2</v>
      </c>
      <c r="M2611"/>
      <c r="N2611">
        <v>1.6441263196278377E-2</v>
      </c>
      <c r="O2611">
        <v>6.2853653673850957E-2</v>
      </c>
      <c r="P2611"/>
      <c r="Q2611">
        <v>11.903162499999999</v>
      </c>
      <c r="R2611">
        <v>28.27314608</v>
      </c>
      <c r="S2611">
        <v>23.415592199999999</v>
      </c>
      <c r="T2611">
        <v>11.0265866</v>
      </c>
      <c r="U2611"/>
      <c r="V2611"/>
      <c r="W2611">
        <v>1.2260000000000003E-4</v>
      </c>
      <c r="X2611"/>
      <c r="Y2611">
        <v>4.3619999999999999E-5</v>
      </c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/>
      <c r="AY2611"/>
      <c r="AZ2611"/>
      <c r="BA2611"/>
      <c r="BB2611"/>
      <c r="BC2611"/>
    </row>
    <row r="2612" spans="1:55" x14ac:dyDescent="0.2">
      <c r="A2612" s="3" t="str">
        <f t="shared" si="40"/>
        <v>GermanyAR6_FAO2014</v>
      </c>
      <c r="B2612" t="s">
        <v>162</v>
      </c>
      <c r="C2612" t="s">
        <v>163</v>
      </c>
      <c r="D2612" t="s">
        <v>300</v>
      </c>
      <c r="E2612" t="s">
        <v>24</v>
      </c>
      <c r="F2612">
        <v>818.87363388857648</v>
      </c>
      <c r="G2612">
        <v>10.111735669911109</v>
      </c>
      <c r="H2612" t="s">
        <v>182</v>
      </c>
      <c r="I2612" t="s">
        <v>104</v>
      </c>
      <c r="J2612">
        <v>1.7560703205042865E-2</v>
      </c>
      <c r="K2612">
        <v>0.90063102428229325</v>
      </c>
      <c r="L2612">
        <v>1.408196265821412E-2</v>
      </c>
      <c r="M2612"/>
      <c r="N2612">
        <v>1.7678655104310156E-2</v>
      </c>
      <c r="O2612">
        <v>6.7608357955182566E-2</v>
      </c>
      <c r="P2612"/>
      <c r="Q2612">
        <v>12.0230286</v>
      </c>
      <c r="R2612">
        <v>28.478378239999998</v>
      </c>
      <c r="S2612">
        <v>24.4194405</v>
      </c>
      <c r="T2612">
        <v>11.006262000000001</v>
      </c>
      <c r="U2612"/>
      <c r="V2612"/>
      <c r="W2612">
        <v>5.0789799999999994E-3</v>
      </c>
      <c r="X2612"/>
      <c r="Y2612">
        <v>6.5379999999999987E-5</v>
      </c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  <c r="AX2612"/>
      <c r="AY2612"/>
      <c r="AZ2612"/>
      <c r="BA2612"/>
      <c r="BB2612"/>
      <c r="BC2612"/>
    </row>
    <row r="2613" spans="1:55" x14ac:dyDescent="0.2">
      <c r="A2613" s="3" t="str">
        <f t="shared" si="40"/>
        <v>GermanyAR6_FAO2015</v>
      </c>
      <c r="B2613" t="s">
        <v>162</v>
      </c>
      <c r="C2613" t="s">
        <v>163</v>
      </c>
      <c r="D2613" t="s">
        <v>300</v>
      </c>
      <c r="E2613" t="s">
        <v>22</v>
      </c>
      <c r="F2613">
        <v>823.43353330515754</v>
      </c>
      <c r="G2613">
        <v>10.080397793772562</v>
      </c>
      <c r="H2613" t="s">
        <v>152</v>
      </c>
      <c r="I2613" t="s">
        <v>104</v>
      </c>
      <c r="J2613">
        <v>1.769010913493884E-2</v>
      </c>
      <c r="K2613">
        <v>0.90368480994882705</v>
      </c>
      <c r="L2613">
        <v>1.3196134686711908E-2</v>
      </c>
      <c r="M2613"/>
      <c r="N2613">
        <v>1.728192322533393E-2</v>
      </c>
      <c r="O2613">
        <v>6.5837132139127133E-2</v>
      </c>
      <c r="P2613"/>
      <c r="Q2613">
        <v>11.86679298</v>
      </c>
      <c r="R2613">
        <v>28.288342719999999</v>
      </c>
      <c r="S2613">
        <v>23.623208699999999</v>
      </c>
      <c r="T2613">
        <v>11.004774100000001</v>
      </c>
      <c r="U2613"/>
      <c r="V2613"/>
      <c r="W2613"/>
      <c r="X2613"/>
      <c r="Y2613">
        <v>1.6349999999999999E-4</v>
      </c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  <c r="AY2613"/>
      <c r="AZ2613"/>
      <c r="BA2613"/>
      <c r="BB2613"/>
      <c r="BC2613"/>
    </row>
    <row r="2614" spans="1:55" x14ac:dyDescent="0.2">
      <c r="A2614" s="3" t="str">
        <f t="shared" si="40"/>
        <v>GermanyAR6_FAO2016</v>
      </c>
      <c r="B2614" t="s">
        <v>162</v>
      </c>
      <c r="C2614" t="s">
        <v>163</v>
      </c>
      <c r="D2614" t="s">
        <v>300</v>
      </c>
      <c r="E2614" t="s">
        <v>21</v>
      </c>
      <c r="F2614">
        <v>826.4373674325717</v>
      </c>
      <c r="G2614">
        <v>10.035831513349313</v>
      </c>
      <c r="H2614" t="s">
        <v>208</v>
      </c>
      <c r="I2614" t="s">
        <v>104</v>
      </c>
      <c r="J2614">
        <v>1.7541066535392277E-2</v>
      </c>
      <c r="K2614">
        <v>0.90631727070381896</v>
      </c>
      <c r="L2614">
        <v>1.2375818052597019E-2</v>
      </c>
      <c r="M2614"/>
      <c r="N2614">
        <v>1.7189611218033873E-2</v>
      </c>
      <c r="O2614">
        <v>6.411730002555012E-2</v>
      </c>
      <c r="P2614"/>
      <c r="Q2614">
        <v>11.753099319999997</v>
      </c>
      <c r="R2614">
        <v>27.918177920000002</v>
      </c>
      <c r="S2614">
        <v>23.091923399999999</v>
      </c>
      <c r="T2614">
        <v>10.763771800000001</v>
      </c>
      <c r="U2614"/>
      <c r="V2614"/>
      <c r="W2614">
        <v>5.1770000000000006E-4</v>
      </c>
      <c r="X2614"/>
      <c r="Y2614">
        <v>7.0820000000000003E-5</v>
      </c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  <c r="AY2614"/>
      <c r="AZ2614"/>
      <c r="BA2614"/>
      <c r="BB2614"/>
      <c r="BC2614"/>
    </row>
    <row r="2615" spans="1:55" x14ac:dyDescent="0.2">
      <c r="A2615" s="3" t="str">
        <f t="shared" si="40"/>
        <v>GermanyAR6_FAO2017</v>
      </c>
      <c r="B2615" t="s">
        <v>162</v>
      </c>
      <c r="C2615" t="s">
        <v>163</v>
      </c>
      <c r="D2615" t="s">
        <v>300</v>
      </c>
      <c r="E2615" t="s">
        <v>20</v>
      </c>
      <c r="F2615">
        <v>810.00059488894601</v>
      </c>
      <c r="G2615">
        <v>9.799539969873889</v>
      </c>
      <c r="H2615" t="s">
        <v>219</v>
      </c>
      <c r="I2615" t="s">
        <v>104</v>
      </c>
      <c r="J2615">
        <v>1.695460069360381E-2</v>
      </c>
      <c r="K2615">
        <v>0.90563291219580089</v>
      </c>
      <c r="L2615">
        <v>1.2051633267220547E-2</v>
      </c>
      <c r="M2615"/>
      <c r="N2615">
        <v>1.8497221925572464E-2</v>
      </c>
      <c r="O2615">
        <v>6.3818232611406012E-2</v>
      </c>
      <c r="P2615"/>
      <c r="Q2615">
        <v>11.732401520000002</v>
      </c>
      <c r="R2615">
        <v>27.61089952</v>
      </c>
      <c r="S2615">
        <v>22.130499300000004</v>
      </c>
      <c r="T2615">
        <v>10.753892799999999</v>
      </c>
      <c r="U2615"/>
      <c r="V2615"/>
      <c r="W2615">
        <v>5.3241800000000004E-3</v>
      </c>
      <c r="X2615"/>
      <c r="Y2615">
        <v>5.2041999999999995E-4</v>
      </c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  <c r="AY2615"/>
      <c r="AZ2615"/>
      <c r="BA2615"/>
      <c r="BB2615"/>
      <c r="BC2615"/>
    </row>
    <row r="2616" spans="1:55" x14ac:dyDescent="0.2">
      <c r="A2616" s="3" t="str">
        <f t="shared" si="40"/>
        <v>GermanyAR6_FAO2018</v>
      </c>
      <c r="B2616" t="s">
        <v>162</v>
      </c>
      <c r="C2616" t="s">
        <v>163</v>
      </c>
      <c r="D2616" t="s">
        <v>300</v>
      </c>
      <c r="E2616" t="s">
        <v>19</v>
      </c>
      <c r="F2616">
        <v>782.16184127513316</v>
      </c>
      <c r="G2616">
        <v>9.434346102363925</v>
      </c>
      <c r="H2616" t="s">
        <v>232</v>
      </c>
      <c r="I2616" t="s">
        <v>106</v>
      </c>
      <c r="J2616">
        <v>1.5981067970773005E-2</v>
      </c>
      <c r="K2616">
        <v>0.90636393454462993</v>
      </c>
      <c r="L2616">
        <v>1.1884780426496709E-2</v>
      </c>
      <c r="M2616"/>
      <c r="N2616">
        <v>1.895948344989052E-2</v>
      </c>
      <c r="O2616">
        <v>6.27918015789828E-2</v>
      </c>
      <c r="P2616"/>
      <c r="Q2616">
        <v>11.363240179999998</v>
      </c>
      <c r="R2616">
        <v>26.88969152</v>
      </c>
      <c r="S2616">
        <v>20.6495289</v>
      </c>
      <c r="T2616">
        <v>10.751806</v>
      </c>
      <c r="U2616"/>
      <c r="V2616"/>
      <c r="W2616">
        <v>6.4030000000000011E-4</v>
      </c>
      <c r="X2616"/>
      <c r="Y2616">
        <v>6.1582E-4</v>
      </c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  <c r="AX2616"/>
      <c r="AY2616"/>
      <c r="AZ2616"/>
      <c r="BA2616"/>
      <c r="BB2616"/>
      <c r="BC2616"/>
    </row>
    <row r="2617" spans="1:55" x14ac:dyDescent="0.2">
      <c r="A2617" s="3" t="str">
        <f t="shared" si="40"/>
        <v>GermanyAR6_FAO2019</v>
      </c>
      <c r="B2617" t="s">
        <v>162</v>
      </c>
      <c r="C2617" t="s">
        <v>163</v>
      </c>
      <c r="D2617" t="s">
        <v>300</v>
      </c>
      <c r="E2617" t="s">
        <v>18</v>
      </c>
      <c r="F2617">
        <v>731.92881833029935</v>
      </c>
      <c r="G2617">
        <v>8.8085537055508922</v>
      </c>
      <c r="H2617" t="s">
        <v>213</v>
      </c>
      <c r="I2617" t="s">
        <v>106</v>
      </c>
      <c r="J2617">
        <v>1.4875153488138058E-2</v>
      </c>
      <c r="K2617">
        <v>0.90123249225635393</v>
      </c>
      <c r="L2617">
        <v>1.2063759678572941E-2</v>
      </c>
      <c r="M2617"/>
      <c r="N2617">
        <v>2.0379042104263528E-2</v>
      </c>
      <c r="O2617">
        <v>6.632470596080968E-2</v>
      </c>
      <c r="P2617"/>
      <c r="Q2617">
        <v>11.150211580000001</v>
      </c>
      <c r="R2617">
        <v>26.245350719999998</v>
      </c>
      <c r="S2617">
        <v>21.026896800000003</v>
      </c>
      <c r="T2617">
        <v>10.714135899999999</v>
      </c>
      <c r="U2617"/>
      <c r="V2617"/>
      <c r="W2617"/>
      <c r="X2617"/>
      <c r="Y2617">
        <v>4.3619999999999999E-5</v>
      </c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  <c r="AX2617"/>
      <c r="AY2617"/>
      <c r="AZ2617"/>
      <c r="BA2617"/>
      <c r="BB2617"/>
      <c r="BC2617"/>
    </row>
    <row r="2618" spans="1:55" x14ac:dyDescent="0.2">
      <c r="A2618" s="3" t="str">
        <f t="shared" si="40"/>
        <v>GermanyAR6_FAO2020</v>
      </c>
      <c r="B2618" t="s">
        <v>162</v>
      </c>
      <c r="C2618" t="s">
        <v>163</v>
      </c>
      <c r="D2618" t="s">
        <v>300</v>
      </c>
      <c r="E2618" t="s">
        <v>107</v>
      </c>
      <c r="F2618">
        <v>673.80430102548917</v>
      </c>
      <c r="G2618">
        <v>8.1024199593278574</v>
      </c>
      <c r="H2618" t="s">
        <v>217</v>
      </c>
      <c r="I2618" t="s">
        <v>98</v>
      </c>
      <c r="J2618">
        <v>1.4405565283889331E-2</v>
      </c>
      <c r="K2618">
        <v>0.89567114384660962</v>
      </c>
      <c r="L2618">
        <v>1.2412810332514309E-2</v>
      </c>
      <c r="M2618"/>
      <c r="N2618">
        <v>2.2280403827215026E-2</v>
      </c>
      <c r="O2618">
        <v>6.9635641993661068E-2</v>
      </c>
      <c r="P2618"/>
      <c r="Q2618">
        <v>11.01417928</v>
      </c>
      <c r="R2618">
        <v>25.56237776</v>
      </c>
      <c r="S2618">
        <v>20.2299279</v>
      </c>
      <c r="T2618">
        <v>10.7146273</v>
      </c>
      <c r="U2618"/>
      <c r="V2618"/>
      <c r="W2618"/>
      <c r="X2618"/>
      <c r="Y2618">
        <v>5.4400000000000004E-6</v>
      </c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/>
      <c r="AY2618"/>
      <c r="AZ2618"/>
      <c r="BA2618"/>
      <c r="BB2618"/>
      <c r="BC2618"/>
    </row>
    <row r="2619" spans="1:55" x14ac:dyDescent="0.2">
      <c r="A2619" s="3" t="str">
        <f t="shared" si="40"/>
        <v>GermanySAR_FAO1990</v>
      </c>
      <c r="B2619" t="s">
        <v>162</v>
      </c>
      <c r="C2619" t="s">
        <v>163</v>
      </c>
      <c r="D2619" t="s">
        <v>148</v>
      </c>
      <c r="E2619" t="s">
        <v>79</v>
      </c>
      <c r="F2619">
        <v>1076.2869902720361</v>
      </c>
      <c r="G2619">
        <v>13.549615365568346</v>
      </c>
      <c r="H2619" t="s">
        <v>200</v>
      </c>
      <c r="I2619" t="s">
        <v>97</v>
      </c>
      <c r="J2619">
        <v>3.433712173674807E-2</v>
      </c>
      <c r="K2619">
        <v>0.88763431933490067</v>
      </c>
      <c r="L2619">
        <v>3.0166221367110408E-2</v>
      </c>
      <c r="M2619"/>
      <c r="N2619">
        <v>3.7071186133854975E-2</v>
      </c>
      <c r="O2619">
        <v>4.5128273164133925E-2</v>
      </c>
      <c r="P2619"/>
      <c r="Q2619">
        <v>14.3428542</v>
      </c>
      <c r="R2619">
        <v>34.254872399999996</v>
      </c>
      <c r="S2619">
        <v>30.785666000000003</v>
      </c>
      <c r="T2619">
        <v>11.5091272</v>
      </c>
      <c r="U2619"/>
      <c r="V2619"/>
      <c r="W2619">
        <v>9.7590000000000003E-4</v>
      </c>
      <c r="X2619"/>
      <c r="Y2619">
        <v>1.0400000000000001E-4</v>
      </c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  <c r="AX2619"/>
      <c r="AY2619"/>
      <c r="AZ2619"/>
      <c r="BA2619"/>
      <c r="BB2619"/>
      <c r="BC2619"/>
    </row>
    <row r="2620" spans="1:55" x14ac:dyDescent="0.2">
      <c r="A2620" s="3" t="str">
        <f t="shared" si="40"/>
        <v>GermanySAR_FAO1991</v>
      </c>
      <c r="B2620" t="s">
        <v>162</v>
      </c>
      <c r="C2620" t="s">
        <v>163</v>
      </c>
      <c r="D2620" t="s">
        <v>148</v>
      </c>
      <c r="E2620" t="s">
        <v>78</v>
      </c>
      <c r="F2620">
        <v>1049.9989324438377</v>
      </c>
      <c r="G2620">
        <v>13.122707241300157</v>
      </c>
      <c r="H2620" t="s">
        <v>210</v>
      </c>
      <c r="I2620" t="s">
        <v>99</v>
      </c>
      <c r="J2620">
        <v>3.331510738740863E-2</v>
      </c>
      <c r="K2620">
        <v>0.88890993329955437</v>
      </c>
      <c r="L2620">
        <v>3.1977858242354648E-2</v>
      </c>
      <c r="M2620"/>
      <c r="N2620">
        <v>3.7161904473038021E-2</v>
      </c>
      <c r="O2620">
        <v>4.1950303985052888E-2</v>
      </c>
      <c r="P2620"/>
      <c r="Q2620">
        <v>13.160581599999999</v>
      </c>
      <c r="R2620">
        <v>32.135615399999999</v>
      </c>
      <c r="S2620">
        <v>29.559026999999997</v>
      </c>
      <c r="T2620">
        <v>11.5091272</v>
      </c>
      <c r="U2620"/>
      <c r="V2620"/>
      <c r="W2620">
        <v>9.7590000000000003E-4</v>
      </c>
      <c r="X2620"/>
      <c r="Y2620">
        <v>1.0400000000000001E-4</v>
      </c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  <c r="AX2620"/>
      <c r="AY2620"/>
      <c r="AZ2620"/>
      <c r="BA2620"/>
      <c r="BB2620"/>
      <c r="BC2620"/>
    </row>
    <row r="2621" spans="1:55" x14ac:dyDescent="0.2">
      <c r="A2621" s="3" t="str">
        <f t="shared" si="40"/>
        <v>GermanySAR_FAO1992</v>
      </c>
      <c r="B2621" t="s">
        <v>162</v>
      </c>
      <c r="C2621" t="s">
        <v>163</v>
      </c>
      <c r="D2621" t="s">
        <v>148</v>
      </c>
      <c r="E2621" t="s">
        <v>76</v>
      </c>
      <c r="F2621">
        <v>1005.7160959741468</v>
      </c>
      <c r="G2621">
        <v>12.474060285846594</v>
      </c>
      <c r="H2621" t="s">
        <v>220</v>
      </c>
      <c r="I2621" t="s">
        <v>105</v>
      </c>
      <c r="J2621">
        <v>3.2001685128123361E-2</v>
      </c>
      <c r="K2621">
        <v>0.88692114351802342</v>
      </c>
      <c r="L2621">
        <v>3.3829907474123018E-2</v>
      </c>
      <c r="M2621"/>
      <c r="N2621">
        <v>4.2065374687331514E-2</v>
      </c>
      <c r="O2621">
        <v>3.7183574320522064E-2</v>
      </c>
      <c r="P2621"/>
      <c r="Q2621">
        <v>11.6460536</v>
      </c>
      <c r="R2621">
        <v>28.789414500000003</v>
      </c>
      <c r="S2621">
        <v>27.762608</v>
      </c>
      <c r="T2621">
        <v>11.5091272</v>
      </c>
      <c r="U2621"/>
      <c r="V2621"/>
      <c r="W2621">
        <v>9.7590000000000003E-4</v>
      </c>
      <c r="X2621"/>
      <c r="Y2621">
        <v>1.0400000000000001E-4</v>
      </c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  <c r="AX2621"/>
      <c r="AY2621"/>
      <c r="AZ2621"/>
      <c r="BA2621"/>
      <c r="BB2621"/>
      <c r="BC2621"/>
    </row>
    <row r="2622" spans="1:55" x14ac:dyDescent="0.2">
      <c r="A2622" s="3" t="str">
        <f t="shared" si="40"/>
        <v>GermanySAR_FAO1993</v>
      </c>
      <c r="B2622" t="s">
        <v>162</v>
      </c>
      <c r="C2622" t="s">
        <v>163</v>
      </c>
      <c r="D2622" t="s">
        <v>148</v>
      </c>
      <c r="E2622" t="s">
        <v>73</v>
      </c>
      <c r="F2622">
        <v>995.47470982437596</v>
      </c>
      <c r="G2622">
        <v>12.266132599170025</v>
      </c>
      <c r="H2622" t="s">
        <v>211</v>
      </c>
      <c r="I2622" t="s">
        <v>105</v>
      </c>
      <c r="J2622">
        <v>3.1528125848129786E-2</v>
      </c>
      <c r="K2622">
        <v>0.89016836853425596</v>
      </c>
      <c r="L2622">
        <v>3.3977124959014587E-2</v>
      </c>
      <c r="M2622"/>
      <c r="N2622">
        <v>4.0425164453205792E-2</v>
      </c>
      <c r="O2622">
        <v>3.5429342053523639E-2</v>
      </c>
      <c r="P2622"/>
      <c r="Q2622">
        <v>11.445375500000001</v>
      </c>
      <c r="R2622">
        <v>27.628956600000002</v>
      </c>
      <c r="S2622">
        <v>27.008533</v>
      </c>
      <c r="T2622">
        <v>11.504243300000001</v>
      </c>
      <c r="U2622"/>
      <c r="V2622"/>
      <c r="W2622">
        <v>9.7590000000000003E-4</v>
      </c>
      <c r="X2622"/>
      <c r="Y2622">
        <v>1.0400000000000001E-4</v>
      </c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  <c r="AX2622"/>
      <c r="AY2622"/>
      <c r="AZ2622"/>
      <c r="BA2622"/>
      <c r="BB2622"/>
      <c r="BC2622"/>
    </row>
    <row r="2623" spans="1:55" x14ac:dyDescent="0.2">
      <c r="A2623" s="3" t="str">
        <f t="shared" si="40"/>
        <v>GermanySAR_FAO1994</v>
      </c>
      <c r="B2623" t="s">
        <v>162</v>
      </c>
      <c r="C2623" t="s">
        <v>163</v>
      </c>
      <c r="D2623" t="s">
        <v>148</v>
      </c>
      <c r="E2623" t="s">
        <v>70</v>
      </c>
      <c r="F2623">
        <v>986.66670150374193</v>
      </c>
      <c r="G2623">
        <v>12.115504866377471</v>
      </c>
      <c r="H2623" t="s">
        <v>211</v>
      </c>
      <c r="I2623" t="s">
        <v>105</v>
      </c>
      <c r="J2623">
        <v>3.0985419452340013E-2</v>
      </c>
      <c r="K2623">
        <v>0.88573588565170469</v>
      </c>
      <c r="L2623">
        <v>3.3525153552628605E-2</v>
      </c>
      <c r="M2623"/>
      <c r="N2623">
        <v>4.4484039913587729E-2</v>
      </c>
      <c r="O2623">
        <v>3.6254920882078982E-2</v>
      </c>
      <c r="P2623"/>
      <c r="Q2623">
        <v>11.304137500000001</v>
      </c>
      <c r="R2623">
        <v>27.2397405</v>
      </c>
      <c r="S2623">
        <v>28.051590000000001</v>
      </c>
      <c r="T2623">
        <v>11.497496100000001</v>
      </c>
      <c r="U2623"/>
      <c r="V2623"/>
      <c r="W2623">
        <v>9.7590000000000003E-4</v>
      </c>
      <c r="X2623"/>
      <c r="Y2623">
        <v>1.0400000000000001E-4</v>
      </c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  <c r="AX2623"/>
      <c r="AY2623"/>
      <c r="AZ2623"/>
      <c r="BA2623"/>
      <c r="BB2623"/>
      <c r="BC2623"/>
    </row>
    <row r="2624" spans="1:55" x14ac:dyDescent="0.2">
      <c r="A2624" s="3" t="str">
        <f t="shared" si="40"/>
        <v>GermanySAR_FAO1995</v>
      </c>
      <c r="B2624" t="s">
        <v>162</v>
      </c>
      <c r="C2624" t="s">
        <v>163</v>
      </c>
      <c r="D2624" t="s">
        <v>148</v>
      </c>
      <c r="E2624" t="s">
        <v>68</v>
      </c>
      <c r="F2624">
        <v>982.62123888272026</v>
      </c>
      <c r="G2624">
        <v>12.030419762130713</v>
      </c>
      <c r="H2624" t="s">
        <v>203</v>
      </c>
      <c r="I2624" t="s">
        <v>105</v>
      </c>
      <c r="J2624">
        <v>3.0143340401461129E-2</v>
      </c>
      <c r="K2624">
        <v>0.88800508422613889</v>
      </c>
      <c r="L2624">
        <v>3.2745406651335435E-2</v>
      </c>
      <c r="M2624"/>
      <c r="N2624">
        <v>4.2897140797355175E-2</v>
      </c>
      <c r="O2624">
        <v>3.6352368325170512E-2</v>
      </c>
      <c r="P2624"/>
      <c r="Q2624">
        <v>11.091152999999998</v>
      </c>
      <c r="R2624">
        <v>27.2889309</v>
      </c>
      <c r="S2624">
        <v>28.122115000000001</v>
      </c>
      <c r="T2624">
        <v>11.5000429</v>
      </c>
      <c r="U2624"/>
      <c r="V2624"/>
      <c r="W2624">
        <v>9.7590000000000003E-4</v>
      </c>
      <c r="X2624"/>
      <c r="Y2624">
        <v>1.0400000000000001E-4</v>
      </c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  <c r="AX2624"/>
      <c r="AY2624"/>
      <c r="AZ2624"/>
      <c r="BA2624"/>
      <c r="BB2624"/>
      <c r="BC2624"/>
    </row>
    <row r="2625" spans="1:55" x14ac:dyDescent="0.2">
      <c r="A2625" s="3" t="str">
        <f t="shared" si="40"/>
        <v>GermanySAR_FAO1996</v>
      </c>
      <c r="B2625" t="s">
        <v>162</v>
      </c>
      <c r="C2625" t="s">
        <v>163</v>
      </c>
      <c r="D2625" t="s">
        <v>148</v>
      </c>
      <c r="E2625" t="s">
        <v>65</v>
      </c>
      <c r="F2625">
        <v>1012.4460617208939</v>
      </c>
      <c r="G2625">
        <v>12.359740591064565</v>
      </c>
      <c r="H2625" t="s">
        <v>200</v>
      </c>
      <c r="I2625" t="s">
        <v>105</v>
      </c>
      <c r="J2625">
        <v>3.0720968674746774E-2</v>
      </c>
      <c r="K2625">
        <v>0.89252284041020868</v>
      </c>
      <c r="L2625">
        <v>3.0511752303600648E-2</v>
      </c>
      <c r="M2625"/>
      <c r="N2625">
        <v>4.2134561048258926E-2</v>
      </c>
      <c r="O2625">
        <v>3.4830846237931742E-2</v>
      </c>
      <c r="P2625"/>
      <c r="Q2625">
        <v>10.9018184</v>
      </c>
      <c r="R2625">
        <v>27.110958000000004</v>
      </c>
      <c r="S2625">
        <v>28.088014999999999</v>
      </c>
      <c r="T2625">
        <v>11.469458000000001</v>
      </c>
      <c r="U2625"/>
      <c r="V2625"/>
      <c r="W2625">
        <v>8.7700000000000004E-5</v>
      </c>
      <c r="X2625"/>
      <c r="Y2625">
        <v>4.99E-5</v>
      </c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  <c r="AX2625"/>
      <c r="AY2625"/>
      <c r="AZ2625"/>
      <c r="BA2625"/>
      <c r="BB2625"/>
      <c r="BC2625"/>
    </row>
    <row r="2626" spans="1:55" x14ac:dyDescent="0.2">
      <c r="A2626" s="3" t="str">
        <f t="shared" si="40"/>
        <v>GermanySAR_FAO1997</v>
      </c>
      <c r="B2626" t="s">
        <v>162</v>
      </c>
      <c r="C2626" t="s">
        <v>163</v>
      </c>
      <c r="D2626" t="s">
        <v>148</v>
      </c>
      <c r="E2626" t="s">
        <v>64</v>
      </c>
      <c r="F2626">
        <v>975.62071801605123</v>
      </c>
      <c r="G2626">
        <v>11.892770664478984</v>
      </c>
      <c r="H2626" t="s">
        <v>210</v>
      </c>
      <c r="I2626" t="s">
        <v>105</v>
      </c>
      <c r="J2626">
        <v>2.8485120526976025E-2</v>
      </c>
      <c r="K2626">
        <v>0.89325117036264923</v>
      </c>
      <c r="L2626">
        <v>2.905699333664296E-2</v>
      </c>
      <c r="M2626"/>
      <c r="N2626">
        <v>4.1374341350362796E-2</v>
      </c>
      <c r="O2626">
        <v>3.6317494950345093E-2</v>
      </c>
      <c r="P2626"/>
      <c r="Q2626">
        <v>10.936920399999998</v>
      </c>
      <c r="R2626">
        <v>26.923241099999998</v>
      </c>
      <c r="S2626">
        <v>28.421482000000001</v>
      </c>
      <c r="T2626">
        <v>11.463104999999999</v>
      </c>
      <c r="U2626"/>
      <c r="V2626"/>
      <c r="W2626">
        <v>7.7200000000000006E-5</v>
      </c>
      <c r="X2626"/>
      <c r="Y2626">
        <v>4.57E-5</v>
      </c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  <c r="AX2626"/>
      <c r="AY2626"/>
      <c r="AZ2626"/>
      <c r="BA2626"/>
      <c r="BB2626"/>
      <c r="BC2626"/>
    </row>
    <row r="2627" spans="1:55" x14ac:dyDescent="0.2">
      <c r="A2627" s="3" t="str">
        <f t="shared" ref="A2627:A2690" si="41">C2627&amp;D2627&amp;E2627</f>
        <v>GermanySAR_FAO1998</v>
      </c>
      <c r="B2627" t="s">
        <v>162</v>
      </c>
      <c r="C2627" t="s">
        <v>163</v>
      </c>
      <c r="D2627" t="s">
        <v>148</v>
      </c>
      <c r="E2627" t="s">
        <v>62</v>
      </c>
      <c r="F2627">
        <v>952.26849310790874</v>
      </c>
      <c r="G2627">
        <v>11.606350382946166</v>
      </c>
      <c r="H2627" t="s">
        <v>152</v>
      </c>
      <c r="I2627" t="s">
        <v>105</v>
      </c>
      <c r="J2627">
        <v>2.8186819994721266E-2</v>
      </c>
      <c r="K2627">
        <v>0.90697652845583387</v>
      </c>
      <c r="L2627">
        <v>2.787482105221949E-2</v>
      </c>
      <c r="M2627"/>
      <c r="N2627">
        <v>2.8636133222240061E-2</v>
      </c>
      <c r="O2627">
        <v>3.6512517269706599E-2</v>
      </c>
      <c r="P2627"/>
      <c r="Q2627">
        <v>10.7707455</v>
      </c>
      <c r="R2627">
        <v>25.983373500000003</v>
      </c>
      <c r="S2627">
        <v>28.869401000000003</v>
      </c>
      <c r="T2627">
        <v>11.456522699999999</v>
      </c>
      <c r="U2627"/>
      <c r="V2627"/>
      <c r="W2627">
        <v>7.7200000000000006E-5</v>
      </c>
      <c r="X2627"/>
      <c r="Y2627">
        <v>4.57E-5</v>
      </c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  <c r="AX2627"/>
      <c r="AY2627"/>
      <c r="AZ2627"/>
      <c r="BA2627"/>
      <c r="BB2627"/>
      <c r="BC2627"/>
    </row>
    <row r="2628" spans="1:55" x14ac:dyDescent="0.2">
      <c r="A2628" s="3" t="str">
        <f t="shared" si="41"/>
        <v>GermanySAR_FAO1999</v>
      </c>
      <c r="B2628" t="s">
        <v>162</v>
      </c>
      <c r="C2628" t="s">
        <v>163</v>
      </c>
      <c r="D2628" t="s">
        <v>148</v>
      </c>
      <c r="E2628" t="s">
        <v>60</v>
      </c>
      <c r="F2628">
        <v>914.8625093063589</v>
      </c>
      <c r="G2628">
        <v>11.143237533491332</v>
      </c>
      <c r="H2628" t="s">
        <v>153</v>
      </c>
      <c r="I2628" t="s">
        <v>105</v>
      </c>
      <c r="J2628">
        <v>2.7071890098655495E-2</v>
      </c>
      <c r="K2628">
        <v>0.90905683303051554</v>
      </c>
      <c r="L2628">
        <v>2.7436502378071031E-2</v>
      </c>
      <c r="M2628"/>
      <c r="N2628">
        <v>2.5442438715108828E-2</v>
      </c>
      <c r="O2628">
        <v>3.8064225876304529E-2</v>
      </c>
      <c r="P2628"/>
      <c r="Q2628">
        <v>10.856370700000001</v>
      </c>
      <c r="R2628">
        <v>25.424141399999996</v>
      </c>
      <c r="S2628">
        <v>29.492315000000001</v>
      </c>
      <c r="T2628">
        <v>11.4048456</v>
      </c>
      <c r="U2628"/>
      <c r="V2628"/>
      <c r="W2628">
        <v>7.7200000000000006E-5</v>
      </c>
      <c r="X2628"/>
      <c r="Y2628">
        <v>4.57E-5</v>
      </c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  <c r="AY2628"/>
      <c r="AZ2628"/>
      <c r="BA2628"/>
      <c r="BB2628"/>
      <c r="BC2628"/>
    </row>
    <row r="2629" spans="1:55" x14ac:dyDescent="0.2">
      <c r="A2629" s="3" t="str">
        <f t="shared" si="41"/>
        <v>GermanySAR_FAO2000</v>
      </c>
      <c r="B2629" t="s">
        <v>162</v>
      </c>
      <c r="C2629" t="s">
        <v>163</v>
      </c>
      <c r="D2629" t="s">
        <v>148</v>
      </c>
      <c r="E2629" t="s">
        <v>58</v>
      </c>
      <c r="F2629">
        <v>907.59471154514426</v>
      </c>
      <c r="G2629">
        <v>11.039752628611852</v>
      </c>
      <c r="H2629" t="s">
        <v>219</v>
      </c>
      <c r="I2629" t="s">
        <v>105</v>
      </c>
      <c r="J2629">
        <v>2.6304727474962406E-2</v>
      </c>
      <c r="K2629">
        <v>0.91311669387447558</v>
      </c>
      <c r="L2629">
        <v>2.6120445027148498E-2</v>
      </c>
      <c r="M2629"/>
      <c r="N2629">
        <v>2.4733380005070197E-2</v>
      </c>
      <c r="O2629">
        <v>3.6029481093305678E-2</v>
      </c>
      <c r="P2629"/>
      <c r="Q2629">
        <v>10.596479200000001</v>
      </c>
      <c r="R2629">
        <v>24.839165399999999</v>
      </c>
      <c r="S2629">
        <v>28.285733</v>
      </c>
      <c r="T2629">
        <v>11.3131445</v>
      </c>
      <c r="U2629"/>
      <c r="V2629"/>
      <c r="W2629">
        <v>7.0899999999999989E-5</v>
      </c>
      <c r="X2629"/>
      <c r="Y2629">
        <v>4.57E-5</v>
      </c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  <c r="AX2629"/>
      <c r="AY2629"/>
      <c r="AZ2629"/>
      <c r="BA2629"/>
      <c r="BB2629"/>
      <c r="BC2629"/>
    </row>
    <row r="2630" spans="1:55" x14ac:dyDescent="0.2">
      <c r="A2630" s="3" t="str">
        <f t="shared" si="41"/>
        <v>GermanySAR_FAO2001</v>
      </c>
      <c r="B2630" t="s">
        <v>162</v>
      </c>
      <c r="C2630" t="s">
        <v>163</v>
      </c>
      <c r="D2630" t="s">
        <v>148</v>
      </c>
      <c r="E2630" t="s">
        <v>55</v>
      </c>
      <c r="F2630">
        <v>958.30400729786129</v>
      </c>
      <c r="G2630">
        <v>11.636974864249861</v>
      </c>
      <c r="H2630" t="s">
        <v>203</v>
      </c>
      <c r="I2630" t="s">
        <v>99</v>
      </c>
      <c r="J2630">
        <v>2.7708355233061699E-2</v>
      </c>
      <c r="K2630">
        <v>0.88501330203299777</v>
      </c>
      <c r="L2630">
        <v>2.3265009364641678E-2</v>
      </c>
      <c r="M2630"/>
      <c r="N2630">
        <v>2.3634793104573445E-2</v>
      </c>
      <c r="O2630">
        <v>6.8086895497787001E-2</v>
      </c>
      <c r="P2630"/>
      <c r="Q2630">
        <v>10.5535514</v>
      </c>
      <c r="R2630">
        <v>24.621590700000002</v>
      </c>
      <c r="S2630">
        <v>28.104817000000004</v>
      </c>
      <c r="T2630">
        <v>11.2852224</v>
      </c>
      <c r="U2630"/>
      <c r="V2630"/>
      <c r="W2630">
        <v>2.6000000000000003E-4</v>
      </c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/>
      <c r="AY2630"/>
      <c r="AZ2630"/>
      <c r="BA2630"/>
      <c r="BB2630"/>
      <c r="BC2630"/>
    </row>
    <row r="2631" spans="1:55" x14ac:dyDescent="0.2">
      <c r="A2631" s="3" t="str">
        <f t="shared" si="41"/>
        <v>GermanySAR_FAO2002</v>
      </c>
      <c r="B2631" t="s">
        <v>162</v>
      </c>
      <c r="C2631" t="s">
        <v>163</v>
      </c>
      <c r="D2631" t="s">
        <v>148</v>
      </c>
      <c r="E2631" t="s">
        <v>52</v>
      </c>
      <c r="F2631">
        <v>941.80473787957828</v>
      </c>
      <c r="G2631">
        <v>11.417407213934238</v>
      </c>
      <c r="H2631" t="s">
        <v>152</v>
      </c>
      <c r="I2631" t="s">
        <v>104</v>
      </c>
      <c r="J2631">
        <v>2.6540640057531237E-2</v>
      </c>
      <c r="K2631">
        <v>0.88594475058957034</v>
      </c>
      <c r="L2631">
        <v>2.2326602054330943E-2</v>
      </c>
      <c r="M2631"/>
      <c r="N2631">
        <v>2.3760796881996688E-2</v>
      </c>
      <c r="O2631">
        <v>6.796785047410199E-2</v>
      </c>
      <c r="P2631"/>
      <c r="Q2631">
        <v>10.4724737</v>
      </c>
      <c r="R2631">
        <v>24.124598400000004</v>
      </c>
      <c r="S2631">
        <v>27.562968000000001</v>
      </c>
      <c r="T2631">
        <v>11.221307300000001</v>
      </c>
      <c r="U2631"/>
      <c r="V2631"/>
      <c r="W2631"/>
      <c r="X2631"/>
      <c r="Y2631">
        <v>4.2000000000000004E-6</v>
      </c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  <c r="AX2631"/>
      <c r="AY2631"/>
      <c r="AZ2631"/>
      <c r="BA2631"/>
      <c r="BB2631"/>
      <c r="BC2631"/>
    </row>
    <row r="2632" spans="1:55" x14ac:dyDescent="0.2">
      <c r="A2632" s="3" t="str">
        <f t="shared" si="41"/>
        <v>GermanySAR_FAO2003</v>
      </c>
      <c r="B2632" t="s">
        <v>162</v>
      </c>
      <c r="C2632" t="s">
        <v>163</v>
      </c>
      <c r="D2632" t="s">
        <v>148</v>
      </c>
      <c r="E2632" t="s">
        <v>50</v>
      </c>
      <c r="F2632">
        <v>943.01038458419362</v>
      </c>
      <c r="G2632">
        <v>11.425695757648246</v>
      </c>
      <c r="H2632" t="s">
        <v>152</v>
      </c>
      <c r="I2632" t="s">
        <v>104</v>
      </c>
      <c r="J2632">
        <v>2.5863194610149944E-2</v>
      </c>
      <c r="K2632">
        <v>0.88800857234288799</v>
      </c>
      <c r="L2632">
        <v>2.0936029603570265E-2</v>
      </c>
      <c r="M2632"/>
      <c r="N2632">
        <v>2.4550902318160157E-2</v>
      </c>
      <c r="O2632">
        <v>6.650449573538153E-2</v>
      </c>
      <c r="P2632"/>
      <c r="Q2632">
        <v>10.318757400000001</v>
      </c>
      <c r="R2632">
        <v>23.333415000000002</v>
      </c>
      <c r="S2632">
        <v>27.367574999999999</v>
      </c>
      <c r="T2632">
        <v>11.129263999999999</v>
      </c>
      <c r="U2632"/>
      <c r="V2632"/>
      <c r="W2632">
        <v>6.6438000000000009E-3</v>
      </c>
      <c r="X2632"/>
      <c r="Y2632">
        <v>1.7279999999999997E-4</v>
      </c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  <c r="AY2632"/>
      <c r="AZ2632"/>
      <c r="BA2632"/>
      <c r="BB2632"/>
      <c r="BC2632"/>
    </row>
    <row r="2633" spans="1:55" x14ac:dyDescent="0.2">
      <c r="A2633" s="3" t="str">
        <f t="shared" si="41"/>
        <v>GermanySAR_FAO2004</v>
      </c>
      <c r="B2633" t="s">
        <v>162</v>
      </c>
      <c r="C2633" t="s">
        <v>163</v>
      </c>
      <c r="D2633" t="s">
        <v>148</v>
      </c>
      <c r="E2633" t="s">
        <v>46</v>
      </c>
      <c r="F2633">
        <v>926.273346138438</v>
      </c>
      <c r="G2633">
        <v>11.225343297653552</v>
      </c>
      <c r="H2633" t="s">
        <v>182</v>
      </c>
      <c r="I2633" t="s">
        <v>104</v>
      </c>
      <c r="J2633">
        <v>2.4228764840205332E-2</v>
      </c>
      <c r="K2633">
        <v>0.88625252246184283</v>
      </c>
      <c r="L2633">
        <v>1.998891801473987E-2</v>
      </c>
      <c r="M2633"/>
      <c r="N2633">
        <v>2.7084780927212539E-2</v>
      </c>
      <c r="O2633">
        <v>6.6673778596204811E-2</v>
      </c>
      <c r="P2633"/>
      <c r="Q2633">
        <v>10.043560300000001</v>
      </c>
      <c r="R2633">
        <v>22.676648400000001</v>
      </c>
      <c r="S2633">
        <v>27.501278000000003</v>
      </c>
      <c r="T2633">
        <v>11.0416738</v>
      </c>
      <c r="U2633"/>
      <c r="V2633"/>
      <c r="W2633">
        <v>3.745E-4</v>
      </c>
      <c r="X2633"/>
      <c r="Y2633">
        <v>4.3600000000000003E-5</v>
      </c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  <c r="AX2633"/>
      <c r="AY2633"/>
      <c r="AZ2633"/>
      <c r="BA2633"/>
      <c r="BB2633"/>
      <c r="BC2633"/>
    </row>
    <row r="2634" spans="1:55" x14ac:dyDescent="0.2">
      <c r="A2634" s="3" t="str">
        <f t="shared" si="41"/>
        <v>GermanySAR_FAO2005</v>
      </c>
      <c r="B2634" t="s">
        <v>162</v>
      </c>
      <c r="C2634" t="s">
        <v>163</v>
      </c>
      <c r="D2634" t="s">
        <v>148</v>
      </c>
      <c r="E2634" t="s">
        <v>43</v>
      </c>
      <c r="F2634">
        <v>904.40638266455051</v>
      </c>
      <c r="G2634">
        <v>10.966566282767817</v>
      </c>
      <c r="H2634" t="s">
        <v>182</v>
      </c>
      <c r="I2634" t="s">
        <v>104</v>
      </c>
      <c r="J2634">
        <v>2.3114953018127653E-2</v>
      </c>
      <c r="K2634">
        <v>0.88817296042598359</v>
      </c>
      <c r="L2634">
        <v>1.9122889844981009E-2</v>
      </c>
      <c r="M2634"/>
      <c r="N2634">
        <v>2.487971817286001E-2</v>
      </c>
      <c r="O2634">
        <v>6.7824431556175416E-2</v>
      </c>
      <c r="P2634"/>
      <c r="Q2634">
        <v>10.155523199999999</v>
      </c>
      <c r="R2634">
        <v>22.401321599999999</v>
      </c>
      <c r="S2634">
        <v>27.237096000000001</v>
      </c>
      <c r="T2634">
        <v>11.046360199999999</v>
      </c>
      <c r="U2634"/>
      <c r="V2634"/>
      <c r="W2634">
        <v>3.745E-4</v>
      </c>
      <c r="X2634"/>
      <c r="Y2634">
        <v>8.4000000000000009E-6</v>
      </c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  <c r="AX2634"/>
      <c r="AY2634"/>
      <c r="AZ2634"/>
      <c r="BA2634"/>
      <c r="BB2634"/>
      <c r="BC2634"/>
    </row>
    <row r="2635" spans="1:55" x14ac:dyDescent="0.2">
      <c r="A2635" s="3" t="str">
        <f t="shared" si="41"/>
        <v>GermanySAR_FAO2006</v>
      </c>
      <c r="B2635" t="s">
        <v>162</v>
      </c>
      <c r="C2635" t="s">
        <v>163</v>
      </c>
      <c r="D2635" t="s">
        <v>148</v>
      </c>
      <c r="E2635" t="s">
        <v>39</v>
      </c>
      <c r="F2635">
        <v>913.37488067783158</v>
      </c>
      <c r="G2635">
        <v>11.087815384008612</v>
      </c>
      <c r="H2635" t="s">
        <v>152</v>
      </c>
      <c r="I2635" t="s">
        <v>104</v>
      </c>
      <c r="J2635">
        <v>2.2526568990822615E-2</v>
      </c>
      <c r="K2635">
        <v>0.8931445088880956</v>
      </c>
      <c r="L2635">
        <v>1.738124023171032E-2</v>
      </c>
      <c r="M2635"/>
      <c r="N2635">
        <v>2.4747920924495733E-2</v>
      </c>
      <c r="O2635">
        <v>6.4726329955698422E-2</v>
      </c>
      <c r="P2635"/>
      <c r="Q2635">
        <v>9.959991200000001</v>
      </c>
      <c r="R2635">
        <v>21.877730700000004</v>
      </c>
      <c r="S2635">
        <v>25.743670999999999</v>
      </c>
      <c r="T2635">
        <v>11.0436956</v>
      </c>
      <c r="U2635"/>
      <c r="V2635"/>
      <c r="W2635"/>
      <c r="X2635"/>
      <c r="Y2635">
        <v>4.7800000000000003E-5</v>
      </c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  <c r="AY2635"/>
      <c r="AZ2635"/>
      <c r="BA2635"/>
      <c r="BB2635"/>
      <c r="BC2635"/>
    </row>
    <row r="2636" spans="1:55" x14ac:dyDescent="0.2">
      <c r="A2636" s="3" t="str">
        <f t="shared" si="41"/>
        <v>GermanySAR_FAO2007</v>
      </c>
      <c r="B2636" t="s">
        <v>162</v>
      </c>
      <c r="C2636" t="s">
        <v>163</v>
      </c>
      <c r="D2636" t="s">
        <v>148</v>
      </c>
      <c r="E2636" t="s">
        <v>37</v>
      </c>
      <c r="F2636">
        <v>885.27189702773978</v>
      </c>
      <c r="G2636">
        <v>10.761042154961444</v>
      </c>
      <c r="H2636" t="s">
        <v>152</v>
      </c>
      <c r="I2636" t="s">
        <v>104</v>
      </c>
      <c r="J2636">
        <v>2.1444479932556378E-2</v>
      </c>
      <c r="K2636">
        <v>0.88545685013721687</v>
      </c>
      <c r="L2636">
        <v>1.663020396748045E-2</v>
      </c>
      <c r="M2636"/>
      <c r="N2636">
        <v>2.9743293608114979E-2</v>
      </c>
      <c r="O2636">
        <v>6.8169652287187632E-2</v>
      </c>
      <c r="P2636"/>
      <c r="Q2636">
        <v>10.0464015</v>
      </c>
      <c r="R2636">
        <v>21.8201529</v>
      </c>
      <c r="S2636">
        <v>26.941449000000002</v>
      </c>
      <c r="T2636">
        <v>11.043488499999999</v>
      </c>
      <c r="U2636"/>
      <c r="V2636"/>
      <c r="W2636">
        <v>2.9629000000000001E-3</v>
      </c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  <c r="AX2636"/>
      <c r="AY2636"/>
      <c r="AZ2636"/>
      <c r="BA2636"/>
      <c r="BB2636"/>
      <c r="BC2636"/>
    </row>
    <row r="2637" spans="1:55" x14ac:dyDescent="0.2">
      <c r="A2637" s="3" t="str">
        <f t="shared" si="41"/>
        <v>GermanySAR_FAO2008</v>
      </c>
      <c r="B2637" t="s">
        <v>162</v>
      </c>
      <c r="C2637" t="s">
        <v>163</v>
      </c>
      <c r="D2637" t="s">
        <v>148</v>
      </c>
      <c r="E2637" t="s">
        <v>33</v>
      </c>
      <c r="F2637">
        <v>888.38701360349182</v>
      </c>
      <c r="G2637">
        <v>10.819461260696011</v>
      </c>
      <c r="H2637" t="s">
        <v>183</v>
      </c>
      <c r="I2637" t="s">
        <v>104</v>
      </c>
      <c r="J2637">
        <v>2.1414151851861091E-2</v>
      </c>
      <c r="K2637">
        <v>0.8900366779310801</v>
      </c>
      <c r="L2637">
        <v>1.5414474325295286E-2</v>
      </c>
      <c r="M2637"/>
      <c r="N2637">
        <v>2.7046594466917914E-2</v>
      </c>
      <c r="O2637">
        <v>6.7502253276706725E-2</v>
      </c>
      <c r="P2637"/>
      <c r="Q2637">
        <v>10.124230799999999</v>
      </c>
      <c r="R2637">
        <v>22.3142703</v>
      </c>
      <c r="S2637">
        <v>25.987424000000001</v>
      </c>
      <c r="T2637">
        <v>11.037647100000001</v>
      </c>
      <c r="U2637"/>
      <c r="V2637"/>
      <c r="W2637"/>
      <c r="X2637"/>
      <c r="Y2637">
        <v>5.6199999999999997E-5</v>
      </c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  <c r="AX2637"/>
      <c r="AY2637"/>
      <c r="AZ2637"/>
      <c r="BA2637"/>
      <c r="BB2637"/>
      <c r="BC2637"/>
    </row>
    <row r="2638" spans="1:55" x14ac:dyDescent="0.2">
      <c r="A2638" s="3" t="str">
        <f t="shared" si="41"/>
        <v>GermanySAR_FAO2009</v>
      </c>
      <c r="B2638" t="s">
        <v>162</v>
      </c>
      <c r="C2638" t="s">
        <v>163</v>
      </c>
      <c r="D2638" t="s">
        <v>148</v>
      </c>
      <c r="E2638" t="s">
        <v>31</v>
      </c>
      <c r="F2638">
        <v>832.10457529104349</v>
      </c>
      <c r="G2638">
        <v>10.159720840232785</v>
      </c>
      <c r="H2638" t="s">
        <v>152</v>
      </c>
      <c r="I2638" t="s">
        <v>104</v>
      </c>
      <c r="J2638">
        <v>2.0092050156308352E-2</v>
      </c>
      <c r="K2638">
        <v>0.88468704949243526</v>
      </c>
      <c r="L2638">
        <v>1.5206749784944474E-2</v>
      </c>
      <c r="M2638"/>
      <c r="N2638">
        <v>2.8045826845902493E-2</v>
      </c>
      <c r="O2638">
        <v>7.2060373876717709E-2</v>
      </c>
      <c r="P2638"/>
      <c r="Q2638">
        <v>10.128293599999999</v>
      </c>
      <c r="R2638">
        <v>22.240898400000003</v>
      </c>
      <c r="S2638">
        <v>26.059189</v>
      </c>
      <c r="T2638">
        <v>11.033503699999999</v>
      </c>
      <c r="U2638"/>
      <c r="V2638"/>
      <c r="W2638">
        <v>1.6104000000000001E-3</v>
      </c>
      <c r="X2638"/>
      <c r="Y2638">
        <v>4.3600000000000003E-5</v>
      </c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  <c r="AX2638"/>
      <c r="AY2638"/>
      <c r="AZ2638"/>
      <c r="BA2638"/>
      <c r="BB2638"/>
      <c r="BC2638"/>
    </row>
    <row r="2639" spans="1:55" x14ac:dyDescent="0.2">
      <c r="A2639" s="3" t="str">
        <f t="shared" si="41"/>
        <v>GermanySAR_FAO2010</v>
      </c>
      <c r="B2639" t="s">
        <v>162</v>
      </c>
      <c r="C2639" t="s">
        <v>163</v>
      </c>
      <c r="D2639" t="s">
        <v>148</v>
      </c>
      <c r="E2639" t="s">
        <v>30</v>
      </c>
      <c r="F2639">
        <v>862.16090921597822</v>
      </c>
      <c r="G2639">
        <v>10.5428378054297</v>
      </c>
      <c r="H2639" t="s">
        <v>182</v>
      </c>
      <c r="I2639" t="s">
        <v>104</v>
      </c>
      <c r="J2639">
        <v>1.9978071669128371E-2</v>
      </c>
      <c r="K2639">
        <v>0.89909125951381574</v>
      </c>
      <c r="L2639">
        <v>1.358331315524487E-2</v>
      </c>
      <c r="M2639"/>
      <c r="N2639">
        <v>1.7151908613861861E-2</v>
      </c>
      <c r="O2639">
        <v>7.0173518717077499E-2</v>
      </c>
      <c r="P2639"/>
      <c r="Q2639">
        <v>10.0001353</v>
      </c>
      <c r="R2639">
        <v>21.983022600000002</v>
      </c>
      <c r="S2639">
        <v>26.979331000000002</v>
      </c>
      <c r="T2639">
        <v>11.033549600000001</v>
      </c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  <c r="AW2639"/>
      <c r="AX2639"/>
      <c r="AY2639"/>
      <c r="AZ2639"/>
      <c r="BA2639"/>
      <c r="BB2639"/>
      <c r="BC2639"/>
    </row>
    <row r="2640" spans="1:55" x14ac:dyDescent="0.2">
      <c r="A2640" s="3" t="str">
        <f t="shared" si="41"/>
        <v>GermanySAR_FAO2011</v>
      </c>
      <c r="B2640" t="s">
        <v>162</v>
      </c>
      <c r="C2640" t="s">
        <v>163</v>
      </c>
      <c r="D2640" t="s">
        <v>148</v>
      </c>
      <c r="E2640" t="s">
        <v>29</v>
      </c>
      <c r="F2640">
        <v>821.4992217376772</v>
      </c>
      <c r="G2640">
        <v>10.233564568150419</v>
      </c>
      <c r="H2640" t="s">
        <v>153</v>
      </c>
      <c r="I2640" t="s">
        <v>105</v>
      </c>
      <c r="J2640">
        <v>1.8990314991826324E-2</v>
      </c>
      <c r="K2640">
        <v>0.90918499050169277</v>
      </c>
      <c r="L2640">
        <v>1.3362624465547521E-2</v>
      </c>
      <c r="M2640"/>
      <c r="N2640">
        <v>1.8675479927646316E-2</v>
      </c>
      <c r="O2640">
        <v>5.877690510511345E-2</v>
      </c>
      <c r="P2640"/>
      <c r="Q2640">
        <v>10.013645600000002</v>
      </c>
      <c r="R2640">
        <v>21.738803100000002</v>
      </c>
      <c r="S2640">
        <v>25.863795999999997</v>
      </c>
      <c r="T2640">
        <v>11.0318015</v>
      </c>
      <c r="U2640"/>
      <c r="V2640"/>
      <c r="W2640">
        <v>1.238E-3</v>
      </c>
      <c r="X2640"/>
      <c r="Y2640">
        <v>1.166E-4</v>
      </c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  <c r="AX2640"/>
      <c r="AY2640"/>
      <c r="AZ2640"/>
      <c r="BA2640"/>
      <c r="BB2640"/>
      <c r="BC2640"/>
    </row>
    <row r="2641" spans="1:55" x14ac:dyDescent="0.2">
      <c r="A2641" s="3" t="str">
        <f t="shared" si="41"/>
        <v>GermanySAR_FAO2012</v>
      </c>
      <c r="B2641" t="s">
        <v>162</v>
      </c>
      <c r="C2641" t="s">
        <v>163</v>
      </c>
      <c r="D2641" t="s">
        <v>148</v>
      </c>
      <c r="E2641" t="s">
        <v>28</v>
      </c>
      <c r="F2641">
        <v>834.7297564261977</v>
      </c>
      <c r="G2641">
        <v>10.378877396457574</v>
      </c>
      <c r="H2641" t="s">
        <v>183</v>
      </c>
      <c r="I2641" t="s">
        <v>105</v>
      </c>
      <c r="J2641">
        <v>1.9083418137825704E-2</v>
      </c>
      <c r="K2641">
        <v>0.91160258478732192</v>
      </c>
      <c r="L2641">
        <v>1.2317592889114066E-2</v>
      </c>
      <c r="M2641"/>
      <c r="N2641">
        <v>1.7894108772456993E-2</v>
      </c>
      <c r="O2641">
        <v>5.8185713551106931E-2</v>
      </c>
      <c r="P2641"/>
      <c r="Q2641">
        <v>10.22451</v>
      </c>
      <c r="R2641">
        <v>21.591859800000002</v>
      </c>
      <c r="S2641">
        <v>26.092141999999999</v>
      </c>
      <c r="T2641">
        <v>11.0291715</v>
      </c>
      <c r="U2641"/>
      <c r="V2641"/>
      <c r="W2641">
        <v>3.745E-4</v>
      </c>
      <c r="X2641"/>
      <c r="Y2641">
        <v>4.3600000000000003E-5</v>
      </c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  <c r="AX2641"/>
      <c r="AY2641"/>
      <c r="AZ2641"/>
      <c r="BA2641"/>
      <c r="BB2641"/>
      <c r="BC2641"/>
    </row>
    <row r="2642" spans="1:55" x14ac:dyDescent="0.2">
      <c r="A2642" s="3" t="str">
        <f t="shared" si="41"/>
        <v>GermanySAR_FAO2013</v>
      </c>
      <c r="B2642" t="s">
        <v>162</v>
      </c>
      <c r="C2642" t="s">
        <v>163</v>
      </c>
      <c r="D2642" t="s">
        <v>148</v>
      </c>
      <c r="E2642" t="s">
        <v>27</v>
      </c>
      <c r="F2642">
        <v>851.18650251506506</v>
      </c>
      <c r="G2642">
        <v>10.55465455947742</v>
      </c>
      <c r="H2642" t="s">
        <v>211</v>
      </c>
      <c r="I2642" t="s">
        <v>105</v>
      </c>
      <c r="J2642">
        <v>1.9197041779703796E-2</v>
      </c>
      <c r="K2642">
        <v>0.91404377515036539</v>
      </c>
      <c r="L2642">
        <v>1.1310735049789279E-2</v>
      </c>
      <c r="M2642"/>
      <c r="N2642">
        <v>1.665547098005506E-2</v>
      </c>
      <c r="O2642">
        <v>5.7990018819790171E-2</v>
      </c>
      <c r="P2642"/>
      <c r="Q2642">
        <v>10.2878095</v>
      </c>
      <c r="R2642">
        <v>21.828531899999998</v>
      </c>
      <c r="S2642">
        <v>26.589134000000001</v>
      </c>
      <c r="T2642">
        <v>11.0265866</v>
      </c>
      <c r="U2642"/>
      <c r="V2642"/>
      <c r="W2642">
        <v>1.1449999999999999E-4</v>
      </c>
      <c r="X2642"/>
      <c r="Y2642">
        <v>4.3600000000000003E-5</v>
      </c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/>
      <c r="AX2642"/>
      <c r="AY2642"/>
      <c r="AZ2642"/>
      <c r="BA2642"/>
      <c r="BB2642"/>
      <c r="BC2642"/>
    </row>
    <row r="2643" spans="1:55" x14ac:dyDescent="0.2">
      <c r="A2643" s="3" t="str">
        <f t="shared" si="41"/>
        <v>GermanySAR_FAO2014</v>
      </c>
      <c r="B2643" t="s">
        <v>162</v>
      </c>
      <c r="C2643" t="s">
        <v>163</v>
      </c>
      <c r="D2643" t="s">
        <v>148</v>
      </c>
      <c r="E2643" t="s">
        <v>24</v>
      </c>
      <c r="F2643">
        <v>810.52199602948133</v>
      </c>
      <c r="G2643">
        <v>10.008606748735607</v>
      </c>
      <c r="H2643" t="s">
        <v>183</v>
      </c>
      <c r="I2643" t="s">
        <v>104</v>
      </c>
      <c r="J2643">
        <v>1.8041342499109492E-2</v>
      </c>
      <c r="K2643">
        <v>0.90832890996002269</v>
      </c>
      <c r="L2643">
        <v>1.1202787059349973E-2</v>
      </c>
      <c r="M2643"/>
      <c r="N2643">
        <v>1.7884988957703681E-2</v>
      </c>
      <c r="O2643">
        <v>6.2583314022923761E-2</v>
      </c>
      <c r="P2643"/>
      <c r="Q2643">
        <v>10.3799265</v>
      </c>
      <c r="R2643">
        <v>21.986983199999997</v>
      </c>
      <c r="S2643">
        <v>27.729035</v>
      </c>
      <c r="T2643">
        <v>11.006262000000001</v>
      </c>
      <c r="U2643"/>
      <c r="V2643"/>
      <c r="W2643">
        <v>4.8043999999999995E-3</v>
      </c>
      <c r="X2643"/>
      <c r="Y2643">
        <v>6.0399999999999998E-5</v>
      </c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  <c r="AW2643"/>
      <c r="AX2643"/>
      <c r="AY2643"/>
      <c r="AZ2643"/>
      <c r="BA2643"/>
      <c r="BB2643"/>
      <c r="BC2643"/>
    </row>
    <row r="2644" spans="1:55" x14ac:dyDescent="0.2">
      <c r="A2644" s="3" t="str">
        <f t="shared" si="41"/>
        <v>GermanySAR_FAO2015</v>
      </c>
      <c r="B2644" t="s">
        <v>162</v>
      </c>
      <c r="C2644" t="s">
        <v>163</v>
      </c>
      <c r="D2644" t="s">
        <v>148</v>
      </c>
      <c r="E2644" t="s">
        <v>22</v>
      </c>
      <c r="F2644">
        <v>815.18684573211385</v>
      </c>
      <c r="G2644">
        <v>9.9794426008457346</v>
      </c>
      <c r="H2644" t="s">
        <v>183</v>
      </c>
      <c r="I2644" t="s">
        <v>104</v>
      </c>
      <c r="J2644">
        <v>1.8182082635576913E-2</v>
      </c>
      <c r="K2644">
        <v>0.91123545220946001</v>
      </c>
      <c r="L2644">
        <v>1.0507688665942601E-2</v>
      </c>
      <c r="M2644"/>
      <c r="N2644">
        <v>1.7484035864051083E-2</v>
      </c>
      <c r="O2644">
        <v>6.0772823260546338E-2</v>
      </c>
      <c r="P2644"/>
      <c r="Q2644">
        <v>10.254292400000001</v>
      </c>
      <c r="R2644">
        <v>21.840264600000001</v>
      </c>
      <c r="S2644">
        <v>26.824888999999999</v>
      </c>
      <c r="T2644">
        <v>11.004774100000001</v>
      </c>
      <c r="U2644"/>
      <c r="V2644"/>
      <c r="W2644"/>
      <c r="X2644"/>
      <c r="Y2644">
        <v>1.5599999999999997E-4</v>
      </c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  <c r="AX2644"/>
      <c r="AY2644"/>
      <c r="AZ2644"/>
      <c r="BA2644"/>
      <c r="BB2644"/>
      <c r="BC2644"/>
    </row>
    <row r="2645" spans="1:55" x14ac:dyDescent="0.2">
      <c r="A2645" s="3" t="str">
        <f t="shared" si="41"/>
        <v>GermanySAR_FAO2016</v>
      </c>
      <c r="B2645" t="s">
        <v>162</v>
      </c>
      <c r="C2645" t="s">
        <v>163</v>
      </c>
      <c r="D2645" t="s">
        <v>148</v>
      </c>
      <c r="E2645" t="s">
        <v>21</v>
      </c>
      <c r="F2645">
        <v>818.33408932447935</v>
      </c>
      <c r="G2645">
        <v>9.9374294601468218</v>
      </c>
      <c r="H2645" t="s">
        <v>153</v>
      </c>
      <c r="I2645" t="s">
        <v>105</v>
      </c>
      <c r="J2645">
        <v>1.8011746035945776E-2</v>
      </c>
      <c r="K2645">
        <v>0.91368372308222712</v>
      </c>
      <c r="L2645">
        <v>9.865134539043887E-3</v>
      </c>
      <c r="M2645"/>
      <c r="N2645">
        <v>1.7373094634306599E-2</v>
      </c>
      <c r="O2645">
        <v>5.9078047744422386E-2</v>
      </c>
      <c r="P2645"/>
      <c r="Q2645">
        <v>10.1581096</v>
      </c>
      <c r="R2645">
        <v>21.5544756</v>
      </c>
      <c r="S2645">
        <v>26.221597999999997</v>
      </c>
      <c r="T2645">
        <v>10.763771800000001</v>
      </c>
      <c r="U2645"/>
      <c r="V2645"/>
      <c r="W2645">
        <v>4.8899999999999996E-4</v>
      </c>
      <c r="X2645"/>
      <c r="Y2645">
        <v>6.4599999999999998E-5</v>
      </c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  <c r="AW2645"/>
      <c r="AX2645"/>
      <c r="AY2645"/>
      <c r="AZ2645"/>
      <c r="BA2645"/>
      <c r="BB2645"/>
      <c r="BC2645"/>
    </row>
    <row r="2646" spans="1:55" x14ac:dyDescent="0.2">
      <c r="A2646" s="3" t="str">
        <f t="shared" si="41"/>
        <v>GermanySAR_FAO2017</v>
      </c>
      <c r="B2646" t="s">
        <v>162</v>
      </c>
      <c r="C2646" t="s">
        <v>163</v>
      </c>
      <c r="D2646" t="s">
        <v>148</v>
      </c>
      <c r="E2646" t="s">
        <v>20</v>
      </c>
      <c r="F2646">
        <v>801.87292669638509</v>
      </c>
      <c r="G2646">
        <v>9.7012099071338813</v>
      </c>
      <c r="H2646" t="s">
        <v>153</v>
      </c>
      <c r="I2646" t="s">
        <v>104</v>
      </c>
      <c r="J2646">
        <v>1.7401841765343404E-2</v>
      </c>
      <c r="K2646">
        <v>0.91308230519982869</v>
      </c>
      <c r="L2646">
        <v>9.6188278884997876E-3</v>
      </c>
      <c r="M2646"/>
      <c r="N2646">
        <v>1.8702748454874334E-2</v>
      </c>
      <c r="O2646">
        <v>5.8596118456797151E-2</v>
      </c>
      <c r="P2646"/>
      <c r="Q2646">
        <v>10.1355211</v>
      </c>
      <c r="R2646">
        <v>21.3172386</v>
      </c>
      <c r="S2646">
        <v>25.129871000000001</v>
      </c>
      <c r="T2646">
        <v>10.753892799999999</v>
      </c>
      <c r="U2646"/>
      <c r="V2646"/>
      <c r="W2646">
        <v>5.0334000000000004E-3</v>
      </c>
      <c r="X2646"/>
      <c r="Y2646">
        <v>4.9109999999999996E-4</v>
      </c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  <c r="AW2646"/>
      <c r="AX2646"/>
      <c r="AY2646"/>
      <c r="AZ2646"/>
      <c r="BA2646"/>
      <c r="BB2646"/>
      <c r="BC2646"/>
    </row>
    <row r="2647" spans="1:55" x14ac:dyDescent="0.2">
      <c r="A2647" s="3" t="str">
        <f t="shared" si="41"/>
        <v>GermanySAR_FAO2018</v>
      </c>
      <c r="B2647" t="s">
        <v>162</v>
      </c>
      <c r="C2647" t="s">
        <v>163</v>
      </c>
      <c r="D2647" t="s">
        <v>148</v>
      </c>
      <c r="E2647" t="s">
        <v>19</v>
      </c>
      <c r="F2647">
        <v>774.18807314094283</v>
      </c>
      <c r="G2647">
        <v>9.3381674289127723</v>
      </c>
      <c r="H2647" t="s">
        <v>182</v>
      </c>
      <c r="I2647" t="s">
        <v>104</v>
      </c>
      <c r="J2647">
        <v>1.6399257688323947E-2</v>
      </c>
      <c r="K2647">
        <v>0.91393861728278269</v>
      </c>
      <c r="L2647">
        <v>9.4979239638966345E-3</v>
      </c>
      <c r="M2647"/>
      <c r="N2647">
        <v>1.9178104417189139E-2</v>
      </c>
      <c r="O2647">
        <v>5.7385354336131643E-2</v>
      </c>
      <c r="P2647"/>
      <c r="Q2647">
        <v>9.8210658999999989</v>
      </c>
      <c r="R2647">
        <v>20.760423599999999</v>
      </c>
      <c r="S2647">
        <v>23.448182999999997</v>
      </c>
      <c r="T2647">
        <v>10.751806</v>
      </c>
      <c r="U2647"/>
      <c r="V2647"/>
      <c r="W2647">
        <v>6.0350000000000009E-4</v>
      </c>
      <c r="X2647"/>
      <c r="Y2647">
        <v>5.8460000000000001E-4</v>
      </c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  <c r="AX2647"/>
      <c r="AY2647"/>
      <c r="AZ2647"/>
      <c r="BA2647"/>
      <c r="BB2647"/>
      <c r="BC2647"/>
    </row>
    <row r="2648" spans="1:55" x14ac:dyDescent="0.2">
      <c r="A2648" s="3" t="str">
        <f t="shared" si="41"/>
        <v>GermanySAR_FAO2019</v>
      </c>
      <c r="B2648" t="s">
        <v>162</v>
      </c>
      <c r="C2648" t="s">
        <v>163</v>
      </c>
      <c r="D2648" t="s">
        <v>148</v>
      </c>
      <c r="E2648" t="s">
        <v>18</v>
      </c>
      <c r="F2648">
        <v>724.26308615982862</v>
      </c>
      <c r="G2648">
        <v>8.7162988143307327</v>
      </c>
      <c r="H2648" t="s">
        <v>232</v>
      </c>
      <c r="I2648" t="s">
        <v>106</v>
      </c>
      <c r="J2648">
        <v>1.5265883352638484E-2</v>
      </c>
      <c r="K2648">
        <v>0.9088540195339303</v>
      </c>
      <c r="L2648">
        <v>9.6557195408040579E-3</v>
      </c>
      <c r="M2648"/>
      <c r="N2648">
        <v>2.0624676385075542E-2</v>
      </c>
      <c r="O2648">
        <v>6.0865584540190053E-2</v>
      </c>
      <c r="P2648"/>
      <c r="Q2648">
        <v>9.6351818999999992</v>
      </c>
      <c r="R2648">
        <v>20.2629546</v>
      </c>
      <c r="S2648">
        <v>23.876695999999999</v>
      </c>
      <c r="T2648">
        <v>10.714135899999999</v>
      </c>
      <c r="U2648"/>
      <c r="V2648"/>
      <c r="W2648"/>
      <c r="X2648"/>
      <c r="Y2648">
        <v>4.3600000000000003E-5</v>
      </c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  <c r="AX2648"/>
      <c r="AY2648"/>
      <c r="AZ2648"/>
      <c r="BA2648"/>
      <c r="BB2648"/>
      <c r="BC2648"/>
    </row>
    <row r="2649" spans="1:55" x14ac:dyDescent="0.2">
      <c r="A2649" s="3" t="str">
        <f t="shared" si="41"/>
        <v>GermanySAR_FAO2020</v>
      </c>
      <c r="B2649" t="s">
        <v>162</v>
      </c>
      <c r="C2649" t="s">
        <v>163</v>
      </c>
      <c r="D2649" t="s">
        <v>148</v>
      </c>
      <c r="E2649" t="s">
        <v>107</v>
      </c>
      <c r="F2649">
        <v>666.36725633002277</v>
      </c>
      <c r="G2649">
        <v>8.0129903441009258</v>
      </c>
      <c r="H2649" t="s">
        <v>169</v>
      </c>
      <c r="I2649" t="s">
        <v>98</v>
      </c>
      <c r="J2649">
        <v>1.4784572801423687E-2</v>
      </c>
      <c r="K2649">
        <v>0.90366871595455678</v>
      </c>
      <c r="L2649">
        <v>9.9545452615384857E-3</v>
      </c>
      <c r="M2649"/>
      <c r="N2649">
        <v>2.2567020950258102E-2</v>
      </c>
      <c r="O2649">
        <v>6.3809717833646584E-2</v>
      </c>
      <c r="P2649"/>
      <c r="Q2649">
        <v>9.5121074000000014</v>
      </c>
      <c r="R2649">
        <v>19.735659299999998</v>
      </c>
      <c r="S2649">
        <v>22.971713000000001</v>
      </c>
      <c r="T2649">
        <v>10.7146273</v>
      </c>
      <c r="U2649"/>
      <c r="V2649"/>
      <c r="W2649"/>
      <c r="X2649"/>
      <c r="Y2649">
        <v>4.2000000000000004E-6</v>
      </c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  <c r="AW2649"/>
      <c r="AX2649"/>
      <c r="AY2649"/>
      <c r="AZ2649"/>
      <c r="BA2649"/>
      <c r="BB2649"/>
      <c r="BC2649"/>
    </row>
    <row r="2650" spans="1:55" x14ac:dyDescent="0.2">
      <c r="A2650" s="3" t="str">
        <f t="shared" si="41"/>
        <v>EthiopiaAR4_FAO1990</v>
      </c>
      <c r="B2650" t="s">
        <v>165</v>
      </c>
      <c r="C2650" t="s">
        <v>166</v>
      </c>
      <c r="D2650" t="s">
        <v>142</v>
      </c>
      <c r="E2650" t="s">
        <v>79</v>
      </c>
      <c r="F2650">
        <v>93.386637480000005</v>
      </c>
      <c r="G2650">
        <v>1.9505095261457162</v>
      </c>
      <c r="H2650" t="s">
        <v>215</v>
      </c>
      <c r="I2650" t="s">
        <v>167</v>
      </c>
      <c r="J2650">
        <v>2.8859371650006658E-3</v>
      </c>
      <c r="K2650">
        <v>8.5204909553618924E-2</v>
      </c>
      <c r="L2650">
        <v>2.9768547449793025E-2</v>
      </c>
      <c r="M2650"/>
      <c r="N2650">
        <v>1.4948605471515901E-3</v>
      </c>
      <c r="O2650">
        <v>0.88353168244943636</v>
      </c>
      <c r="P2650"/>
      <c r="Q2650">
        <v>1.4185304000000001</v>
      </c>
      <c r="R2650">
        <v>33.417974999999998</v>
      </c>
      <c r="S2650">
        <v>21.041601199999999</v>
      </c>
      <c r="T2650">
        <v>6.9183271000000008</v>
      </c>
      <c r="U2650">
        <v>0.4136859</v>
      </c>
      <c r="V2650"/>
      <c r="W2650">
        <v>1.4797059999999997</v>
      </c>
      <c r="X2650">
        <v>20.077493299999997</v>
      </c>
      <c r="Y2650">
        <v>3.8523432999999994</v>
      </c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  <c r="AX2650"/>
      <c r="AY2650"/>
      <c r="AZ2650"/>
      <c r="BA2650"/>
      <c r="BB2650"/>
      <c r="BC2650"/>
    </row>
    <row r="2651" spans="1:55" x14ac:dyDescent="0.2">
      <c r="A2651" s="3" t="str">
        <f t="shared" si="41"/>
        <v>EthiopiaAR4_FAO1991</v>
      </c>
      <c r="B2651" t="s">
        <v>165</v>
      </c>
      <c r="C2651" t="s">
        <v>166</v>
      </c>
      <c r="D2651" t="s">
        <v>142</v>
      </c>
      <c r="E2651" t="s">
        <v>78</v>
      </c>
      <c r="F2651">
        <v>93.781033882999992</v>
      </c>
      <c r="G2651">
        <v>1.8779707702819306</v>
      </c>
      <c r="H2651" t="s">
        <v>225</v>
      </c>
      <c r="I2651" t="s">
        <v>202</v>
      </c>
      <c r="J2651">
        <v>2.8822004932018445E-3</v>
      </c>
      <c r="K2651">
        <v>8.7519828478749992E-2</v>
      </c>
      <c r="L2651">
        <v>2.9943297655508534E-2</v>
      </c>
      <c r="M2651"/>
      <c r="N2651">
        <v>1.2678469737104638E-3</v>
      </c>
      <c r="O2651">
        <v>0.88126902689203102</v>
      </c>
      <c r="P2651"/>
      <c r="Q2651">
        <v>1.4281976999999999</v>
      </c>
      <c r="R2651">
        <v>33.605737499999996</v>
      </c>
      <c r="S2651">
        <v>21.002026799999999</v>
      </c>
      <c r="T2651">
        <v>6.9183271000000008</v>
      </c>
      <c r="U2651">
        <v>0.4136859</v>
      </c>
      <c r="V2651"/>
      <c r="W2651">
        <v>1.4797059999999997</v>
      </c>
      <c r="X2651">
        <v>20.077493299999997</v>
      </c>
      <c r="Y2651">
        <v>3.8523432999999994</v>
      </c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  <c r="AX2651"/>
      <c r="AY2651"/>
      <c r="AZ2651"/>
      <c r="BA2651"/>
      <c r="BB2651"/>
      <c r="BC2651"/>
    </row>
    <row r="2652" spans="1:55" x14ac:dyDescent="0.2">
      <c r="A2652" s="3" t="str">
        <f t="shared" si="41"/>
        <v>EthiopiaAR4_FAO1992</v>
      </c>
      <c r="B2652" t="s">
        <v>165</v>
      </c>
      <c r="C2652" t="s">
        <v>166</v>
      </c>
      <c r="D2652" t="s">
        <v>142</v>
      </c>
      <c r="E2652" t="s">
        <v>76</v>
      </c>
      <c r="F2652">
        <v>94.617759965999994</v>
      </c>
      <c r="G2652">
        <v>1.8191681018798245</v>
      </c>
      <c r="H2652" t="s">
        <v>216</v>
      </c>
      <c r="I2652" t="s">
        <v>167</v>
      </c>
      <c r="J2652">
        <v>2.9165533372617E-3</v>
      </c>
      <c r="K2652">
        <v>8.0314731639500883E-2</v>
      </c>
      <c r="L2652">
        <v>3.0504233835562628E-2</v>
      </c>
      <c r="M2652"/>
      <c r="N2652">
        <v>1.2978535958167582E-3</v>
      </c>
      <c r="O2652">
        <v>0.88788318092911978</v>
      </c>
      <c r="P2652"/>
      <c r="Q2652">
        <v>1.464961</v>
      </c>
      <c r="R2652">
        <v>34.508499999999998</v>
      </c>
      <c r="S2652">
        <v>21.520338199999998</v>
      </c>
      <c r="T2652">
        <v>6.9183271000000008</v>
      </c>
      <c r="U2652">
        <v>0.4136859</v>
      </c>
      <c r="V2652"/>
      <c r="W2652">
        <v>1.4797059999999997</v>
      </c>
      <c r="X2652">
        <v>20.077493299999997</v>
      </c>
      <c r="Y2652">
        <v>3.8523432999999994</v>
      </c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  <c r="AW2652"/>
      <c r="AX2652"/>
      <c r="AY2652"/>
      <c r="AZ2652"/>
      <c r="BA2652"/>
      <c r="BB2652"/>
      <c r="BC2652"/>
    </row>
    <row r="2653" spans="1:55" x14ac:dyDescent="0.2">
      <c r="A2653" s="3" t="str">
        <f t="shared" si="41"/>
        <v>EthiopiaAR4_FAO1993</v>
      </c>
      <c r="B2653" t="s">
        <v>165</v>
      </c>
      <c r="C2653" t="s">
        <v>166</v>
      </c>
      <c r="D2653" t="s">
        <v>142</v>
      </c>
      <c r="E2653" t="s">
        <v>73</v>
      </c>
      <c r="F2653">
        <v>88.730454336999998</v>
      </c>
      <c r="G2653">
        <v>1.6495202888841232</v>
      </c>
      <c r="H2653" t="s">
        <v>244</v>
      </c>
      <c r="I2653" t="s">
        <v>169</v>
      </c>
      <c r="J2653">
        <v>2.7223249204473099E-3</v>
      </c>
      <c r="K2653">
        <v>9.2785504836155622E-2</v>
      </c>
      <c r="L2653">
        <v>3.3408722621223831E-2</v>
      </c>
      <c r="M2653"/>
      <c r="N2653">
        <v>1.611622537814167E-3</v>
      </c>
      <c r="O2653">
        <v>0.87219415000480638</v>
      </c>
      <c r="P2653">
        <v>1.89E-2</v>
      </c>
      <c r="Q2653">
        <v>1.1448145999999999</v>
      </c>
      <c r="R2653">
        <v>28.504750000000001</v>
      </c>
      <c r="S2653">
        <v>17.789884799999999</v>
      </c>
      <c r="T2653">
        <v>6.9066760999999994</v>
      </c>
      <c r="U2653">
        <v>0.4136859</v>
      </c>
      <c r="V2653"/>
      <c r="W2653">
        <v>1.4764516000000001</v>
      </c>
      <c r="X2653">
        <v>19.405833299999998</v>
      </c>
      <c r="Y2653">
        <v>3.8294109999999999</v>
      </c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  <c r="AY2653"/>
      <c r="AZ2653"/>
      <c r="BA2653"/>
      <c r="BB2653"/>
      <c r="BC2653"/>
    </row>
    <row r="2654" spans="1:55" x14ac:dyDescent="0.2">
      <c r="A2654" s="3" t="str">
        <f t="shared" si="41"/>
        <v>EthiopiaAR4_FAO1994</v>
      </c>
      <c r="B2654" t="s">
        <v>165</v>
      </c>
      <c r="C2654" t="s">
        <v>166</v>
      </c>
      <c r="D2654" t="s">
        <v>142</v>
      </c>
      <c r="E2654" t="s">
        <v>70</v>
      </c>
      <c r="F2654">
        <v>89.931394699999998</v>
      </c>
      <c r="G2654">
        <v>1.616883378957336</v>
      </c>
      <c r="H2654" t="s">
        <v>244</v>
      </c>
      <c r="I2654" t="s">
        <v>144</v>
      </c>
      <c r="J2654">
        <v>2.7364045454194713E-3</v>
      </c>
      <c r="K2654">
        <v>9.7148498910136438E-2</v>
      </c>
      <c r="L2654">
        <v>3.4109334234532891E-2</v>
      </c>
      <c r="M2654"/>
      <c r="N2654">
        <v>2.1049378877252079E-3</v>
      </c>
      <c r="O2654">
        <v>0.86663722896760542</v>
      </c>
      <c r="P2654">
        <v>1.7455000000000002E-2</v>
      </c>
      <c r="Q2654">
        <v>1.148679</v>
      </c>
      <c r="R2654">
        <v>28.771559999999997</v>
      </c>
      <c r="S2654">
        <v>18.026765000000001</v>
      </c>
      <c r="T2654">
        <v>6.9066760999999994</v>
      </c>
      <c r="U2654">
        <v>0.4136859</v>
      </c>
      <c r="V2654"/>
      <c r="W2654">
        <v>1.4764516000000001</v>
      </c>
      <c r="X2654">
        <v>19.405833299999998</v>
      </c>
      <c r="Y2654">
        <v>3.8294109999999999</v>
      </c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  <c r="AX2654"/>
      <c r="AY2654"/>
      <c r="AZ2654"/>
      <c r="BA2654"/>
      <c r="BB2654"/>
      <c r="BC2654"/>
    </row>
    <row r="2655" spans="1:55" x14ac:dyDescent="0.2">
      <c r="A2655" s="3" t="str">
        <f t="shared" si="41"/>
        <v>EthiopiaAR4_FAO1995</v>
      </c>
      <c r="B2655" t="s">
        <v>165</v>
      </c>
      <c r="C2655" t="s">
        <v>166</v>
      </c>
      <c r="D2655" t="s">
        <v>142</v>
      </c>
      <c r="E2655" t="s">
        <v>68</v>
      </c>
      <c r="F2655">
        <v>90.764810163000007</v>
      </c>
      <c r="G2655">
        <v>1.5791628459133307</v>
      </c>
      <c r="H2655" t="s">
        <v>298</v>
      </c>
      <c r="I2655" t="s">
        <v>144</v>
      </c>
      <c r="J2655">
        <v>2.6988024133509717E-3</v>
      </c>
      <c r="K2655">
        <v>0.10156138687940285</v>
      </c>
      <c r="L2655">
        <v>3.4932358226784428E-2</v>
      </c>
      <c r="M2655"/>
      <c r="N2655">
        <v>2.7422521961210835E-3</v>
      </c>
      <c r="O2655">
        <v>0.86076400269769171</v>
      </c>
      <c r="P2655">
        <v>2.0649999999999998E-2</v>
      </c>
      <c r="Q2655">
        <v>1.1484208</v>
      </c>
      <c r="R2655">
        <v>28.761672499999996</v>
      </c>
      <c r="S2655">
        <v>18.164798600000001</v>
      </c>
      <c r="T2655">
        <v>6.9621237000000002</v>
      </c>
      <c r="U2655">
        <v>0.4136859</v>
      </c>
      <c r="V2655"/>
      <c r="W2655">
        <v>1.4764516000000001</v>
      </c>
      <c r="X2655">
        <v>19.405833299999998</v>
      </c>
      <c r="Y2655">
        <v>3.8294109999999999</v>
      </c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  <c r="AX2655"/>
      <c r="AY2655"/>
      <c r="AZ2655"/>
      <c r="BA2655"/>
      <c r="BB2655"/>
      <c r="BC2655"/>
    </row>
    <row r="2656" spans="1:55" x14ac:dyDescent="0.2">
      <c r="A2656" s="3" t="str">
        <f t="shared" si="41"/>
        <v>EthiopiaAR4_FAO1996</v>
      </c>
      <c r="B2656" t="s">
        <v>165</v>
      </c>
      <c r="C2656" t="s">
        <v>166</v>
      </c>
      <c r="D2656" t="s">
        <v>142</v>
      </c>
      <c r="E2656" t="s">
        <v>65</v>
      </c>
      <c r="F2656">
        <v>93.479898465999995</v>
      </c>
      <c r="G2656">
        <v>1.575123868276568</v>
      </c>
      <c r="H2656" t="s">
        <v>298</v>
      </c>
      <c r="I2656" t="s">
        <v>144</v>
      </c>
      <c r="J2656">
        <v>2.7500603083884718E-3</v>
      </c>
      <c r="K2656">
        <v>0.10383301821332555</v>
      </c>
      <c r="L2656">
        <v>3.4572424863891595E-2</v>
      </c>
      <c r="M2656"/>
      <c r="N2656">
        <v>3.0027846050998297E-3</v>
      </c>
      <c r="O2656">
        <v>0.85859177231768302</v>
      </c>
      <c r="P2656">
        <v>1.8644999999999998E-2</v>
      </c>
      <c r="Q2656">
        <v>1.1969737</v>
      </c>
      <c r="R2656">
        <v>30.073005000000002</v>
      </c>
      <c r="S2656">
        <v>19.270378600000001</v>
      </c>
      <c r="T2656">
        <v>6.9724297999999996</v>
      </c>
      <c r="U2656">
        <v>9.1490000000000009E-3</v>
      </c>
      <c r="V2656"/>
      <c r="W2656">
        <v>0.89768100000000006</v>
      </c>
      <c r="X2656">
        <v>19.405833299999998</v>
      </c>
      <c r="Y2656">
        <v>4.030697</v>
      </c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  <c r="AY2656"/>
      <c r="AZ2656"/>
      <c r="BA2656"/>
      <c r="BB2656"/>
      <c r="BC2656"/>
    </row>
    <row r="2657" spans="1:55" x14ac:dyDescent="0.2">
      <c r="A2657" s="3" t="str">
        <f t="shared" si="41"/>
        <v>EthiopiaAR4_FAO1997</v>
      </c>
      <c r="B2657" t="s">
        <v>165</v>
      </c>
      <c r="C2657" t="s">
        <v>166</v>
      </c>
      <c r="D2657" t="s">
        <v>142</v>
      </c>
      <c r="E2657" t="s">
        <v>64</v>
      </c>
      <c r="F2657">
        <v>97.462698169999982</v>
      </c>
      <c r="G2657">
        <v>1.5916570178601639</v>
      </c>
      <c r="H2657" t="s">
        <v>249</v>
      </c>
      <c r="I2657" t="s">
        <v>167</v>
      </c>
      <c r="J2657">
        <v>2.7591547048729497E-3</v>
      </c>
      <c r="K2657">
        <v>0.10351755276056505</v>
      </c>
      <c r="L2657">
        <v>3.3787538533523044E-2</v>
      </c>
      <c r="M2657"/>
      <c r="N2657">
        <v>3.1335065182302251E-3</v>
      </c>
      <c r="O2657">
        <v>0.85956140218768173</v>
      </c>
      <c r="P2657">
        <v>2.2749999999999999E-2</v>
      </c>
      <c r="Q2657">
        <v>1.2439396999999999</v>
      </c>
      <c r="R2657">
        <v>31.316397500000001</v>
      </c>
      <c r="S2657">
        <v>19.799119999999998</v>
      </c>
      <c r="T2657">
        <v>6.9791629999999998</v>
      </c>
      <c r="U2657">
        <v>0.21224270000000001</v>
      </c>
      <c r="V2657"/>
      <c r="W2657">
        <v>2.7336092999999999</v>
      </c>
      <c r="X2657">
        <v>19.405833299999998</v>
      </c>
      <c r="Y2657">
        <v>3.8999842</v>
      </c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  <c r="AW2657"/>
      <c r="AX2657"/>
      <c r="AY2657"/>
      <c r="AZ2657"/>
      <c r="BA2657"/>
      <c r="BB2657"/>
      <c r="BC2657"/>
    </row>
    <row r="2658" spans="1:55" x14ac:dyDescent="0.2">
      <c r="A2658" s="3" t="str">
        <f t="shared" si="41"/>
        <v>EthiopiaAR4_FAO1998</v>
      </c>
      <c r="B2658" t="s">
        <v>165</v>
      </c>
      <c r="C2658" t="s">
        <v>166</v>
      </c>
      <c r="D2658" t="s">
        <v>142</v>
      </c>
      <c r="E2658" t="s">
        <v>62</v>
      </c>
      <c r="F2658">
        <v>103.166818573</v>
      </c>
      <c r="G2658">
        <v>1.6340283356093281</v>
      </c>
      <c r="H2658" t="s">
        <v>249</v>
      </c>
      <c r="I2658" t="s">
        <v>202</v>
      </c>
      <c r="J2658">
        <v>2.9614748566464395E-3</v>
      </c>
      <c r="K2658">
        <v>0.10158207982913139</v>
      </c>
      <c r="L2658">
        <v>3.251261034696519E-2</v>
      </c>
      <c r="M2658"/>
      <c r="N2658">
        <v>2.9486224757890602E-3</v>
      </c>
      <c r="O2658">
        <v>0.86295668734811437</v>
      </c>
      <c r="P2658">
        <v>2.4500000000000001E-2</v>
      </c>
      <c r="Q2658">
        <v>1.3440805</v>
      </c>
      <c r="R2658">
        <v>33.968020000000003</v>
      </c>
      <c r="S2658">
        <v>21.412670800000004</v>
      </c>
      <c r="T2658">
        <v>7.0363629000000003</v>
      </c>
      <c r="U2658">
        <v>0.15804959999999998</v>
      </c>
      <c r="V2658"/>
      <c r="W2658">
        <v>2.5732020000000002</v>
      </c>
      <c r="X2658">
        <v>19.405833299999998</v>
      </c>
      <c r="Y2658">
        <v>4.9347697999999998</v>
      </c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  <c r="AW2658"/>
      <c r="AX2658"/>
      <c r="AY2658"/>
      <c r="AZ2658"/>
      <c r="BA2658"/>
      <c r="BB2658"/>
      <c r="BC2658"/>
    </row>
    <row r="2659" spans="1:55" x14ac:dyDescent="0.2">
      <c r="A2659" s="3" t="str">
        <f t="shared" si="41"/>
        <v>EthiopiaAR4_FAO1999</v>
      </c>
      <c r="B2659" t="s">
        <v>165</v>
      </c>
      <c r="C2659" t="s">
        <v>166</v>
      </c>
      <c r="D2659" t="s">
        <v>142</v>
      </c>
      <c r="E2659" t="s">
        <v>60</v>
      </c>
      <c r="F2659">
        <v>103.97310797700001</v>
      </c>
      <c r="G2659">
        <v>1.5976794093246771</v>
      </c>
      <c r="H2659" t="s">
        <v>297</v>
      </c>
      <c r="I2659" t="s">
        <v>202</v>
      </c>
      <c r="J2659">
        <v>2.9844870274142359E-3</v>
      </c>
      <c r="K2659">
        <v>0.10287371617636067</v>
      </c>
      <c r="L2659">
        <v>3.2849075529756487E-2</v>
      </c>
      <c r="M2659"/>
      <c r="N2659">
        <v>2.4842962283780027E-3</v>
      </c>
      <c r="O2659">
        <v>0.86179291206550479</v>
      </c>
      <c r="P2659">
        <v>2.6249999999999999E-2</v>
      </c>
      <c r="Q2659">
        <v>1.3223208</v>
      </c>
      <c r="R2659">
        <v>33.509830000000001</v>
      </c>
      <c r="S2659">
        <v>21.192955399999999</v>
      </c>
      <c r="T2659">
        <v>7.1009921999999994</v>
      </c>
      <c r="U2659">
        <v>0.39456009999999997</v>
      </c>
      <c r="V2659"/>
      <c r="W2659">
        <v>3.7816879000000001</v>
      </c>
      <c r="X2659">
        <v>19.405833299999998</v>
      </c>
      <c r="Y2659">
        <v>4.9312196999999998</v>
      </c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  <c r="AW2659"/>
      <c r="AX2659"/>
      <c r="AY2659"/>
      <c r="AZ2659"/>
      <c r="BA2659"/>
      <c r="BB2659"/>
      <c r="BC2659"/>
    </row>
    <row r="2660" spans="1:55" x14ac:dyDescent="0.2">
      <c r="A2660" s="3" t="str">
        <f t="shared" si="41"/>
        <v>EthiopiaAR4_FAO2000</v>
      </c>
      <c r="B2660" t="s">
        <v>165</v>
      </c>
      <c r="C2660" t="s">
        <v>166</v>
      </c>
      <c r="D2660" t="s">
        <v>142</v>
      </c>
      <c r="E2660" t="s">
        <v>58</v>
      </c>
      <c r="F2660">
        <v>100.25956777999998</v>
      </c>
      <c r="G2660">
        <v>1.4957000642694314</v>
      </c>
      <c r="H2660" t="s">
        <v>256</v>
      </c>
      <c r="I2660" t="s">
        <v>169</v>
      </c>
      <c r="J2660">
        <v>2.820146487678088E-3</v>
      </c>
      <c r="K2660">
        <v>0.11179880632036773</v>
      </c>
      <c r="L2660">
        <v>3.4676175620752321E-2</v>
      </c>
      <c r="M2660"/>
      <c r="N2660">
        <v>3.5487884885034965E-3</v>
      </c>
      <c r="O2660">
        <v>0.84997622957037644</v>
      </c>
      <c r="P2660">
        <v>2.87E-2</v>
      </c>
      <c r="Q2660">
        <v>1.2465807</v>
      </c>
      <c r="R2660">
        <v>31.500170000000001</v>
      </c>
      <c r="S2660">
        <v>19.962871</v>
      </c>
      <c r="T2660">
        <v>7.0966103999999994</v>
      </c>
      <c r="U2660">
        <v>0.41624230000000001</v>
      </c>
      <c r="V2660"/>
      <c r="W2660">
        <v>2.9861672000000001</v>
      </c>
      <c r="X2660">
        <v>19.405833299999998</v>
      </c>
      <c r="Y2660">
        <v>4.6544677000000014</v>
      </c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  <c r="AW2660"/>
      <c r="AX2660"/>
      <c r="AY2660"/>
      <c r="AZ2660"/>
      <c r="BA2660"/>
      <c r="BB2660"/>
      <c r="BC2660"/>
    </row>
    <row r="2661" spans="1:55" x14ac:dyDescent="0.2">
      <c r="A2661" s="3" t="str">
        <f t="shared" si="41"/>
        <v>EthiopiaAR4_FAO2001</v>
      </c>
      <c r="B2661" t="s">
        <v>165</v>
      </c>
      <c r="C2661" t="s">
        <v>166</v>
      </c>
      <c r="D2661" t="s">
        <v>142</v>
      </c>
      <c r="E2661" t="s">
        <v>55</v>
      </c>
      <c r="F2661">
        <v>106.52565635800001</v>
      </c>
      <c r="G2661">
        <v>1.5434266116722872</v>
      </c>
      <c r="H2661" t="s">
        <v>303</v>
      </c>
      <c r="I2661" t="s">
        <v>167</v>
      </c>
      <c r="J2661">
        <v>2.9901742538330695E-3</v>
      </c>
      <c r="K2661">
        <v>0.1153768999901307</v>
      </c>
      <c r="L2661">
        <v>3.3296843964797825E-2</v>
      </c>
      <c r="M2661"/>
      <c r="N2661">
        <v>3.401997344020908E-3</v>
      </c>
      <c r="O2661">
        <v>0.84792425870105048</v>
      </c>
      <c r="P2661">
        <v>2.9275000000000002E-2</v>
      </c>
      <c r="Q2661">
        <v>1.3442448</v>
      </c>
      <c r="R2661">
        <v>33.846002499999997</v>
      </c>
      <c r="S2661">
        <v>21.387698400000001</v>
      </c>
      <c r="T2661">
        <v>7.1189985</v>
      </c>
      <c r="U2661">
        <v>0.28521490000000005</v>
      </c>
      <c r="V2661"/>
      <c r="W2661">
        <v>0.89225919999999992</v>
      </c>
      <c r="X2661">
        <v>30.060113600000001</v>
      </c>
      <c r="Y2661">
        <v>3.3875639</v>
      </c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  <c r="AW2661"/>
      <c r="AX2661"/>
      <c r="AY2661"/>
      <c r="AZ2661"/>
      <c r="BA2661"/>
      <c r="BB2661"/>
      <c r="BC2661"/>
    </row>
    <row r="2662" spans="1:55" x14ac:dyDescent="0.2">
      <c r="A2662" s="3" t="str">
        <f t="shared" si="41"/>
        <v>EthiopiaAR4_FAO2002</v>
      </c>
      <c r="B2662" t="s">
        <v>165</v>
      </c>
      <c r="C2662" t="s">
        <v>166</v>
      </c>
      <c r="D2662" t="s">
        <v>142</v>
      </c>
      <c r="E2662" t="s">
        <v>52</v>
      </c>
      <c r="F2662">
        <v>116.06483703500001</v>
      </c>
      <c r="G2662">
        <v>1.6330320365414737</v>
      </c>
      <c r="H2662" t="s">
        <v>305</v>
      </c>
      <c r="I2662" t="s">
        <v>202</v>
      </c>
      <c r="J2662">
        <v>3.1759171984461366E-3</v>
      </c>
      <c r="K2662">
        <v>0.1094431382018784</v>
      </c>
      <c r="L2662">
        <v>3.1166355180502925E-2</v>
      </c>
      <c r="M2662"/>
      <c r="N2662">
        <v>3.1103304775341942E-3</v>
      </c>
      <c r="O2662">
        <v>0.85628017614008445</v>
      </c>
      <c r="P2662">
        <v>2.6950000000000002E-2</v>
      </c>
      <c r="Q2662">
        <v>1.5401632000000001</v>
      </c>
      <c r="R2662">
        <v>38.413499999999999</v>
      </c>
      <c r="S2662">
        <v>24.2474554</v>
      </c>
      <c r="T2662">
        <v>7.1952653</v>
      </c>
      <c r="U2662">
        <v>0.45961739999999995</v>
      </c>
      <c r="V2662"/>
      <c r="W2662">
        <v>1.0858121999999999</v>
      </c>
      <c r="X2662">
        <v>30.060113600000001</v>
      </c>
      <c r="Y2662">
        <v>4.6243306000000004</v>
      </c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  <c r="AX2662"/>
      <c r="AY2662"/>
      <c r="AZ2662"/>
      <c r="BA2662"/>
      <c r="BB2662"/>
      <c r="BC2662"/>
    </row>
    <row r="2663" spans="1:55" x14ac:dyDescent="0.2">
      <c r="A2663" s="3" t="str">
        <f t="shared" si="41"/>
        <v>EthiopiaAR4_FAO2003</v>
      </c>
      <c r="B2663" t="s">
        <v>165</v>
      </c>
      <c r="C2663" t="s">
        <v>166</v>
      </c>
      <c r="D2663" t="s">
        <v>142</v>
      </c>
      <c r="E2663" t="s">
        <v>50</v>
      </c>
      <c r="F2663">
        <v>114.51716311299998</v>
      </c>
      <c r="G2663">
        <v>1.5651084019265138</v>
      </c>
      <c r="H2663" t="s">
        <v>302</v>
      </c>
      <c r="I2663" t="s">
        <v>147</v>
      </c>
      <c r="J2663">
        <v>3.0512260879011297E-3</v>
      </c>
      <c r="K2663">
        <v>0.11622973917775138</v>
      </c>
      <c r="L2663">
        <v>3.2201877978423096E-2</v>
      </c>
      <c r="M2663"/>
      <c r="N2663">
        <v>3.941767222740057E-3</v>
      </c>
      <c r="O2663">
        <v>0.84762661562108543</v>
      </c>
      <c r="P2663">
        <v>2.52E-2</v>
      </c>
      <c r="Q2663">
        <v>1.499576</v>
      </c>
      <c r="R2663">
        <v>37.425449999999998</v>
      </c>
      <c r="S2663">
        <v>23.361829199999999</v>
      </c>
      <c r="T2663">
        <v>7.1802376999999993</v>
      </c>
      <c r="U2663">
        <v>0.59181249999999996</v>
      </c>
      <c r="V2663"/>
      <c r="W2663">
        <v>1.4160795000000002</v>
      </c>
      <c r="X2663">
        <v>30.060113600000001</v>
      </c>
      <c r="Y2663">
        <v>3.8799018999999997</v>
      </c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  <c r="AX2663"/>
      <c r="AY2663"/>
      <c r="AZ2663"/>
      <c r="BA2663"/>
      <c r="BB2663"/>
      <c r="BC2663"/>
    </row>
    <row r="2664" spans="1:55" x14ac:dyDescent="0.2">
      <c r="A2664" s="3" t="str">
        <f t="shared" si="41"/>
        <v>EthiopiaAR4_FAO2004</v>
      </c>
      <c r="B2664" t="s">
        <v>165</v>
      </c>
      <c r="C2664" t="s">
        <v>166</v>
      </c>
      <c r="D2664" t="s">
        <v>142</v>
      </c>
      <c r="E2664" t="s">
        <v>46</v>
      </c>
      <c r="F2664">
        <v>116.61750219000001</v>
      </c>
      <c r="G2664">
        <v>1.5486841067743222</v>
      </c>
      <c r="H2664" t="s">
        <v>303</v>
      </c>
      <c r="I2664" t="s">
        <v>169</v>
      </c>
      <c r="J2664">
        <v>2.9645251238095906E-3</v>
      </c>
      <c r="K2664">
        <v>0.11833986958077204</v>
      </c>
      <c r="L2664">
        <v>3.2225158483305698E-2</v>
      </c>
      <c r="M2664"/>
      <c r="N2664">
        <v>4.4898920845253603E-3</v>
      </c>
      <c r="O2664">
        <v>0.84494507985139689</v>
      </c>
      <c r="P2664">
        <v>2.2749999999999999E-2</v>
      </c>
      <c r="Q2664">
        <v>1.5180628999999999</v>
      </c>
      <c r="R2664">
        <v>37.890370000000004</v>
      </c>
      <c r="S2664">
        <v>24.048838400000001</v>
      </c>
      <c r="T2664">
        <v>7.2041544000000002</v>
      </c>
      <c r="U2664">
        <v>0.51170020000000005</v>
      </c>
      <c r="V2664"/>
      <c r="W2664">
        <v>1.3578208</v>
      </c>
      <c r="X2664">
        <v>30.060113600000001</v>
      </c>
      <c r="Y2664">
        <v>4.2238414000000004</v>
      </c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  <c r="AW2664"/>
      <c r="AX2664"/>
      <c r="AY2664"/>
      <c r="AZ2664"/>
      <c r="BA2664"/>
      <c r="BB2664"/>
      <c r="BC2664"/>
    </row>
    <row r="2665" spans="1:55" x14ac:dyDescent="0.2">
      <c r="A2665" s="3" t="str">
        <f t="shared" si="41"/>
        <v>EthiopiaAR4_FAO2005</v>
      </c>
      <c r="B2665" t="s">
        <v>165</v>
      </c>
      <c r="C2665" t="s">
        <v>166</v>
      </c>
      <c r="D2665" t="s">
        <v>142</v>
      </c>
      <c r="E2665" t="s">
        <v>43</v>
      </c>
      <c r="F2665">
        <v>120.13891296799999</v>
      </c>
      <c r="G2665">
        <v>1.5507810251047049</v>
      </c>
      <c r="H2665" t="s">
        <v>302</v>
      </c>
      <c r="I2665" t="s">
        <v>167</v>
      </c>
      <c r="J2665">
        <v>2.9853738498948476E-3</v>
      </c>
      <c r="K2665">
        <v>0.11375165350164315</v>
      </c>
      <c r="L2665">
        <v>3.1866172028872257E-2</v>
      </c>
      <c r="M2665"/>
      <c r="N2665">
        <v>5.1740105236807695E-3</v>
      </c>
      <c r="O2665">
        <v>0.8492081639458039</v>
      </c>
      <c r="P2665">
        <v>2.1842500000000001E-2</v>
      </c>
      <c r="Q2665">
        <v>1.5909002000000001</v>
      </c>
      <c r="R2665">
        <v>39.483662500000008</v>
      </c>
      <c r="S2665">
        <v>25.129386399999998</v>
      </c>
      <c r="T2665">
        <v>7.2655082000000002</v>
      </c>
      <c r="U2665">
        <v>0.63803340000000008</v>
      </c>
      <c r="V2665"/>
      <c r="W2665">
        <v>1.5449862000000001</v>
      </c>
      <c r="X2665">
        <v>30.060113600000001</v>
      </c>
      <c r="Y2665">
        <v>4.7142261999999997</v>
      </c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  <c r="AW2665"/>
      <c r="AX2665"/>
      <c r="AY2665"/>
      <c r="AZ2665"/>
      <c r="BA2665"/>
      <c r="BB2665"/>
      <c r="BC2665"/>
    </row>
    <row r="2666" spans="1:55" x14ac:dyDescent="0.2">
      <c r="A2666" s="3" t="str">
        <f t="shared" si="41"/>
        <v>EthiopiaAR4_FAO2006</v>
      </c>
      <c r="B2666" t="s">
        <v>165</v>
      </c>
      <c r="C2666" t="s">
        <v>166</v>
      </c>
      <c r="D2666" t="s">
        <v>142</v>
      </c>
      <c r="E2666" t="s">
        <v>39</v>
      </c>
      <c r="F2666">
        <v>124.89278190799999</v>
      </c>
      <c r="G2666">
        <v>1.5672121512767117</v>
      </c>
      <c r="H2666" t="s">
        <v>257</v>
      </c>
      <c r="I2666" t="s">
        <v>213</v>
      </c>
      <c r="J2666">
        <v>2.995679098443406E-3</v>
      </c>
      <c r="K2666">
        <v>0.11388808690703763</v>
      </c>
      <c r="L2666">
        <v>3.129086123550967E-2</v>
      </c>
      <c r="M2666"/>
      <c r="N2666">
        <v>5.441467390009897E-3</v>
      </c>
      <c r="O2666">
        <v>0.84937958446744288</v>
      </c>
      <c r="P2666">
        <v>2.2472499999999999E-2</v>
      </c>
      <c r="Q2666">
        <v>1.7107451</v>
      </c>
      <c r="R2666">
        <v>42.807679999999998</v>
      </c>
      <c r="S2666">
        <v>27.144790200000003</v>
      </c>
      <c r="T2666">
        <v>7.2933855999999997</v>
      </c>
      <c r="U2666">
        <v>0.39587040000000001</v>
      </c>
      <c r="V2666"/>
      <c r="W2666">
        <v>1.3840715000000001</v>
      </c>
      <c r="X2666">
        <v>30.060113600000001</v>
      </c>
      <c r="Y2666">
        <v>3.4915178</v>
      </c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  <c r="AW2666"/>
      <c r="AX2666"/>
      <c r="AY2666"/>
      <c r="AZ2666"/>
      <c r="BA2666"/>
      <c r="BB2666"/>
      <c r="BC2666"/>
    </row>
    <row r="2667" spans="1:55" x14ac:dyDescent="0.2">
      <c r="A2667" s="3" t="str">
        <f t="shared" si="41"/>
        <v>EthiopiaAR4_FAO2007</v>
      </c>
      <c r="B2667" t="s">
        <v>165</v>
      </c>
      <c r="C2667" t="s">
        <v>166</v>
      </c>
      <c r="D2667" t="s">
        <v>142</v>
      </c>
      <c r="E2667" t="s">
        <v>37</v>
      </c>
      <c r="F2667">
        <v>134.91725064899998</v>
      </c>
      <c r="G2667">
        <v>1.6454088766324919</v>
      </c>
      <c r="H2667" t="s">
        <v>302</v>
      </c>
      <c r="I2667" t="s">
        <v>232</v>
      </c>
      <c r="J2667">
        <v>3.1805161189312394E-3</v>
      </c>
      <c r="K2667">
        <v>0.1119278663577772</v>
      </c>
      <c r="L2667">
        <v>2.9556177062740614E-2</v>
      </c>
      <c r="M2667"/>
      <c r="N2667">
        <v>4.6650817221101232E-3</v>
      </c>
      <c r="O2667">
        <v>0.85385087485737221</v>
      </c>
      <c r="P2667">
        <v>1.4724999999999999E-3</v>
      </c>
      <c r="Q2667">
        <v>1.8986236000000001</v>
      </c>
      <c r="R2667">
        <v>47.607455000000002</v>
      </c>
      <c r="S2667">
        <v>30.114926400000005</v>
      </c>
      <c r="T2667">
        <v>7.2886495999999994</v>
      </c>
      <c r="U2667">
        <v>0.5843212000000001</v>
      </c>
      <c r="V2667"/>
      <c r="W2667">
        <v>1.5569792</v>
      </c>
      <c r="X2667">
        <v>30.060113600000001</v>
      </c>
      <c r="Y2667">
        <v>4.4361040000000003</v>
      </c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  <c r="AX2667"/>
      <c r="AY2667"/>
      <c r="AZ2667"/>
      <c r="BA2667"/>
      <c r="BB2667"/>
      <c r="BC2667"/>
    </row>
    <row r="2668" spans="1:55" x14ac:dyDescent="0.2">
      <c r="A2668" s="3" t="str">
        <f t="shared" si="41"/>
        <v>EthiopiaAR4_FAO2008</v>
      </c>
      <c r="B2668" t="s">
        <v>165</v>
      </c>
      <c r="C2668" t="s">
        <v>166</v>
      </c>
      <c r="D2668" t="s">
        <v>142</v>
      </c>
      <c r="E2668" t="s">
        <v>33</v>
      </c>
      <c r="F2668">
        <v>138.67801978900002</v>
      </c>
      <c r="G2668">
        <v>1.6439400070569044</v>
      </c>
      <c r="H2668" t="s">
        <v>302</v>
      </c>
      <c r="I2668" t="s">
        <v>232</v>
      </c>
      <c r="J2668">
        <v>3.2528999606694841E-3</v>
      </c>
      <c r="K2668">
        <v>0.11412262753736946</v>
      </c>
      <c r="L2668">
        <v>2.9328898661723012E-2</v>
      </c>
      <c r="M2668"/>
      <c r="N2668">
        <v>5.0866027729071488E-3</v>
      </c>
      <c r="O2668">
        <v>0.85146187102800042</v>
      </c>
      <c r="P2668">
        <v>3.1749999999999999E-3</v>
      </c>
      <c r="Q2668">
        <v>1.9824944</v>
      </c>
      <c r="R2668">
        <v>50.228102499999999</v>
      </c>
      <c r="S2668">
        <v>31.438642399999999</v>
      </c>
      <c r="T2668">
        <v>7.3175274999999997</v>
      </c>
      <c r="U2668">
        <v>0.43337170000000003</v>
      </c>
      <c r="V2668"/>
      <c r="W2668">
        <v>1.2232241000000001</v>
      </c>
      <c r="X2668">
        <v>30.060113600000001</v>
      </c>
      <c r="Y2668">
        <v>3.6006337000000004</v>
      </c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  <c r="AY2668"/>
      <c r="AZ2668"/>
      <c r="BA2668"/>
      <c r="BB2668"/>
      <c r="BC2668"/>
    </row>
    <row r="2669" spans="1:55" x14ac:dyDescent="0.2">
      <c r="A2669" s="3" t="str">
        <f t="shared" si="41"/>
        <v>EthiopiaAR4_FAO2009</v>
      </c>
      <c r="B2669" t="s">
        <v>165</v>
      </c>
      <c r="C2669" t="s">
        <v>166</v>
      </c>
      <c r="D2669" t="s">
        <v>142</v>
      </c>
      <c r="E2669" t="s">
        <v>31</v>
      </c>
      <c r="F2669">
        <v>142.714752331</v>
      </c>
      <c r="G2669">
        <v>1.6450209209124691</v>
      </c>
      <c r="H2669" t="s">
        <v>303</v>
      </c>
      <c r="I2669" t="s">
        <v>208</v>
      </c>
      <c r="J2669">
        <v>3.3529005451275211E-3</v>
      </c>
      <c r="K2669">
        <v>0.11337790757939245</v>
      </c>
      <c r="L2669">
        <v>2.905732563219551E-2</v>
      </c>
      <c r="M2669"/>
      <c r="N2669">
        <v>4.5552403615024707E-3</v>
      </c>
      <c r="O2669">
        <v>0.85300952642690953</v>
      </c>
      <c r="P2669">
        <v>0.1670875</v>
      </c>
      <c r="Q2669">
        <v>2.0554291</v>
      </c>
      <c r="R2669">
        <v>52.385619999999996</v>
      </c>
      <c r="S2669">
        <v>32.883763600000002</v>
      </c>
      <c r="T2669">
        <v>7.3784035000000001</v>
      </c>
      <c r="U2669">
        <v>0.304784</v>
      </c>
      <c r="V2669"/>
      <c r="W2669">
        <v>0.79539300000000002</v>
      </c>
      <c r="X2669">
        <v>30.060113600000001</v>
      </c>
      <c r="Y2669">
        <v>3.7922983000000001</v>
      </c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  <c r="AY2669"/>
      <c r="AZ2669"/>
      <c r="BA2669"/>
      <c r="BB2669"/>
      <c r="BC2669"/>
    </row>
    <row r="2670" spans="1:55" x14ac:dyDescent="0.2">
      <c r="A2670" s="3" t="str">
        <f t="shared" si="41"/>
        <v>EthiopiaAR4_FAO2010</v>
      </c>
      <c r="B2670" t="s">
        <v>165</v>
      </c>
      <c r="C2670" t="s">
        <v>166</v>
      </c>
      <c r="D2670" t="s">
        <v>142</v>
      </c>
      <c r="E2670" t="s">
        <v>30</v>
      </c>
      <c r="F2670">
        <v>147.898942871</v>
      </c>
      <c r="G2670">
        <v>1.6573577316699828</v>
      </c>
      <c r="H2670" t="s">
        <v>302</v>
      </c>
      <c r="I2670" t="s">
        <v>232</v>
      </c>
      <c r="J2670">
        <v>3.3371954230117986E-3</v>
      </c>
      <c r="K2670">
        <v>0.11106502643718952</v>
      </c>
      <c r="L2670">
        <v>2.8577245982660367E-2</v>
      </c>
      <c r="M2670"/>
      <c r="N2670">
        <v>4.2731880818867056E-3</v>
      </c>
      <c r="O2670">
        <v>0.85608453949826335</v>
      </c>
      <c r="P2670">
        <v>0.10452999999999998</v>
      </c>
      <c r="Q2670">
        <v>2.1674964000000001</v>
      </c>
      <c r="R2670">
        <v>55.241662499999997</v>
      </c>
      <c r="S2670">
        <v>34.712380999999993</v>
      </c>
      <c r="T2670">
        <v>7.3890074000000006</v>
      </c>
      <c r="U2670">
        <v>0.59971739999999996</v>
      </c>
      <c r="V2670"/>
      <c r="W2670">
        <v>1.3015999</v>
      </c>
      <c r="X2670">
        <v>30.060113600000001</v>
      </c>
      <c r="Y2670">
        <v>3.4135879</v>
      </c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  <c r="AY2670"/>
      <c r="AZ2670"/>
      <c r="BA2670"/>
      <c r="BB2670"/>
      <c r="BC2670"/>
    </row>
    <row r="2671" spans="1:55" x14ac:dyDescent="0.2">
      <c r="A2671" s="3" t="str">
        <f t="shared" si="41"/>
        <v>EthiopiaAR4_FAO2011</v>
      </c>
      <c r="B2671" t="s">
        <v>165</v>
      </c>
      <c r="C2671" t="s">
        <v>166</v>
      </c>
      <c r="D2671" t="s">
        <v>142</v>
      </c>
      <c r="E2671" t="s">
        <v>29</v>
      </c>
      <c r="F2671">
        <v>147.97220686700001</v>
      </c>
      <c r="G2671">
        <v>1.6115829280684386</v>
      </c>
      <c r="H2671" t="s">
        <v>257</v>
      </c>
      <c r="I2671" t="s">
        <v>208</v>
      </c>
      <c r="J2671">
        <v>3.3293959151626563E-3</v>
      </c>
      <c r="K2671">
        <v>0.11923725660088691</v>
      </c>
      <c r="L2671">
        <v>2.9118243609576808E-2</v>
      </c>
      <c r="M2671"/>
      <c r="N2671">
        <v>5.3814159892589036E-3</v>
      </c>
      <c r="O2671">
        <v>0.84626308380027726</v>
      </c>
      <c r="P2671">
        <v>0.10727249999999999</v>
      </c>
      <c r="Q2671">
        <v>2.1167813</v>
      </c>
      <c r="R2671">
        <v>53.932662500000006</v>
      </c>
      <c r="S2671">
        <v>34.029245799999998</v>
      </c>
      <c r="T2671">
        <v>7.4033981000000004</v>
      </c>
      <c r="U2671">
        <v>0.6047323</v>
      </c>
      <c r="V2671"/>
      <c r="W2671">
        <v>1.3447689</v>
      </c>
      <c r="X2671">
        <v>31.379165</v>
      </c>
      <c r="Y2671">
        <v>3.52948</v>
      </c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  <c r="AY2671"/>
      <c r="AZ2671"/>
      <c r="BA2671"/>
      <c r="BB2671"/>
      <c r="BC2671"/>
    </row>
    <row r="2672" spans="1:55" x14ac:dyDescent="0.2">
      <c r="A2672" s="3" t="str">
        <f t="shared" si="41"/>
        <v>EthiopiaAR4_FAO2012</v>
      </c>
      <c r="B2672" t="s">
        <v>165</v>
      </c>
      <c r="C2672" t="s">
        <v>166</v>
      </c>
      <c r="D2672" t="s">
        <v>142</v>
      </c>
      <c r="E2672" t="s">
        <v>28</v>
      </c>
      <c r="F2672">
        <v>153.58959206400002</v>
      </c>
      <c r="G2672">
        <v>1.6261250463095898</v>
      </c>
      <c r="H2672" t="s">
        <v>256</v>
      </c>
      <c r="I2672" t="s">
        <v>208</v>
      </c>
      <c r="J2672">
        <v>3.4177268368770701E-3</v>
      </c>
      <c r="K2672">
        <v>0.11976202132456494</v>
      </c>
      <c r="L2672">
        <v>2.8588115932818934E-2</v>
      </c>
      <c r="M2672"/>
      <c r="N2672">
        <v>8.8352340921287482E-3</v>
      </c>
      <c r="O2672">
        <v>0.8428146286504874</v>
      </c>
      <c r="P2672">
        <v>0.14633750000000001</v>
      </c>
      <c r="Q2672">
        <v>2.1895899000000001</v>
      </c>
      <c r="R2672">
        <v>55.739277500000007</v>
      </c>
      <c r="S2672">
        <v>35.795730200000001</v>
      </c>
      <c r="T2672">
        <v>7.3988526000000006</v>
      </c>
      <c r="U2672">
        <v>0.59736310000000004</v>
      </c>
      <c r="V2672"/>
      <c r="W2672">
        <v>1.4075095000000002</v>
      </c>
      <c r="X2672">
        <v>31.379165</v>
      </c>
      <c r="Y2672">
        <v>3.9991672000000005</v>
      </c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  <c r="AX2672"/>
      <c r="AY2672"/>
      <c r="AZ2672"/>
      <c r="BA2672"/>
      <c r="BB2672"/>
      <c r="BC2672"/>
    </row>
    <row r="2673" spans="1:55" x14ac:dyDescent="0.2">
      <c r="A2673" s="3" t="str">
        <f t="shared" si="41"/>
        <v>EthiopiaAR4_FAO2013</v>
      </c>
      <c r="B2673" t="s">
        <v>165</v>
      </c>
      <c r="C2673" t="s">
        <v>166</v>
      </c>
      <c r="D2673" t="s">
        <v>142</v>
      </c>
      <c r="E2673" t="s">
        <v>27</v>
      </c>
      <c r="F2673">
        <v>157.78677055899996</v>
      </c>
      <c r="G2673">
        <v>1.6252541687196058</v>
      </c>
      <c r="H2673" t="s">
        <v>305</v>
      </c>
      <c r="I2673" t="s">
        <v>208</v>
      </c>
      <c r="J2673">
        <v>3.4652012207746726E-3</v>
      </c>
      <c r="K2673">
        <v>0.12637814900041761</v>
      </c>
      <c r="L2673">
        <v>2.8348278776182019E-2</v>
      </c>
      <c r="M2673"/>
      <c r="N2673">
        <v>1.1084579485363193E-2</v>
      </c>
      <c r="O2673">
        <v>0.83418899273803726</v>
      </c>
      <c r="P2673">
        <v>0.11837</v>
      </c>
      <c r="Q2673">
        <v>2.2658876000000001</v>
      </c>
      <c r="R2673">
        <v>57.684424999999997</v>
      </c>
      <c r="S2673">
        <v>36.556822199999999</v>
      </c>
      <c r="T2673">
        <v>7.3378417000000002</v>
      </c>
      <c r="U2673">
        <v>0.40574829999999995</v>
      </c>
      <c r="V2673"/>
      <c r="W2673">
        <v>1.0560038999999999</v>
      </c>
      <c r="X2673">
        <v>31.379165</v>
      </c>
      <c r="Y2673">
        <v>3.7904198999999998</v>
      </c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  <c r="AY2673"/>
      <c r="AZ2673"/>
      <c r="BA2673"/>
      <c r="BB2673"/>
      <c r="BC2673"/>
    </row>
    <row r="2674" spans="1:55" x14ac:dyDescent="0.2">
      <c r="A2674" s="3" t="str">
        <f t="shared" si="41"/>
        <v>EthiopiaAR4_FAO2014</v>
      </c>
      <c r="B2674" t="s">
        <v>165</v>
      </c>
      <c r="C2674" t="s">
        <v>166</v>
      </c>
      <c r="D2674" t="s">
        <v>142</v>
      </c>
      <c r="E2674" t="s">
        <v>24</v>
      </c>
      <c r="F2674">
        <v>164.06097295500001</v>
      </c>
      <c r="G2674">
        <v>1.6447748587157203</v>
      </c>
      <c r="H2674" t="s">
        <v>256</v>
      </c>
      <c r="I2674" t="s">
        <v>208</v>
      </c>
      <c r="J2674">
        <v>3.5554202202078599E-3</v>
      </c>
      <c r="K2674">
        <v>0.13549474685912816</v>
      </c>
      <c r="L2674">
        <v>2.7764858228955018E-2</v>
      </c>
      <c r="M2674"/>
      <c r="N2674">
        <v>1.2812309729362351E-2</v>
      </c>
      <c r="O2674">
        <v>0.82392808518255445</v>
      </c>
      <c r="P2674">
        <v>0.16391249999999999</v>
      </c>
      <c r="Q2674">
        <v>2.3525398999999996</v>
      </c>
      <c r="R2674">
        <v>59.732917499999999</v>
      </c>
      <c r="S2674">
        <v>38.2373932</v>
      </c>
      <c r="T2674">
        <v>7.2597531000000002</v>
      </c>
      <c r="U2674">
        <v>0.45877289999999998</v>
      </c>
      <c r="V2674"/>
      <c r="W2674">
        <v>1.0804335</v>
      </c>
      <c r="X2674">
        <v>31.379165</v>
      </c>
      <c r="Y2674">
        <v>3.5021108000000001</v>
      </c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  <c r="AX2674"/>
      <c r="AY2674"/>
      <c r="AZ2674"/>
      <c r="BA2674"/>
      <c r="BB2674"/>
      <c r="BC2674"/>
    </row>
    <row r="2675" spans="1:55" x14ac:dyDescent="0.2">
      <c r="A2675" s="3" t="str">
        <f t="shared" si="41"/>
        <v>EthiopiaAR4_FAO2015</v>
      </c>
      <c r="B2675" t="s">
        <v>165</v>
      </c>
      <c r="C2675" t="s">
        <v>166</v>
      </c>
      <c r="D2675" t="s">
        <v>142</v>
      </c>
      <c r="E2675" t="s">
        <v>22</v>
      </c>
      <c r="F2675">
        <v>167.28172565200003</v>
      </c>
      <c r="G2675">
        <v>1.632464449418058</v>
      </c>
      <c r="H2675" t="s">
        <v>297</v>
      </c>
      <c r="I2675" t="s">
        <v>219</v>
      </c>
      <c r="J2675">
        <v>3.6318905588073091E-3</v>
      </c>
      <c r="K2675">
        <v>0.13289317714384907</v>
      </c>
      <c r="L2675">
        <v>2.772135410443476E-2</v>
      </c>
      <c r="M2675"/>
      <c r="N2675">
        <v>1.7371891571978507E-2</v>
      </c>
      <c r="O2675">
        <v>0.82201357717973766</v>
      </c>
      <c r="P2675">
        <v>0.15909000000000001</v>
      </c>
      <c r="Q2675">
        <v>2.4041932999999998</v>
      </c>
      <c r="R2675">
        <v>60.812235000000001</v>
      </c>
      <c r="S2675">
        <v>39.003253199999996</v>
      </c>
      <c r="T2675">
        <v>7.2597531000000002</v>
      </c>
      <c r="U2675">
        <v>0.3767124</v>
      </c>
      <c r="V2675"/>
      <c r="W2675">
        <v>0.98775520000000006</v>
      </c>
      <c r="X2675">
        <v>31.379165</v>
      </c>
      <c r="Y2675">
        <v>4.0064417999999993</v>
      </c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  <c r="AY2675"/>
      <c r="AZ2675"/>
      <c r="BA2675"/>
      <c r="BB2675"/>
      <c r="BC2675"/>
    </row>
    <row r="2676" spans="1:55" x14ac:dyDescent="0.2">
      <c r="A2676" s="3" t="str">
        <f t="shared" si="41"/>
        <v>EthiopiaAR4_FAO2016</v>
      </c>
      <c r="B2676" t="s">
        <v>165</v>
      </c>
      <c r="C2676" t="s">
        <v>166</v>
      </c>
      <c r="D2676" t="s">
        <v>142</v>
      </c>
      <c r="E2676" t="s">
        <v>21</v>
      </c>
      <c r="F2676">
        <v>173.60016677599998</v>
      </c>
      <c r="G2676">
        <v>1.648730598096964</v>
      </c>
      <c r="H2676" t="s">
        <v>302</v>
      </c>
      <c r="I2676" t="s">
        <v>208</v>
      </c>
      <c r="J2676">
        <v>3.7222718166149775E-3</v>
      </c>
      <c r="K2676">
        <v>0.14025562562631211</v>
      </c>
      <c r="L2676">
        <v>2.7211567037809307E-2</v>
      </c>
      <c r="M2676"/>
      <c r="N2676">
        <v>1.8974636149113377E-2</v>
      </c>
      <c r="O2676">
        <v>0.81355817118676521</v>
      </c>
      <c r="P2676">
        <v>0.16946250000000002</v>
      </c>
      <c r="Q2676">
        <v>2.4805672000000003</v>
      </c>
      <c r="R2676">
        <v>62.726937499999998</v>
      </c>
      <c r="S2676">
        <v>40.778230600000001</v>
      </c>
      <c r="T2676">
        <v>7.2029693999999997</v>
      </c>
      <c r="U2676">
        <v>0.40753709999999999</v>
      </c>
      <c r="V2676"/>
      <c r="W2676">
        <v>1.0224662999999998</v>
      </c>
      <c r="X2676">
        <v>31.196030799999999</v>
      </c>
      <c r="Y2676">
        <v>3.6729632000000003</v>
      </c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  <c r="AX2676"/>
      <c r="AY2676"/>
      <c r="AZ2676"/>
      <c r="BA2676"/>
      <c r="BB2676"/>
      <c r="BC2676"/>
    </row>
    <row r="2677" spans="1:55" x14ac:dyDescent="0.2">
      <c r="A2677" s="3" t="str">
        <f t="shared" si="41"/>
        <v>EthiopiaAR4_FAO2017</v>
      </c>
      <c r="B2677" t="s">
        <v>165</v>
      </c>
      <c r="C2677" t="s">
        <v>166</v>
      </c>
      <c r="D2677" t="s">
        <v>142</v>
      </c>
      <c r="E2677" t="s">
        <v>20</v>
      </c>
      <c r="F2677">
        <v>176.78508890000001</v>
      </c>
      <c r="G2677">
        <v>1.6339042366329493</v>
      </c>
      <c r="H2677" t="s">
        <v>302</v>
      </c>
      <c r="I2677" t="s">
        <v>208</v>
      </c>
      <c r="J2677">
        <v>3.7378404040192123E-3</v>
      </c>
      <c r="K2677">
        <v>0.14171783466518367</v>
      </c>
      <c r="L2677">
        <v>2.7211509918244017E-2</v>
      </c>
      <c r="M2677"/>
      <c r="N2677">
        <v>1.9945121061621392E-2</v>
      </c>
      <c r="O2677">
        <v>0.81112553435495094</v>
      </c>
      <c r="P2677">
        <v>0.18587500000000001</v>
      </c>
      <c r="Q2677">
        <v>2.5340016000000003</v>
      </c>
      <c r="R2677">
        <v>64.133822499999994</v>
      </c>
      <c r="S2677">
        <v>41.817416199999997</v>
      </c>
      <c r="T2677">
        <v>7.2015951999999999</v>
      </c>
      <c r="U2677">
        <v>0.50266929999999999</v>
      </c>
      <c r="V2677"/>
      <c r="W2677">
        <v>1.0697284</v>
      </c>
      <c r="X2677">
        <v>31.196030799999999</v>
      </c>
      <c r="Y2677">
        <v>3.2571849000000004</v>
      </c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  <c r="AX2677"/>
      <c r="AY2677"/>
      <c r="AZ2677"/>
      <c r="BA2677"/>
      <c r="BB2677"/>
      <c r="BC2677"/>
    </row>
    <row r="2678" spans="1:55" x14ac:dyDescent="0.2">
      <c r="A2678" s="3" t="str">
        <f t="shared" si="41"/>
        <v>EthiopiaAR4_FAO2018</v>
      </c>
      <c r="B2678" t="s">
        <v>165</v>
      </c>
      <c r="C2678" t="s">
        <v>166</v>
      </c>
      <c r="D2678" t="s">
        <v>142</v>
      </c>
      <c r="E2678" t="s">
        <v>19</v>
      </c>
      <c r="F2678">
        <v>179.38410982399998</v>
      </c>
      <c r="G2678">
        <v>1.6141907405668692</v>
      </c>
      <c r="H2678" t="s">
        <v>303</v>
      </c>
      <c r="I2678" t="s">
        <v>232</v>
      </c>
      <c r="J2678">
        <v>3.7024760196302767E-3</v>
      </c>
      <c r="K2678">
        <v>0.1464327025719957</v>
      </c>
      <c r="L2678">
        <v>2.7300332391786874E-2</v>
      </c>
      <c r="M2678"/>
      <c r="N2678">
        <v>2.0520212206151134E-2</v>
      </c>
      <c r="O2678">
        <v>0.80574675283006636</v>
      </c>
      <c r="P2678">
        <v>0.22176749999999998</v>
      </c>
      <c r="Q2678">
        <v>2.6195101999999997</v>
      </c>
      <c r="R2678">
        <v>65.194219999999987</v>
      </c>
      <c r="S2678">
        <v>42.801710200000002</v>
      </c>
      <c r="T2678">
        <v>7.1352767999999998</v>
      </c>
      <c r="U2678">
        <v>0.36131619999999998</v>
      </c>
      <c r="V2678"/>
      <c r="W2678">
        <v>0.80506169999999999</v>
      </c>
      <c r="X2678">
        <v>31.196030799999999</v>
      </c>
      <c r="Y2678">
        <v>2.6145326999999998</v>
      </c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  <c r="AY2678"/>
      <c r="AZ2678"/>
      <c r="BA2678"/>
      <c r="BB2678"/>
      <c r="BC2678"/>
    </row>
    <row r="2679" spans="1:55" x14ac:dyDescent="0.2">
      <c r="A2679" s="3" t="str">
        <f t="shared" si="41"/>
        <v>EthiopiaAR4_FAO2019</v>
      </c>
      <c r="B2679" t="s">
        <v>165</v>
      </c>
      <c r="C2679" t="s">
        <v>166</v>
      </c>
      <c r="D2679" t="s">
        <v>142</v>
      </c>
      <c r="E2679" t="s">
        <v>18</v>
      </c>
      <c r="F2679">
        <v>190.58955394700001</v>
      </c>
      <c r="G2679">
        <v>1.6700715205443113</v>
      </c>
      <c r="H2679" t="s">
        <v>302</v>
      </c>
      <c r="I2679" t="s">
        <v>182</v>
      </c>
      <c r="J2679">
        <v>3.913286363852516E-3</v>
      </c>
      <c r="K2679">
        <v>0.14279009230258169</v>
      </c>
      <c r="L2679">
        <v>2.6149924504183193E-2</v>
      </c>
      <c r="M2679"/>
      <c r="N2679">
        <v>1.9518383473600416E-2</v>
      </c>
      <c r="O2679">
        <v>0.81154159971963458</v>
      </c>
      <c r="P2679">
        <v>0.20151500000000003</v>
      </c>
      <c r="Q2679">
        <v>2.8311509999999998</v>
      </c>
      <c r="R2679">
        <v>70.875239999999991</v>
      </c>
      <c r="S2679">
        <v>46.412278200000003</v>
      </c>
      <c r="T2679">
        <v>7.0441069000000001</v>
      </c>
      <c r="U2679">
        <v>0.43309019999999998</v>
      </c>
      <c r="V2679"/>
      <c r="W2679">
        <v>1.1793549999999999</v>
      </c>
      <c r="X2679">
        <v>31.196030799999999</v>
      </c>
      <c r="Y2679">
        <v>2.9815939</v>
      </c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  <c r="AW2679"/>
      <c r="AX2679"/>
      <c r="AY2679"/>
      <c r="AZ2679"/>
      <c r="BA2679"/>
      <c r="BB2679"/>
      <c r="BC2679"/>
    </row>
    <row r="2680" spans="1:55" x14ac:dyDescent="0.2">
      <c r="A2680" s="3" t="str">
        <f t="shared" si="41"/>
        <v>EthiopiaAR4_FAO2020</v>
      </c>
      <c r="B2680" t="s">
        <v>165</v>
      </c>
      <c r="C2680" t="s">
        <v>166</v>
      </c>
      <c r="D2680" t="s">
        <v>142</v>
      </c>
      <c r="E2680" t="s">
        <v>107</v>
      </c>
      <c r="F2680">
        <v>198.470765871</v>
      </c>
      <c r="G2680">
        <v>1.693567907079415</v>
      </c>
      <c r="H2680" t="s">
        <v>256</v>
      </c>
      <c r="I2680" t="s">
        <v>153</v>
      </c>
      <c r="J2680">
        <v>4.2871373055479028E-3</v>
      </c>
      <c r="K2680">
        <v>0.14064439101395479</v>
      </c>
      <c r="L2680">
        <v>2.5548140799213269E-2</v>
      </c>
      <c r="M2680"/>
      <c r="N2680">
        <v>1.8939817073327748E-2</v>
      </c>
      <c r="O2680">
        <v>0.81486765111350412</v>
      </c>
      <c r="P2680">
        <v>0.21892749999999997</v>
      </c>
      <c r="Q2680">
        <v>3.0104371000000003</v>
      </c>
      <c r="R2680">
        <v>74.876284999999996</v>
      </c>
      <c r="S2680">
        <v>48.957734599999995</v>
      </c>
      <c r="T2680">
        <v>7.0782816000000004</v>
      </c>
      <c r="U2680">
        <v>0.24370260000000002</v>
      </c>
      <c r="V2680"/>
      <c r="W2680">
        <v>1.490148</v>
      </c>
      <c r="X2680">
        <v>31.196030799999999</v>
      </c>
      <c r="Y2680">
        <v>2.9538484</v>
      </c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  <c r="AX2680"/>
      <c r="AY2680"/>
      <c r="AZ2680"/>
      <c r="BA2680"/>
      <c r="BB2680"/>
      <c r="BC2680"/>
    </row>
    <row r="2681" spans="1:55" x14ac:dyDescent="0.2">
      <c r="A2681" s="3" t="str">
        <f t="shared" si="41"/>
        <v>EthiopiaAR5_FAO1990</v>
      </c>
      <c r="B2681" t="s">
        <v>165</v>
      </c>
      <c r="C2681" t="s">
        <v>166</v>
      </c>
      <c r="D2681" t="s">
        <v>145</v>
      </c>
      <c r="E2681" t="s">
        <v>79</v>
      </c>
      <c r="F2681">
        <v>95.841922526892887</v>
      </c>
      <c r="G2681">
        <v>2.0017915618051898</v>
      </c>
      <c r="H2681" t="s">
        <v>215</v>
      </c>
      <c r="I2681" t="s">
        <v>167</v>
      </c>
      <c r="J2681">
        <v>2.9105322801276554E-3</v>
      </c>
      <c r="K2681">
        <v>8.8341526004963103E-2</v>
      </c>
      <c r="L2681">
        <v>3.0832533550445927E-2</v>
      </c>
      <c r="M2681"/>
      <c r="N2681">
        <v>1.4565651055343631E-3</v>
      </c>
      <c r="O2681">
        <v>0.87936937533905657</v>
      </c>
      <c r="P2681"/>
      <c r="Q2681">
        <v>1.54373</v>
      </c>
      <c r="R2681">
        <v>37.428131999999998</v>
      </c>
      <c r="S2681">
        <v>18.711490999999999</v>
      </c>
      <c r="T2681">
        <v>6.9183271000000008</v>
      </c>
      <c r="U2681">
        <v>0.41634450000000001</v>
      </c>
      <c r="V2681"/>
      <c r="W2681">
        <v>1.5096429999999998</v>
      </c>
      <c r="X2681">
        <v>20.077493299999997</v>
      </c>
      <c r="Y2681">
        <v>3.8513814999999996</v>
      </c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  <c r="AW2681"/>
      <c r="AX2681"/>
      <c r="AY2681"/>
      <c r="AZ2681"/>
      <c r="BA2681"/>
      <c r="BB2681"/>
      <c r="BC2681"/>
    </row>
    <row r="2682" spans="1:55" x14ac:dyDescent="0.2">
      <c r="A2682" s="3" t="str">
        <f t="shared" si="41"/>
        <v>EthiopiaAR5_FAO1991</v>
      </c>
      <c r="B2682" t="s">
        <v>165</v>
      </c>
      <c r="C2682" t="s">
        <v>166</v>
      </c>
      <c r="D2682" t="s">
        <v>145</v>
      </c>
      <c r="E2682" t="s">
        <v>78</v>
      </c>
      <c r="F2682">
        <v>96.28021258585477</v>
      </c>
      <c r="G2682">
        <v>1.9280169721560516</v>
      </c>
      <c r="H2682" t="s">
        <v>225</v>
      </c>
      <c r="I2682" t="s">
        <v>202</v>
      </c>
      <c r="J2682">
        <v>2.9075420787444597E-3</v>
      </c>
      <c r="K2682">
        <v>9.0734031054073225E-2</v>
      </c>
      <c r="L2682">
        <v>3.0984684070021817E-2</v>
      </c>
      <c r="M2682"/>
      <c r="N2682">
        <v>1.2349370323001185E-3</v>
      </c>
      <c r="O2682">
        <v>0.87704634784360491</v>
      </c>
      <c r="P2682"/>
      <c r="Q2682">
        <v>1.5543785999999999</v>
      </c>
      <c r="R2682">
        <v>37.638426000000003</v>
      </c>
      <c r="S2682">
        <v>18.676299</v>
      </c>
      <c r="T2682">
        <v>6.9183271000000008</v>
      </c>
      <c r="U2682">
        <v>0.41634450000000001</v>
      </c>
      <c r="V2682"/>
      <c r="W2682">
        <v>1.5096429999999998</v>
      </c>
      <c r="X2682">
        <v>20.077493299999997</v>
      </c>
      <c r="Y2682">
        <v>3.8513814999999996</v>
      </c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  <c r="AX2682"/>
      <c r="AY2682"/>
      <c r="AZ2682"/>
      <c r="BA2682"/>
      <c r="BB2682"/>
      <c r="BC2682"/>
    </row>
    <row r="2683" spans="1:55" x14ac:dyDescent="0.2">
      <c r="A2683" s="3" t="str">
        <f t="shared" si="41"/>
        <v>EthiopiaAR5_FAO1992</v>
      </c>
      <c r="B2683" t="s">
        <v>165</v>
      </c>
      <c r="C2683" t="s">
        <v>166</v>
      </c>
      <c r="D2683" t="s">
        <v>145</v>
      </c>
      <c r="E2683" t="s">
        <v>76</v>
      </c>
      <c r="F2683">
        <v>97.192498981106581</v>
      </c>
      <c r="G2683">
        <v>1.8686713144757525</v>
      </c>
      <c r="H2683" t="s">
        <v>216</v>
      </c>
      <c r="I2683" t="s">
        <v>202</v>
      </c>
      <c r="J2683">
        <v>2.9440249411525586E-3</v>
      </c>
      <c r="K2683">
        <v>8.3825027839541905E-2</v>
      </c>
      <c r="L2683">
        <v>3.1559787829728549E-2</v>
      </c>
      <c r="M2683"/>
      <c r="N2683">
        <v>1.2634719889635859E-3</v>
      </c>
      <c r="O2683">
        <v>0.8833517123417659</v>
      </c>
      <c r="P2683"/>
      <c r="Q2683">
        <v>1.5943776999999999</v>
      </c>
      <c r="R2683">
        <v>38.649519999999995</v>
      </c>
      <c r="S2683">
        <v>19.137213499999998</v>
      </c>
      <c r="T2683">
        <v>6.9183271000000008</v>
      </c>
      <c r="U2683">
        <v>0.41634450000000001</v>
      </c>
      <c r="V2683"/>
      <c r="W2683">
        <v>1.5096429999999998</v>
      </c>
      <c r="X2683">
        <v>20.077493299999997</v>
      </c>
      <c r="Y2683">
        <v>3.8513814999999996</v>
      </c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  <c r="AX2683"/>
      <c r="AY2683"/>
      <c r="AZ2683"/>
      <c r="BA2683"/>
      <c r="BB2683"/>
      <c r="BC2683"/>
    </row>
    <row r="2684" spans="1:55" x14ac:dyDescent="0.2">
      <c r="A2684" s="3" t="str">
        <f t="shared" si="41"/>
        <v>EthiopiaAR5_FAO1993</v>
      </c>
      <c r="B2684" t="s">
        <v>165</v>
      </c>
      <c r="C2684" t="s">
        <v>166</v>
      </c>
      <c r="D2684" t="s">
        <v>145</v>
      </c>
      <c r="E2684" t="s">
        <v>73</v>
      </c>
      <c r="F2684">
        <v>91.128865328722682</v>
      </c>
      <c r="G2684">
        <v>1.69410732071542</v>
      </c>
      <c r="H2684" t="s">
        <v>244</v>
      </c>
      <c r="I2684" t="s">
        <v>147</v>
      </c>
      <c r="J2684">
        <v>2.7472979080274164E-3</v>
      </c>
      <c r="K2684">
        <v>9.6573197463772506E-2</v>
      </c>
      <c r="L2684">
        <v>3.4583304766432676E-2</v>
      </c>
      <c r="M2684"/>
      <c r="N2684">
        <v>1.5692064142812079E-3</v>
      </c>
      <c r="O2684">
        <v>0.8672742913555137</v>
      </c>
      <c r="P2684">
        <v>2.1167999999999999E-2</v>
      </c>
      <c r="Q2684">
        <v>1.2433291999999998</v>
      </c>
      <c r="R2684">
        <v>31.925319999999999</v>
      </c>
      <c r="S2684">
        <v>15.819863999999999</v>
      </c>
      <c r="T2684">
        <v>6.9066760999999994</v>
      </c>
      <c r="U2684">
        <v>0.41634450000000001</v>
      </c>
      <c r="V2684"/>
      <c r="W2684">
        <v>1.5061906</v>
      </c>
      <c r="X2684">
        <v>19.405833299999998</v>
      </c>
      <c r="Y2684">
        <v>3.8284546000000002</v>
      </c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  <c r="AX2684"/>
      <c r="AY2684"/>
      <c r="AZ2684"/>
      <c r="BA2684"/>
      <c r="BB2684"/>
      <c r="BC2684"/>
    </row>
    <row r="2685" spans="1:55" x14ac:dyDescent="0.2">
      <c r="A2685" s="3" t="str">
        <f t="shared" si="41"/>
        <v>EthiopiaAR5_FAO1994</v>
      </c>
      <c r="B2685" t="s">
        <v>165</v>
      </c>
      <c r="C2685" t="s">
        <v>166</v>
      </c>
      <c r="D2685" t="s">
        <v>145</v>
      </c>
      <c r="E2685" t="s">
        <v>70</v>
      </c>
      <c r="F2685">
        <v>92.36689456979866</v>
      </c>
      <c r="G2685">
        <v>1.6606714161835643</v>
      </c>
      <c r="H2685" t="s">
        <v>249</v>
      </c>
      <c r="I2685" t="s">
        <v>217</v>
      </c>
      <c r="J2685">
        <v>2.7624834230364848E-3</v>
      </c>
      <c r="K2685">
        <v>0.10094911724841572</v>
      </c>
      <c r="L2685">
        <v>3.5334088205528309E-2</v>
      </c>
      <c r="M2685"/>
      <c r="N2685">
        <v>2.0494355784252561E-3</v>
      </c>
      <c r="O2685">
        <v>0.86166735896763069</v>
      </c>
      <c r="P2685">
        <v>1.95496E-2</v>
      </c>
      <c r="Q2685">
        <v>1.2469491000000001</v>
      </c>
      <c r="R2685">
        <v>32.224147199999997</v>
      </c>
      <c r="S2685">
        <v>16.0305125</v>
      </c>
      <c r="T2685">
        <v>6.9066760999999994</v>
      </c>
      <c r="U2685">
        <v>0.41634450000000001</v>
      </c>
      <c r="V2685"/>
      <c r="W2685">
        <v>1.5061906</v>
      </c>
      <c r="X2685">
        <v>19.405833299999998</v>
      </c>
      <c r="Y2685">
        <v>3.8284546000000002</v>
      </c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  <c r="AW2685"/>
      <c r="AX2685"/>
      <c r="AY2685"/>
      <c r="AZ2685"/>
      <c r="BA2685"/>
      <c r="BB2685"/>
      <c r="BC2685"/>
    </row>
    <row r="2686" spans="1:55" x14ac:dyDescent="0.2">
      <c r="A2686" s="3" t="str">
        <f t="shared" si="41"/>
        <v>EthiopiaAR5_FAO1995</v>
      </c>
      <c r="B2686" t="s">
        <v>165</v>
      </c>
      <c r="C2686" t="s">
        <v>166</v>
      </c>
      <c r="D2686" t="s">
        <v>145</v>
      </c>
      <c r="E2686" t="s">
        <v>68</v>
      </c>
      <c r="F2686">
        <v>93.215110658525646</v>
      </c>
      <c r="G2686">
        <v>1.6217941641181306</v>
      </c>
      <c r="H2686" t="s">
        <v>298</v>
      </c>
      <c r="I2686" t="s">
        <v>217</v>
      </c>
      <c r="J2686">
        <v>2.7250263120671444E-3</v>
      </c>
      <c r="K2686">
        <v>0.10540794418194881</v>
      </c>
      <c r="L2686">
        <v>3.6215830818292549E-2</v>
      </c>
      <c r="M2686"/>
      <c r="N2686">
        <v>2.6701679399576518E-3</v>
      </c>
      <c r="O2686">
        <v>0.85570605705980096</v>
      </c>
      <c r="P2686">
        <v>2.3127999999999999E-2</v>
      </c>
      <c r="Q2686">
        <v>1.2468937000000002</v>
      </c>
      <c r="R2686">
        <v>32.213073199999997</v>
      </c>
      <c r="S2686">
        <v>16.153260500000002</v>
      </c>
      <c r="T2686">
        <v>6.9621237000000002</v>
      </c>
      <c r="U2686">
        <v>0.41634450000000001</v>
      </c>
      <c r="V2686"/>
      <c r="W2686">
        <v>1.5061906</v>
      </c>
      <c r="X2686">
        <v>19.405833299999998</v>
      </c>
      <c r="Y2686">
        <v>3.8284546000000002</v>
      </c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  <c r="AW2686"/>
      <c r="AX2686"/>
      <c r="AY2686"/>
      <c r="AZ2686"/>
      <c r="BA2686"/>
      <c r="BB2686"/>
      <c r="BC2686"/>
    </row>
    <row r="2687" spans="1:55" x14ac:dyDescent="0.2">
      <c r="A2687" s="3" t="str">
        <f t="shared" si="41"/>
        <v>EthiopiaAR5_FAO1996</v>
      </c>
      <c r="B2687" t="s">
        <v>165</v>
      </c>
      <c r="C2687" t="s">
        <v>166</v>
      </c>
      <c r="D2687" t="s">
        <v>145</v>
      </c>
      <c r="E2687" t="s">
        <v>65</v>
      </c>
      <c r="F2687">
        <v>96.018272720747262</v>
      </c>
      <c r="G2687">
        <v>1.6178951371898027</v>
      </c>
      <c r="H2687" t="s">
        <v>298</v>
      </c>
      <c r="I2687" t="s">
        <v>144</v>
      </c>
      <c r="J2687">
        <v>2.7775764804807744E-3</v>
      </c>
      <c r="K2687">
        <v>0.10761664465286427</v>
      </c>
      <c r="L2687">
        <v>3.5827438754097239E-2</v>
      </c>
      <c r="M2687"/>
      <c r="N2687">
        <v>2.9234018905585604E-3</v>
      </c>
      <c r="O2687">
        <v>0.85363251470247992</v>
      </c>
      <c r="P2687">
        <v>2.0882399999999999E-2</v>
      </c>
      <c r="Q2687">
        <v>1.2993957999999999</v>
      </c>
      <c r="R2687">
        <v>33.681765599999999</v>
      </c>
      <c r="S2687">
        <v>17.136410499999997</v>
      </c>
      <c r="T2687">
        <v>6.9724297999999996</v>
      </c>
      <c r="U2687">
        <v>9.6968000000000002E-3</v>
      </c>
      <c r="V2687"/>
      <c r="W2687">
        <v>0.95163239999999993</v>
      </c>
      <c r="X2687">
        <v>19.405833299999998</v>
      </c>
      <c r="Y2687">
        <v>4.0296913999999999</v>
      </c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  <c r="AW2687"/>
      <c r="AX2687"/>
      <c r="AY2687"/>
      <c r="AZ2687"/>
      <c r="BA2687"/>
      <c r="BB2687"/>
      <c r="BC2687"/>
    </row>
    <row r="2688" spans="1:55" x14ac:dyDescent="0.2">
      <c r="A2688" s="3" t="str">
        <f t="shared" si="41"/>
        <v>EthiopiaAR5_FAO1997</v>
      </c>
      <c r="B2688" t="s">
        <v>165</v>
      </c>
      <c r="C2688" t="s">
        <v>166</v>
      </c>
      <c r="D2688" t="s">
        <v>145</v>
      </c>
      <c r="E2688" t="s">
        <v>64</v>
      </c>
      <c r="F2688">
        <v>100.22741911764589</v>
      </c>
      <c r="G2688">
        <v>1.6368074967753898</v>
      </c>
      <c r="H2688" t="s">
        <v>298</v>
      </c>
      <c r="I2688" t="s">
        <v>169</v>
      </c>
      <c r="J2688">
        <v>2.7895463103523497E-3</v>
      </c>
      <c r="K2688">
        <v>0.10710840025611224</v>
      </c>
      <c r="L2688">
        <v>3.4963634951456192E-2</v>
      </c>
      <c r="M2688"/>
      <c r="N2688">
        <v>3.0470703794290527E-3</v>
      </c>
      <c r="O2688">
        <v>0.85488089441300252</v>
      </c>
      <c r="P2688">
        <v>2.5479999999999999E-2</v>
      </c>
      <c r="Q2688">
        <v>1.3501411999999999</v>
      </c>
      <c r="R2688">
        <v>35.074365200000003</v>
      </c>
      <c r="S2688">
        <v>17.6066</v>
      </c>
      <c r="T2688">
        <v>6.9791629999999998</v>
      </c>
      <c r="U2688">
        <v>0.22499810000000003</v>
      </c>
      <c r="V2688"/>
      <c r="W2688">
        <v>2.8978836000000001</v>
      </c>
      <c r="X2688">
        <v>19.405833299999998</v>
      </c>
      <c r="Y2688">
        <v>3.8990115999999997</v>
      </c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  <c r="AW2688"/>
      <c r="AX2688"/>
      <c r="AY2688"/>
      <c r="AZ2688"/>
      <c r="BA2688"/>
      <c r="BB2688"/>
      <c r="BC2688"/>
    </row>
    <row r="2689" spans="1:55" x14ac:dyDescent="0.2">
      <c r="A2689" s="3" t="str">
        <f t="shared" si="41"/>
        <v>EthiopiaAR5_FAO1998</v>
      </c>
      <c r="B2689" t="s">
        <v>165</v>
      </c>
      <c r="C2689" t="s">
        <v>166</v>
      </c>
      <c r="D2689" t="s">
        <v>145</v>
      </c>
      <c r="E2689" t="s">
        <v>62</v>
      </c>
      <c r="F2689">
        <v>106.09088949664606</v>
      </c>
      <c r="G2689">
        <v>1.6803418190593205</v>
      </c>
      <c r="H2689" t="s">
        <v>249</v>
      </c>
      <c r="I2689" t="s">
        <v>202</v>
      </c>
      <c r="J2689">
        <v>2.9948605486973057E-3</v>
      </c>
      <c r="K2689">
        <v>0.10505266990888236</v>
      </c>
      <c r="L2689">
        <v>3.3636639479094795E-2</v>
      </c>
      <c r="M2689"/>
      <c r="N2689">
        <v>2.8673527146703486E-3</v>
      </c>
      <c r="O2689">
        <v>0.8584433378973525</v>
      </c>
      <c r="P2689">
        <v>2.7439999999999999E-2</v>
      </c>
      <c r="Q2689">
        <v>1.4587165</v>
      </c>
      <c r="R2689">
        <v>38.044182400000004</v>
      </c>
      <c r="S2689">
        <v>19.041468999999999</v>
      </c>
      <c r="T2689">
        <v>7.0363629000000003</v>
      </c>
      <c r="U2689">
        <v>0.16754730000000001</v>
      </c>
      <c r="V2689"/>
      <c r="W2689">
        <v>2.7278607000000004</v>
      </c>
      <c r="X2689">
        <v>19.405833299999998</v>
      </c>
      <c r="Y2689">
        <v>4.9335364999999998</v>
      </c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  <c r="AW2689"/>
      <c r="AX2689"/>
      <c r="AY2689"/>
      <c r="AZ2689"/>
      <c r="BA2689"/>
      <c r="BB2689"/>
      <c r="BC2689"/>
    </row>
    <row r="2690" spans="1:55" x14ac:dyDescent="0.2">
      <c r="A2690" s="3" t="str">
        <f t="shared" si="41"/>
        <v>EthiopiaAR5_FAO1999</v>
      </c>
      <c r="B2690" t="s">
        <v>165</v>
      </c>
      <c r="C2690" t="s">
        <v>166</v>
      </c>
      <c r="D2690" t="s">
        <v>145</v>
      </c>
      <c r="E2690" t="s">
        <v>60</v>
      </c>
      <c r="F2690">
        <v>106.96206786267223</v>
      </c>
      <c r="G2690">
        <v>1.6436085900287136</v>
      </c>
      <c r="H2690" t="s">
        <v>297</v>
      </c>
      <c r="I2690" t="s">
        <v>213</v>
      </c>
      <c r="J2690">
        <v>3.0197480404585103E-3</v>
      </c>
      <c r="K2690">
        <v>0.10640112872808033</v>
      </c>
      <c r="L2690">
        <v>3.3963134628796111E-2</v>
      </c>
      <c r="M2690"/>
      <c r="N2690">
        <v>2.4148747790817709E-3</v>
      </c>
      <c r="O2690">
        <v>0.85722086186404178</v>
      </c>
      <c r="P2690">
        <v>2.9400000000000003E-2</v>
      </c>
      <c r="Q2690">
        <v>1.4349575999999999</v>
      </c>
      <c r="R2690">
        <v>37.531009599999997</v>
      </c>
      <c r="S2690">
        <v>18.8460845</v>
      </c>
      <c r="T2690">
        <v>7.1009921999999994</v>
      </c>
      <c r="U2690">
        <v>0.41827449999999999</v>
      </c>
      <c r="V2690"/>
      <c r="W2690">
        <v>4.0089399999999999</v>
      </c>
      <c r="X2690">
        <v>19.405833299999998</v>
      </c>
      <c r="Y2690">
        <v>4.9299866999999997</v>
      </c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  <c r="AW2690"/>
      <c r="AX2690"/>
      <c r="AY2690"/>
      <c r="AZ2690"/>
      <c r="BA2690"/>
      <c r="BB2690"/>
      <c r="BC2690"/>
    </row>
    <row r="2691" spans="1:55" x14ac:dyDescent="0.2">
      <c r="A2691" s="3" t="str">
        <f t="shared" ref="A2691:A2754" si="42">C2691&amp;D2691&amp;E2691</f>
        <v>EthiopiaAR5_FAO2000</v>
      </c>
      <c r="B2691" t="s">
        <v>165</v>
      </c>
      <c r="C2691" t="s">
        <v>166</v>
      </c>
      <c r="D2691" t="s">
        <v>145</v>
      </c>
      <c r="E2691" t="s">
        <v>58</v>
      </c>
      <c r="F2691">
        <v>103.11288663898777</v>
      </c>
      <c r="G2691">
        <v>1.538266667091158</v>
      </c>
      <c r="H2691" t="s">
        <v>256</v>
      </c>
      <c r="I2691" t="s">
        <v>147</v>
      </c>
      <c r="J2691">
        <v>2.8533194486886804E-3</v>
      </c>
      <c r="K2691">
        <v>0.11553872079874089</v>
      </c>
      <c r="L2691">
        <v>3.5853842709274858E-2</v>
      </c>
      <c r="M2691"/>
      <c r="N2691">
        <v>3.4505871341348839E-3</v>
      </c>
      <c r="O2691">
        <v>0.8451568493578494</v>
      </c>
      <c r="P2691">
        <v>3.2143999999999999E-2</v>
      </c>
      <c r="Q2691">
        <v>1.3529616</v>
      </c>
      <c r="R2691">
        <v>35.280190400000009</v>
      </c>
      <c r="S2691">
        <v>17.7522175</v>
      </c>
      <c r="T2691">
        <v>7.0966103999999994</v>
      </c>
      <c r="U2691">
        <v>0.44125900000000001</v>
      </c>
      <c r="V2691"/>
      <c r="W2691">
        <v>3.1656350000000004</v>
      </c>
      <c r="X2691">
        <v>19.405833299999998</v>
      </c>
      <c r="Y2691">
        <v>4.6533042999999994</v>
      </c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  <c r="AW2691"/>
      <c r="AX2691"/>
      <c r="AY2691"/>
      <c r="AZ2691"/>
      <c r="BA2691"/>
      <c r="BB2691"/>
      <c r="BC2691"/>
    </row>
    <row r="2692" spans="1:55" x14ac:dyDescent="0.2">
      <c r="A2692" s="3" t="str">
        <f t="shared" si="42"/>
        <v>EthiopiaAR5_FAO2001</v>
      </c>
      <c r="B2692" t="s">
        <v>165</v>
      </c>
      <c r="C2692" t="s">
        <v>166</v>
      </c>
      <c r="D2692" t="s">
        <v>145</v>
      </c>
      <c r="E2692" t="s">
        <v>55</v>
      </c>
      <c r="F2692">
        <v>109.35665065137235</v>
      </c>
      <c r="G2692">
        <v>1.5844442601831676</v>
      </c>
      <c r="H2692" t="s">
        <v>303</v>
      </c>
      <c r="I2692" t="s">
        <v>167</v>
      </c>
      <c r="J2692">
        <v>3.0206312942377038E-3</v>
      </c>
      <c r="K2692">
        <v>0.11901724824287638</v>
      </c>
      <c r="L2692">
        <v>3.4478811223002094E-2</v>
      </c>
      <c r="M2692"/>
      <c r="N2692">
        <v>3.3139273911682492E-3</v>
      </c>
      <c r="O2692">
        <v>0.84319001314295328</v>
      </c>
      <c r="P2692">
        <v>3.2788000000000005E-2</v>
      </c>
      <c r="Q2692">
        <v>1.4587904999999999</v>
      </c>
      <c r="R2692">
        <v>37.907522799999995</v>
      </c>
      <c r="S2692">
        <v>19.019262000000001</v>
      </c>
      <c r="T2692">
        <v>7.1189985</v>
      </c>
      <c r="U2692">
        <v>0.28514320000000004</v>
      </c>
      <c r="V2692"/>
      <c r="W2692">
        <v>0.89203719999999997</v>
      </c>
      <c r="X2692">
        <v>30.060113600000001</v>
      </c>
      <c r="Y2692">
        <v>3.3867167</v>
      </c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  <c r="AW2692"/>
      <c r="AX2692"/>
      <c r="AY2692"/>
      <c r="AZ2692"/>
      <c r="BA2692"/>
      <c r="BB2692"/>
      <c r="BC2692"/>
    </row>
    <row r="2693" spans="1:55" x14ac:dyDescent="0.2">
      <c r="A2693" s="3" t="str">
        <f t="shared" si="42"/>
        <v>EthiopiaAR5_FAO2002</v>
      </c>
      <c r="B2693" t="s">
        <v>165</v>
      </c>
      <c r="C2693" t="s">
        <v>166</v>
      </c>
      <c r="D2693" t="s">
        <v>145</v>
      </c>
      <c r="E2693" t="s">
        <v>52</v>
      </c>
      <c r="F2693">
        <v>119.16683051857234</v>
      </c>
      <c r="G2693">
        <v>1.6766770789610732</v>
      </c>
      <c r="H2693" t="s">
        <v>305</v>
      </c>
      <c r="I2693" t="s">
        <v>202</v>
      </c>
      <c r="J2693">
        <v>3.2091512588595951E-3</v>
      </c>
      <c r="K2693">
        <v>0.11285242338170871</v>
      </c>
      <c r="L2693">
        <v>3.2257142286208601E-2</v>
      </c>
      <c r="M2693"/>
      <c r="N2693">
        <v>3.0293664640492187E-3</v>
      </c>
      <c r="O2693">
        <v>0.85186106786803339</v>
      </c>
      <c r="P2693">
        <v>3.0184000000000002E-2</v>
      </c>
      <c r="Q2693">
        <v>1.6728352</v>
      </c>
      <c r="R2693">
        <v>43.023119999999999</v>
      </c>
      <c r="S2693">
        <v>21.562334500000002</v>
      </c>
      <c r="T2693">
        <v>7.1952653</v>
      </c>
      <c r="U2693">
        <v>0.45950220000000003</v>
      </c>
      <c r="V2693"/>
      <c r="W2693">
        <v>1.0855413</v>
      </c>
      <c r="X2693">
        <v>30.060113600000001</v>
      </c>
      <c r="Y2693">
        <v>4.6231743999999999</v>
      </c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  <c r="AW2693"/>
      <c r="AX2693"/>
      <c r="AY2693"/>
      <c r="AZ2693"/>
      <c r="BA2693"/>
      <c r="BB2693"/>
      <c r="BC2693"/>
    </row>
    <row r="2694" spans="1:55" x14ac:dyDescent="0.2">
      <c r="A2694" s="3" t="str">
        <f t="shared" si="42"/>
        <v>EthiopiaAR5_FAO2003</v>
      </c>
      <c r="B2694" t="s">
        <v>165</v>
      </c>
      <c r="C2694" t="s">
        <v>166</v>
      </c>
      <c r="D2694" t="s">
        <v>145</v>
      </c>
      <c r="E2694" t="s">
        <v>50</v>
      </c>
      <c r="F2694">
        <v>117.62144817458106</v>
      </c>
      <c r="G2694">
        <v>1.6075347291230875</v>
      </c>
      <c r="H2694" t="s">
        <v>302</v>
      </c>
      <c r="I2694" t="s">
        <v>167</v>
      </c>
      <c r="J2694">
        <v>3.0852339989643519E-3</v>
      </c>
      <c r="K2694">
        <v>0.11968611159180043</v>
      </c>
      <c r="L2694">
        <v>3.3305792128612739E-2</v>
      </c>
      <c r="M2694"/>
      <c r="N2694">
        <v>3.8377354386081365E-3</v>
      </c>
      <c r="O2694">
        <v>0.84317036084097874</v>
      </c>
      <c r="P2694">
        <v>2.8223999999999999E-2</v>
      </c>
      <c r="Q2694">
        <v>1.6286771</v>
      </c>
      <c r="R2694">
        <v>41.916504000000003</v>
      </c>
      <c r="S2694">
        <v>20.774780999999994</v>
      </c>
      <c r="T2694">
        <v>7.1802376999999993</v>
      </c>
      <c r="U2694">
        <v>0.59166339999999995</v>
      </c>
      <c r="V2694"/>
      <c r="W2694">
        <v>1.4157249000000001</v>
      </c>
      <c r="X2694">
        <v>30.060113600000001</v>
      </c>
      <c r="Y2694">
        <v>3.8789328999999997</v>
      </c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  <c r="AW2694"/>
      <c r="AX2694"/>
      <c r="AY2694"/>
      <c r="AZ2694"/>
      <c r="BA2694"/>
      <c r="BB2694"/>
      <c r="BC2694"/>
    </row>
    <row r="2695" spans="1:55" x14ac:dyDescent="0.2">
      <c r="A2695" s="3" t="str">
        <f t="shared" si="42"/>
        <v>EthiopiaAR5_FAO2004</v>
      </c>
      <c r="B2695" t="s">
        <v>165</v>
      </c>
      <c r="C2695" t="s">
        <v>166</v>
      </c>
      <c r="D2695" t="s">
        <v>145</v>
      </c>
      <c r="E2695" t="s">
        <v>46</v>
      </c>
      <c r="F2695">
        <v>119.7279832914455</v>
      </c>
      <c r="G2695">
        <v>1.589991393894759</v>
      </c>
      <c r="H2695" t="s">
        <v>303</v>
      </c>
      <c r="I2695" t="s">
        <v>167</v>
      </c>
      <c r="J2695">
        <v>2.9968282211232052E-3</v>
      </c>
      <c r="K2695">
        <v>0.1218563847276737</v>
      </c>
      <c r="L2695">
        <v>3.3333640867395972E-2</v>
      </c>
      <c r="M2695"/>
      <c r="N2695">
        <v>4.3732466346270687E-3</v>
      </c>
      <c r="O2695">
        <v>0.84043672777030332</v>
      </c>
      <c r="P2695">
        <v>2.5479999999999999E-2</v>
      </c>
      <c r="Q2695">
        <v>1.6490180000000001</v>
      </c>
      <c r="R2695">
        <v>42.437214400000002</v>
      </c>
      <c r="S2695">
        <v>21.385711999999998</v>
      </c>
      <c r="T2695">
        <v>7.2041544000000002</v>
      </c>
      <c r="U2695">
        <v>0.51157090000000005</v>
      </c>
      <c r="V2695"/>
      <c r="W2695">
        <v>1.3574818</v>
      </c>
      <c r="X2695">
        <v>30.060113600000001</v>
      </c>
      <c r="Y2695">
        <v>4.2227860000000002</v>
      </c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  <c r="AW2695"/>
      <c r="AX2695"/>
      <c r="AY2695"/>
      <c r="AZ2695"/>
      <c r="BA2695"/>
      <c r="BB2695"/>
      <c r="BC2695"/>
    </row>
    <row r="2696" spans="1:55" x14ac:dyDescent="0.2">
      <c r="A2696" s="3" t="str">
        <f t="shared" si="42"/>
        <v>EthiopiaAR5_FAO2005</v>
      </c>
      <c r="B2696" t="s">
        <v>165</v>
      </c>
      <c r="C2696" t="s">
        <v>166</v>
      </c>
      <c r="D2696" t="s">
        <v>145</v>
      </c>
      <c r="E2696" t="s">
        <v>43</v>
      </c>
      <c r="F2696">
        <v>123.35601511725288</v>
      </c>
      <c r="G2696">
        <v>1.5923081277364213</v>
      </c>
      <c r="H2696" t="s">
        <v>302</v>
      </c>
      <c r="I2696" t="s">
        <v>202</v>
      </c>
      <c r="J2696">
        <v>3.0188530650544524E-3</v>
      </c>
      <c r="K2696">
        <v>0.11736679246441091</v>
      </c>
      <c r="L2696">
        <v>3.2949051474191665E-2</v>
      </c>
      <c r="M2696"/>
      <c r="N2696">
        <v>5.0390732823944913E-3</v>
      </c>
      <c r="O2696">
        <v>0.84464508277900296</v>
      </c>
      <c r="P2696">
        <v>2.4463599999999999E-2</v>
      </c>
      <c r="Q2696">
        <v>1.7292137000000001</v>
      </c>
      <c r="R2696">
        <v>44.221702000000008</v>
      </c>
      <c r="S2696">
        <v>22.346601999999997</v>
      </c>
      <c r="T2696">
        <v>7.2655082000000002</v>
      </c>
      <c r="U2696">
        <v>0.63787499999999997</v>
      </c>
      <c r="V2696"/>
      <c r="W2696">
        <v>1.5446019000000002</v>
      </c>
      <c r="X2696">
        <v>30.060113600000001</v>
      </c>
      <c r="Y2696">
        <v>4.7130483999999999</v>
      </c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  <c r="AW2696"/>
      <c r="AX2696"/>
      <c r="AY2696"/>
      <c r="AZ2696"/>
      <c r="BA2696"/>
      <c r="BB2696"/>
      <c r="BC2696"/>
    </row>
    <row r="2697" spans="1:55" x14ac:dyDescent="0.2">
      <c r="A2697" s="3" t="str">
        <f t="shared" si="42"/>
        <v>EthiopiaAR5_FAO2006</v>
      </c>
      <c r="B2697" t="s">
        <v>165</v>
      </c>
      <c r="C2697" t="s">
        <v>166</v>
      </c>
      <c r="D2697" t="s">
        <v>145</v>
      </c>
      <c r="E2697" t="s">
        <v>39</v>
      </c>
      <c r="F2697">
        <v>128.31918681377462</v>
      </c>
      <c r="G2697">
        <v>1.6102082581892776</v>
      </c>
      <c r="H2697" t="s">
        <v>257</v>
      </c>
      <c r="I2697" t="s">
        <v>206</v>
      </c>
      <c r="J2697">
        <v>3.031471499103185E-3</v>
      </c>
      <c r="K2697">
        <v>0.11735076093194691</v>
      </c>
      <c r="L2697">
        <v>3.2321090103450675E-2</v>
      </c>
      <c r="M2697"/>
      <c r="N2697">
        <v>5.2961682260836088E-3</v>
      </c>
      <c r="O2697">
        <v>0.84503198073851882</v>
      </c>
      <c r="P2697">
        <v>2.5169199999999999E-2</v>
      </c>
      <c r="Q2697">
        <v>1.8583654999999999</v>
      </c>
      <c r="R2697">
        <v>47.944601599999999</v>
      </c>
      <c r="S2697">
        <v>24.138823500000001</v>
      </c>
      <c r="T2697">
        <v>7.2933855999999997</v>
      </c>
      <c r="U2697">
        <v>0.39577230000000002</v>
      </c>
      <c r="V2697"/>
      <c r="W2697">
        <v>1.3837265000000001</v>
      </c>
      <c r="X2697">
        <v>30.060113600000001</v>
      </c>
      <c r="Y2697">
        <v>3.4906445000000001</v>
      </c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  <c r="AW2697"/>
      <c r="AX2697"/>
      <c r="AY2697"/>
      <c r="AZ2697"/>
      <c r="BA2697"/>
      <c r="BB2697"/>
      <c r="BC2697"/>
    </row>
    <row r="2698" spans="1:55" x14ac:dyDescent="0.2">
      <c r="A2698" s="3" t="str">
        <f t="shared" si="42"/>
        <v>EthiopiaAR5_FAO2007</v>
      </c>
      <c r="B2698" t="s">
        <v>165</v>
      </c>
      <c r="C2698" t="s">
        <v>166</v>
      </c>
      <c r="D2698" t="s">
        <v>145</v>
      </c>
      <c r="E2698" t="s">
        <v>37</v>
      </c>
      <c r="F2698">
        <v>138.63482918702456</v>
      </c>
      <c r="G2698">
        <v>1.6907473096098871</v>
      </c>
      <c r="H2698" t="s">
        <v>302</v>
      </c>
      <c r="I2698" t="s">
        <v>219</v>
      </c>
      <c r="J2698">
        <v>3.2205065453684706E-3</v>
      </c>
      <c r="K2698">
        <v>0.115112494266047</v>
      </c>
      <c r="L2698">
        <v>3.0514469790645732E-2</v>
      </c>
      <c r="M2698"/>
      <c r="N2698">
        <v>4.5399846755025128E-3</v>
      </c>
      <c r="O2698">
        <v>0.84983305126780484</v>
      </c>
      <c r="P2698">
        <v>1.6492E-3</v>
      </c>
      <c r="Q2698">
        <v>2.0624634999999998</v>
      </c>
      <c r="R2698">
        <v>53.3203496</v>
      </c>
      <c r="S2698">
        <v>26.780052000000005</v>
      </c>
      <c r="T2698">
        <v>7.2886495999999994</v>
      </c>
      <c r="U2698">
        <v>0.58417390000000002</v>
      </c>
      <c r="V2698"/>
      <c r="W2698">
        <v>1.5565901</v>
      </c>
      <c r="X2698">
        <v>30.060113600000001</v>
      </c>
      <c r="Y2698">
        <v>4.4349964000000002</v>
      </c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  <c r="AW2698"/>
      <c r="AX2698"/>
      <c r="AY2698"/>
      <c r="AZ2698"/>
      <c r="BA2698"/>
      <c r="BB2698"/>
      <c r="BC2698"/>
    </row>
    <row r="2699" spans="1:55" x14ac:dyDescent="0.2">
      <c r="A2699" s="3" t="str">
        <f t="shared" si="42"/>
        <v>EthiopiaAR5_FAO2008</v>
      </c>
      <c r="B2699" t="s">
        <v>165</v>
      </c>
      <c r="C2699" t="s">
        <v>166</v>
      </c>
      <c r="D2699" t="s">
        <v>145</v>
      </c>
      <c r="E2699" t="s">
        <v>33</v>
      </c>
      <c r="F2699">
        <v>142.59770853321075</v>
      </c>
      <c r="G2699">
        <v>1.6904054321590429</v>
      </c>
      <c r="H2699" t="s">
        <v>302</v>
      </c>
      <c r="I2699" t="s">
        <v>232</v>
      </c>
      <c r="J2699">
        <v>3.295635485392859E-3</v>
      </c>
      <c r="K2699">
        <v>0.11716905545435657</v>
      </c>
      <c r="L2699">
        <v>3.0248176206942534E-2</v>
      </c>
      <c r="M2699"/>
      <c r="N2699">
        <v>4.9467835581363051E-3</v>
      </c>
      <c r="O2699">
        <v>0.84763598478056457</v>
      </c>
      <c r="P2699">
        <v>3.5560000000000001E-3</v>
      </c>
      <c r="Q2699">
        <v>2.1523006999999996</v>
      </c>
      <c r="R2699">
        <v>56.255474799999995</v>
      </c>
      <c r="S2699">
        <v>27.957182</v>
      </c>
      <c r="T2699">
        <v>7.3175274999999997</v>
      </c>
      <c r="U2699">
        <v>0.43326310000000001</v>
      </c>
      <c r="V2699"/>
      <c r="W2699">
        <v>1.2229196000000002</v>
      </c>
      <c r="X2699">
        <v>30.060113600000001</v>
      </c>
      <c r="Y2699">
        <v>3.5997349000000005</v>
      </c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  <c r="AW2699"/>
      <c r="AX2699"/>
      <c r="AY2699"/>
      <c r="AZ2699"/>
      <c r="BA2699"/>
      <c r="BB2699"/>
      <c r="BC2699"/>
    </row>
    <row r="2700" spans="1:55" x14ac:dyDescent="0.2">
      <c r="A2700" s="3" t="str">
        <f t="shared" si="42"/>
        <v>EthiopiaAR5_FAO2009</v>
      </c>
      <c r="B2700" t="s">
        <v>165</v>
      </c>
      <c r="C2700" t="s">
        <v>166</v>
      </c>
      <c r="D2700" t="s">
        <v>145</v>
      </c>
      <c r="E2700" t="s">
        <v>31</v>
      </c>
      <c r="F2700">
        <v>146.78373187201018</v>
      </c>
      <c r="G2700">
        <v>1.691922564662669</v>
      </c>
      <c r="H2700" t="s">
        <v>303</v>
      </c>
      <c r="I2700" t="s">
        <v>208</v>
      </c>
      <c r="J2700">
        <v>3.3974625600118858E-3</v>
      </c>
      <c r="K2700">
        <v>0.11638745677360592</v>
      </c>
      <c r="L2700">
        <v>2.9950682324397068E-2</v>
      </c>
      <c r="M2700"/>
      <c r="N2700">
        <v>4.4289649248519065E-3</v>
      </c>
      <c r="O2700">
        <v>0.84923289597714513</v>
      </c>
      <c r="P2700">
        <v>0.187138</v>
      </c>
      <c r="Q2700">
        <v>2.2297656999999997</v>
      </c>
      <c r="R2700">
        <v>58.671894399999992</v>
      </c>
      <c r="S2700">
        <v>29.242273000000004</v>
      </c>
      <c r="T2700">
        <v>7.3784035000000001</v>
      </c>
      <c r="U2700">
        <v>0.30470900000000001</v>
      </c>
      <c r="V2700"/>
      <c r="W2700">
        <v>0.79519499999999999</v>
      </c>
      <c r="X2700">
        <v>30.060113600000001</v>
      </c>
      <c r="Y2700">
        <v>3.7913509000000003</v>
      </c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  <c r="AW2700"/>
      <c r="AX2700"/>
      <c r="AY2700"/>
      <c r="AZ2700"/>
      <c r="BA2700"/>
      <c r="BB2700"/>
      <c r="BC2700"/>
    </row>
    <row r="2701" spans="1:55" x14ac:dyDescent="0.2">
      <c r="A2701" s="3" t="str">
        <f t="shared" si="42"/>
        <v>EthiopiaAR5_FAO2010</v>
      </c>
      <c r="B2701" t="s">
        <v>165</v>
      </c>
      <c r="C2701" t="s">
        <v>166</v>
      </c>
      <c r="D2701" t="s">
        <v>145</v>
      </c>
      <c r="E2701" t="s">
        <v>30</v>
      </c>
      <c r="F2701">
        <v>152.13960211819634</v>
      </c>
      <c r="G2701">
        <v>1.7048786216390805</v>
      </c>
      <c r="H2701" t="s">
        <v>302</v>
      </c>
      <c r="I2701" t="s">
        <v>208</v>
      </c>
      <c r="J2701">
        <v>3.3838313463490548E-3</v>
      </c>
      <c r="K2701">
        <v>0.11407311998729494</v>
      </c>
      <c r="L2701">
        <v>2.9441546898934114E-2</v>
      </c>
      <c r="M2701"/>
      <c r="N2701">
        <v>4.1540794848996844E-3</v>
      </c>
      <c r="O2701">
        <v>0.8523312536288713</v>
      </c>
      <c r="P2701">
        <v>0.11707359999999999</v>
      </c>
      <c r="Q2701">
        <v>2.3513205000000004</v>
      </c>
      <c r="R2701">
        <v>61.870661999999996</v>
      </c>
      <c r="S2701">
        <v>30.868392499999999</v>
      </c>
      <c r="T2701">
        <v>7.3890074000000006</v>
      </c>
      <c r="U2701">
        <v>0.59956799999999999</v>
      </c>
      <c r="V2701"/>
      <c r="W2701">
        <v>1.3012735</v>
      </c>
      <c r="X2701">
        <v>30.060113600000001</v>
      </c>
      <c r="Y2701">
        <v>3.4127349999999996</v>
      </c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  <c r="AW2701"/>
      <c r="AX2701"/>
      <c r="AY2701"/>
      <c r="AZ2701"/>
      <c r="BA2701"/>
      <c r="BB2701"/>
      <c r="BC2701"/>
    </row>
    <row r="2702" spans="1:55" x14ac:dyDescent="0.2">
      <c r="A2702" s="3" t="str">
        <f t="shared" si="42"/>
        <v>EthiopiaAR5_FAO2011</v>
      </c>
      <c r="B2702" t="s">
        <v>165</v>
      </c>
      <c r="C2702" t="s">
        <v>166</v>
      </c>
      <c r="D2702" t="s">
        <v>145</v>
      </c>
      <c r="E2702" t="s">
        <v>29</v>
      </c>
      <c r="F2702">
        <v>152.15807748692848</v>
      </c>
      <c r="G2702">
        <v>1.6571717435156752</v>
      </c>
      <c r="H2702" t="s">
        <v>257</v>
      </c>
      <c r="I2702" t="s">
        <v>208</v>
      </c>
      <c r="J2702">
        <v>3.3739201240425309E-3</v>
      </c>
      <c r="K2702">
        <v>0.1222311176175945</v>
      </c>
      <c r="L2702">
        <v>3.0006129786628456E-2</v>
      </c>
      <c r="M2702"/>
      <c r="N2702">
        <v>5.233373167904334E-3</v>
      </c>
      <c r="O2702">
        <v>0.84252937942787265</v>
      </c>
      <c r="P2702">
        <v>0.12014519999999999</v>
      </c>
      <c r="Q2702">
        <v>2.2963211000000001</v>
      </c>
      <c r="R2702">
        <v>60.404582000000005</v>
      </c>
      <c r="S2702">
        <v>30.260906499999997</v>
      </c>
      <c r="T2702">
        <v>7.4033981000000004</v>
      </c>
      <c r="U2702">
        <v>0.60457959999999999</v>
      </c>
      <c r="V2702"/>
      <c r="W2702">
        <v>1.3444313999999999</v>
      </c>
      <c r="X2702">
        <v>31.379165</v>
      </c>
      <c r="Y2702">
        <v>3.5285964999999995</v>
      </c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  <c r="AW2702"/>
      <c r="AX2702"/>
      <c r="AY2702"/>
      <c r="AZ2702"/>
      <c r="BA2702"/>
      <c r="BB2702"/>
      <c r="BC2702"/>
    </row>
    <row r="2703" spans="1:55" x14ac:dyDescent="0.2">
      <c r="A2703" s="3" t="str">
        <f t="shared" si="42"/>
        <v>EthiopiaAR5_FAO2012</v>
      </c>
      <c r="B2703" t="s">
        <v>165</v>
      </c>
      <c r="C2703" t="s">
        <v>166</v>
      </c>
      <c r="D2703" t="s">
        <v>145</v>
      </c>
      <c r="E2703" t="s">
        <v>28</v>
      </c>
      <c r="F2703">
        <v>157.83766770644499</v>
      </c>
      <c r="G2703">
        <v>1.6711014155281432</v>
      </c>
      <c r="H2703" t="s">
        <v>256</v>
      </c>
      <c r="I2703" t="s">
        <v>208</v>
      </c>
      <c r="J2703">
        <v>3.4612647608702951E-3</v>
      </c>
      <c r="K2703">
        <v>0.12274900139802697</v>
      </c>
      <c r="L2703">
        <v>2.947411020503362E-2</v>
      </c>
      <c r="M2703"/>
      <c r="N2703">
        <v>8.5974407739211021E-3</v>
      </c>
      <c r="O2703">
        <v>0.83917944762301822</v>
      </c>
      <c r="P2703">
        <v>0.16389800000000002</v>
      </c>
      <c r="Q2703">
        <v>2.3752400999999996</v>
      </c>
      <c r="R2703">
        <v>62.427990799999996</v>
      </c>
      <c r="S2703">
        <v>31.831773500000001</v>
      </c>
      <c r="T2703">
        <v>7.3988526000000006</v>
      </c>
      <c r="U2703">
        <v>0.59721310000000005</v>
      </c>
      <c r="V2703"/>
      <c r="W2703">
        <v>1.4071579000000001</v>
      </c>
      <c r="X2703">
        <v>31.379165</v>
      </c>
      <c r="Y2703">
        <v>3.9981666999999996</v>
      </c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  <c r="AW2703"/>
      <c r="AX2703"/>
      <c r="AY2703"/>
      <c r="AZ2703"/>
      <c r="BA2703"/>
      <c r="BB2703"/>
      <c r="BC2703"/>
    </row>
    <row r="2704" spans="1:55" x14ac:dyDescent="0.2">
      <c r="A2704" s="3" t="str">
        <f t="shared" si="42"/>
        <v>EthiopiaAR5_FAO2013</v>
      </c>
      <c r="B2704" t="s">
        <v>165</v>
      </c>
      <c r="C2704" t="s">
        <v>166</v>
      </c>
      <c r="D2704" t="s">
        <v>145</v>
      </c>
      <c r="E2704" t="s">
        <v>27</v>
      </c>
      <c r="F2704">
        <v>162.21705494475756</v>
      </c>
      <c r="G2704">
        <v>1.670887513904737</v>
      </c>
      <c r="H2704" t="s">
        <v>305</v>
      </c>
      <c r="I2704" t="s">
        <v>208</v>
      </c>
      <c r="J2704">
        <v>3.5114596204487486E-3</v>
      </c>
      <c r="K2704">
        <v>0.12912376229543884</v>
      </c>
      <c r="L2704">
        <v>2.9211321851566521E-2</v>
      </c>
      <c r="M2704"/>
      <c r="N2704">
        <v>1.0781850284457547E-2</v>
      </c>
      <c r="O2704">
        <v>0.83088306556853719</v>
      </c>
      <c r="P2704">
        <v>0.13257440000000001</v>
      </c>
      <c r="Q2704">
        <v>2.4584657000000001</v>
      </c>
      <c r="R2704">
        <v>64.606555999999998</v>
      </c>
      <c r="S2704">
        <v>32.5085835</v>
      </c>
      <c r="T2704">
        <v>7.3378417000000002</v>
      </c>
      <c r="U2704">
        <v>0.40564599999999995</v>
      </c>
      <c r="V2704"/>
      <c r="W2704">
        <v>1.0557383999999999</v>
      </c>
      <c r="X2704">
        <v>31.379165</v>
      </c>
      <c r="Y2704">
        <v>3.7894740000000002</v>
      </c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  <c r="AW2704"/>
      <c r="AX2704"/>
      <c r="AY2704"/>
      <c r="AZ2704"/>
      <c r="BA2704"/>
      <c r="BB2704"/>
      <c r="BC2704"/>
    </row>
    <row r="2705" spans="1:55" x14ac:dyDescent="0.2">
      <c r="A2705" s="3" t="str">
        <f t="shared" si="42"/>
        <v>EthiopiaAR5_FAO2014</v>
      </c>
      <c r="B2705" t="s">
        <v>165</v>
      </c>
      <c r="C2705" t="s">
        <v>166</v>
      </c>
      <c r="D2705" t="s">
        <v>145</v>
      </c>
      <c r="E2705" t="s">
        <v>24</v>
      </c>
      <c r="F2705">
        <v>168.59611354033527</v>
      </c>
      <c r="G2705">
        <v>1.6902414013135549</v>
      </c>
      <c r="H2705" t="s">
        <v>256</v>
      </c>
      <c r="I2705" t="s">
        <v>208</v>
      </c>
      <c r="J2705">
        <v>3.6010189128866054E-3</v>
      </c>
      <c r="K2705">
        <v>0.13797977165563013</v>
      </c>
      <c r="L2705">
        <v>2.8618835219228259E-2</v>
      </c>
      <c r="M2705"/>
      <c r="N2705">
        <v>1.2467665807119055E-2</v>
      </c>
      <c r="O2705">
        <v>0.82093372731802261</v>
      </c>
      <c r="P2705">
        <v>0.183582</v>
      </c>
      <c r="Q2705">
        <v>2.5525871000000002</v>
      </c>
      <c r="R2705">
        <v>66.900867599999998</v>
      </c>
      <c r="S2705">
        <v>34.003050999999999</v>
      </c>
      <c r="T2705">
        <v>7.2597531000000002</v>
      </c>
      <c r="U2705">
        <v>0.4586595</v>
      </c>
      <c r="V2705"/>
      <c r="W2705">
        <v>1.0801635000000001</v>
      </c>
      <c r="X2705">
        <v>31.379165</v>
      </c>
      <c r="Y2705">
        <v>3.5012366000000004</v>
      </c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  <c r="AW2705"/>
      <c r="AX2705"/>
      <c r="AY2705"/>
      <c r="AZ2705"/>
      <c r="BA2705"/>
      <c r="BB2705"/>
      <c r="BC2705"/>
    </row>
    <row r="2706" spans="1:55" x14ac:dyDescent="0.2">
      <c r="A2706" s="3" t="str">
        <f t="shared" si="42"/>
        <v>EthiopiaAR5_FAO2015</v>
      </c>
      <c r="B2706" t="s">
        <v>165</v>
      </c>
      <c r="C2706" t="s">
        <v>166</v>
      </c>
      <c r="D2706" t="s">
        <v>145</v>
      </c>
      <c r="E2706" t="s">
        <v>22</v>
      </c>
      <c r="F2706">
        <v>171.89228492495246</v>
      </c>
      <c r="G2706">
        <v>1.6774578524672787</v>
      </c>
      <c r="H2706" t="s">
        <v>297</v>
      </c>
      <c r="I2706" t="s">
        <v>219</v>
      </c>
      <c r="J2706">
        <v>3.6779183025760658E-3</v>
      </c>
      <c r="K2706">
        <v>0.13545840205554635</v>
      </c>
      <c r="L2706">
        <v>2.8572976300164237E-2</v>
      </c>
      <c r="M2706"/>
      <c r="N2706">
        <v>1.6905936187122935E-2</v>
      </c>
      <c r="O2706">
        <v>0.81906268545716654</v>
      </c>
      <c r="P2706">
        <v>0.1781808</v>
      </c>
      <c r="Q2706">
        <v>2.6091806000000002</v>
      </c>
      <c r="R2706">
        <v>68.109703199999998</v>
      </c>
      <c r="S2706">
        <v>34.684100999999998</v>
      </c>
      <c r="T2706">
        <v>7.2597531000000002</v>
      </c>
      <c r="U2706">
        <v>0.37661880000000003</v>
      </c>
      <c r="V2706"/>
      <c r="W2706">
        <v>0.98750979999999999</v>
      </c>
      <c r="X2706">
        <v>31.379165</v>
      </c>
      <c r="Y2706">
        <v>4.0054409999999994</v>
      </c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  <c r="AW2706"/>
      <c r="AX2706"/>
      <c r="AY2706"/>
      <c r="AZ2706"/>
      <c r="BA2706"/>
      <c r="BB2706"/>
      <c r="BC2706"/>
    </row>
    <row r="2707" spans="1:55" x14ac:dyDescent="0.2">
      <c r="A2707" s="3" t="str">
        <f t="shared" si="42"/>
        <v>EthiopiaAR5_FAO2016</v>
      </c>
      <c r="B2707" t="s">
        <v>165</v>
      </c>
      <c r="C2707" t="s">
        <v>166</v>
      </c>
      <c r="D2707" t="s">
        <v>145</v>
      </c>
      <c r="E2707" t="s">
        <v>21</v>
      </c>
      <c r="F2707">
        <v>178.27982725762536</v>
      </c>
      <c r="G2707">
        <v>1.6931746765103008</v>
      </c>
      <c r="H2707" t="s">
        <v>302</v>
      </c>
      <c r="I2707" t="s">
        <v>208</v>
      </c>
      <c r="J2707">
        <v>3.7692370288664656E-3</v>
      </c>
      <c r="K2707">
        <v>0.14261356597176528</v>
      </c>
      <c r="L2707">
        <v>2.8063324541790564E-2</v>
      </c>
      <c r="M2707"/>
      <c r="N2707">
        <v>1.847657163836022E-2</v>
      </c>
      <c r="O2707">
        <v>0.81084653784808403</v>
      </c>
      <c r="P2707">
        <v>0.18979799999999999</v>
      </c>
      <c r="Q2707">
        <v>2.6920171000000002</v>
      </c>
      <c r="R2707">
        <v>70.254170000000002</v>
      </c>
      <c r="S2707">
        <v>36.262520500000001</v>
      </c>
      <c r="T2707">
        <v>7.2029693999999997</v>
      </c>
      <c r="U2707">
        <v>0.40743629999999997</v>
      </c>
      <c r="V2707"/>
      <c r="W2707">
        <v>1.0222125</v>
      </c>
      <c r="X2707">
        <v>31.196030799999999</v>
      </c>
      <c r="Y2707">
        <v>3.6720457999999998</v>
      </c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  <c r="AW2707"/>
      <c r="AX2707"/>
      <c r="AY2707"/>
      <c r="AZ2707"/>
      <c r="BA2707"/>
      <c r="BB2707"/>
      <c r="BC2707"/>
    </row>
    <row r="2708" spans="1:55" x14ac:dyDescent="0.2">
      <c r="A2708" s="3" t="str">
        <f t="shared" si="42"/>
        <v>EthiopiaAR5_FAO2017</v>
      </c>
      <c r="B2708" t="s">
        <v>165</v>
      </c>
      <c r="C2708" t="s">
        <v>166</v>
      </c>
      <c r="D2708" t="s">
        <v>145</v>
      </c>
      <c r="E2708" t="s">
        <v>20</v>
      </c>
      <c r="F2708">
        <v>181.55603850573451</v>
      </c>
      <c r="G2708">
        <v>1.6779988761869749</v>
      </c>
      <c r="H2708" t="s">
        <v>302</v>
      </c>
      <c r="I2708" t="s">
        <v>208</v>
      </c>
      <c r="J2708">
        <v>3.7855714106127692E-3</v>
      </c>
      <c r="K2708">
        <v>0.14405843562774112</v>
      </c>
      <c r="L2708">
        <v>2.8061722219542354E-2</v>
      </c>
      <c r="M2708"/>
      <c r="N2708">
        <v>1.9421000970389814E-2</v>
      </c>
      <c r="O2708">
        <v>0.80845884118232669</v>
      </c>
      <c r="P2708">
        <v>0.20817999999999998</v>
      </c>
      <c r="Q2708">
        <v>2.7506397000000002</v>
      </c>
      <c r="R2708">
        <v>71.829881200000003</v>
      </c>
      <c r="S2708">
        <v>37.186628499999998</v>
      </c>
      <c r="T2708">
        <v>7.2015951999999999</v>
      </c>
      <c r="U2708">
        <v>0.50254270000000001</v>
      </c>
      <c r="V2708"/>
      <c r="W2708">
        <v>1.0694595999999998</v>
      </c>
      <c r="X2708">
        <v>31.196030799999999</v>
      </c>
      <c r="Y2708">
        <v>3.2563694999999999</v>
      </c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  <c r="AW2708"/>
      <c r="AX2708"/>
      <c r="AY2708"/>
      <c r="AZ2708"/>
      <c r="BA2708"/>
      <c r="BB2708"/>
      <c r="BC2708"/>
    </row>
    <row r="2709" spans="1:55" x14ac:dyDescent="0.2">
      <c r="A2709" s="3" t="str">
        <f t="shared" si="42"/>
        <v>EthiopiaAR5_FAO2018</v>
      </c>
      <c r="B2709" t="s">
        <v>165</v>
      </c>
      <c r="C2709" t="s">
        <v>166</v>
      </c>
      <c r="D2709" t="s">
        <v>145</v>
      </c>
      <c r="E2709" t="s">
        <v>19</v>
      </c>
      <c r="F2709">
        <v>184.20774094176309</v>
      </c>
      <c r="G2709">
        <v>1.6575962612333475</v>
      </c>
      <c r="H2709" t="s">
        <v>303</v>
      </c>
      <c r="I2709" t="s">
        <v>208</v>
      </c>
      <c r="J2709">
        <v>3.7491182167740111E-3</v>
      </c>
      <c r="K2709">
        <v>0.14867366546962632</v>
      </c>
      <c r="L2709">
        <v>2.815530748901313E-2</v>
      </c>
      <c r="M2709"/>
      <c r="N2709">
        <v>1.9982873581646826E-2</v>
      </c>
      <c r="O2709">
        <v>0.80318815345971373</v>
      </c>
      <c r="P2709">
        <v>0.24837959999999998</v>
      </c>
      <c r="Q2709">
        <v>2.8479082999999998</v>
      </c>
      <c r="R2709">
        <v>73.017526400000008</v>
      </c>
      <c r="S2709">
        <v>38.061923499999999</v>
      </c>
      <c r="T2709">
        <v>7.1352767999999998</v>
      </c>
      <c r="U2709">
        <v>0.36122470000000001</v>
      </c>
      <c r="V2709"/>
      <c r="W2709">
        <v>0.80486190000000002</v>
      </c>
      <c r="X2709">
        <v>31.196030799999999</v>
      </c>
      <c r="Y2709">
        <v>2.6138783999999995</v>
      </c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  <c r="AW2709"/>
      <c r="AX2709"/>
      <c r="AY2709"/>
      <c r="AZ2709"/>
      <c r="BA2709"/>
      <c r="BB2709"/>
      <c r="BC2709"/>
    </row>
    <row r="2710" spans="1:55" x14ac:dyDescent="0.2">
      <c r="A2710" s="3" t="str">
        <f t="shared" si="42"/>
        <v>EthiopiaAR5_FAO2019</v>
      </c>
      <c r="B2710" t="s">
        <v>165</v>
      </c>
      <c r="C2710" t="s">
        <v>166</v>
      </c>
      <c r="D2710" t="s">
        <v>145</v>
      </c>
      <c r="E2710" t="s">
        <v>18</v>
      </c>
      <c r="F2710">
        <v>195.74071352992254</v>
      </c>
      <c r="G2710">
        <v>1.7152093821902341</v>
      </c>
      <c r="H2710" t="s">
        <v>302</v>
      </c>
      <c r="I2710" t="s">
        <v>182</v>
      </c>
      <c r="J2710">
        <v>3.9624800909187994E-3</v>
      </c>
      <c r="K2710">
        <v>0.14488010012368463</v>
      </c>
      <c r="L2710">
        <v>2.6964630710917765E-2</v>
      </c>
      <c r="M2710"/>
      <c r="N2710">
        <v>1.9004733010903888E-2</v>
      </c>
      <c r="O2710">
        <v>0.80915053615449384</v>
      </c>
      <c r="P2710">
        <v>0.22569680000000003</v>
      </c>
      <c r="Q2710">
        <v>3.0784413000000002</v>
      </c>
      <c r="R2710">
        <v>79.380268799999996</v>
      </c>
      <c r="S2710">
        <v>41.272663499999993</v>
      </c>
      <c r="T2710">
        <v>7.0441069000000001</v>
      </c>
      <c r="U2710">
        <v>0.43298220000000004</v>
      </c>
      <c r="V2710"/>
      <c r="W2710">
        <v>1.1790601000000001</v>
      </c>
      <c r="X2710">
        <v>31.196030799999999</v>
      </c>
      <c r="Y2710">
        <v>2.9808498999999995</v>
      </c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  <c r="AW2710"/>
      <c r="AX2710"/>
      <c r="AY2710"/>
      <c r="AZ2710"/>
      <c r="BA2710"/>
      <c r="BB2710"/>
      <c r="BC2710"/>
    </row>
    <row r="2711" spans="1:55" x14ac:dyDescent="0.2">
      <c r="A2711" s="3" t="str">
        <f t="shared" si="42"/>
        <v>EthiopiaAR5_FAO2020</v>
      </c>
      <c r="B2711" t="s">
        <v>165</v>
      </c>
      <c r="C2711" t="s">
        <v>166</v>
      </c>
      <c r="D2711" t="s">
        <v>145</v>
      </c>
      <c r="E2711" t="s">
        <v>107</v>
      </c>
      <c r="F2711">
        <v>203.87443181360214</v>
      </c>
      <c r="G2711">
        <v>1.7396778476583576</v>
      </c>
      <c r="H2711" t="s">
        <v>256</v>
      </c>
      <c r="I2711" t="s">
        <v>182</v>
      </c>
      <c r="J2711">
        <v>4.3414795118894151E-3</v>
      </c>
      <c r="K2711">
        <v>0.14267691750835906</v>
      </c>
      <c r="L2711">
        <v>2.6338400926010593E-2</v>
      </c>
      <c r="M2711"/>
      <c r="N2711">
        <v>1.8437819625350422E-2</v>
      </c>
      <c r="O2711">
        <v>0.81254686194027992</v>
      </c>
      <c r="P2711">
        <v>0.24519879999999997</v>
      </c>
      <c r="Q2711">
        <v>3.2743804000000001</v>
      </c>
      <c r="R2711">
        <v>83.861439199999992</v>
      </c>
      <c r="S2711">
        <v>43.536240499999998</v>
      </c>
      <c r="T2711">
        <v>7.0782816000000004</v>
      </c>
      <c r="U2711">
        <v>0.24364140000000001</v>
      </c>
      <c r="V2711"/>
      <c r="W2711">
        <v>1.4897772</v>
      </c>
      <c r="X2711">
        <v>31.196030799999999</v>
      </c>
      <c r="Y2711">
        <v>2.9531097999999996</v>
      </c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  <c r="AW2711"/>
      <c r="AX2711"/>
      <c r="AY2711"/>
      <c r="AZ2711"/>
      <c r="BA2711"/>
      <c r="BB2711"/>
      <c r="BC2711"/>
    </row>
    <row r="2712" spans="1:55" x14ac:dyDescent="0.2">
      <c r="A2712" s="3" t="str">
        <f t="shared" si="42"/>
        <v>EthiopiaAR6_FAO1990</v>
      </c>
      <c r="B2712" t="s">
        <v>165</v>
      </c>
      <c r="C2712" t="s">
        <v>166</v>
      </c>
      <c r="D2712" t="s">
        <v>300</v>
      </c>
      <c r="E2712" t="s">
        <v>79</v>
      </c>
      <c r="F2712">
        <v>95.123558933004674</v>
      </c>
      <c r="G2712">
        <v>1.9867875411987586</v>
      </c>
      <c r="H2712" t="s">
        <v>215</v>
      </c>
      <c r="I2712" t="s">
        <v>167</v>
      </c>
      <c r="J2712">
        <v>2.9026792796057297E-3</v>
      </c>
      <c r="K2712">
        <v>8.7556886606325879E-2</v>
      </c>
      <c r="L2712">
        <v>3.0555215858066871E-2</v>
      </c>
      <c r="M2712"/>
      <c r="N2712">
        <v>1.4675649393891999E-3</v>
      </c>
      <c r="O2712">
        <v>0.88042033259621799</v>
      </c>
      <c r="P2712"/>
      <c r="Q2712">
        <v>1.5098195999999997</v>
      </c>
      <c r="R2712">
        <v>36.358756800000002</v>
      </c>
      <c r="S2712">
        <v>19.276366199999998</v>
      </c>
      <c r="T2712">
        <v>6.9183271000000008</v>
      </c>
      <c r="U2712">
        <v>0.41508889999999998</v>
      </c>
      <c r="V2712"/>
      <c r="W2712">
        <v>1.4999422</v>
      </c>
      <c r="X2712">
        <v>20.077493299999997</v>
      </c>
      <c r="Y2712">
        <v>3.8462482999999996</v>
      </c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  <c r="AW2712"/>
      <c r="AX2712"/>
      <c r="AY2712"/>
      <c r="AZ2712"/>
      <c r="BA2712"/>
      <c r="BB2712"/>
      <c r="BC2712"/>
    </row>
    <row r="2713" spans="1:55" x14ac:dyDescent="0.2">
      <c r="A2713" s="3" t="str">
        <f t="shared" si="42"/>
        <v>EthiopiaAR6_FAO1991</v>
      </c>
      <c r="B2713" t="s">
        <v>165</v>
      </c>
      <c r="C2713" t="s">
        <v>166</v>
      </c>
      <c r="D2713" t="s">
        <v>300</v>
      </c>
      <c r="E2713" t="s">
        <v>78</v>
      </c>
      <c r="F2713">
        <v>95.550135478213832</v>
      </c>
      <c r="G2713">
        <v>1.9133971347386887</v>
      </c>
      <c r="H2713" t="s">
        <v>225</v>
      </c>
      <c r="I2713" t="s">
        <v>202</v>
      </c>
      <c r="J2713">
        <v>2.8994965252868471E-3</v>
      </c>
      <c r="K2713">
        <v>8.9929941585196932E-2</v>
      </c>
      <c r="L2713">
        <v>3.0713045490450896E-2</v>
      </c>
      <c r="M2713"/>
      <c r="N2713">
        <v>1.2443729085775091E-3</v>
      </c>
      <c r="O2713">
        <v>0.87811264001577471</v>
      </c>
      <c r="P2713"/>
      <c r="Q2713">
        <v>1.5202044399999999</v>
      </c>
      <c r="R2713">
        <v>36.5630424</v>
      </c>
      <c r="S2713">
        <v>19.240111799999998</v>
      </c>
      <c r="T2713">
        <v>6.9183271000000008</v>
      </c>
      <c r="U2713">
        <v>0.41508889999999998</v>
      </c>
      <c r="V2713"/>
      <c r="W2713">
        <v>1.4999422</v>
      </c>
      <c r="X2713">
        <v>20.077493299999997</v>
      </c>
      <c r="Y2713">
        <v>3.8462482999999996</v>
      </c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  <c r="AW2713"/>
      <c r="AX2713"/>
      <c r="AY2713"/>
      <c r="AZ2713"/>
      <c r="BA2713"/>
      <c r="BB2713"/>
      <c r="BC2713"/>
    </row>
    <row r="2714" spans="1:55" x14ac:dyDescent="0.2">
      <c r="A2714" s="3" t="str">
        <f t="shared" si="42"/>
        <v>EthiopiaAR6_FAO1992</v>
      </c>
      <c r="B2714" t="s">
        <v>165</v>
      </c>
      <c r="C2714" t="s">
        <v>166</v>
      </c>
      <c r="D2714" t="s">
        <v>300</v>
      </c>
      <c r="E2714" t="s">
        <v>76</v>
      </c>
      <c r="F2714">
        <v>96.440844244908135</v>
      </c>
      <c r="G2714">
        <v>1.8542196267565496</v>
      </c>
      <c r="H2714" t="s">
        <v>216</v>
      </c>
      <c r="I2714" t="s">
        <v>202</v>
      </c>
      <c r="J2714">
        <v>2.9353761056335297E-3</v>
      </c>
      <c r="K2714">
        <v>8.2939471997555206E-2</v>
      </c>
      <c r="L2714">
        <v>3.128498575846976E-2</v>
      </c>
      <c r="M2714"/>
      <c r="N2714">
        <v>1.2733194214699503E-3</v>
      </c>
      <c r="O2714">
        <v>0.88450222282250501</v>
      </c>
      <c r="P2714"/>
      <c r="Q2714">
        <v>1.55932698</v>
      </c>
      <c r="R2714">
        <v>37.545248000000001</v>
      </c>
      <c r="S2714">
        <v>19.7149407</v>
      </c>
      <c r="T2714">
        <v>6.9183271000000008</v>
      </c>
      <c r="U2714">
        <v>0.41508889999999998</v>
      </c>
      <c r="V2714"/>
      <c r="W2714">
        <v>1.4999422</v>
      </c>
      <c r="X2714">
        <v>20.077493299999997</v>
      </c>
      <c r="Y2714">
        <v>3.8462482999999996</v>
      </c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  <c r="AW2714"/>
      <c r="AX2714"/>
      <c r="AY2714"/>
      <c r="AZ2714"/>
      <c r="BA2714"/>
      <c r="BB2714"/>
      <c r="BC2714"/>
    </row>
    <row r="2715" spans="1:55" x14ac:dyDescent="0.2">
      <c r="A2715" s="3" t="str">
        <f t="shared" si="42"/>
        <v>EthiopiaAR6_FAO1993</v>
      </c>
      <c r="B2715" t="s">
        <v>165</v>
      </c>
      <c r="C2715" t="s">
        <v>166</v>
      </c>
      <c r="D2715" t="s">
        <v>300</v>
      </c>
      <c r="E2715" t="s">
        <v>73</v>
      </c>
      <c r="F2715">
        <v>90.430991099763972</v>
      </c>
      <c r="G2715">
        <v>1.6811336725090824</v>
      </c>
      <c r="H2715" t="s">
        <v>244</v>
      </c>
      <c r="I2715" t="s">
        <v>147</v>
      </c>
      <c r="J2715">
        <v>2.7394776029854529E-3</v>
      </c>
      <c r="K2715">
        <v>9.5618095475702089E-2</v>
      </c>
      <c r="L2715">
        <v>3.4276581303911716E-2</v>
      </c>
      <c r="M2715"/>
      <c r="N2715">
        <v>1.581316297222062E-3</v>
      </c>
      <c r="O2715">
        <v>0.86852400692316412</v>
      </c>
      <c r="P2715">
        <v>2.0563199999999997E-2</v>
      </c>
      <c r="Q2715">
        <v>1.2166064799999998</v>
      </c>
      <c r="R2715">
        <v>31.013168</v>
      </c>
      <c r="S2715">
        <v>16.297444800000001</v>
      </c>
      <c r="T2715">
        <v>6.9066760999999994</v>
      </c>
      <c r="U2715">
        <v>0.41508889999999998</v>
      </c>
      <c r="V2715"/>
      <c r="W2715">
        <v>1.4965448400000001</v>
      </c>
      <c r="X2715">
        <v>19.405833299999998</v>
      </c>
      <c r="Y2715">
        <v>3.8233520399999996</v>
      </c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  <c r="AW2715"/>
      <c r="AX2715"/>
      <c r="AY2715"/>
      <c r="AZ2715"/>
      <c r="BA2715"/>
      <c r="BB2715"/>
      <c r="BC2715"/>
    </row>
    <row r="2716" spans="1:55" x14ac:dyDescent="0.2">
      <c r="A2716" s="3" t="str">
        <f t="shared" si="42"/>
        <v>EthiopiaAR6_FAO1994</v>
      </c>
      <c r="B2716" t="s">
        <v>165</v>
      </c>
      <c r="C2716" t="s">
        <v>166</v>
      </c>
      <c r="D2716" t="s">
        <v>300</v>
      </c>
      <c r="E2716" t="s">
        <v>70</v>
      </c>
      <c r="F2716">
        <v>91.658331835302022</v>
      </c>
      <c r="G2716">
        <v>1.6479321129382629</v>
      </c>
      <c r="H2716" t="s">
        <v>244</v>
      </c>
      <c r="I2716" t="s">
        <v>217</v>
      </c>
      <c r="J2716">
        <v>2.7543790480849921E-3</v>
      </c>
      <c r="K2716">
        <v>9.9992881299330663E-2</v>
      </c>
      <c r="L2716">
        <v>3.5014601899659645E-2</v>
      </c>
      <c r="M2716"/>
      <c r="N2716">
        <v>2.0652786954507008E-3</v>
      </c>
      <c r="O2716">
        <v>0.86292723810555894</v>
      </c>
      <c r="P2716">
        <v>1.8991040000000001E-2</v>
      </c>
      <c r="Q2716">
        <v>1.2202833399999999</v>
      </c>
      <c r="R2716">
        <v>31.30345728</v>
      </c>
      <c r="S2716">
        <v>16.514452500000001</v>
      </c>
      <c r="T2716">
        <v>6.9066760999999994</v>
      </c>
      <c r="U2716">
        <v>0.41508889999999998</v>
      </c>
      <c r="V2716"/>
      <c r="W2716">
        <v>1.4965448400000001</v>
      </c>
      <c r="X2716">
        <v>19.405833299999998</v>
      </c>
      <c r="Y2716">
        <v>3.8233520399999996</v>
      </c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  <c r="AW2716"/>
      <c r="AX2716"/>
      <c r="AY2716"/>
      <c r="AZ2716"/>
      <c r="BA2716"/>
      <c r="BB2716"/>
      <c r="BC2716"/>
    </row>
    <row r="2717" spans="1:55" x14ac:dyDescent="0.2">
      <c r="A2717" s="3" t="str">
        <f t="shared" si="42"/>
        <v>EthiopiaAR6_FAO1995</v>
      </c>
      <c r="B2717" t="s">
        <v>165</v>
      </c>
      <c r="C2717" t="s">
        <v>166</v>
      </c>
      <c r="D2717" t="s">
        <v>300</v>
      </c>
      <c r="E2717" t="s">
        <v>68</v>
      </c>
      <c r="F2717">
        <v>92.502102289363549</v>
      </c>
      <c r="G2717">
        <v>1.6093889563797572</v>
      </c>
      <c r="H2717" t="s">
        <v>298</v>
      </c>
      <c r="I2717" t="s">
        <v>217</v>
      </c>
      <c r="J2717">
        <v>2.7169001606541089E-3</v>
      </c>
      <c r="K2717">
        <v>0.10444174120460836</v>
      </c>
      <c r="L2717">
        <v>3.5881290252116504E-2</v>
      </c>
      <c r="M2717"/>
      <c r="N2717">
        <v>2.6907496569255813E-3</v>
      </c>
      <c r="O2717">
        <v>0.85698621888634952</v>
      </c>
      <c r="P2717">
        <v>2.24672E-2</v>
      </c>
      <c r="Q2717">
        <v>1.22017658</v>
      </c>
      <c r="R2717">
        <v>31.292699679999998</v>
      </c>
      <c r="S2717">
        <v>16.640906099999999</v>
      </c>
      <c r="T2717">
        <v>6.9621237000000002</v>
      </c>
      <c r="U2717">
        <v>0.41508889999999998</v>
      </c>
      <c r="V2717"/>
      <c r="W2717">
        <v>1.4965448400000001</v>
      </c>
      <c r="X2717">
        <v>19.405833299999998</v>
      </c>
      <c r="Y2717">
        <v>3.8233520399999996</v>
      </c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  <c r="AW2717"/>
      <c r="AX2717"/>
      <c r="AY2717"/>
      <c r="AZ2717"/>
      <c r="BA2717"/>
      <c r="BB2717"/>
      <c r="BC2717"/>
    </row>
    <row r="2718" spans="1:55" x14ac:dyDescent="0.2">
      <c r="A2718" s="3" t="str">
        <f t="shared" si="42"/>
        <v>EthiopiaAR6_FAO1996</v>
      </c>
      <c r="B2718" t="s">
        <v>165</v>
      </c>
      <c r="C2718" t="s">
        <v>166</v>
      </c>
      <c r="D2718" t="s">
        <v>300</v>
      </c>
      <c r="E2718" t="s">
        <v>65</v>
      </c>
      <c r="F2718">
        <v>95.279434854453129</v>
      </c>
      <c r="G2718">
        <v>1.605445817313726</v>
      </c>
      <c r="H2718" t="s">
        <v>298</v>
      </c>
      <c r="I2718" t="s">
        <v>144</v>
      </c>
      <c r="J2718">
        <v>2.7690648821274704E-3</v>
      </c>
      <c r="K2718">
        <v>0.10666895864957247</v>
      </c>
      <c r="L2718">
        <v>3.550045361809516E-2</v>
      </c>
      <c r="M2718"/>
      <c r="N2718">
        <v>2.9460712107370435E-3</v>
      </c>
      <c r="O2718">
        <v>0.85488451652159536</v>
      </c>
      <c r="P2718">
        <v>2.028576E-2</v>
      </c>
      <c r="Q2718">
        <v>1.2716037199999999</v>
      </c>
      <c r="R2718">
        <v>32.719429439999999</v>
      </c>
      <c r="S2718">
        <v>17.6537361</v>
      </c>
      <c r="T2718">
        <v>6.9724297999999996</v>
      </c>
      <c r="U2718">
        <v>9.5443199999999985E-3</v>
      </c>
      <c r="V2718"/>
      <c r="W2718">
        <v>0.93661975999999991</v>
      </c>
      <c r="X2718">
        <v>19.405833299999998</v>
      </c>
      <c r="Y2718">
        <v>4.0243203599999999</v>
      </c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  <c r="AW2718"/>
      <c r="AX2718"/>
      <c r="AY2718"/>
      <c r="AZ2718"/>
      <c r="BA2718"/>
      <c r="BB2718"/>
      <c r="BC2718"/>
    </row>
    <row r="2719" spans="1:55" x14ac:dyDescent="0.2">
      <c r="A2719" s="3" t="str">
        <f t="shared" si="42"/>
        <v>EthiopiaAR6_FAO1997</v>
      </c>
      <c r="B2719" t="s">
        <v>165</v>
      </c>
      <c r="C2719" t="s">
        <v>166</v>
      </c>
      <c r="D2719" t="s">
        <v>300</v>
      </c>
      <c r="E2719" t="s">
        <v>64</v>
      </c>
      <c r="F2719">
        <v>99.425562730295127</v>
      </c>
      <c r="G2719">
        <v>1.6237124319946397</v>
      </c>
      <c r="H2719" t="s">
        <v>249</v>
      </c>
      <c r="I2719" t="s">
        <v>169</v>
      </c>
      <c r="J2719">
        <v>2.7802512912432353E-3</v>
      </c>
      <c r="K2719">
        <v>0.10621192301833859</v>
      </c>
      <c r="L2719">
        <v>3.4657400379792772E-2</v>
      </c>
      <c r="M2719"/>
      <c r="N2719">
        <v>3.0716446717876517E-3</v>
      </c>
      <c r="O2719">
        <v>0.85605903193008104</v>
      </c>
      <c r="P2719">
        <v>2.4752E-2</v>
      </c>
      <c r="Q2719">
        <v>1.32131968</v>
      </c>
      <c r="R2719">
        <v>34.072240479999998</v>
      </c>
      <c r="S2719">
        <v>18.138120000000001</v>
      </c>
      <c r="T2719">
        <v>6.9791629999999998</v>
      </c>
      <c r="U2719">
        <v>0.22144874000000001</v>
      </c>
      <c r="V2719"/>
      <c r="W2719">
        <v>2.85217184</v>
      </c>
      <c r="X2719">
        <v>19.405833299999998</v>
      </c>
      <c r="Y2719">
        <v>3.8938146399999995</v>
      </c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  <c r="AW2719"/>
      <c r="AX2719"/>
      <c r="AY2719"/>
      <c r="AZ2719"/>
      <c r="BA2719"/>
      <c r="BB2719"/>
      <c r="BC2719"/>
    </row>
    <row r="2720" spans="1:55" x14ac:dyDescent="0.2">
      <c r="A2720" s="3" t="str">
        <f t="shared" si="42"/>
        <v>EthiopiaAR6_FAO1998</v>
      </c>
      <c r="B2720" t="s">
        <v>165</v>
      </c>
      <c r="C2720" t="s">
        <v>166</v>
      </c>
      <c r="D2720" t="s">
        <v>300</v>
      </c>
      <c r="E2720" t="s">
        <v>62</v>
      </c>
      <c r="F2720">
        <v>105.24072298021694</v>
      </c>
      <c r="G2720">
        <v>1.6668762862741988</v>
      </c>
      <c r="H2720" t="s">
        <v>249</v>
      </c>
      <c r="I2720" t="s">
        <v>213</v>
      </c>
      <c r="J2720">
        <v>2.9846371879108059E-3</v>
      </c>
      <c r="K2720">
        <v>0.10418900305459577</v>
      </c>
      <c r="L2720">
        <v>3.3344505936384571E-2</v>
      </c>
      <c r="M2720"/>
      <c r="N2720">
        <v>2.8905160605670038E-3</v>
      </c>
      <c r="O2720">
        <v>0.85957597494845261</v>
      </c>
      <c r="P2720">
        <v>2.6655999999999999E-2</v>
      </c>
      <c r="Q2720">
        <v>1.4276040999999999</v>
      </c>
      <c r="R2720">
        <v>36.957205759999994</v>
      </c>
      <c r="S2720">
        <v>19.616305800000003</v>
      </c>
      <c r="T2720">
        <v>7.0363629000000003</v>
      </c>
      <c r="U2720">
        <v>0.16490442</v>
      </c>
      <c r="V2720"/>
      <c r="W2720">
        <v>2.6848251799999998</v>
      </c>
      <c r="X2720">
        <v>19.405833299999998</v>
      </c>
      <c r="Y2720">
        <v>4.9269613000000003</v>
      </c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  <c r="AW2720"/>
      <c r="AX2720"/>
      <c r="AY2720"/>
      <c r="AZ2720"/>
      <c r="BA2720"/>
      <c r="BB2720"/>
      <c r="BC2720"/>
    </row>
    <row r="2721" spans="1:55" x14ac:dyDescent="0.2">
      <c r="A2721" s="3" t="str">
        <f t="shared" si="42"/>
        <v>EthiopiaAR6_FAO1999</v>
      </c>
      <c r="B2721" t="s">
        <v>165</v>
      </c>
      <c r="C2721" t="s">
        <v>166</v>
      </c>
      <c r="D2721" t="s">
        <v>300</v>
      </c>
      <c r="E2721" t="s">
        <v>60</v>
      </c>
      <c r="F2721">
        <v>106.09422140236768</v>
      </c>
      <c r="G2721">
        <v>1.6302730223318185</v>
      </c>
      <c r="H2721" t="s">
        <v>297</v>
      </c>
      <c r="I2721" t="s">
        <v>213</v>
      </c>
      <c r="J2721">
        <v>3.00902060928087E-3</v>
      </c>
      <c r="K2721">
        <v>0.10552302966647131</v>
      </c>
      <c r="L2721">
        <v>3.3673542655403552E-2</v>
      </c>
      <c r="M2721"/>
      <c r="N2721">
        <v>2.4346283575651514E-3</v>
      </c>
      <c r="O2721">
        <v>0.85836879932055998</v>
      </c>
      <c r="P2721">
        <v>2.8559999999999999E-2</v>
      </c>
      <c r="Q2721">
        <v>1.40438544</v>
      </c>
      <c r="R2721">
        <v>36.458695040000002</v>
      </c>
      <c r="S2721">
        <v>19.4150229</v>
      </c>
      <c r="T2721">
        <v>7.1009921999999994</v>
      </c>
      <c r="U2721">
        <v>0.41167570000000003</v>
      </c>
      <c r="V2721"/>
      <c r="W2721">
        <v>3.9457035999999999</v>
      </c>
      <c r="X2721">
        <v>19.405833299999998</v>
      </c>
      <c r="Y2721">
        <v>4.9234163800000008</v>
      </c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  <c r="AW2721"/>
      <c r="AX2721"/>
      <c r="AY2721"/>
      <c r="AZ2721"/>
      <c r="BA2721"/>
      <c r="BB2721"/>
      <c r="BC2721"/>
    </row>
    <row r="2722" spans="1:55" x14ac:dyDescent="0.2">
      <c r="A2722" s="3" t="str">
        <f t="shared" si="42"/>
        <v>EthiopiaAR6_FAO2000</v>
      </c>
      <c r="B2722" t="s">
        <v>165</v>
      </c>
      <c r="C2722" t="s">
        <v>166</v>
      </c>
      <c r="D2722" t="s">
        <v>300</v>
      </c>
      <c r="E2722" t="s">
        <v>58</v>
      </c>
      <c r="F2722">
        <v>102.28534705631631</v>
      </c>
      <c r="G2722">
        <v>1.5259212018712878</v>
      </c>
      <c r="H2722" t="s">
        <v>256</v>
      </c>
      <c r="I2722" t="s">
        <v>147</v>
      </c>
      <c r="J2722">
        <v>2.8432518166065499E-3</v>
      </c>
      <c r="K2722">
        <v>0.1146073020932744</v>
      </c>
      <c r="L2722">
        <v>3.554699447337055E-2</v>
      </c>
      <c r="M2722"/>
      <c r="N2722">
        <v>3.4785041087469107E-3</v>
      </c>
      <c r="O2722">
        <v>0.84636719932460824</v>
      </c>
      <c r="P2722">
        <v>3.1225599999999996E-2</v>
      </c>
      <c r="Q2722">
        <v>1.3240906400000001</v>
      </c>
      <c r="R2722">
        <v>34.272184959999997</v>
      </c>
      <c r="S2722">
        <v>18.288133500000001</v>
      </c>
      <c r="T2722">
        <v>7.0966103999999994</v>
      </c>
      <c r="U2722">
        <v>0.43429780000000001</v>
      </c>
      <c r="V2722"/>
      <c r="W2722">
        <v>3.1156958000000006</v>
      </c>
      <c r="X2722">
        <v>19.405833299999998</v>
      </c>
      <c r="Y2722">
        <v>4.6471026200000001</v>
      </c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/>
      <c r="AW2722"/>
      <c r="AX2722"/>
      <c r="AY2722"/>
      <c r="AZ2722"/>
      <c r="BA2722"/>
      <c r="BB2722"/>
      <c r="BC2722"/>
    </row>
    <row r="2723" spans="1:55" x14ac:dyDescent="0.2">
      <c r="A2723" s="3" t="str">
        <f t="shared" si="42"/>
        <v>EthiopiaAR6_FAO2001</v>
      </c>
      <c r="B2723" t="s">
        <v>165</v>
      </c>
      <c r="C2723" t="s">
        <v>166</v>
      </c>
      <c r="D2723" t="s">
        <v>300</v>
      </c>
      <c r="E2723" t="s">
        <v>55</v>
      </c>
      <c r="F2723">
        <v>108.53362196406948</v>
      </c>
      <c r="G2723">
        <v>1.5725195800489855</v>
      </c>
      <c r="H2723" t="s">
        <v>303</v>
      </c>
      <c r="I2723" t="s">
        <v>167</v>
      </c>
      <c r="J2723">
        <v>3.0112780314721786E-3</v>
      </c>
      <c r="K2723">
        <v>0.11811066572410103</v>
      </c>
      <c r="L2723">
        <v>3.4169417488647345E-2</v>
      </c>
      <c r="M2723"/>
      <c r="N2723">
        <v>3.339057459263398E-3</v>
      </c>
      <c r="O2723">
        <v>0.84438085932798823</v>
      </c>
      <c r="P2723">
        <v>3.1851199999999996E-2</v>
      </c>
      <c r="Q2723">
        <v>1.4277009000000001</v>
      </c>
      <c r="R2723">
        <v>36.824450719999994</v>
      </c>
      <c r="S2723">
        <v>19.593428400000001</v>
      </c>
      <c r="T2723">
        <v>7.1189985</v>
      </c>
      <c r="U2723">
        <v>0.28476328000000001</v>
      </c>
      <c r="V2723"/>
      <c r="W2723">
        <v>0.89084807999999993</v>
      </c>
      <c r="X2723">
        <v>30.060113600000001</v>
      </c>
      <c r="Y2723">
        <v>3.3822031799999994</v>
      </c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/>
      <c r="AW2723"/>
      <c r="AX2723"/>
      <c r="AY2723"/>
      <c r="AZ2723"/>
      <c r="BA2723"/>
      <c r="BB2723"/>
      <c r="BC2723"/>
    </row>
    <row r="2724" spans="1:55" x14ac:dyDescent="0.2">
      <c r="A2724" s="3" t="str">
        <f t="shared" si="42"/>
        <v>EthiopiaAR6_FAO2002</v>
      </c>
      <c r="B2724" t="s">
        <v>165</v>
      </c>
      <c r="C2724" t="s">
        <v>166</v>
      </c>
      <c r="D2724" t="s">
        <v>300</v>
      </c>
      <c r="E2724" t="s">
        <v>52</v>
      </c>
      <c r="F2724">
        <v>118.26168241734945</v>
      </c>
      <c r="G2724">
        <v>1.6639416468967874</v>
      </c>
      <c r="H2724" t="s">
        <v>305</v>
      </c>
      <c r="I2724" t="s">
        <v>202</v>
      </c>
      <c r="J2724">
        <v>3.198880456761575E-3</v>
      </c>
      <c r="K2724">
        <v>0.11200766734525457</v>
      </c>
      <c r="L2724">
        <v>3.1972525133822656E-2</v>
      </c>
      <c r="M2724"/>
      <c r="N2724">
        <v>3.0525525480520296E-3</v>
      </c>
      <c r="O2724">
        <v>0.85296725497287074</v>
      </c>
      <c r="P2724">
        <v>2.93216E-2</v>
      </c>
      <c r="Q2724">
        <v>1.6368492800000001</v>
      </c>
      <c r="R2724">
        <v>41.793887999999995</v>
      </c>
      <c r="S2724">
        <v>22.2132729</v>
      </c>
      <c r="T2724">
        <v>7.1952653</v>
      </c>
      <c r="U2724">
        <v>0.45888987999999997</v>
      </c>
      <c r="V2724"/>
      <c r="W2724">
        <v>1.08409442</v>
      </c>
      <c r="X2724">
        <v>30.060113600000001</v>
      </c>
      <c r="Y2724">
        <v>4.6170129600000003</v>
      </c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/>
      <c r="AW2724"/>
      <c r="AX2724"/>
      <c r="AY2724"/>
      <c r="AZ2724"/>
      <c r="BA2724"/>
      <c r="BB2724"/>
      <c r="BC2724"/>
    </row>
    <row r="2725" spans="1:55" x14ac:dyDescent="0.2">
      <c r="A2725" s="3" t="str">
        <f t="shared" si="42"/>
        <v>EthiopiaAR6_FAO2003</v>
      </c>
      <c r="B2725" t="s">
        <v>165</v>
      </c>
      <c r="C2725" t="s">
        <v>166</v>
      </c>
      <c r="D2725" t="s">
        <v>300</v>
      </c>
      <c r="E2725" t="s">
        <v>50</v>
      </c>
      <c r="F2725">
        <v>116.71847890966639</v>
      </c>
      <c r="G2725">
        <v>1.5951938297785511</v>
      </c>
      <c r="H2725" t="s">
        <v>302</v>
      </c>
      <c r="I2725" t="s">
        <v>167</v>
      </c>
      <c r="J2725">
        <v>3.0748564289869861E-3</v>
      </c>
      <c r="K2725">
        <v>0.11883081986543274</v>
      </c>
      <c r="L2725">
        <v>3.3017210499865009E-2</v>
      </c>
      <c r="M2725"/>
      <c r="N2725">
        <v>3.8674253144556359E-3</v>
      </c>
      <c r="O2725">
        <v>0.84428454432024669</v>
      </c>
      <c r="P2725">
        <v>2.74176E-2</v>
      </c>
      <c r="Q2725">
        <v>1.5936585399999998</v>
      </c>
      <c r="R2725">
        <v>40.718889600000004</v>
      </c>
      <c r="S2725">
        <v>21.401944199999999</v>
      </c>
      <c r="T2725">
        <v>7.1802376999999993</v>
      </c>
      <c r="U2725">
        <v>0.59087515999999995</v>
      </c>
      <c r="V2725"/>
      <c r="W2725">
        <v>1.4138382599999999</v>
      </c>
      <c r="X2725">
        <v>30.060113600000001</v>
      </c>
      <c r="Y2725">
        <v>3.8737630600000004</v>
      </c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/>
      <c r="AW2725"/>
      <c r="AX2725"/>
      <c r="AY2725"/>
      <c r="AZ2725"/>
      <c r="BA2725"/>
      <c r="BB2725"/>
      <c r="BC2725"/>
    </row>
    <row r="2726" spans="1:55" x14ac:dyDescent="0.2">
      <c r="A2726" s="3" t="str">
        <f t="shared" si="42"/>
        <v>EthiopiaAR6_FAO2004</v>
      </c>
      <c r="B2726" t="s">
        <v>165</v>
      </c>
      <c r="C2726" t="s">
        <v>166</v>
      </c>
      <c r="D2726" t="s">
        <v>300</v>
      </c>
      <c r="E2726" t="s">
        <v>46</v>
      </c>
      <c r="F2726">
        <v>118.82096082844976</v>
      </c>
      <c r="G2726">
        <v>1.577946106981992</v>
      </c>
      <c r="H2726" t="s">
        <v>303</v>
      </c>
      <c r="I2726" t="s">
        <v>167</v>
      </c>
      <c r="J2726">
        <v>2.9869042137321E-3</v>
      </c>
      <c r="K2726">
        <v>0.12098721562106433</v>
      </c>
      <c r="L2726">
        <v>3.3043938822079968E-2</v>
      </c>
      <c r="M2726"/>
      <c r="N2726">
        <v>4.4066299106599411E-3</v>
      </c>
      <c r="O2726">
        <v>0.84156221564619571</v>
      </c>
      <c r="P2726">
        <v>2.4752E-2</v>
      </c>
      <c r="Q2726">
        <v>1.6135008</v>
      </c>
      <c r="R2726">
        <v>41.224722560000004</v>
      </c>
      <c r="S2726">
        <v>22.0313184</v>
      </c>
      <c r="T2726">
        <v>7.2041544000000002</v>
      </c>
      <c r="U2726">
        <v>0.51088946000000002</v>
      </c>
      <c r="V2726"/>
      <c r="W2726">
        <v>1.3556725200000002</v>
      </c>
      <c r="X2726">
        <v>30.060113600000001</v>
      </c>
      <c r="Y2726">
        <v>4.2171579999999995</v>
      </c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  <c r="AW2726"/>
      <c r="AX2726"/>
      <c r="AY2726"/>
      <c r="AZ2726"/>
      <c r="BA2726"/>
      <c r="BB2726"/>
      <c r="BC2726"/>
    </row>
    <row r="2727" spans="1:55" x14ac:dyDescent="0.2">
      <c r="A2727" s="3" t="str">
        <f t="shared" si="42"/>
        <v>EthiopiaAR6_FAO2005</v>
      </c>
      <c r="B2727" t="s">
        <v>165</v>
      </c>
      <c r="C2727" t="s">
        <v>166</v>
      </c>
      <c r="D2727" t="s">
        <v>300</v>
      </c>
      <c r="E2727" t="s">
        <v>43</v>
      </c>
      <c r="F2727">
        <v>122.41655019606867</v>
      </c>
      <c r="G2727">
        <v>1.5801812960752089</v>
      </c>
      <c r="H2727" t="s">
        <v>302</v>
      </c>
      <c r="I2727" t="s">
        <v>169</v>
      </c>
      <c r="J2727">
        <v>3.0085568856772502E-3</v>
      </c>
      <c r="K2727">
        <v>0.11647070301285824</v>
      </c>
      <c r="L2727">
        <v>3.2666388065329809E-2</v>
      </c>
      <c r="M2727"/>
      <c r="N2727">
        <v>5.0777447902625372E-3</v>
      </c>
      <c r="O2727">
        <v>0.84578516413154947</v>
      </c>
      <c r="P2727">
        <v>2.376464E-2</v>
      </c>
      <c r="Q2727">
        <v>1.6917181800000001</v>
      </c>
      <c r="R2727">
        <v>42.958224800000004</v>
      </c>
      <c r="S2727">
        <v>23.021216399999997</v>
      </c>
      <c r="T2727">
        <v>7.2655082000000002</v>
      </c>
      <c r="U2727">
        <v>0.63702459999999994</v>
      </c>
      <c r="V2727"/>
      <c r="W2727">
        <v>1.54254286</v>
      </c>
      <c r="X2727">
        <v>30.060113600000001</v>
      </c>
      <c r="Y2727">
        <v>4.7067669599999995</v>
      </c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  <c r="AW2727"/>
      <c r="AX2727"/>
      <c r="AY2727"/>
      <c r="AZ2727"/>
      <c r="BA2727"/>
      <c r="BB2727"/>
      <c r="BC2727"/>
    </row>
    <row r="2728" spans="1:55" x14ac:dyDescent="0.2">
      <c r="A2728" s="3" t="str">
        <f t="shared" si="42"/>
        <v>EthiopiaAR6_FAO2006</v>
      </c>
      <c r="B2728" t="s">
        <v>165</v>
      </c>
      <c r="C2728" t="s">
        <v>166</v>
      </c>
      <c r="D2728" t="s">
        <v>300</v>
      </c>
      <c r="E2728" t="s">
        <v>39</v>
      </c>
      <c r="F2728">
        <v>127.32022858830007</v>
      </c>
      <c r="G2728">
        <v>1.5976728702696232</v>
      </c>
      <c r="H2728" t="s">
        <v>257</v>
      </c>
      <c r="I2728" t="s">
        <v>218</v>
      </c>
      <c r="J2728">
        <v>3.0205367367108064E-3</v>
      </c>
      <c r="K2728">
        <v>0.11649566327605022</v>
      </c>
      <c r="L2728">
        <v>3.2052265344603016E-2</v>
      </c>
      <c r="M2728"/>
      <c r="N2728">
        <v>5.3377221163931447E-3</v>
      </c>
      <c r="O2728">
        <v>0.84611434926295359</v>
      </c>
      <c r="P2728">
        <v>2.4450079999999999E-2</v>
      </c>
      <c r="Q2728">
        <v>1.8183290999999999</v>
      </c>
      <c r="R2728">
        <v>46.574755839999995</v>
      </c>
      <c r="S2728">
        <v>24.867542700000001</v>
      </c>
      <c r="T2728">
        <v>7.2933855999999997</v>
      </c>
      <c r="U2728">
        <v>0.39524462000000005</v>
      </c>
      <c r="V2728"/>
      <c r="W2728">
        <v>1.3818821000000001</v>
      </c>
      <c r="X2728">
        <v>30.060113600000001</v>
      </c>
      <c r="Y2728">
        <v>3.4859925</v>
      </c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/>
      <c r="AW2728"/>
      <c r="AX2728"/>
      <c r="AY2728"/>
      <c r="AZ2728"/>
      <c r="BA2728"/>
      <c r="BB2728"/>
      <c r="BC2728"/>
    </row>
    <row r="2729" spans="1:55" x14ac:dyDescent="0.2">
      <c r="A2729" s="3" t="str">
        <f t="shared" si="42"/>
        <v>EthiopiaAR6_FAO2007</v>
      </c>
      <c r="B2729" t="s">
        <v>165</v>
      </c>
      <c r="C2729" t="s">
        <v>166</v>
      </c>
      <c r="D2729" t="s">
        <v>300</v>
      </c>
      <c r="E2729" t="s">
        <v>37</v>
      </c>
      <c r="F2729">
        <v>137.54839199768915</v>
      </c>
      <c r="G2729">
        <v>1.6774974591523881</v>
      </c>
      <c r="H2729" t="s">
        <v>302</v>
      </c>
      <c r="I2729" t="s">
        <v>208</v>
      </c>
      <c r="J2729">
        <v>3.208302659448355E-3</v>
      </c>
      <c r="K2729">
        <v>0.11433248256704846</v>
      </c>
      <c r="L2729">
        <v>3.0264962803474651E-2</v>
      </c>
      <c r="M2729"/>
      <c r="N2729">
        <v>4.575844114634027E-3</v>
      </c>
      <c r="O2729">
        <v>0.85082671051484293</v>
      </c>
      <c r="P2729">
        <v>1.6020799999999999E-3</v>
      </c>
      <c r="Q2729">
        <v>2.0180283000000001</v>
      </c>
      <c r="R2729">
        <v>51.796911039999998</v>
      </c>
      <c r="S2729">
        <v>27.5885064</v>
      </c>
      <c r="T2729">
        <v>7.2886495999999994</v>
      </c>
      <c r="U2729">
        <v>0.58339565999999998</v>
      </c>
      <c r="V2729"/>
      <c r="W2729">
        <v>1.5545155399999999</v>
      </c>
      <c r="X2729">
        <v>30.060113600000001</v>
      </c>
      <c r="Y2729">
        <v>4.4290853600000002</v>
      </c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  <c r="AW2729"/>
      <c r="AX2729"/>
      <c r="AY2729"/>
      <c r="AZ2729"/>
      <c r="BA2729"/>
      <c r="BB2729"/>
      <c r="BC2729"/>
    </row>
    <row r="2730" spans="1:55" x14ac:dyDescent="0.2">
      <c r="A2730" s="3" t="str">
        <f t="shared" si="42"/>
        <v>EthiopiaAR6_FAO2008</v>
      </c>
      <c r="B2730" t="s">
        <v>165</v>
      </c>
      <c r="C2730" t="s">
        <v>166</v>
      </c>
      <c r="D2730" t="s">
        <v>300</v>
      </c>
      <c r="E2730" t="s">
        <v>33</v>
      </c>
      <c r="F2730">
        <v>141.4552379354239</v>
      </c>
      <c r="G2730">
        <v>1.6768621675130257</v>
      </c>
      <c r="H2730" t="s">
        <v>302</v>
      </c>
      <c r="I2730" t="s">
        <v>232</v>
      </c>
      <c r="J2730">
        <v>3.2826733793249515E-3</v>
      </c>
      <c r="K2730">
        <v>0.11642654179642645</v>
      </c>
      <c r="L2730">
        <v>3.0008730999057511E-2</v>
      </c>
      <c r="M2730"/>
      <c r="N2730">
        <v>4.9867365132284739E-3</v>
      </c>
      <c r="O2730">
        <v>0.84857799069128759</v>
      </c>
      <c r="P2730">
        <v>3.4544000000000003E-3</v>
      </c>
      <c r="Q2730">
        <v>2.1062267800000001</v>
      </c>
      <c r="R2730">
        <v>54.648175519999995</v>
      </c>
      <c r="S2730">
        <v>28.801172399999999</v>
      </c>
      <c r="T2730">
        <v>7.3175274999999997</v>
      </c>
      <c r="U2730">
        <v>0.43268573999999999</v>
      </c>
      <c r="V2730"/>
      <c r="W2730">
        <v>1.2212894400000001</v>
      </c>
      <c r="X2730">
        <v>30.060113600000001</v>
      </c>
      <c r="Y2730">
        <v>3.5949370600000004</v>
      </c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  <c r="AW2730"/>
      <c r="AX2730"/>
      <c r="AY2730"/>
      <c r="AZ2730"/>
      <c r="BA2730"/>
      <c r="BB2730"/>
      <c r="BC2730"/>
    </row>
    <row r="2731" spans="1:55" x14ac:dyDescent="0.2">
      <c r="A2731" s="3" t="str">
        <f t="shared" si="42"/>
        <v>EthiopiaAR6_FAO2009</v>
      </c>
      <c r="B2731" t="s">
        <v>165</v>
      </c>
      <c r="C2731" t="s">
        <v>166</v>
      </c>
      <c r="D2731" t="s">
        <v>300</v>
      </c>
      <c r="E2731" t="s">
        <v>31</v>
      </c>
      <c r="F2731">
        <v>145.59767822925667</v>
      </c>
      <c r="G2731">
        <v>1.6782513567196473</v>
      </c>
      <c r="H2731" t="s">
        <v>303</v>
      </c>
      <c r="I2731" t="s">
        <v>208</v>
      </c>
      <c r="J2731">
        <v>3.3839467656162927E-3</v>
      </c>
      <c r="K2731">
        <v>0.11565496464168958</v>
      </c>
      <c r="L2731">
        <v>2.9718107145409591E-2</v>
      </c>
      <c r="M2731"/>
      <c r="N2731">
        <v>4.4650437280762054E-3</v>
      </c>
      <c r="O2731">
        <v>0.85016188448482466</v>
      </c>
      <c r="P2731">
        <v>0.18179120000000001</v>
      </c>
      <c r="Q2731">
        <v>2.1824345800000002</v>
      </c>
      <c r="R2731">
        <v>56.995554559999988</v>
      </c>
      <c r="S2731">
        <v>30.125058599999999</v>
      </c>
      <c r="T2731">
        <v>7.3784035000000001</v>
      </c>
      <c r="U2731">
        <v>0.30430259999999998</v>
      </c>
      <c r="V2731"/>
      <c r="W2731">
        <v>0.79413500000000004</v>
      </c>
      <c r="X2731">
        <v>30.060113600000001</v>
      </c>
      <c r="Y2731">
        <v>3.7862978599999995</v>
      </c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  <c r="AW2731"/>
      <c r="AX2731"/>
      <c r="AY2731"/>
      <c r="AZ2731"/>
      <c r="BA2731"/>
      <c r="BB2731"/>
      <c r="BC2731"/>
    </row>
    <row r="2732" spans="1:55" x14ac:dyDescent="0.2">
      <c r="A2732" s="3" t="str">
        <f t="shared" si="42"/>
        <v>EthiopiaAR6_FAO2010</v>
      </c>
      <c r="B2732" t="s">
        <v>165</v>
      </c>
      <c r="C2732" t="s">
        <v>166</v>
      </c>
      <c r="D2732" t="s">
        <v>300</v>
      </c>
      <c r="E2732" t="s">
        <v>30</v>
      </c>
      <c r="F2732">
        <v>150.90245186699144</v>
      </c>
      <c r="G2732">
        <v>1.6910150977066594</v>
      </c>
      <c r="H2732" t="s">
        <v>302</v>
      </c>
      <c r="I2732" t="s">
        <v>232</v>
      </c>
      <c r="J2732">
        <v>3.3697287357737581E-3</v>
      </c>
      <c r="K2732">
        <v>0.11334095342733617</v>
      </c>
      <c r="L2732">
        <v>2.9216772579348148E-2</v>
      </c>
      <c r="M2732"/>
      <c r="N2732">
        <v>4.188136058631161E-3</v>
      </c>
      <c r="O2732">
        <v>0.85325413793468452</v>
      </c>
      <c r="P2732">
        <v>0.11372863999999998</v>
      </c>
      <c r="Q2732">
        <v>2.3014133000000001</v>
      </c>
      <c r="R2732">
        <v>60.102928799999994</v>
      </c>
      <c r="S2732">
        <v>31.800268499999998</v>
      </c>
      <c r="T2732">
        <v>7.3890074000000006</v>
      </c>
      <c r="U2732">
        <v>0.5987688000000001</v>
      </c>
      <c r="V2732"/>
      <c r="W2732">
        <v>1.2995394999999998</v>
      </c>
      <c r="X2732">
        <v>30.060113600000001</v>
      </c>
      <c r="Y2732">
        <v>3.4081866000000001</v>
      </c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  <c r="AW2732"/>
      <c r="AX2732"/>
      <c r="AY2732"/>
      <c r="AZ2732"/>
      <c r="BA2732"/>
      <c r="BB2732"/>
      <c r="BC2732"/>
    </row>
    <row r="2733" spans="1:55" x14ac:dyDescent="0.2">
      <c r="A2733" s="3" t="str">
        <f t="shared" si="42"/>
        <v>EthiopiaAR6_FAO2011</v>
      </c>
      <c r="B2733" t="s">
        <v>165</v>
      </c>
      <c r="C2733" t="s">
        <v>166</v>
      </c>
      <c r="D2733" t="s">
        <v>300</v>
      </c>
      <c r="E2733" t="s">
        <v>29</v>
      </c>
      <c r="F2733">
        <v>150.93698563128132</v>
      </c>
      <c r="G2733">
        <v>1.6438726866871645</v>
      </c>
      <c r="H2733" t="s">
        <v>257</v>
      </c>
      <c r="I2733" t="s">
        <v>208</v>
      </c>
      <c r="J2733">
        <v>3.3604251701626004E-3</v>
      </c>
      <c r="K2733">
        <v>0.12150622277659562</v>
      </c>
      <c r="L2733">
        <v>2.9774810800300224E-2</v>
      </c>
      <c r="M2733"/>
      <c r="N2733">
        <v>5.2757115604869266E-3</v>
      </c>
      <c r="O2733">
        <v>0.84344325486261729</v>
      </c>
      <c r="P2733">
        <v>0.11671247999999998</v>
      </c>
      <c r="Q2733">
        <v>2.2475773399999999</v>
      </c>
      <c r="R2733">
        <v>58.678736799999996</v>
      </c>
      <c r="S2733">
        <v>31.1744433</v>
      </c>
      <c r="T2733">
        <v>7.4033981000000004</v>
      </c>
      <c r="U2733">
        <v>0.60377424000000002</v>
      </c>
      <c r="V2733"/>
      <c r="W2733">
        <v>1.3426399600000001</v>
      </c>
      <c r="X2733">
        <v>31.379165</v>
      </c>
      <c r="Y2733">
        <v>3.5238941000000001</v>
      </c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  <c r="AW2733"/>
      <c r="AX2733"/>
      <c r="AY2733"/>
      <c r="AZ2733"/>
      <c r="BA2733"/>
      <c r="BB2733"/>
      <c r="BC2733"/>
    </row>
    <row r="2734" spans="1:55" x14ac:dyDescent="0.2">
      <c r="A2734" s="3" t="str">
        <f t="shared" si="42"/>
        <v>EthiopiaAR6_FAO2012</v>
      </c>
      <c r="B2734" t="s">
        <v>165</v>
      </c>
      <c r="C2734" t="s">
        <v>166</v>
      </c>
      <c r="D2734" t="s">
        <v>300</v>
      </c>
      <c r="E2734" t="s">
        <v>28</v>
      </c>
      <c r="F2734">
        <v>156.59427422216257</v>
      </c>
      <c r="G2734">
        <v>1.6579370255454724</v>
      </c>
      <c r="H2734" t="s">
        <v>256</v>
      </c>
      <c r="I2734" t="s">
        <v>208</v>
      </c>
      <c r="J2734">
        <v>3.4479427923609996E-3</v>
      </c>
      <c r="K2734">
        <v>0.12202747357129076</v>
      </c>
      <c r="L2734">
        <v>2.9243455968290036E-2</v>
      </c>
      <c r="M2734"/>
      <c r="N2734">
        <v>8.6657063723466939E-3</v>
      </c>
      <c r="O2734">
        <v>0.84006336408807247</v>
      </c>
      <c r="P2734">
        <v>0.1592152</v>
      </c>
      <c r="Q2734">
        <v>2.3248363400000001</v>
      </c>
      <c r="R2734">
        <v>60.644333920000001</v>
      </c>
      <c r="S2734">
        <v>32.792732700000002</v>
      </c>
      <c r="T2734">
        <v>7.3988526000000006</v>
      </c>
      <c r="U2734">
        <v>0.59641734000000002</v>
      </c>
      <c r="V2734"/>
      <c r="W2734">
        <v>1.40528246</v>
      </c>
      <c r="X2734">
        <v>31.379165</v>
      </c>
      <c r="Y2734">
        <v>3.9928383800000002</v>
      </c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  <c r="AW2734"/>
      <c r="AX2734"/>
      <c r="AY2734"/>
      <c r="AZ2734"/>
      <c r="BA2734"/>
      <c r="BB2734"/>
      <c r="BC2734"/>
    </row>
    <row r="2735" spans="1:55" x14ac:dyDescent="0.2">
      <c r="A2735" s="3" t="str">
        <f t="shared" si="42"/>
        <v>EthiopiaAR6_FAO2013</v>
      </c>
      <c r="B2735" t="s">
        <v>165</v>
      </c>
      <c r="C2735" t="s">
        <v>166</v>
      </c>
      <c r="D2735" t="s">
        <v>300</v>
      </c>
      <c r="E2735" t="s">
        <v>27</v>
      </c>
      <c r="F2735">
        <v>160.92358548983159</v>
      </c>
      <c r="G2735">
        <v>1.6575643650990273</v>
      </c>
      <c r="H2735" t="s">
        <v>305</v>
      </c>
      <c r="I2735" t="s">
        <v>208</v>
      </c>
      <c r="J2735">
        <v>3.4974133794670988E-3</v>
      </c>
      <c r="K2735">
        <v>0.12846870315897102</v>
      </c>
      <c r="L2735">
        <v>2.8986399476886495E-2</v>
      </c>
      <c r="M2735"/>
      <c r="N2735">
        <v>1.0868512497259238E-2</v>
      </c>
      <c r="O2735">
        <v>0.83167638486688333</v>
      </c>
      <c r="P2735">
        <v>0.12878655999999997</v>
      </c>
      <c r="Q2735">
        <v>2.4061885799999998</v>
      </c>
      <c r="R2735">
        <v>62.7606544</v>
      </c>
      <c r="S2735">
        <v>33.489974699999998</v>
      </c>
      <c r="T2735">
        <v>7.3378417000000002</v>
      </c>
      <c r="U2735">
        <v>0.40510559999999995</v>
      </c>
      <c r="V2735"/>
      <c r="W2735">
        <v>1.05433176</v>
      </c>
      <c r="X2735">
        <v>31.379165</v>
      </c>
      <c r="Y2735">
        <v>3.7844232</v>
      </c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  <c r="AW2735"/>
      <c r="AX2735"/>
      <c r="AY2735"/>
      <c r="AZ2735"/>
      <c r="BA2735"/>
      <c r="BB2735"/>
      <c r="BC2735"/>
    </row>
    <row r="2736" spans="1:55" x14ac:dyDescent="0.2">
      <c r="A2736" s="3" t="str">
        <f t="shared" si="42"/>
        <v>EthiopiaAR6_FAO2014</v>
      </c>
      <c r="B2736" t="s">
        <v>165</v>
      </c>
      <c r="C2736" t="s">
        <v>166</v>
      </c>
      <c r="D2736" t="s">
        <v>300</v>
      </c>
      <c r="E2736" t="s">
        <v>24</v>
      </c>
      <c r="F2736">
        <v>167.27027185385305</v>
      </c>
      <c r="G2736">
        <v>1.6769493243906579</v>
      </c>
      <c r="H2736" t="s">
        <v>256</v>
      </c>
      <c r="I2736" t="s">
        <v>208</v>
      </c>
      <c r="J2736">
        <v>3.5871024264191123E-3</v>
      </c>
      <c r="K2736">
        <v>0.13739893689894409</v>
      </c>
      <c r="L2736">
        <v>2.8396157031933801E-2</v>
      </c>
      <c r="M2736"/>
      <c r="N2736">
        <v>1.2566488813006498E-2</v>
      </c>
      <c r="O2736">
        <v>0.82163841725611564</v>
      </c>
      <c r="P2736">
        <v>0.17833679999999999</v>
      </c>
      <c r="Q2736">
        <v>2.4982841399999995</v>
      </c>
      <c r="R2736">
        <v>64.989414239999988</v>
      </c>
      <c r="S2736">
        <v>35.029558199999997</v>
      </c>
      <c r="T2736">
        <v>7.2597531000000002</v>
      </c>
      <c r="U2736">
        <v>0.45804790000000001</v>
      </c>
      <c r="V2736"/>
      <c r="W2736">
        <v>1.0787239</v>
      </c>
      <c r="X2736">
        <v>31.379165</v>
      </c>
      <c r="Y2736">
        <v>3.4965700399999995</v>
      </c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  <c r="AW2736"/>
      <c r="AX2736"/>
      <c r="AY2736"/>
      <c r="AZ2736"/>
      <c r="BA2736"/>
      <c r="BB2736"/>
      <c r="BC2736"/>
    </row>
    <row r="2737" spans="1:55" x14ac:dyDescent="0.2">
      <c r="A2737" s="3" t="str">
        <f t="shared" si="42"/>
        <v>EthiopiaAR6_FAO2015</v>
      </c>
      <c r="B2737" t="s">
        <v>165</v>
      </c>
      <c r="C2737" t="s">
        <v>166</v>
      </c>
      <c r="D2737" t="s">
        <v>300</v>
      </c>
      <c r="E2737" t="s">
        <v>22</v>
      </c>
      <c r="F2737">
        <v>170.5434887770833</v>
      </c>
      <c r="G2737">
        <v>1.6642952565392033</v>
      </c>
      <c r="H2737" t="s">
        <v>297</v>
      </c>
      <c r="I2737" t="s">
        <v>219</v>
      </c>
      <c r="J2737">
        <v>3.6638451152338132E-3</v>
      </c>
      <c r="K2737">
        <v>0.13485509767919282</v>
      </c>
      <c r="L2737">
        <v>2.8350953262245526E-2</v>
      </c>
      <c r="M2737"/>
      <c r="N2737">
        <v>1.7039642034052799E-2</v>
      </c>
      <c r="O2737">
        <v>0.8197543070245088</v>
      </c>
      <c r="P2737">
        <v>0.17308992000000001</v>
      </c>
      <c r="Q2737">
        <v>2.5535456399999998</v>
      </c>
      <c r="R2737">
        <v>66.163711679999992</v>
      </c>
      <c r="S2737">
        <v>35.731168199999999</v>
      </c>
      <c r="T2737">
        <v>7.2597531000000002</v>
      </c>
      <c r="U2737">
        <v>0.37611671999999996</v>
      </c>
      <c r="V2737"/>
      <c r="W2737">
        <v>0.98619331999999993</v>
      </c>
      <c r="X2737">
        <v>31.379165</v>
      </c>
      <c r="Y2737">
        <v>4.0001026</v>
      </c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  <c r="AW2737"/>
      <c r="AX2737"/>
      <c r="AY2737"/>
      <c r="AZ2737"/>
      <c r="BA2737"/>
      <c r="BB2737"/>
      <c r="BC2737"/>
    </row>
    <row r="2738" spans="1:55" x14ac:dyDescent="0.2">
      <c r="A2738" s="3" t="str">
        <f t="shared" si="42"/>
        <v>EthiopiaAR6_FAO2016</v>
      </c>
      <c r="B2738" t="s">
        <v>165</v>
      </c>
      <c r="C2738" t="s">
        <v>166</v>
      </c>
      <c r="D2738" t="s">
        <v>300</v>
      </c>
      <c r="E2738" t="s">
        <v>21</v>
      </c>
      <c r="F2738">
        <v>176.90799461205992</v>
      </c>
      <c r="G2738">
        <v>1.6801459882306953</v>
      </c>
      <c r="H2738" t="s">
        <v>302</v>
      </c>
      <c r="I2738" t="s">
        <v>208</v>
      </c>
      <c r="J2738">
        <v>3.7548579316703579E-3</v>
      </c>
      <c r="K2738">
        <v>0.14206942764827571</v>
      </c>
      <c r="L2738">
        <v>2.7841174628207482E-2</v>
      </c>
      <c r="M2738"/>
      <c r="N2738">
        <v>1.8619848171493803E-2</v>
      </c>
      <c r="O2738">
        <v>0.811469549552023</v>
      </c>
      <c r="P2738">
        <v>0.18437520000000002</v>
      </c>
      <c r="Q2738">
        <v>2.6346273400000002</v>
      </c>
      <c r="R2738">
        <v>68.246907999999991</v>
      </c>
      <c r="S2738">
        <v>37.357238100000004</v>
      </c>
      <c r="T2738">
        <v>7.2029693999999997</v>
      </c>
      <c r="U2738">
        <v>0.40689301999999999</v>
      </c>
      <c r="V2738"/>
      <c r="W2738">
        <v>1.0208497000000001</v>
      </c>
      <c r="X2738">
        <v>31.196030799999999</v>
      </c>
      <c r="Y2738">
        <v>3.6671517199999997</v>
      </c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  <c r="AW2738"/>
      <c r="AX2738"/>
      <c r="AY2738"/>
      <c r="AZ2738"/>
      <c r="BA2738"/>
      <c r="BB2738"/>
      <c r="BC2738"/>
    </row>
    <row r="2739" spans="1:55" x14ac:dyDescent="0.2">
      <c r="A2739" s="3" t="str">
        <f t="shared" si="42"/>
        <v>EthiopiaAR6_FAO2017</v>
      </c>
      <c r="B2739" t="s">
        <v>165</v>
      </c>
      <c r="C2739" t="s">
        <v>166</v>
      </c>
      <c r="D2739" t="s">
        <v>300</v>
      </c>
      <c r="E2739" t="s">
        <v>20</v>
      </c>
      <c r="F2739">
        <v>180.15736295388226</v>
      </c>
      <c r="G2739">
        <v>1.6650718701591134</v>
      </c>
      <c r="H2739" t="s">
        <v>302</v>
      </c>
      <c r="I2739" t="s">
        <v>208</v>
      </c>
      <c r="J2739">
        <v>3.7709801328164555E-3</v>
      </c>
      <c r="K2739">
        <v>0.14351975765630931</v>
      </c>
      <c r="L2739">
        <v>2.7840007094382446E-2</v>
      </c>
      <c r="M2739"/>
      <c r="N2739">
        <v>1.9571778484027913E-2</v>
      </c>
      <c r="O2739">
        <v>0.80906845676528028</v>
      </c>
      <c r="P2739">
        <v>0.20223199999999997</v>
      </c>
      <c r="Q2739">
        <v>2.6918521800000001</v>
      </c>
      <c r="R2739">
        <v>69.777598879999985</v>
      </c>
      <c r="S2739">
        <v>38.309243699999996</v>
      </c>
      <c r="T2739">
        <v>7.2015951999999999</v>
      </c>
      <c r="U2739">
        <v>0.50187318000000003</v>
      </c>
      <c r="V2739"/>
      <c r="W2739">
        <v>1.06803464</v>
      </c>
      <c r="X2739">
        <v>31.196030799999999</v>
      </c>
      <c r="Y2739">
        <v>3.2520299000000001</v>
      </c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  <c r="AW2739"/>
      <c r="AX2739"/>
      <c r="AY2739"/>
      <c r="AZ2739"/>
      <c r="BA2739"/>
      <c r="BB2739"/>
      <c r="BC2739"/>
    </row>
    <row r="2740" spans="1:55" x14ac:dyDescent="0.2">
      <c r="A2740" s="3" t="str">
        <f t="shared" si="42"/>
        <v>EthiopiaAR6_FAO2018</v>
      </c>
      <c r="B2740" t="s">
        <v>165</v>
      </c>
      <c r="C2740" t="s">
        <v>166</v>
      </c>
      <c r="D2740" t="s">
        <v>300</v>
      </c>
      <c r="E2740" t="s">
        <v>19</v>
      </c>
      <c r="F2740">
        <v>182.79352057382536</v>
      </c>
      <c r="G2740">
        <v>1.6448703769547126</v>
      </c>
      <c r="H2740" t="s">
        <v>303</v>
      </c>
      <c r="I2740" t="s">
        <v>208</v>
      </c>
      <c r="J2740">
        <v>3.7348225427934465E-3</v>
      </c>
      <c r="K2740">
        <v>0.14816381146576166</v>
      </c>
      <c r="L2740">
        <v>2.7932271003556559E-2</v>
      </c>
      <c r="M2740"/>
      <c r="N2740">
        <v>2.0137475269608057E-2</v>
      </c>
      <c r="O2740">
        <v>0.80376644226107363</v>
      </c>
      <c r="P2740">
        <v>0.24128303999999998</v>
      </c>
      <c r="Q2740">
        <v>2.7860022199999999</v>
      </c>
      <c r="R2740">
        <v>70.931311359999995</v>
      </c>
      <c r="S2740">
        <v>39.210962699999996</v>
      </c>
      <c r="T2740">
        <v>7.1352767999999998</v>
      </c>
      <c r="U2740">
        <v>0.36074358000000001</v>
      </c>
      <c r="V2740"/>
      <c r="W2740">
        <v>0.80378885999999994</v>
      </c>
      <c r="X2740">
        <v>31.196030799999999</v>
      </c>
      <c r="Y2740">
        <v>2.6103949600000003</v>
      </c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  <c r="AW2740"/>
      <c r="AX2740"/>
      <c r="AY2740"/>
      <c r="AZ2740"/>
      <c r="BA2740"/>
      <c r="BB2740"/>
      <c r="BC2740"/>
    </row>
    <row r="2741" spans="1:55" x14ac:dyDescent="0.2">
      <c r="A2741" s="3" t="str">
        <f t="shared" si="42"/>
        <v>EthiopiaAR6_FAO2019</v>
      </c>
      <c r="B2741" t="s">
        <v>165</v>
      </c>
      <c r="C2741" t="s">
        <v>166</v>
      </c>
      <c r="D2741" t="s">
        <v>300</v>
      </c>
      <c r="E2741" t="s">
        <v>18</v>
      </c>
      <c r="F2741">
        <v>194.2281502433222</v>
      </c>
      <c r="G2741">
        <v>1.7019553039070423</v>
      </c>
      <c r="H2741" t="s">
        <v>302</v>
      </c>
      <c r="I2741" t="s">
        <v>182</v>
      </c>
      <c r="J2741">
        <v>3.9473422472658436E-3</v>
      </c>
      <c r="K2741">
        <v>0.14441032313347368</v>
      </c>
      <c r="L2741">
        <v>2.6752528089041969E-2</v>
      </c>
      <c r="M2741"/>
      <c r="N2741">
        <v>1.9152733500986931E-2</v>
      </c>
      <c r="O2741">
        <v>0.80968441527649748</v>
      </c>
      <c r="P2741">
        <v>0.21924832</v>
      </c>
      <c r="Q2741">
        <v>3.0114216199999997</v>
      </c>
      <c r="R2741">
        <v>77.112261119999999</v>
      </c>
      <c r="S2741">
        <v>42.518630700000003</v>
      </c>
      <c r="T2741">
        <v>7.0441069000000001</v>
      </c>
      <c r="U2741">
        <v>0.43240508</v>
      </c>
      <c r="V2741"/>
      <c r="W2741">
        <v>1.17748874</v>
      </c>
      <c r="X2741">
        <v>31.196030799999999</v>
      </c>
      <c r="Y2741">
        <v>2.97687686</v>
      </c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  <c r="AW2741"/>
      <c r="AX2741"/>
      <c r="AY2741"/>
      <c r="AZ2741"/>
      <c r="BA2741"/>
      <c r="BB2741"/>
      <c r="BC2741"/>
    </row>
    <row r="2742" spans="1:55" x14ac:dyDescent="0.2">
      <c r="A2742" s="3" t="str">
        <f t="shared" si="42"/>
        <v>EthiopiaAR6_FAO2020</v>
      </c>
      <c r="B2742" t="s">
        <v>165</v>
      </c>
      <c r="C2742" t="s">
        <v>166</v>
      </c>
      <c r="D2742" t="s">
        <v>300</v>
      </c>
      <c r="E2742" t="s">
        <v>107</v>
      </c>
      <c r="F2742">
        <v>202.28704378178881</v>
      </c>
      <c r="G2742">
        <v>1.7261325307197997</v>
      </c>
      <c r="H2742" t="s">
        <v>305</v>
      </c>
      <c r="I2742" t="s">
        <v>182</v>
      </c>
      <c r="J2742">
        <v>4.3247857142623119E-3</v>
      </c>
      <c r="K2742">
        <v>0.14222225520352733</v>
      </c>
      <c r="L2742">
        <v>2.6132914090091712E-2</v>
      </c>
      <c r="M2742"/>
      <c r="N2742">
        <v>1.858250498759036E-2</v>
      </c>
      <c r="O2742">
        <v>0.81306232571879056</v>
      </c>
      <c r="P2742">
        <v>0.23819311999999995</v>
      </c>
      <c r="Q2742">
        <v>3.2028633599999998</v>
      </c>
      <c r="R2742">
        <v>81.46539808</v>
      </c>
      <c r="S2742">
        <v>44.850542099999998</v>
      </c>
      <c r="T2742">
        <v>7.0782816000000004</v>
      </c>
      <c r="U2742">
        <v>0.24331675999999999</v>
      </c>
      <c r="V2742"/>
      <c r="W2742">
        <v>1.4877912799999999</v>
      </c>
      <c r="X2742">
        <v>31.196030799999999</v>
      </c>
      <c r="Y2742">
        <v>2.9491741199999995</v>
      </c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  <c r="AW2742"/>
      <c r="AX2742"/>
      <c r="AY2742"/>
      <c r="AZ2742"/>
      <c r="BA2742"/>
      <c r="BB2742"/>
      <c r="BC2742"/>
    </row>
    <row r="2743" spans="1:55" x14ac:dyDescent="0.2">
      <c r="A2743" s="3" t="str">
        <f t="shared" si="42"/>
        <v>EthiopiaSAR_FAO1990</v>
      </c>
      <c r="B2743" t="s">
        <v>165</v>
      </c>
      <c r="C2743" t="s">
        <v>166</v>
      </c>
      <c r="D2743" t="s">
        <v>148</v>
      </c>
      <c r="E2743" t="s">
        <v>79</v>
      </c>
      <c r="F2743">
        <v>87.568087495471687</v>
      </c>
      <c r="G2743">
        <v>1.8289810347102251</v>
      </c>
      <c r="H2743" t="s">
        <v>190</v>
      </c>
      <c r="I2743" t="s">
        <v>147</v>
      </c>
      <c r="J2743">
        <v>2.7937121862136672E-3</v>
      </c>
      <c r="K2743">
        <v>8.2123235340614248E-2</v>
      </c>
      <c r="L2743">
        <v>2.8238432528192772E-2</v>
      </c>
      <c r="M2743"/>
      <c r="N2743">
        <v>1.5941880654549978E-3</v>
      </c>
      <c r="O2743">
        <v>0.88804414406573795</v>
      </c>
      <c r="P2743"/>
      <c r="Q2743">
        <v>1.2306440000000001</v>
      </c>
      <c r="R2743">
        <v>28.071099</v>
      </c>
      <c r="S2743">
        <v>21.888913999999996</v>
      </c>
      <c r="T2743">
        <v>6.9183271000000008</v>
      </c>
      <c r="U2743">
        <v>0.38827549999999994</v>
      </c>
      <c r="V2743"/>
      <c r="W2743">
        <v>1.3710859999999998</v>
      </c>
      <c r="X2743">
        <v>20.077493299999997</v>
      </c>
      <c r="Y2743">
        <v>3.6380384999999995</v>
      </c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  <c r="AW2743"/>
      <c r="AX2743"/>
      <c r="AY2743"/>
      <c r="AZ2743"/>
      <c r="BA2743"/>
      <c r="BB2743"/>
      <c r="BC2743"/>
    </row>
    <row r="2744" spans="1:55" x14ac:dyDescent="0.2">
      <c r="A2744" s="3" t="str">
        <f t="shared" si="42"/>
        <v>EthiopiaSAR_FAO1991</v>
      </c>
      <c r="B2744" t="s">
        <v>165</v>
      </c>
      <c r="C2744" t="s">
        <v>166</v>
      </c>
      <c r="D2744" t="s">
        <v>148</v>
      </c>
      <c r="E2744" t="s">
        <v>78</v>
      </c>
      <c r="F2744">
        <v>87.903617470674618</v>
      </c>
      <c r="G2744">
        <v>1.7602751577458957</v>
      </c>
      <c r="H2744" t="s">
        <v>215</v>
      </c>
      <c r="I2744" t="s">
        <v>167</v>
      </c>
      <c r="J2744">
        <v>2.7890680316799798E-3</v>
      </c>
      <c r="K2744">
        <v>8.4348545240554074E-2</v>
      </c>
      <c r="L2744">
        <v>2.8432437934839384E-2</v>
      </c>
      <c r="M2744"/>
      <c r="N2744">
        <v>1.3526178264468584E-3</v>
      </c>
      <c r="O2744">
        <v>0.88586639899815967</v>
      </c>
      <c r="P2744"/>
      <c r="Q2744">
        <v>1.2389196999999998</v>
      </c>
      <c r="R2744">
        <v>28.228819499999997</v>
      </c>
      <c r="S2744">
        <v>21.847746000000001</v>
      </c>
      <c r="T2744">
        <v>6.9183271000000008</v>
      </c>
      <c r="U2744">
        <v>0.38827549999999994</v>
      </c>
      <c r="V2744"/>
      <c r="W2744">
        <v>1.3710859999999998</v>
      </c>
      <c r="X2744">
        <v>20.077493299999997</v>
      </c>
      <c r="Y2744">
        <v>3.6380384999999995</v>
      </c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  <c r="AW2744"/>
      <c r="AX2744"/>
      <c r="AY2744"/>
      <c r="AZ2744"/>
      <c r="BA2744"/>
      <c r="BB2744"/>
      <c r="BC2744"/>
    </row>
    <row r="2745" spans="1:55" x14ac:dyDescent="0.2">
      <c r="A2745" s="3" t="str">
        <f t="shared" si="42"/>
        <v>EthiopiaSAR_FAO1992</v>
      </c>
      <c r="B2745" t="s">
        <v>165</v>
      </c>
      <c r="C2745" t="s">
        <v>166</v>
      </c>
      <c r="D2745" t="s">
        <v>148</v>
      </c>
      <c r="E2745" t="s">
        <v>76</v>
      </c>
      <c r="F2745">
        <v>88.582467992390335</v>
      </c>
      <c r="G2745">
        <v>1.7031305773403798</v>
      </c>
      <c r="H2745" t="s">
        <v>216</v>
      </c>
      <c r="I2745" t="s">
        <v>167</v>
      </c>
      <c r="J2745">
        <v>2.8186764236071376E-3</v>
      </c>
      <c r="K2745">
        <v>7.6505892252404131E-2</v>
      </c>
      <c r="L2745">
        <v>2.8988160115639015E-2</v>
      </c>
      <c r="M2745"/>
      <c r="N2745">
        <v>1.3862788290178269E-3</v>
      </c>
      <c r="O2745">
        <v>0.89311966880293892</v>
      </c>
      <c r="P2745"/>
      <c r="Q2745">
        <v>1.2708214</v>
      </c>
      <c r="R2745">
        <v>28.98714</v>
      </c>
      <c r="S2745">
        <v>22.386928999999999</v>
      </c>
      <c r="T2745">
        <v>6.9183271000000008</v>
      </c>
      <c r="U2745">
        <v>0.38827549999999994</v>
      </c>
      <c r="V2745"/>
      <c r="W2745">
        <v>1.3710859999999998</v>
      </c>
      <c r="X2745">
        <v>20.077493299999997</v>
      </c>
      <c r="Y2745">
        <v>3.6380384999999995</v>
      </c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  <c r="AW2745"/>
      <c r="AX2745"/>
      <c r="AY2745"/>
      <c r="AZ2745"/>
      <c r="BA2745"/>
      <c r="BB2745"/>
      <c r="BC2745"/>
    </row>
    <row r="2746" spans="1:55" x14ac:dyDescent="0.2">
      <c r="A2746" s="3" t="str">
        <f t="shared" si="42"/>
        <v>EthiopiaSAR_FAO1993</v>
      </c>
      <c r="B2746" t="s">
        <v>165</v>
      </c>
      <c r="C2746" t="s">
        <v>166</v>
      </c>
      <c r="D2746" t="s">
        <v>148</v>
      </c>
      <c r="E2746" t="s">
        <v>73</v>
      </c>
      <c r="F2746">
        <v>83.200654434729941</v>
      </c>
      <c r="G2746">
        <v>1.5467199910560494</v>
      </c>
      <c r="H2746" t="s">
        <v>189</v>
      </c>
      <c r="I2746" t="s">
        <v>144</v>
      </c>
      <c r="J2746">
        <v>2.6350852289634837E-3</v>
      </c>
      <c r="K2746">
        <v>8.8711055249441201E-2</v>
      </c>
      <c r="L2746">
        <v>3.168690679529626E-2</v>
      </c>
      <c r="M2746"/>
      <c r="N2746">
        <v>1.7187364807590793E-3</v>
      </c>
      <c r="O2746">
        <v>0.87788330147450355</v>
      </c>
      <c r="P2746">
        <v>1.5875999999999998E-2</v>
      </c>
      <c r="Q2746">
        <v>0.99537540000000002</v>
      </c>
      <c r="R2746">
        <v>23.943990000000003</v>
      </c>
      <c r="S2746">
        <v>18.506255999999997</v>
      </c>
      <c r="T2746">
        <v>6.9066760999999994</v>
      </c>
      <c r="U2746">
        <v>0.38827549999999994</v>
      </c>
      <c r="V2746"/>
      <c r="W2746">
        <v>1.3681851999999999</v>
      </c>
      <c r="X2746">
        <v>19.405833299999998</v>
      </c>
      <c r="Y2746">
        <v>3.6163821999999999</v>
      </c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  <c r="AW2746"/>
      <c r="AX2746"/>
      <c r="AY2746"/>
      <c r="AZ2746"/>
      <c r="BA2746"/>
      <c r="BB2746"/>
      <c r="BC2746"/>
    </row>
    <row r="2747" spans="1:55" x14ac:dyDescent="0.2">
      <c r="A2747" s="3" t="str">
        <f t="shared" si="42"/>
        <v>EthiopiaSAR_FAO1994</v>
      </c>
      <c r="B2747" t="s">
        <v>165</v>
      </c>
      <c r="C2747" t="s">
        <v>166</v>
      </c>
      <c r="D2747" t="s">
        <v>148</v>
      </c>
      <c r="E2747" t="s">
        <v>70</v>
      </c>
      <c r="F2747">
        <v>84.320217438255042</v>
      </c>
      <c r="G2747">
        <v>1.5159995965900785</v>
      </c>
      <c r="H2747" t="s">
        <v>244</v>
      </c>
      <c r="I2747" t="s">
        <v>147</v>
      </c>
      <c r="J2747">
        <v>2.6480039324879748E-3</v>
      </c>
      <c r="K2747">
        <v>9.3150408963385334E-2</v>
      </c>
      <c r="L2747">
        <v>3.2327952688168619E-2</v>
      </c>
      <c r="M2747"/>
      <c r="N2747">
        <v>2.245013186056099E-3</v>
      </c>
      <c r="O2747">
        <v>0.87227662516238991</v>
      </c>
      <c r="P2747">
        <v>1.46622E-2</v>
      </c>
      <c r="Q2747">
        <v>0.99923620000000002</v>
      </c>
      <c r="R2747">
        <v>24.168110399999996</v>
      </c>
      <c r="S2747">
        <v>18.752675</v>
      </c>
      <c r="T2747">
        <v>6.9066760999999994</v>
      </c>
      <c r="U2747">
        <v>0.38827549999999994</v>
      </c>
      <c r="V2747"/>
      <c r="W2747">
        <v>1.3681851999999999</v>
      </c>
      <c r="X2747">
        <v>19.405833299999998</v>
      </c>
      <c r="Y2747">
        <v>3.6163821999999999</v>
      </c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  <c r="AW2747"/>
      <c r="AX2747"/>
      <c r="AY2747"/>
      <c r="AZ2747"/>
      <c r="BA2747"/>
      <c r="BB2747"/>
      <c r="BC2747"/>
    </row>
    <row r="2748" spans="1:55" x14ac:dyDescent="0.2">
      <c r="A2748" s="3" t="str">
        <f t="shared" si="42"/>
        <v>EthiopiaSAR_FAO1995</v>
      </c>
      <c r="B2748" t="s">
        <v>165</v>
      </c>
      <c r="C2748" t="s">
        <v>166</v>
      </c>
      <c r="D2748" t="s">
        <v>148</v>
      </c>
      <c r="E2748" t="s">
        <v>68</v>
      </c>
      <c r="F2748">
        <v>85.113946688088859</v>
      </c>
      <c r="G2748">
        <v>1.480846839623196</v>
      </c>
      <c r="H2748" t="s">
        <v>249</v>
      </c>
      <c r="I2748" t="s">
        <v>144</v>
      </c>
      <c r="J2748">
        <v>2.6109945179366252E-3</v>
      </c>
      <c r="K2748">
        <v>9.7587855970403273E-2</v>
      </c>
      <c r="L2748">
        <v>3.307834646578621E-2</v>
      </c>
      <c r="M2748"/>
      <c r="N2748">
        <v>2.9243151056327636E-3</v>
      </c>
      <c r="O2748">
        <v>0.86640948245817773</v>
      </c>
      <c r="P2748">
        <v>1.7346E-2</v>
      </c>
      <c r="Q2748">
        <v>0.99881640000000005</v>
      </c>
      <c r="R2748">
        <v>24.159804899999997</v>
      </c>
      <c r="S2748">
        <v>18.896266999999998</v>
      </c>
      <c r="T2748">
        <v>6.9621237000000002</v>
      </c>
      <c r="U2748">
        <v>0.38827549999999994</v>
      </c>
      <c r="V2748"/>
      <c r="W2748">
        <v>1.3681851999999999</v>
      </c>
      <c r="X2748">
        <v>19.405833299999998</v>
      </c>
      <c r="Y2748">
        <v>3.6163821999999999</v>
      </c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  <c r="AW2748"/>
      <c r="AX2748"/>
      <c r="AY2748"/>
      <c r="AZ2748"/>
      <c r="BA2748"/>
      <c r="BB2748"/>
      <c r="BC2748"/>
    </row>
    <row r="2749" spans="1:55" x14ac:dyDescent="0.2">
      <c r="A2749" s="3" t="str">
        <f t="shared" si="42"/>
        <v>EthiopiaSAR_FAO1996</v>
      </c>
      <c r="B2749" t="s">
        <v>165</v>
      </c>
      <c r="C2749" t="s">
        <v>166</v>
      </c>
      <c r="D2749" t="s">
        <v>148</v>
      </c>
      <c r="E2749" t="s">
        <v>65</v>
      </c>
      <c r="F2749">
        <v>87.617876858542829</v>
      </c>
      <c r="G2749">
        <v>1.4763495830903568</v>
      </c>
      <c r="H2749" t="s">
        <v>298</v>
      </c>
      <c r="I2749" t="s">
        <v>217</v>
      </c>
      <c r="J2749">
        <v>2.6586167422528338E-3</v>
      </c>
      <c r="K2749">
        <v>0.10003420027811555</v>
      </c>
      <c r="L2749">
        <v>3.276249801814498E-2</v>
      </c>
      <c r="M2749"/>
      <c r="N2749">
        <v>3.2036841117844485E-3</v>
      </c>
      <c r="O2749">
        <v>0.86399961759195498</v>
      </c>
      <c r="P2749">
        <v>1.56618E-2</v>
      </c>
      <c r="Q2749">
        <v>1.0412300999999999</v>
      </c>
      <c r="R2749">
        <v>25.261324200000001</v>
      </c>
      <c r="S2749">
        <v>20.046367000000004</v>
      </c>
      <c r="T2749">
        <v>6.9724297999999996</v>
      </c>
      <c r="U2749">
        <v>8.162599999999999E-3</v>
      </c>
      <c r="V2749"/>
      <c r="W2749">
        <v>0.80072180000000004</v>
      </c>
      <c r="X2749">
        <v>19.405833299999998</v>
      </c>
      <c r="Y2749">
        <v>3.8064697999999999</v>
      </c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  <c r="AW2749"/>
      <c r="AX2749"/>
      <c r="AY2749"/>
      <c r="AZ2749"/>
      <c r="BA2749"/>
      <c r="BB2749"/>
      <c r="BC2749"/>
    </row>
    <row r="2750" spans="1:55" x14ac:dyDescent="0.2">
      <c r="A2750" s="3" t="str">
        <f t="shared" si="42"/>
        <v>EthiopiaSAR_FAO1997</v>
      </c>
      <c r="B2750" t="s">
        <v>165</v>
      </c>
      <c r="C2750" t="s">
        <v>166</v>
      </c>
      <c r="D2750" t="s">
        <v>148</v>
      </c>
      <c r="E2750" t="s">
        <v>64</v>
      </c>
      <c r="F2750">
        <v>91.19250485399786</v>
      </c>
      <c r="G2750">
        <v>1.4892588965056022</v>
      </c>
      <c r="H2750" t="s">
        <v>249</v>
      </c>
      <c r="I2750" t="s">
        <v>169</v>
      </c>
      <c r="J2750">
        <v>2.6625403130074144E-3</v>
      </c>
      <c r="K2750">
        <v>9.9993092102382275E-2</v>
      </c>
      <c r="L2750">
        <v>3.2083036010133646E-2</v>
      </c>
      <c r="M2750"/>
      <c r="N2750">
        <v>3.3489594401311293E-3</v>
      </c>
      <c r="O2750">
        <v>0.86457491244735285</v>
      </c>
      <c r="P2750">
        <v>1.9109999999999999E-2</v>
      </c>
      <c r="Q2750">
        <v>1.0822929000000001</v>
      </c>
      <c r="R2750">
        <v>26.305773899999998</v>
      </c>
      <c r="S2750">
        <v>20.596399999999999</v>
      </c>
      <c r="T2750">
        <v>6.9791629999999998</v>
      </c>
      <c r="U2750">
        <v>0.18931870000000003</v>
      </c>
      <c r="V2750"/>
      <c r="W2750">
        <v>2.4383656999999999</v>
      </c>
      <c r="X2750">
        <v>19.405833299999998</v>
      </c>
      <c r="Y2750">
        <v>3.6830281999999999</v>
      </c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  <c r="AW2750"/>
      <c r="AX2750"/>
      <c r="AY2750"/>
      <c r="AZ2750"/>
      <c r="BA2750"/>
      <c r="BB2750"/>
      <c r="BC2750"/>
    </row>
    <row r="2751" spans="1:55" x14ac:dyDescent="0.2">
      <c r="A2751" s="3" t="str">
        <f t="shared" si="42"/>
        <v>EthiopiaSAR_FAO1998</v>
      </c>
      <c r="B2751" t="s">
        <v>165</v>
      </c>
      <c r="C2751" t="s">
        <v>166</v>
      </c>
      <c r="D2751" t="s">
        <v>148</v>
      </c>
      <c r="E2751" t="s">
        <v>62</v>
      </c>
      <c r="F2751">
        <v>96.451486536532343</v>
      </c>
      <c r="G2751">
        <v>1.5276662030710566</v>
      </c>
      <c r="H2751" t="s">
        <v>298</v>
      </c>
      <c r="I2751" t="s">
        <v>167</v>
      </c>
      <c r="J2751">
        <v>2.8549308403091806E-3</v>
      </c>
      <c r="K2751">
        <v>9.8293114606827256E-2</v>
      </c>
      <c r="L2751">
        <v>3.0905530059083836E-2</v>
      </c>
      <c r="M2751"/>
      <c r="N2751">
        <v>3.1539171756028877E-3</v>
      </c>
      <c r="O2751">
        <v>0.86764743815848611</v>
      </c>
      <c r="P2751">
        <v>2.0579999999999998E-2</v>
      </c>
      <c r="Q2751">
        <v>1.1695205000000002</v>
      </c>
      <c r="R2751">
        <v>28.533136800000001</v>
      </c>
      <c r="S2751">
        <v>22.274926000000001</v>
      </c>
      <c r="T2751">
        <v>7.0363629000000003</v>
      </c>
      <c r="U2751">
        <v>0.14097960000000001</v>
      </c>
      <c r="V2751"/>
      <c r="W2751">
        <v>2.2952623999999999</v>
      </c>
      <c r="X2751">
        <v>19.405833299999998</v>
      </c>
      <c r="Y2751">
        <v>4.6602510000000006</v>
      </c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  <c r="AW2751"/>
      <c r="AX2751"/>
      <c r="AY2751"/>
      <c r="AZ2751"/>
      <c r="BA2751"/>
      <c r="BB2751"/>
      <c r="BC2751"/>
    </row>
    <row r="2752" spans="1:55" x14ac:dyDescent="0.2">
      <c r="A2752" s="3" t="str">
        <f t="shared" si="42"/>
        <v>EthiopiaSAR_FAO1999</v>
      </c>
      <c r="B2752" t="s">
        <v>165</v>
      </c>
      <c r="C2752" t="s">
        <v>166</v>
      </c>
      <c r="D2752" t="s">
        <v>148</v>
      </c>
      <c r="E2752" t="s">
        <v>60</v>
      </c>
      <c r="F2752">
        <v>97.156208497759181</v>
      </c>
      <c r="G2752">
        <v>1.4929290546865484</v>
      </c>
      <c r="H2752" t="s">
        <v>305</v>
      </c>
      <c r="I2752" t="s">
        <v>202</v>
      </c>
      <c r="J2752">
        <v>2.8749699240026715E-3</v>
      </c>
      <c r="K2752">
        <v>9.9503483417953897E-2</v>
      </c>
      <c r="L2752">
        <v>3.124901911565604E-2</v>
      </c>
      <c r="M2752"/>
      <c r="N2752">
        <v>2.6586051884266086E-3</v>
      </c>
      <c r="O2752">
        <v>0.86658889227796354</v>
      </c>
      <c r="P2752">
        <v>2.205E-2</v>
      </c>
      <c r="Q2752">
        <v>1.1507111999999999</v>
      </c>
      <c r="R2752">
        <v>28.1482572</v>
      </c>
      <c r="S2752">
        <v>22.046362999999996</v>
      </c>
      <c r="T2752">
        <v>7.1009921999999994</v>
      </c>
      <c r="U2752">
        <v>0.35194249999999999</v>
      </c>
      <c r="V2752"/>
      <c r="W2752">
        <v>3.3732514999999998</v>
      </c>
      <c r="X2752">
        <v>19.405833299999998</v>
      </c>
      <c r="Y2752">
        <v>4.6568988999999998</v>
      </c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  <c r="AW2752"/>
      <c r="AX2752"/>
      <c r="AY2752"/>
      <c r="AZ2752"/>
      <c r="BA2752"/>
      <c r="BB2752"/>
      <c r="BC2752"/>
    </row>
    <row r="2753" spans="1:55" x14ac:dyDescent="0.2">
      <c r="A2753" s="3" t="str">
        <f t="shared" si="42"/>
        <v>EthiopiaSAR_FAO2000</v>
      </c>
      <c r="B2753" t="s">
        <v>165</v>
      </c>
      <c r="C2753" t="s">
        <v>166</v>
      </c>
      <c r="D2753" t="s">
        <v>148</v>
      </c>
      <c r="E2753" t="s">
        <v>58</v>
      </c>
      <c r="F2753">
        <v>93.788960490360807</v>
      </c>
      <c r="G2753">
        <v>1.3991697484774042</v>
      </c>
      <c r="H2753" t="s">
        <v>256</v>
      </c>
      <c r="I2753" t="s">
        <v>169</v>
      </c>
      <c r="J2753">
        <v>2.7182761363371425E-3</v>
      </c>
      <c r="K2753">
        <v>0.10822299470458281</v>
      </c>
      <c r="L2753">
        <v>3.2958976191892642E-2</v>
      </c>
      <c r="M2753"/>
      <c r="N2753">
        <v>3.7936234514142787E-3</v>
      </c>
      <c r="O2753">
        <v>0.85502440565211024</v>
      </c>
      <c r="P2753">
        <v>2.4107999999999997E-2</v>
      </c>
      <c r="Q2753">
        <v>1.0846307000000002</v>
      </c>
      <c r="R2753">
        <v>26.4601428</v>
      </c>
      <c r="S2753">
        <v>20.766745</v>
      </c>
      <c r="T2753">
        <v>7.0966103999999994</v>
      </c>
      <c r="U2753">
        <v>0.37128349999999999</v>
      </c>
      <c r="V2753"/>
      <c r="W2753">
        <v>2.6636320000000002</v>
      </c>
      <c r="X2753">
        <v>19.405833299999998</v>
      </c>
      <c r="Y2753">
        <v>4.395542100000001</v>
      </c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  <c r="AW2753"/>
      <c r="AX2753"/>
      <c r="AY2753"/>
      <c r="AZ2753"/>
      <c r="BA2753"/>
      <c r="BB2753"/>
      <c r="BC2753"/>
    </row>
    <row r="2754" spans="1:55" x14ac:dyDescent="0.2">
      <c r="A2754" s="3" t="str">
        <f t="shared" si="42"/>
        <v>EthiopiaSAR_FAO2001</v>
      </c>
      <c r="B2754" t="s">
        <v>165</v>
      </c>
      <c r="C2754" t="s">
        <v>166</v>
      </c>
      <c r="D2754" t="s">
        <v>148</v>
      </c>
      <c r="E2754" t="s">
        <v>55</v>
      </c>
      <c r="F2754">
        <v>100.0271222706937</v>
      </c>
      <c r="G2754">
        <v>1.4492707924065487</v>
      </c>
      <c r="H2754" t="s">
        <v>303</v>
      </c>
      <c r="I2754" t="s">
        <v>167</v>
      </c>
      <c r="J2754">
        <v>2.8921793248390432E-3</v>
      </c>
      <c r="K2754">
        <v>0.1119771578427388</v>
      </c>
      <c r="L2754">
        <v>3.15402456855206E-2</v>
      </c>
      <c r="M2754"/>
      <c r="N2754">
        <v>3.6230173554255818E-3</v>
      </c>
      <c r="O2754">
        <v>0.85285957911631505</v>
      </c>
      <c r="P2754">
        <v>2.4591000000000002E-2</v>
      </c>
      <c r="Q2754">
        <v>1.169754</v>
      </c>
      <c r="R2754">
        <v>28.430642099999996</v>
      </c>
      <c r="S2754">
        <v>22.248948000000006</v>
      </c>
      <c r="T2754">
        <v>7.1189985</v>
      </c>
      <c r="U2754">
        <v>0.2693489</v>
      </c>
      <c r="V2754"/>
      <c r="W2754">
        <v>0.84262239999999999</v>
      </c>
      <c r="X2754">
        <v>30.060113600000001</v>
      </c>
      <c r="Y2754">
        <v>3.1991158999999998</v>
      </c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  <c r="AW2754"/>
      <c r="AX2754"/>
      <c r="AY2754"/>
      <c r="AZ2754"/>
      <c r="BA2754"/>
      <c r="BB2754"/>
      <c r="BC2754"/>
    </row>
    <row r="2755" spans="1:55" x14ac:dyDescent="0.2">
      <c r="A2755" s="3" t="str">
        <f t="shared" ref="A2755:A2818" si="43">C2755&amp;D2755&amp;E2755</f>
        <v>EthiopiaSAR_FAO2002</v>
      </c>
      <c r="B2755" t="s">
        <v>165</v>
      </c>
      <c r="C2755" t="s">
        <v>166</v>
      </c>
      <c r="D2755" t="s">
        <v>148</v>
      </c>
      <c r="E2755" t="s">
        <v>52</v>
      </c>
      <c r="F2755">
        <v>108.8108521660937</v>
      </c>
      <c r="G2755">
        <v>1.5309684832196446</v>
      </c>
      <c r="H2755" t="s">
        <v>305</v>
      </c>
      <c r="I2755" t="s">
        <v>167</v>
      </c>
      <c r="J2755">
        <v>3.0663571179260643E-3</v>
      </c>
      <c r="K2755">
        <v>0.10643204909427464</v>
      </c>
      <c r="L2755">
        <v>2.9579511990671454E-2</v>
      </c>
      <c r="M2755"/>
      <c r="N2755">
        <v>3.3176837862546435E-3</v>
      </c>
      <c r="O2755">
        <v>0.8606707551287992</v>
      </c>
      <c r="P2755">
        <v>2.2638000000000002E-2</v>
      </c>
      <c r="Q2755">
        <v>1.3389984000000001</v>
      </c>
      <c r="R2755">
        <v>32.267339999999997</v>
      </c>
      <c r="S2755">
        <v>25.223863000000001</v>
      </c>
      <c r="T2755">
        <v>7.1952653</v>
      </c>
      <c r="U2755">
        <v>0.43404939999999997</v>
      </c>
      <c r="V2755"/>
      <c r="W2755">
        <v>1.0254086</v>
      </c>
      <c r="X2755">
        <v>30.060113600000001</v>
      </c>
      <c r="Y2755">
        <v>4.3670818000000002</v>
      </c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  <c r="AW2755"/>
      <c r="AX2755"/>
      <c r="AY2755"/>
      <c r="AZ2755"/>
      <c r="BA2755"/>
      <c r="BB2755"/>
      <c r="BC2755"/>
    </row>
    <row r="2756" spans="1:55" x14ac:dyDescent="0.2">
      <c r="A2756" s="3" t="str">
        <f t="shared" si="43"/>
        <v>EthiopiaSAR_FAO2003</v>
      </c>
      <c r="B2756" t="s">
        <v>165</v>
      </c>
      <c r="C2756" t="s">
        <v>166</v>
      </c>
      <c r="D2756" t="s">
        <v>148</v>
      </c>
      <c r="E2756" t="s">
        <v>50</v>
      </c>
      <c r="F2756">
        <v>107.37171975783596</v>
      </c>
      <c r="G2756">
        <v>1.4674514819797462</v>
      </c>
      <c r="H2756" t="s">
        <v>302</v>
      </c>
      <c r="I2756" t="s">
        <v>147</v>
      </c>
      <c r="J2756">
        <v>2.9447986248294176E-3</v>
      </c>
      <c r="K2756">
        <v>0.11321621170939231</v>
      </c>
      <c r="L2756">
        <v>3.0569164855830076E-2</v>
      </c>
      <c r="M2756"/>
      <c r="N2756">
        <v>4.2040865231373643E-3</v>
      </c>
      <c r="O2756">
        <v>0.8520105369116403</v>
      </c>
      <c r="P2756">
        <v>2.1167999999999999E-2</v>
      </c>
      <c r="Q2756">
        <v>1.3037772000000001</v>
      </c>
      <c r="R2756">
        <v>31.437377999999999</v>
      </c>
      <c r="S2756">
        <v>24.302574</v>
      </c>
      <c r="T2756">
        <v>7.1802376999999993</v>
      </c>
      <c r="U2756">
        <v>0.55889129999999998</v>
      </c>
      <c r="V2756"/>
      <c r="W2756">
        <v>1.3373043</v>
      </c>
      <c r="X2756">
        <v>30.060113600000001</v>
      </c>
      <c r="Y2756">
        <v>3.6640643000000002</v>
      </c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  <c r="AW2756"/>
      <c r="AX2756"/>
      <c r="AY2756"/>
      <c r="AZ2756"/>
      <c r="BA2756"/>
      <c r="BB2756"/>
      <c r="BC2756"/>
    </row>
    <row r="2757" spans="1:55" x14ac:dyDescent="0.2">
      <c r="A2757" s="3" t="str">
        <f t="shared" si="43"/>
        <v>EthiopiaSAR_FAO2004</v>
      </c>
      <c r="B2757" t="s">
        <v>165</v>
      </c>
      <c r="C2757" t="s">
        <v>166</v>
      </c>
      <c r="D2757" t="s">
        <v>148</v>
      </c>
      <c r="E2757" t="s">
        <v>46</v>
      </c>
      <c r="F2757">
        <v>109.36776061699436</v>
      </c>
      <c r="G2757">
        <v>1.4524073100543724</v>
      </c>
      <c r="H2757" t="s">
        <v>303</v>
      </c>
      <c r="I2757" t="s">
        <v>147</v>
      </c>
      <c r="J2757">
        <v>2.8607600166149967E-3</v>
      </c>
      <c r="K2757">
        <v>0.11533136409647074</v>
      </c>
      <c r="L2757">
        <v>3.0593619892956055E-2</v>
      </c>
      <c r="M2757"/>
      <c r="N2757">
        <v>4.7875168792533467E-3</v>
      </c>
      <c r="O2757">
        <v>0.84928749913131985</v>
      </c>
      <c r="P2757">
        <v>1.9109999999999999E-2</v>
      </c>
      <c r="Q2757">
        <v>1.3196224999999999</v>
      </c>
      <c r="R2757">
        <v>31.827910800000002</v>
      </c>
      <c r="S2757">
        <v>25.017247999999999</v>
      </c>
      <c r="T2757">
        <v>7.2041544000000002</v>
      </c>
      <c r="U2757">
        <v>0.48323579999999999</v>
      </c>
      <c r="V2757"/>
      <c r="W2757">
        <v>1.2822856</v>
      </c>
      <c r="X2757">
        <v>30.060113600000001</v>
      </c>
      <c r="Y2757">
        <v>3.9888710000000001</v>
      </c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  <c r="AW2757"/>
      <c r="AX2757"/>
      <c r="AY2757"/>
      <c r="AZ2757"/>
      <c r="BA2757"/>
      <c r="BB2757"/>
      <c r="BC2757"/>
    </row>
    <row r="2758" spans="1:55" x14ac:dyDescent="0.2">
      <c r="A2758" s="3" t="str">
        <f t="shared" si="43"/>
        <v>EthiopiaSAR_FAO2005</v>
      </c>
      <c r="B2758" t="s">
        <v>165</v>
      </c>
      <c r="C2758" t="s">
        <v>166</v>
      </c>
      <c r="D2758" t="s">
        <v>148</v>
      </c>
      <c r="E2758" t="s">
        <v>43</v>
      </c>
      <c r="F2758">
        <v>112.58660284699168</v>
      </c>
      <c r="G2758">
        <v>1.4532940498855642</v>
      </c>
      <c r="H2758" t="s">
        <v>302</v>
      </c>
      <c r="I2758" t="s">
        <v>147</v>
      </c>
      <c r="J2758">
        <v>2.8775051626809085E-3</v>
      </c>
      <c r="K2758">
        <v>0.11054072900019966</v>
      </c>
      <c r="L2758">
        <v>3.0284665372336244E-2</v>
      </c>
      <c r="M2758"/>
      <c r="N2758">
        <v>5.5210831864673246E-3</v>
      </c>
      <c r="O2758">
        <v>0.85365352244099679</v>
      </c>
      <c r="P2758">
        <v>1.8347699999999998E-2</v>
      </c>
      <c r="Q2758">
        <v>1.3820053999999999</v>
      </c>
      <c r="R2758">
        <v>33.166276500000002</v>
      </c>
      <c r="S2758">
        <v>26.141307999999999</v>
      </c>
      <c r="T2758">
        <v>7.2655082000000002</v>
      </c>
      <c r="U2758">
        <v>0.60253899999999994</v>
      </c>
      <c r="V2758"/>
      <c r="W2758">
        <v>1.4590378000000002</v>
      </c>
      <c r="X2758">
        <v>30.060113600000001</v>
      </c>
      <c r="Y2758">
        <v>4.4519758000000005</v>
      </c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  <c r="AW2758"/>
      <c r="AX2758"/>
      <c r="AY2758"/>
      <c r="AZ2758"/>
      <c r="BA2758"/>
      <c r="BB2758"/>
      <c r="BC2758"/>
    </row>
    <row r="2759" spans="1:55" x14ac:dyDescent="0.2">
      <c r="A2759" s="3" t="str">
        <f t="shared" si="43"/>
        <v>EthiopiaSAR_FAO2006</v>
      </c>
      <c r="B2759" t="s">
        <v>165</v>
      </c>
      <c r="C2759" t="s">
        <v>166</v>
      </c>
      <c r="D2759" t="s">
        <v>148</v>
      </c>
      <c r="E2759" t="s">
        <v>39</v>
      </c>
      <c r="F2759">
        <v>116.91423200958013</v>
      </c>
      <c r="G2759">
        <v>1.4670936323411492</v>
      </c>
      <c r="H2759" t="s">
        <v>257</v>
      </c>
      <c r="I2759" t="s">
        <v>202</v>
      </c>
      <c r="J2759">
        <v>2.8834562555720283E-3</v>
      </c>
      <c r="K2759">
        <v>0.11092732656848976</v>
      </c>
      <c r="L2759">
        <v>2.9782146750653465E-2</v>
      </c>
      <c r="M2759"/>
      <c r="N2759">
        <v>5.8128081442156039E-3</v>
      </c>
      <c r="O2759">
        <v>0.85347771853664123</v>
      </c>
      <c r="P2759">
        <v>1.8876899999999999E-2</v>
      </c>
      <c r="Q2759">
        <v>1.4870795000000001</v>
      </c>
      <c r="R2759">
        <v>35.958451199999999</v>
      </c>
      <c r="S2759">
        <v>28.237869000000003</v>
      </c>
      <c r="T2759">
        <v>7.2933855999999997</v>
      </c>
      <c r="U2759">
        <v>0.3738476</v>
      </c>
      <c r="V2759"/>
      <c r="W2759">
        <v>1.3070754999999998</v>
      </c>
      <c r="X2759">
        <v>30.060113600000001</v>
      </c>
      <c r="Y2759">
        <v>3.2972870000000003</v>
      </c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  <c r="AW2759"/>
      <c r="AX2759"/>
      <c r="AY2759"/>
      <c r="AZ2759"/>
      <c r="BA2759"/>
      <c r="BB2759"/>
      <c r="BC2759"/>
    </row>
    <row r="2760" spans="1:55" x14ac:dyDescent="0.2">
      <c r="A2760" s="3" t="str">
        <f t="shared" si="43"/>
        <v>EthiopiaSAR_FAO2007</v>
      </c>
      <c r="B2760" t="s">
        <v>165</v>
      </c>
      <c r="C2760" t="s">
        <v>166</v>
      </c>
      <c r="D2760" t="s">
        <v>148</v>
      </c>
      <c r="E2760" t="s">
        <v>37</v>
      </c>
      <c r="F2760">
        <v>126.15716276381291</v>
      </c>
      <c r="G2760">
        <v>1.5385735661215569</v>
      </c>
      <c r="H2760" t="s">
        <v>302</v>
      </c>
      <c r="I2760" t="s">
        <v>232</v>
      </c>
      <c r="J2760">
        <v>3.0559817320757695E-3</v>
      </c>
      <c r="K2760">
        <v>0.10947616071043237</v>
      </c>
      <c r="L2760">
        <v>2.8173319377542635E-2</v>
      </c>
      <c r="M2760"/>
      <c r="N2760">
        <v>4.9890151792517795E-3</v>
      </c>
      <c r="O2760">
        <v>0.85736150473277317</v>
      </c>
      <c r="P2760">
        <v>1.2369000000000002E-3</v>
      </c>
      <c r="Q2760">
        <v>1.6503880000000002</v>
      </c>
      <c r="R2760">
        <v>39.990262199999997</v>
      </c>
      <c r="S2760">
        <v>31.327608000000001</v>
      </c>
      <c r="T2760">
        <v>7.2886495999999994</v>
      </c>
      <c r="U2760">
        <v>0.55181680000000011</v>
      </c>
      <c r="V2760"/>
      <c r="W2760">
        <v>1.4703652000000003</v>
      </c>
      <c r="X2760">
        <v>30.060113600000001</v>
      </c>
      <c r="Y2760">
        <v>4.1893248000000005</v>
      </c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  <c r="AW2760"/>
      <c r="AX2760"/>
      <c r="AY2760"/>
      <c r="AZ2760"/>
      <c r="BA2760"/>
      <c r="BB2760"/>
      <c r="BC2760"/>
    </row>
    <row r="2761" spans="1:55" x14ac:dyDescent="0.2">
      <c r="A2761" s="3" t="str">
        <f t="shared" si="43"/>
        <v>EthiopiaSAR_FAO2008</v>
      </c>
      <c r="B2761" t="s">
        <v>165</v>
      </c>
      <c r="C2761" t="s">
        <v>166</v>
      </c>
      <c r="D2761" t="s">
        <v>148</v>
      </c>
      <c r="E2761" t="s">
        <v>33</v>
      </c>
      <c r="F2761">
        <v>129.56295749015973</v>
      </c>
      <c r="G2761">
        <v>1.5358867221695165</v>
      </c>
      <c r="H2761" t="s">
        <v>302</v>
      </c>
      <c r="I2761" t="s">
        <v>232</v>
      </c>
      <c r="J2761">
        <v>3.1230542585450496E-3</v>
      </c>
      <c r="K2761">
        <v>0.11191529361801947</v>
      </c>
      <c r="L2761">
        <v>2.7990834192751175E-2</v>
      </c>
      <c r="M2761"/>
      <c r="N2761">
        <v>5.4444573793676707E-3</v>
      </c>
      <c r="O2761">
        <v>0.85464941480986167</v>
      </c>
      <c r="P2761">
        <v>2.6669999999999997E-3</v>
      </c>
      <c r="Q2761">
        <v>1.7243964000000001</v>
      </c>
      <c r="R2761">
        <v>42.191606099999994</v>
      </c>
      <c r="S2761">
        <v>32.704628000000007</v>
      </c>
      <c r="T2761">
        <v>7.3175274999999997</v>
      </c>
      <c r="U2761">
        <v>0.40926370000000001</v>
      </c>
      <c r="V2761"/>
      <c r="W2761">
        <v>1.1551757</v>
      </c>
      <c r="X2761">
        <v>30.060113600000001</v>
      </c>
      <c r="Y2761">
        <v>3.4003312999999999</v>
      </c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  <c r="AW2761"/>
      <c r="AX2761"/>
      <c r="AY2761"/>
      <c r="AZ2761"/>
      <c r="BA2761"/>
      <c r="BB2761"/>
      <c r="BC2761"/>
    </row>
    <row r="2762" spans="1:55" x14ac:dyDescent="0.2">
      <c r="A2762" s="3" t="str">
        <f t="shared" si="43"/>
        <v>EthiopiaSAR_FAO2009</v>
      </c>
      <c r="B2762" t="s">
        <v>165</v>
      </c>
      <c r="C2762" t="s">
        <v>166</v>
      </c>
      <c r="D2762" t="s">
        <v>148</v>
      </c>
      <c r="E2762" t="s">
        <v>31</v>
      </c>
      <c r="F2762">
        <v>133.24974900362173</v>
      </c>
      <c r="G2762">
        <v>1.5359212781934641</v>
      </c>
      <c r="H2762" t="s">
        <v>303</v>
      </c>
      <c r="I2762" t="s">
        <v>208</v>
      </c>
      <c r="J2762">
        <v>3.2174569396639192E-3</v>
      </c>
      <c r="K2762">
        <v>0.11123367158004244</v>
      </c>
      <c r="L2762">
        <v>2.7759035288908971E-2</v>
      </c>
      <c r="M2762"/>
      <c r="N2762">
        <v>4.8788084394990518E-3</v>
      </c>
      <c r="O2762">
        <v>0.85612848469154967</v>
      </c>
      <c r="P2762">
        <v>0.14035349999999999</v>
      </c>
      <c r="Q2762">
        <v>1.7893258999999999</v>
      </c>
      <c r="R2762">
        <v>44.003920799999996</v>
      </c>
      <c r="S2762">
        <v>34.207942000000003</v>
      </c>
      <c r="T2762">
        <v>7.3784035000000001</v>
      </c>
      <c r="U2762">
        <v>0.28782800000000003</v>
      </c>
      <c r="V2762"/>
      <c r="W2762">
        <v>0.75114499999999995</v>
      </c>
      <c r="X2762">
        <v>30.060113600000001</v>
      </c>
      <c r="Y2762">
        <v>3.5813343</v>
      </c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  <c r="AW2762"/>
      <c r="AX2762"/>
      <c r="AY2762"/>
      <c r="AZ2762"/>
      <c r="BA2762"/>
      <c r="BB2762"/>
      <c r="BC2762"/>
    </row>
    <row r="2763" spans="1:55" x14ac:dyDescent="0.2">
      <c r="A2763" s="3" t="str">
        <f t="shared" si="43"/>
        <v>EthiopiaSAR_FAO2010</v>
      </c>
      <c r="B2763" t="s">
        <v>165</v>
      </c>
      <c r="C2763" t="s">
        <v>166</v>
      </c>
      <c r="D2763" t="s">
        <v>148</v>
      </c>
      <c r="E2763" t="s">
        <v>30</v>
      </c>
      <c r="F2763">
        <v>137.9924191299686</v>
      </c>
      <c r="G2763">
        <v>1.5463450807513668</v>
      </c>
      <c r="H2763" t="s">
        <v>302</v>
      </c>
      <c r="I2763" t="s">
        <v>208</v>
      </c>
      <c r="J2763">
        <v>3.1975729932848386E-3</v>
      </c>
      <c r="K2763">
        <v>0.10891355856776051</v>
      </c>
      <c r="L2763">
        <v>2.7328991918011733E-2</v>
      </c>
      <c r="M2763"/>
      <c r="N2763">
        <v>4.5799617398166546E-3</v>
      </c>
      <c r="O2763">
        <v>0.85917748777441105</v>
      </c>
      <c r="P2763">
        <v>8.7805199999999986E-2</v>
      </c>
      <c r="Q2763">
        <v>1.8869</v>
      </c>
      <c r="R2763">
        <v>46.402996499999993</v>
      </c>
      <c r="S2763">
        <v>36.110194999999997</v>
      </c>
      <c r="T2763">
        <v>7.3890074000000006</v>
      </c>
      <c r="U2763">
        <v>0.56635500000000005</v>
      </c>
      <c r="V2763"/>
      <c r="W2763">
        <v>1.2291934999999998</v>
      </c>
      <c r="X2763">
        <v>30.060113600000001</v>
      </c>
      <c r="Y2763">
        <v>3.2236914999999997</v>
      </c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  <c r="AW2763"/>
      <c r="AX2763"/>
      <c r="AY2763"/>
      <c r="AZ2763"/>
      <c r="BA2763"/>
      <c r="BB2763"/>
      <c r="BC2763"/>
    </row>
    <row r="2764" spans="1:55" x14ac:dyDescent="0.2">
      <c r="A2764" s="3" t="str">
        <f t="shared" si="43"/>
        <v>EthiopiaSAR_FAO2011</v>
      </c>
      <c r="B2764" t="s">
        <v>165</v>
      </c>
      <c r="C2764" t="s">
        <v>166</v>
      </c>
      <c r="D2764" t="s">
        <v>148</v>
      </c>
      <c r="E2764" t="s">
        <v>29</v>
      </c>
      <c r="F2764">
        <v>138.19665842711328</v>
      </c>
      <c r="G2764">
        <v>1.5051162657688923</v>
      </c>
      <c r="H2764" t="s">
        <v>257</v>
      </c>
      <c r="I2764" t="s">
        <v>208</v>
      </c>
      <c r="J2764">
        <v>3.1946446264397546E-3</v>
      </c>
      <c r="K2764">
        <v>0.11727584217894496</v>
      </c>
      <c r="L2764">
        <v>2.7822794469270735E-2</v>
      </c>
      <c r="M2764"/>
      <c r="N2764">
        <v>5.7620785412838245E-3</v>
      </c>
      <c r="O2764">
        <v>0.84913928481050049</v>
      </c>
      <c r="P2764">
        <v>9.0108899999999992E-2</v>
      </c>
      <c r="Q2764">
        <v>1.8427357</v>
      </c>
      <c r="R2764">
        <v>45.303436500000004</v>
      </c>
      <c r="S2764">
        <v>35.399551000000002</v>
      </c>
      <c r="T2764">
        <v>7.4033981000000004</v>
      </c>
      <c r="U2764">
        <v>0.57109270000000001</v>
      </c>
      <c r="V2764"/>
      <c r="W2764">
        <v>1.2699612999999998</v>
      </c>
      <c r="X2764">
        <v>31.379165</v>
      </c>
      <c r="Y2764">
        <v>3.3331379999999999</v>
      </c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  <c r="AW2764"/>
      <c r="AX2764"/>
      <c r="AY2764"/>
      <c r="AZ2764"/>
      <c r="BA2764"/>
      <c r="BB2764"/>
      <c r="BC2764"/>
    </row>
    <row r="2765" spans="1:55" x14ac:dyDescent="0.2">
      <c r="A2765" s="3" t="str">
        <f t="shared" si="43"/>
        <v>EthiopiaSAR_FAO2012</v>
      </c>
      <c r="B2765" t="s">
        <v>165</v>
      </c>
      <c r="C2765" t="s">
        <v>166</v>
      </c>
      <c r="D2765" t="s">
        <v>148</v>
      </c>
      <c r="E2765" t="s">
        <v>28</v>
      </c>
      <c r="F2765">
        <v>143.5025586888564</v>
      </c>
      <c r="G2765">
        <v>1.5193288930425972</v>
      </c>
      <c r="H2765" t="s">
        <v>305</v>
      </c>
      <c r="I2765" t="s">
        <v>208</v>
      </c>
      <c r="J2765">
        <v>3.2807256602807415E-3</v>
      </c>
      <c r="K2765">
        <v>0.11789605915204349</v>
      </c>
      <c r="L2765">
        <v>2.7308507785580579E-2</v>
      </c>
      <c r="M2765"/>
      <c r="N2765">
        <v>9.4562773820797176E-3</v>
      </c>
      <c r="O2765">
        <v>0.84533915568029616</v>
      </c>
      <c r="P2765">
        <v>0.1229235</v>
      </c>
      <c r="Q2765">
        <v>1.9061747</v>
      </c>
      <c r="R2765">
        <v>46.820993100000003</v>
      </c>
      <c r="S2765">
        <v>37.237169000000002</v>
      </c>
      <c r="T2765">
        <v>7.3988526000000006</v>
      </c>
      <c r="U2765">
        <v>0.56413270000000004</v>
      </c>
      <c r="V2765"/>
      <c r="W2765">
        <v>1.3292103000000002</v>
      </c>
      <c r="X2765">
        <v>31.379165</v>
      </c>
      <c r="Y2765">
        <v>3.7766963999999996</v>
      </c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  <c r="AW2765"/>
      <c r="AX2765"/>
      <c r="AY2765"/>
      <c r="AZ2765"/>
      <c r="BA2765"/>
      <c r="BB2765"/>
      <c r="BC2765"/>
    </row>
    <row r="2766" spans="1:55" x14ac:dyDescent="0.2">
      <c r="A2766" s="3" t="str">
        <f t="shared" si="43"/>
        <v>EthiopiaSAR_FAO2013</v>
      </c>
      <c r="B2766" t="s">
        <v>165</v>
      </c>
      <c r="C2766" t="s">
        <v>166</v>
      </c>
      <c r="D2766" t="s">
        <v>148</v>
      </c>
      <c r="E2766" t="s">
        <v>27</v>
      </c>
      <c r="F2766">
        <v>147.39731329569904</v>
      </c>
      <c r="G2766">
        <v>1.5182394382191158</v>
      </c>
      <c r="H2766" t="s">
        <v>305</v>
      </c>
      <c r="I2766" t="s">
        <v>208</v>
      </c>
      <c r="J2766">
        <v>3.3242918833802158E-3</v>
      </c>
      <c r="K2766">
        <v>0.12500971304653918</v>
      </c>
      <c r="L2766">
        <v>2.7087768206215935E-2</v>
      </c>
      <c r="M2766"/>
      <c r="N2766">
        <v>1.1865887924912636E-2</v>
      </c>
      <c r="O2766">
        <v>0.83603663082233226</v>
      </c>
      <c r="P2766">
        <v>9.94308E-2</v>
      </c>
      <c r="Q2766">
        <v>1.9721983999999997</v>
      </c>
      <c r="R2766">
        <v>48.454917000000002</v>
      </c>
      <c r="S2766">
        <v>38.028908999999999</v>
      </c>
      <c r="T2766">
        <v>7.3378417000000002</v>
      </c>
      <c r="U2766">
        <v>0.3831775</v>
      </c>
      <c r="V2766"/>
      <c r="W2766">
        <v>0.99726029999999999</v>
      </c>
      <c r="X2766">
        <v>31.379165</v>
      </c>
      <c r="Y2766">
        <v>3.5795594999999998</v>
      </c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  <c r="AW2766"/>
      <c r="AX2766"/>
      <c r="AY2766"/>
      <c r="AZ2766"/>
      <c r="BA2766"/>
      <c r="BB2766"/>
      <c r="BC2766"/>
    </row>
    <row r="2767" spans="1:55" x14ac:dyDescent="0.2">
      <c r="A2767" s="3" t="str">
        <f t="shared" si="43"/>
        <v>EthiopiaSAR_FAO2014</v>
      </c>
      <c r="B2767" t="s">
        <v>165</v>
      </c>
      <c r="C2767" t="s">
        <v>166</v>
      </c>
      <c r="D2767" t="s">
        <v>148</v>
      </c>
      <c r="E2767" t="s">
        <v>24</v>
      </c>
      <c r="F2767">
        <v>153.3552842921726</v>
      </c>
      <c r="G2767">
        <v>1.5374461793796161</v>
      </c>
      <c r="H2767" t="s">
        <v>256</v>
      </c>
      <c r="I2767" t="s">
        <v>232</v>
      </c>
      <c r="J2767">
        <v>3.413522669979159E-3</v>
      </c>
      <c r="K2767">
        <v>0.13479245214275945</v>
      </c>
      <c r="L2767">
        <v>2.6516776335096449E-2</v>
      </c>
      <c r="M2767"/>
      <c r="N2767">
        <v>1.3706733417775601E-2</v>
      </c>
      <c r="O2767">
        <v>0.82498403810436849</v>
      </c>
      <c r="P2767">
        <v>0.13768649999999999</v>
      </c>
      <c r="Q2767">
        <v>2.0475287</v>
      </c>
      <c r="R2767">
        <v>50.175650699999998</v>
      </c>
      <c r="S2767">
        <v>39.777154000000003</v>
      </c>
      <c r="T2767">
        <v>7.2597531000000002</v>
      </c>
      <c r="U2767">
        <v>0.43325049999999998</v>
      </c>
      <c r="V2767"/>
      <c r="W2767">
        <v>1.0203295000000001</v>
      </c>
      <c r="X2767">
        <v>31.379165</v>
      </c>
      <c r="Y2767">
        <v>3.3072892</v>
      </c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  <c r="AW2767"/>
      <c r="AX2767"/>
      <c r="AY2767"/>
      <c r="AZ2767"/>
      <c r="BA2767"/>
      <c r="BB2767"/>
      <c r="BC2767"/>
    </row>
    <row r="2768" spans="1:55" x14ac:dyDescent="0.2">
      <c r="A2768" s="3" t="str">
        <f t="shared" si="43"/>
        <v>EthiopiaSAR_FAO2015</v>
      </c>
      <c r="B2768" t="s">
        <v>165</v>
      </c>
      <c r="C2768" t="s">
        <v>166</v>
      </c>
      <c r="D2768" t="s">
        <v>148</v>
      </c>
      <c r="E2768" t="s">
        <v>22</v>
      </c>
      <c r="F2768">
        <v>156.36176628478819</v>
      </c>
      <c r="G2768">
        <v>1.5258990407544253</v>
      </c>
      <c r="H2768" t="s">
        <v>297</v>
      </c>
      <c r="I2768" t="s">
        <v>208</v>
      </c>
      <c r="J2768">
        <v>3.4875226097171863E-3</v>
      </c>
      <c r="K2768">
        <v>0.13200727124280251</v>
      </c>
      <c r="L2768">
        <v>2.6479051683821062E-2</v>
      </c>
      <c r="M2768"/>
      <c r="N2768">
        <v>1.8585105995203334E-2</v>
      </c>
      <c r="O2768">
        <v>0.82292857107817308</v>
      </c>
      <c r="P2768">
        <v>0.13363560000000002</v>
      </c>
      <c r="Q2768">
        <v>2.0920097000000002</v>
      </c>
      <c r="R2768">
        <v>51.082277400000002</v>
      </c>
      <c r="S2768">
        <v>40.573853999999997</v>
      </c>
      <c r="T2768">
        <v>7.2597531000000002</v>
      </c>
      <c r="U2768">
        <v>0.35575560000000001</v>
      </c>
      <c r="V2768"/>
      <c r="W2768">
        <v>0.93280560000000001</v>
      </c>
      <c r="X2768">
        <v>31.379165</v>
      </c>
      <c r="Y2768">
        <v>3.7835649999999994</v>
      </c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  <c r="AW2768"/>
      <c r="AX2768"/>
      <c r="AY2768"/>
      <c r="AZ2768"/>
      <c r="BA2768"/>
      <c r="BB2768"/>
      <c r="BC2768"/>
    </row>
    <row r="2769" spans="1:55" x14ac:dyDescent="0.2">
      <c r="A2769" s="3" t="str">
        <f t="shared" si="43"/>
        <v>EthiopiaSAR_FAO2016</v>
      </c>
      <c r="B2769" t="s">
        <v>165</v>
      </c>
      <c r="C2769" t="s">
        <v>166</v>
      </c>
      <c r="D2769" t="s">
        <v>148</v>
      </c>
      <c r="E2769" t="s">
        <v>21</v>
      </c>
      <c r="F2769">
        <v>162.40369211521988</v>
      </c>
      <c r="G2769">
        <v>1.5423944654372252</v>
      </c>
      <c r="H2769" t="s">
        <v>302</v>
      </c>
      <c r="I2769" t="s">
        <v>208</v>
      </c>
      <c r="J2769">
        <v>3.5745474810831243E-3</v>
      </c>
      <c r="K2769">
        <v>0.13990833309521541</v>
      </c>
      <c r="L2769">
        <v>2.5971047874197906E-2</v>
      </c>
      <c r="M2769"/>
      <c r="N2769">
        <v>2.0282790108386323E-2</v>
      </c>
      <c r="O2769">
        <v>0.81383782892220036</v>
      </c>
      <c r="P2769">
        <v>0.14234849999999999</v>
      </c>
      <c r="Q2769">
        <v>2.1585092000000001</v>
      </c>
      <c r="R2769">
        <v>52.690627499999998</v>
      </c>
      <c r="S2769">
        <v>42.420307000000001</v>
      </c>
      <c r="T2769">
        <v>7.2029693999999997</v>
      </c>
      <c r="U2769">
        <v>0.38486509999999996</v>
      </c>
      <c r="V2769"/>
      <c r="W2769">
        <v>0.96558549999999999</v>
      </c>
      <c r="X2769">
        <v>31.196030799999999</v>
      </c>
      <c r="Y2769">
        <v>3.4686376000000001</v>
      </c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  <c r="AW2769"/>
      <c r="AX2769"/>
      <c r="AY2769"/>
      <c r="AZ2769"/>
      <c r="BA2769"/>
      <c r="BB2769"/>
      <c r="BC2769"/>
    </row>
    <row r="2770" spans="1:55" x14ac:dyDescent="0.2">
      <c r="A2770" s="3" t="str">
        <f t="shared" si="43"/>
        <v>EthiopiaSAR_FAO2017</v>
      </c>
      <c r="B2770" t="s">
        <v>165</v>
      </c>
      <c r="C2770" t="s">
        <v>166</v>
      </c>
      <c r="D2770" t="s">
        <v>148</v>
      </c>
      <c r="E2770" t="s">
        <v>20</v>
      </c>
      <c r="F2770">
        <v>165.36692981276565</v>
      </c>
      <c r="G2770">
        <v>1.5283739646894017</v>
      </c>
      <c r="H2770" t="s">
        <v>302</v>
      </c>
      <c r="I2770" t="s">
        <v>232</v>
      </c>
      <c r="J2770">
        <v>3.5887096945374018E-3</v>
      </c>
      <c r="K2770">
        <v>0.14143591892486609</v>
      </c>
      <c r="L2770">
        <v>2.5974218906867016E-2</v>
      </c>
      <c r="M2770"/>
      <c r="N2770">
        <v>2.1322280119684529E-2</v>
      </c>
      <c r="O2770">
        <v>0.81126758204858229</v>
      </c>
      <c r="P2770">
        <v>0.156135</v>
      </c>
      <c r="Q2770">
        <v>2.2044564000000002</v>
      </c>
      <c r="R2770">
        <v>53.872410899999998</v>
      </c>
      <c r="S2770">
        <v>43.501339000000002</v>
      </c>
      <c r="T2770">
        <v>7.2015951999999999</v>
      </c>
      <c r="U2770">
        <v>0.47470690000000004</v>
      </c>
      <c r="V2770"/>
      <c r="W2770">
        <v>1.0102211999999999</v>
      </c>
      <c r="X2770">
        <v>31.196030799999999</v>
      </c>
      <c r="Y2770">
        <v>3.0759905000000001</v>
      </c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  <c r="AW2770"/>
      <c r="AX2770"/>
      <c r="AY2770"/>
      <c r="AZ2770"/>
      <c r="BA2770"/>
      <c r="BB2770"/>
      <c r="BC2770"/>
    </row>
    <row r="2771" spans="1:55" x14ac:dyDescent="0.2">
      <c r="A2771" s="3" t="str">
        <f t="shared" si="43"/>
        <v>EthiopiaSAR_FAO2018</v>
      </c>
      <c r="B2771" t="s">
        <v>165</v>
      </c>
      <c r="C2771" t="s">
        <v>166</v>
      </c>
      <c r="D2771" t="s">
        <v>148</v>
      </c>
      <c r="E2771" t="s">
        <v>19</v>
      </c>
      <c r="F2771">
        <v>167.83585220561343</v>
      </c>
      <c r="G2771">
        <v>1.5102735623086068</v>
      </c>
      <c r="H2771" t="s">
        <v>303</v>
      </c>
      <c r="I2771" t="s">
        <v>232</v>
      </c>
      <c r="J2771">
        <v>3.5551870212785228E-3</v>
      </c>
      <c r="K2771">
        <v>0.14642159869722873</v>
      </c>
      <c r="L2771">
        <v>2.6053787373145378E-2</v>
      </c>
      <c r="M2771"/>
      <c r="N2771">
        <v>2.1932143529681945E-2</v>
      </c>
      <c r="O2771">
        <v>0.80559247039994386</v>
      </c>
      <c r="P2771">
        <v>0.1862847</v>
      </c>
      <c r="Q2771">
        <v>2.2749826000000004</v>
      </c>
      <c r="R2771">
        <v>54.763144799999992</v>
      </c>
      <c r="S2771">
        <v>44.525269000000002</v>
      </c>
      <c r="T2771">
        <v>7.1352767999999998</v>
      </c>
      <c r="U2771">
        <v>0.3412174</v>
      </c>
      <c r="V2771"/>
      <c r="W2771">
        <v>0.76027529999999999</v>
      </c>
      <c r="X2771">
        <v>31.196030799999999</v>
      </c>
      <c r="Y2771">
        <v>2.4690882999999997</v>
      </c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  <c r="AW2771"/>
      <c r="AX2771"/>
      <c r="AY2771"/>
      <c r="AZ2771"/>
      <c r="BA2771"/>
      <c r="BB2771"/>
      <c r="BC2771"/>
    </row>
    <row r="2772" spans="1:55" x14ac:dyDescent="0.2">
      <c r="A2772" s="3" t="str">
        <f t="shared" si="43"/>
        <v>EthiopiaSAR_FAO2019</v>
      </c>
      <c r="B2772" t="s">
        <v>165</v>
      </c>
      <c r="C2772" t="s">
        <v>166</v>
      </c>
      <c r="D2772" t="s">
        <v>148</v>
      </c>
      <c r="E2772" t="s">
        <v>18</v>
      </c>
      <c r="F2772">
        <v>178.16451192359543</v>
      </c>
      <c r="G2772">
        <v>1.5611950979119109</v>
      </c>
      <c r="H2772" t="s">
        <v>303</v>
      </c>
      <c r="I2772" t="s">
        <v>219</v>
      </c>
      <c r="J2772">
        <v>3.7553186246539819E-3</v>
      </c>
      <c r="K2772">
        <v>0.14302614235861646</v>
      </c>
      <c r="L2772">
        <v>2.4978276144389001E-2</v>
      </c>
      <c r="M2772"/>
      <c r="N2772">
        <v>2.0879578990429339E-2</v>
      </c>
      <c r="O2772">
        <v>0.81111600250656524</v>
      </c>
      <c r="P2772">
        <v>0.16927260000000002</v>
      </c>
      <c r="Q2772">
        <v>2.4584066</v>
      </c>
      <c r="R2772">
        <v>59.535201600000001</v>
      </c>
      <c r="S2772">
        <v>48.281228999999996</v>
      </c>
      <c r="T2772">
        <v>7.0441069000000001</v>
      </c>
      <c r="U2772">
        <v>0.40899739999999996</v>
      </c>
      <c r="V2772"/>
      <c r="W2772">
        <v>1.1137482000000001</v>
      </c>
      <c r="X2772">
        <v>31.196030799999999</v>
      </c>
      <c r="Y2772">
        <v>2.8157283</v>
      </c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  <c r="AW2772"/>
      <c r="AX2772"/>
      <c r="AY2772"/>
      <c r="AZ2772"/>
      <c r="BA2772"/>
      <c r="BB2772"/>
      <c r="BC2772"/>
    </row>
    <row r="2773" spans="1:55" x14ac:dyDescent="0.2">
      <c r="A2773" s="3" t="str">
        <f t="shared" si="43"/>
        <v>EthiopiaSAR_FAO2020</v>
      </c>
      <c r="B2773" t="s">
        <v>165</v>
      </c>
      <c r="C2773" t="s">
        <v>166</v>
      </c>
      <c r="D2773" t="s">
        <v>148</v>
      </c>
      <c r="E2773" t="s">
        <v>107</v>
      </c>
      <c r="F2773">
        <v>185.40946006275195</v>
      </c>
      <c r="G2773">
        <v>1.5821146749405501</v>
      </c>
      <c r="H2773" t="s">
        <v>256</v>
      </c>
      <c r="I2773" t="s">
        <v>153</v>
      </c>
      <c r="J2773">
        <v>4.1136469932022239E-3</v>
      </c>
      <c r="K2773">
        <v>0.14096584340359872</v>
      </c>
      <c r="L2773">
        <v>2.4420140959732353E-2</v>
      </c>
      <c r="M2773"/>
      <c r="N2773">
        <v>2.0274046419895532E-2</v>
      </c>
      <c r="O2773">
        <v>0.81433996921677343</v>
      </c>
      <c r="P2773">
        <v>0.18389909999999998</v>
      </c>
      <c r="Q2773">
        <v>2.6132263</v>
      </c>
      <c r="R2773">
        <v>62.896079399999998</v>
      </c>
      <c r="S2773">
        <v>50.929186999999999</v>
      </c>
      <c r="T2773">
        <v>7.0782816000000004</v>
      </c>
      <c r="U2773">
        <v>0.23014580000000001</v>
      </c>
      <c r="V2773"/>
      <c r="W2773">
        <v>1.4072503999999999</v>
      </c>
      <c r="X2773">
        <v>31.196030799999999</v>
      </c>
      <c r="Y2773">
        <v>2.7895276</v>
      </c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  <c r="AW2773"/>
      <c r="AX2773"/>
      <c r="AY2773"/>
      <c r="AZ2773"/>
      <c r="BA2773"/>
      <c r="BB2773"/>
      <c r="BC2773"/>
    </row>
    <row r="2774" spans="1:55" x14ac:dyDescent="0.2">
      <c r="A2774" s="3" t="str">
        <f t="shared" si="43"/>
        <v>FinlandAR4_FAO1990</v>
      </c>
      <c r="B2774" t="s">
        <v>138</v>
      </c>
      <c r="C2774" t="s">
        <v>139</v>
      </c>
      <c r="D2774" t="s">
        <v>142</v>
      </c>
      <c r="E2774" t="s">
        <v>79</v>
      </c>
      <c r="F2774">
        <v>44.451000128500006</v>
      </c>
      <c r="G2774">
        <v>8.9143919024448568</v>
      </c>
      <c r="H2774" t="s">
        <v>226</v>
      </c>
      <c r="I2774" t="s">
        <v>123</v>
      </c>
      <c r="J2774">
        <v>1.3736739725719431E-3</v>
      </c>
      <c r="K2774">
        <v>1.237583717823457</v>
      </c>
      <c r="L2774">
        <v>0.10515983882223033</v>
      </c>
      <c r="M2774"/>
      <c r="N2774">
        <v>5.3661944896727626E-2</v>
      </c>
      <c r="O2774">
        <v>-0.39640550154241505</v>
      </c>
      <c r="P2774"/>
      <c r="Q2774">
        <v>0.92710899999999996</v>
      </c>
      <c r="R2774">
        <v>2.7582225000000005</v>
      </c>
      <c r="S2774">
        <v>3.7462772000000002</v>
      </c>
      <c r="T2774">
        <v>5.9944220999999995</v>
      </c>
      <c r="U2774"/>
      <c r="V2774"/>
      <c r="W2774">
        <v>6.730000000000001E-4</v>
      </c>
      <c r="X2774">
        <v>1.9178619000000001</v>
      </c>
      <c r="Y2774">
        <v>7.5489999999999986E-4</v>
      </c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  <c r="AW2774"/>
      <c r="AX2774"/>
      <c r="AY2774"/>
      <c r="AZ2774"/>
      <c r="BA2774"/>
      <c r="BB2774"/>
      <c r="BC2774"/>
    </row>
    <row r="2775" spans="1:55" x14ac:dyDescent="0.2">
      <c r="A2775" s="3" t="str">
        <f t="shared" si="43"/>
        <v>FinlandAR4_FAO1991</v>
      </c>
      <c r="B2775" t="s">
        <v>138</v>
      </c>
      <c r="C2775" t="s">
        <v>139</v>
      </c>
      <c r="D2775" t="s">
        <v>142</v>
      </c>
      <c r="E2775" t="s">
        <v>78</v>
      </c>
      <c r="F2775">
        <v>44.356095467499998</v>
      </c>
      <c r="G2775">
        <v>8.8469077908906311</v>
      </c>
      <c r="H2775" t="s">
        <v>241</v>
      </c>
      <c r="I2775" t="s">
        <v>127</v>
      </c>
      <c r="J2775">
        <v>1.3632091153146387E-3</v>
      </c>
      <c r="K2775">
        <v>1.2568013642644909</v>
      </c>
      <c r="L2775">
        <v>0.10655771129501528</v>
      </c>
      <c r="M2775"/>
      <c r="N2775">
        <v>4.5446738137197379E-2</v>
      </c>
      <c r="O2775">
        <v>-0.40880581369670355</v>
      </c>
      <c r="P2775"/>
      <c r="Q2775">
        <v>0.88225620000000005</v>
      </c>
      <c r="R2775">
        <v>2.621855</v>
      </c>
      <c r="S2775">
        <v>3.4172255999999996</v>
      </c>
      <c r="T2775">
        <v>5.9944220999999995</v>
      </c>
      <c r="U2775"/>
      <c r="V2775"/>
      <c r="W2775">
        <v>6.730000000000001E-4</v>
      </c>
      <c r="X2775">
        <v>1.9178619000000001</v>
      </c>
      <c r="Y2775">
        <v>7.5489999999999986E-4</v>
      </c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  <c r="AW2775"/>
      <c r="AX2775"/>
      <c r="AY2775"/>
      <c r="AZ2775"/>
      <c r="BA2775"/>
      <c r="BB2775"/>
      <c r="BC2775"/>
    </row>
    <row r="2776" spans="1:55" x14ac:dyDescent="0.2">
      <c r="A2776" s="3" t="str">
        <f t="shared" si="43"/>
        <v>FinlandAR4_FAO1992</v>
      </c>
      <c r="B2776" t="s">
        <v>138</v>
      </c>
      <c r="C2776" t="s">
        <v>139</v>
      </c>
      <c r="D2776" t="s">
        <v>142</v>
      </c>
      <c r="E2776" t="s">
        <v>76</v>
      </c>
      <c r="F2776">
        <v>41.262025330429999</v>
      </c>
      <c r="G2776">
        <v>8.1836752875510328</v>
      </c>
      <c r="H2776" t="s">
        <v>195</v>
      </c>
      <c r="I2776" t="s">
        <v>44</v>
      </c>
      <c r="J2776">
        <v>1.2718848736525416E-3</v>
      </c>
      <c r="K2776">
        <v>1.2842832784051261</v>
      </c>
      <c r="L2776">
        <v>0.11485528577544046</v>
      </c>
      <c r="M2776"/>
      <c r="N2776">
        <v>4.3390743427943655E-2</v>
      </c>
      <c r="O2776">
        <v>-0.44252930760851028</v>
      </c>
      <c r="P2776"/>
      <c r="Q2776">
        <v>0.85563800000000001</v>
      </c>
      <c r="R2776">
        <v>2.5483549999999999</v>
      </c>
      <c r="S2776">
        <v>3.3918062</v>
      </c>
      <c r="T2776">
        <v>5.9944220999999995</v>
      </c>
      <c r="U2776"/>
      <c r="V2776"/>
      <c r="W2776">
        <v>6.730000000000001E-4</v>
      </c>
      <c r="X2776">
        <v>1.9178619000000001</v>
      </c>
      <c r="Y2776">
        <v>7.5489999999999986E-4</v>
      </c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  <c r="AW2776"/>
      <c r="AX2776"/>
      <c r="AY2776"/>
      <c r="AZ2776"/>
      <c r="BA2776"/>
      <c r="BB2776"/>
      <c r="BC2776"/>
    </row>
    <row r="2777" spans="1:55" x14ac:dyDescent="0.2">
      <c r="A2777" s="3" t="str">
        <f t="shared" si="43"/>
        <v>FinlandAR4_FAO1993</v>
      </c>
      <c r="B2777" t="s">
        <v>138</v>
      </c>
      <c r="C2777" t="s">
        <v>139</v>
      </c>
      <c r="D2777" t="s">
        <v>142</v>
      </c>
      <c r="E2777" t="s">
        <v>73</v>
      </c>
      <c r="F2777">
        <v>42.508887019029991</v>
      </c>
      <c r="G2777">
        <v>8.3902756742604812</v>
      </c>
      <c r="H2777" t="s">
        <v>226</v>
      </c>
      <c r="I2777" t="s">
        <v>122</v>
      </c>
      <c r="J2777">
        <v>1.3042083841120239E-3</v>
      </c>
      <c r="K2777">
        <v>1.2779555475230511</v>
      </c>
      <c r="L2777">
        <v>0.11134876478607955</v>
      </c>
      <c r="M2777"/>
      <c r="N2777">
        <v>4.077867932072609E-2</v>
      </c>
      <c r="O2777">
        <v>-0.43008299162985675</v>
      </c>
      <c r="P2777"/>
      <c r="Q2777">
        <v>0.84506399999999993</v>
      </c>
      <c r="R2777">
        <v>2.5186074999999999</v>
      </c>
      <c r="S2777">
        <v>3.4095372000000004</v>
      </c>
      <c r="T2777">
        <v>5.9941974</v>
      </c>
      <c r="U2777"/>
      <c r="V2777"/>
      <c r="W2777">
        <v>6.730000000000001E-4</v>
      </c>
      <c r="X2777">
        <v>1.9178619000000001</v>
      </c>
      <c r="Y2777">
        <v>7.5489999999999986E-4</v>
      </c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  <c r="AW2777"/>
      <c r="AX2777"/>
      <c r="AY2777"/>
      <c r="AZ2777"/>
      <c r="BA2777"/>
      <c r="BB2777"/>
      <c r="BC2777"/>
    </row>
    <row r="2778" spans="1:55" x14ac:dyDescent="0.2">
      <c r="A2778" s="3" t="str">
        <f t="shared" si="43"/>
        <v>FinlandAR4_FAO1994</v>
      </c>
      <c r="B2778" t="s">
        <v>138</v>
      </c>
      <c r="C2778" t="s">
        <v>139</v>
      </c>
      <c r="D2778" t="s">
        <v>142</v>
      </c>
      <c r="E2778" t="s">
        <v>70</v>
      </c>
      <c r="F2778">
        <v>49.082432703000009</v>
      </c>
      <c r="G2778">
        <v>9.6460732233916318</v>
      </c>
      <c r="H2778" t="s">
        <v>147</v>
      </c>
      <c r="I2778" t="s">
        <v>42</v>
      </c>
      <c r="J2778">
        <v>1.4934650173810159E-3</v>
      </c>
      <c r="K2778">
        <v>1.2399608183495785</v>
      </c>
      <c r="L2778">
        <v>9.5158676613731175E-2</v>
      </c>
      <c r="M2778"/>
      <c r="N2778">
        <v>3.6827393049927576E-2</v>
      </c>
      <c r="O2778">
        <v>-0.37194688801323728</v>
      </c>
      <c r="P2778"/>
      <c r="Q2778">
        <v>0.84116859999999993</v>
      </c>
      <c r="R2778">
        <v>2.4774274999999997</v>
      </c>
      <c r="S2778">
        <v>3.4827558000000001</v>
      </c>
      <c r="T2778">
        <v>5.9933066999999998</v>
      </c>
      <c r="U2778"/>
      <c r="V2778"/>
      <c r="W2778">
        <v>6.730000000000001E-4</v>
      </c>
      <c r="X2778">
        <v>1.9178619000000001</v>
      </c>
      <c r="Y2778">
        <v>7.5489999999999986E-4</v>
      </c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  <c r="AW2778"/>
      <c r="AX2778"/>
      <c r="AY2778"/>
      <c r="AZ2778"/>
      <c r="BA2778"/>
      <c r="BB2778"/>
      <c r="BC2778"/>
    </row>
    <row r="2779" spans="1:55" x14ac:dyDescent="0.2">
      <c r="A2779" s="3" t="str">
        <f t="shared" si="43"/>
        <v>FinlandAR4_FAO1995</v>
      </c>
      <c r="B2779" t="s">
        <v>138</v>
      </c>
      <c r="C2779" t="s">
        <v>139</v>
      </c>
      <c r="D2779" t="s">
        <v>142</v>
      </c>
      <c r="E2779" t="s">
        <v>68</v>
      </c>
      <c r="F2779">
        <v>45.037161434999994</v>
      </c>
      <c r="G2779">
        <v>8.8173479009512921</v>
      </c>
      <c r="H2779" t="s">
        <v>121</v>
      </c>
      <c r="I2779" t="s">
        <v>127</v>
      </c>
      <c r="J2779">
        <v>1.3391357262024365E-3</v>
      </c>
      <c r="K2779">
        <v>1.2656476610380318</v>
      </c>
      <c r="L2779">
        <v>0.10210703824300646</v>
      </c>
      <c r="M2779"/>
      <c r="N2779">
        <v>4.1049188738686321E-2</v>
      </c>
      <c r="O2779">
        <v>-0.40880388801972461</v>
      </c>
      <c r="P2779"/>
      <c r="Q2779">
        <v>0.82535660000000011</v>
      </c>
      <c r="R2779">
        <v>2.3412375000000001</v>
      </c>
      <c r="S2779">
        <v>3.4549225999999997</v>
      </c>
      <c r="T2779">
        <v>6.0093986999999993</v>
      </c>
      <c r="U2779"/>
      <c r="V2779"/>
      <c r="W2779">
        <v>6.730000000000001E-4</v>
      </c>
      <c r="X2779">
        <v>1.9178619000000001</v>
      </c>
      <c r="Y2779">
        <v>7.5489999999999986E-4</v>
      </c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  <c r="AW2779"/>
      <c r="AX2779"/>
      <c r="AY2779"/>
      <c r="AZ2779"/>
      <c r="BA2779"/>
      <c r="BB2779"/>
      <c r="BC2779"/>
    </row>
    <row r="2780" spans="1:55" x14ac:dyDescent="0.2">
      <c r="A2780" s="3" t="str">
        <f t="shared" si="43"/>
        <v>FinlandAR4_FAO1996</v>
      </c>
      <c r="B2780" t="s">
        <v>138</v>
      </c>
      <c r="C2780" t="s">
        <v>139</v>
      </c>
      <c r="D2780" t="s">
        <v>142</v>
      </c>
      <c r="E2780" t="s">
        <v>65</v>
      </c>
      <c r="F2780">
        <v>51.424391487000001</v>
      </c>
      <c r="G2780">
        <v>10.034863682691222</v>
      </c>
      <c r="H2780" t="s">
        <v>167</v>
      </c>
      <c r="I2780" t="s">
        <v>128</v>
      </c>
      <c r="J2780">
        <v>1.512840516861123E-3</v>
      </c>
      <c r="K2780">
        <v>1.2353835420893602</v>
      </c>
      <c r="L2780">
        <v>8.7354218690863933E-2</v>
      </c>
      <c r="M2780"/>
      <c r="N2780">
        <v>3.6029687244201733E-2</v>
      </c>
      <c r="O2780">
        <v>-0.35876744802442578</v>
      </c>
      <c r="P2780"/>
      <c r="Q2780">
        <v>0.81880770000000003</v>
      </c>
      <c r="R2780">
        <v>2.3272200000000001</v>
      </c>
      <c r="S2780">
        <v>3.4201161999999998</v>
      </c>
      <c r="T2780">
        <v>6.0157106000000002</v>
      </c>
      <c r="U2780"/>
      <c r="V2780"/>
      <c r="W2780">
        <v>5.6325000000000004E-3</v>
      </c>
      <c r="X2780">
        <v>1.9178619000000001</v>
      </c>
      <c r="Y2780">
        <v>4.5340000000000002E-4</v>
      </c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  <c r="AW2780"/>
      <c r="AX2780"/>
      <c r="AY2780"/>
      <c r="AZ2780"/>
      <c r="BA2780"/>
      <c r="BB2780"/>
      <c r="BC2780"/>
    </row>
    <row r="2781" spans="1:55" x14ac:dyDescent="0.2">
      <c r="A2781" s="3" t="str">
        <f t="shared" si="43"/>
        <v>FinlandAR4_FAO1997</v>
      </c>
      <c r="B2781" t="s">
        <v>138</v>
      </c>
      <c r="C2781" t="s">
        <v>139</v>
      </c>
      <c r="D2781" t="s">
        <v>142</v>
      </c>
      <c r="E2781" t="s">
        <v>64</v>
      </c>
      <c r="F2781">
        <v>49.447216019500004</v>
      </c>
      <c r="G2781">
        <v>9.6203897633873456</v>
      </c>
      <c r="H2781" t="s">
        <v>149</v>
      </c>
      <c r="I2781" t="s">
        <v>41</v>
      </c>
      <c r="J2781">
        <v>1.3998434404627208E-3</v>
      </c>
      <c r="K2781">
        <v>1.2446299759268493</v>
      </c>
      <c r="L2781">
        <v>8.8398394204361894E-2</v>
      </c>
      <c r="M2781"/>
      <c r="N2781">
        <v>3.8469764217864952E-2</v>
      </c>
      <c r="O2781">
        <v>-0.37149813434907603</v>
      </c>
      <c r="P2781"/>
      <c r="Q2781">
        <v>0.82996859999999995</v>
      </c>
      <c r="R2781">
        <v>2.3248725000000001</v>
      </c>
      <c r="S2781">
        <v>3.4549225999999997</v>
      </c>
      <c r="T2781">
        <v>6.0371866000000001</v>
      </c>
      <c r="U2781"/>
      <c r="V2781"/>
      <c r="W2781">
        <v>1.8624999999999998E-3</v>
      </c>
      <c r="X2781">
        <v>1.9178619000000001</v>
      </c>
      <c r="Y2781">
        <v>2.3919999999999999E-4</v>
      </c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  <c r="AW2781"/>
      <c r="AX2781"/>
      <c r="AY2781"/>
      <c r="AZ2781"/>
      <c r="BA2781"/>
      <c r="BB2781"/>
      <c r="BC2781"/>
    </row>
    <row r="2782" spans="1:55" x14ac:dyDescent="0.2">
      <c r="A2782" s="3" t="str">
        <f t="shared" si="43"/>
        <v>FinlandAR4_FAO1998</v>
      </c>
      <c r="B2782" t="s">
        <v>138</v>
      </c>
      <c r="C2782" t="s">
        <v>139</v>
      </c>
      <c r="D2782" t="s">
        <v>142</v>
      </c>
      <c r="E2782" t="s">
        <v>62</v>
      </c>
      <c r="F2782">
        <v>45.773775818000004</v>
      </c>
      <c r="G2782">
        <v>8.8820788943742688</v>
      </c>
      <c r="H2782" t="s">
        <v>149</v>
      </c>
      <c r="I2782" t="s">
        <v>44</v>
      </c>
      <c r="J2782">
        <v>1.3139678828310304E-3</v>
      </c>
      <c r="K2782">
        <v>1.271317328143952</v>
      </c>
      <c r="L2782">
        <v>9.1400558316073841E-2</v>
      </c>
      <c r="M2782"/>
      <c r="N2782">
        <v>4.0089805728422856E-2</v>
      </c>
      <c r="O2782">
        <v>-0.40280769218844864</v>
      </c>
      <c r="P2782"/>
      <c r="Q2782">
        <v>0.80675030000000003</v>
      </c>
      <c r="R2782">
        <v>2.2709725000000001</v>
      </c>
      <c r="S2782">
        <v>3.3794689999999998</v>
      </c>
      <c r="T2782">
        <v>6.0836679999999994</v>
      </c>
      <c r="U2782"/>
      <c r="V2782"/>
      <c r="W2782">
        <v>9.1759999999999997E-4</v>
      </c>
      <c r="X2782">
        <v>1.9178619000000001</v>
      </c>
      <c r="Y2782">
        <v>2.2920000000000001E-4</v>
      </c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  <c r="AW2782"/>
      <c r="AX2782"/>
      <c r="AY2782"/>
      <c r="AZ2782"/>
      <c r="BA2782"/>
      <c r="BB2782"/>
      <c r="BC2782"/>
    </row>
    <row r="2783" spans="1:55" x14ac:dyDescent="0.2">
      <c r="A2783" s="3" t="str">
        <f t="shared" si="43"/>
        <v>FinlandAR4_FAO1999</v>
      </c>
      <c r="B2783" t="s">
        <v>138</v>
      </c>
      <c r="C2783" t="s">
        <v>139</v>
      </c>
      <c r="D2783" t="s">
        <v>142</v>
      </c>
      <c r="E2783" t="s">
        <v>60</v>
      </c>
      <c r="F2783">
        <v>45.215392197950003</v>
      </c>
      <c r="G2783">
        <v>8.7533868523876031</v>
      </c>
      <c r="H2783" t="s">
        <v>241</v>
      </c>
      <c r="I2783" t="s">
        <v>44</v>
      </c>
      <c r="J2783">
        <v>1.2978812894972795E-3</v>
      </c>
      <c r="K2783">
        <v>1.2692952473737926</v>
      </c>
      <c r="L2783">
        <v>9.0560831742285533E-2</v>
      </c>
      <c r="M2783"/>
      <c r="N2783">
        <v>4.0646411733067427E-2</v>
      </c>
      <c r="O2783">
        <v>-0.40050249084914558</v>
      </c>
      <c r="P2783"/>
      <c r="Q2783">
        <v>0.78269420000000001</v>
      </c>
      <c r="R2783">
        <v>2.2055625000000001</v>
      </c>
      <c r="S2783">
        <v>3.4201460000000004</v>
      </c>
      <c r="T2783">
        <v>6.2934207999999998</v>
      </c>
      <c r="U2783"/>
      <c r="V2783"/>
      <c r="W2783">
        <v>8.925999999999998E-4</v>
      </c>
      <c r="X2783">
        <v>1.9178619000000001</v>
      </c>
      <c r="Y2783">
        <v>2.3919999999999999E-4</v>
      </c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  <c r="AW2783"/>
      <c r="AX2783"/>
      <c r="AY2783"/>
      <c r="AZ2783"/>
      <c r="BA2783"/>
      <c r="BB2783"/>
      <c r="BC2783"/>
    </row>
    <row r="2784" spans="1:55" x14ac:dyDescent="0.2">
      <c r="A2784" s="3" t="str">
        <f t="shared" si="43"/>
        <v>FinlandAR4_FAO2000</v>
      </c>
      <c r="B2784" t="s">
        <v>138</v>
      </c>
      <c r="C2784" t="s">
        <v>139</v>
      </c>
      <c r="D2784" t="s">
        <v>142</v>
      </c>
      <c r="E2784" t="s">
        <v>58</v>
      </c>
      <c r="F2784">
        <v>43.978384136000003</v>
      </c>
      <c r="G2784">
        <v>8.4962535585406229</v>
      </c>
      <c r="H2784" t="s">
        <v>241</v>
      </c>
      <c r="I2784" t="s">
        <v>134</v>
      </c>
      <c r="J2784">
        <v>1.2370438881907793E-3</v>
      </c>
      <c r="K2784">
        <v>1.2721600126095183</v>
      </c>
      <c r="L2784">
        <v>8.7629813093685879E-2</v>
      </c>
      <c r="M2784"/>
      <c r="N2784">
        <v>4.2529105462720998E-2</v>
      </c>
      <c r="O2784">
        <v>-0.40231893116592521</v>
      </c>
      <c r="P2784"/>
      <c r="Q2784">
        <v>0.76113900000000001</v>
      </c>
      <c r="R2784">
        <v>2.1474600000000001</v>
      </c>
      <c r="S2784">
        <v>3.4754846000000001</v>
      </c>
      <c r="T2784">
        <v>6.5463100999999995</v>
      </c>
      <c r="U2784"/>
      <c r="V2784"/>
      <c r="W2784">
        <v>1.2616000000000001E-3</v>
      </c>
      <c r="X2784">
        <v>1.9178619000000001</v>
      </c>
      <c r="Y2784">
        <v>2.8649999999999997E-4</v>
      </c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  <c r="AW2784"/>
      <c r="AX2784"/>
      <c r="AY2784"/>
      <c r="AZ2784"/>
      <c r="BA2784"/>
      <c r="BB2784"/>
      <c r="BC2784"/>
    </row>
    <row r="2785" spans="1:55" x14ac:dyDescent="0.2">
      <c r="A2785" s="3" t="str">
        <f t="shared" si="43"/>
        <v>FinlandAR4_FAO2001</v>
      </c>
      <c r="B2785" t="s">
        <v>138</v>
      </c>
      <c r="C2785" t="s">
        <v>139</v>
      </c>
      <c r="D2785" t="s">
        <v>142</v>
      </c>
      <c r="E2785" t="s">
        <v>55</v>
      </c>
      <c r="F2785">
        <v>65.109074675870005</v>
      </c>
      <c r="G2785">
        <v>12.549917940733708</v>
      </c>
      <c r="H2785" t="s">
        <v>220</v>
      </c>
      <c r="I2785" t="s">
        <v>132</v>
      </c>
      <c r="J2785">
        <v>1.8276111637594268E-3</v>
      </c>
      <c r="K2785">
        <v>0.95246011176968637</v>
      </c>
      <c r="L2785">
        <v>5.6743119148784514E-2</v>
      </c>
      <c r="M2785"/>
      <c r="N2785">
        <v>2.759293784796818E-2</v>
      </c>
      <c r="O2785">
        <v>-3.6796168766439132E-2</v>
      </c>
      <c r="P2785"/>
      <c r="Q2785">
        <v>0.74117949999999999</v>
      </c>
      <c r="R2785">
        <v>2.1042749999999999</v>
      </c>
      <c r="S2785">
        <v>3.4323044</v>
      </c>
      <c r="T2785">
        <v>6.5932947999999998</v>
      </c>
      <c r="U2785"/>
      <c r="V2785"/>
      <c r="W2785">
        <v>4.1110000000000002E-4</v>
      </c>
      <c r="X2785">
        <v>23.207620299999999</v>
      </c>
      <c r="Y2785">
        <v>2.7400000000000005E-4</v>
      </c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  <c r="AW2785"/>
      <c r="AX2785"/>
      <c r="AY2785"/>
      <c r="AZ2785"/>
      <c r="BA2785"/>
      <c r="BB2785"/>
      <c r="BC2785"/>
    </row>
    <row r="2786" spans="1:55" x14ac:dyDescent="0.2">
      <c r="A2786" s="3" t="str">
        <f t="shared" si="43"/>
        <v>FinlandAR4_FAO2002</v>
      </c>
      <c r="B2786" t="s">
        <v>138</v>
      </c>
      <c r="C2786" t="s">
        <v>139</v>
      </c>
      <c r="D2786" t="s">
        <v>142</v>
      </c>
      <c r="E2786" t="s">
        <v>52</v>
      </c>
      <c r="F2786">
        <v>67.417984008000005</v>
      </c>
      <c r="G2786">
        <v>12.963506121411422</v>
      </c>
      <c r="H2786" t="s">
        <v>200</v>
      </c>
      <c r="I2786" t="s">
        <v>132</v>
      </c>
      <c r="J2786">
        <v>1.844778663076109E-3</v>
      </c>
      <c r="K2786">
        <v>0.95579779312821966</v>
      </c>
      <c r="L2786">
        <v>5.092242047155579E-2</v>
      </c>
      <c r="M2786"/>
      <c r="N2786">
        <v>2.6918881863697511E-2</v>
      </c>
      <c r="O2786">
        <v>-3.3639095463472879E-2</v>
      </c>
      <c r="P2786"/>
      <c r="Q2786">
        <v>0.74676129999999996</v>
      </c>
      <c r="R2786">
        <v>2.0848325000000001</v>
      </c>
      <c r="S2786">
        <v>3.4344201999999999</v>
      </c>
      <c r="T2786">
        <v>6.6708252000000003</v>
      </c>
      <c r="U2786"/>
      <c r="V2786"/>
      <c r="W2786"/>
      <c r="X2786">
        <v>23.207620299999999</v>
      </c>
      <c r="Y2786">
        <v>1.0459999999999999E-4</v>
      </c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  <c r="AW2786"/>
      <c r="AX2786"/>
      <c r="AY2786"/>
      <c r="AZ2786"/>
      <c r="BA2786"/>
      <c r="BB2786"/>
      <c r="BC2786"/>
    </row>
    <row r="2787" spans="1:55" x14ac:dyDescent="0.2">
      <c r="A2787" s="3" t="str">
        <f t="shared" si="43"/>
        <v>FinlandAR4_FAO2003</v>
      </c>
      <c r="B2787" t="s">
        <v>138</v>
      </c>
      <c r="C2787" t="s">
        <v>139</v>
      </c>
      <c r="D2787" t="s">
        <v>142</v>
      </c>
      <c r="E2787" t="s">
        <v>50</v>
      </c>
      <c r="F2787">
        <v>75.665451910049995</v>
      </c>
      <c r="G2787">
        <v>14.514722559741831</v>
      </c>
      <c r="H2787" t="s">
        <v>237</v>
      </c>
      <c r="I2787" t="s">
        <v>117</v>
      </c>
      <c r="J2787">
        <v>2.0160506472986866E-3</v>
      </c>
      <c r="K2787">
        <v>0.96195966988379689</v>
      </c>
      <c r="L2787">
        <v>4.2672518282695159E-2</v>
      </c>
      <c r="M2787"/>
      <c r="N2787">
        <v>2.4623429081807081E-2</v>
      </c>
      <c r="O2787">
        <v>-2.9255617248299032E-2</v>
      </c>
      <c r="P2787"/>
      <c r="Q2787">
        <v>0.74577260000000001</v>
      </c>
      <c r="R2787">
        <v>2.03904</v>
      </c>
      <c r="S2787">
        <v>3.4269403999999999</v>
      </c>
      <c r="T2787">
        <v>6.7260809000000004</v>
      </c>
      <c r="U2787"/>
      <c r="V2787"/>
      <c r="W2787">
        <v>1.0960000000000001E-4</v>
      </c>
      <c r="X2787">
        <v>23.207620299999999</v>
      </c>
      <c r="Y2787">
        <v>2.6781000000000001E-3</v>
      </c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  <c r="AW2787"/>
      <c r="AX2787"/>
      <c r="AY2787"/>
      <c r="AZ2787"/>
      <c r="BA2787"/>
      <c r="BB2787"/>
      <c r="BC2787"/>
    </row>
    <row r="2788" spans="1:55" x14ac:dyDescent="0.2">
      <c r="A2788" s="3" t="str">
        <f t="shared" si="43"/>
        <v>FinlandAR4_FAO2004</v>
      </c>
      <c r="B2788" t="s">
        <v>138</v>
      </c>
      <c r="C2788" t="s">
        <v>139</v>
      </c>
      <c r="D2788" t="s">
        <v>142</v>
      </c>
      <c r="E2788" t="s">
        <v>46</v>
      </c>
      <c r="F2788">
        <v>71.804541072999996</v>
      </c>
      <c r="G2788">
        <v>13.734158148010431</v>
      </c>
      <c r="H2788" t="s">
        <v>161</v>
      </c>
      <c r="I2788" t="s">
        <v>117</v>
      </c>
      <c r="J2788">
        <v>1.825338066902787E-3</v>
      </c>
      <c r="K2788">
        <v>0.95694287911600429</v>
      </c>
      <c r="L2788">
        <v>4.2729455200900879E-2</v>
      </c>
      <c r="M2788"/>
      <c r="N2788">
        <v>2.7993407575107005E-2</v>
      </c>
      <c r="O2788">
        <v>-2.7665741892012107E-2</v>
      </c>
      <c r="P2788"/>
      <c r="Q2788">
        <v>0.72686249999999997</v>
      </c>
      <c r="R2788">
        <v>1.974175</v>
      </c>
      <c r="S2788">
        <v>3.4139177999999997</v>
      </c>
      <c r="T2788">
        <v>6.9075385999999996</v>
      </c>
      <c r="U2788"/>
      <c r="V2788"/>
      <c r="W2788"/>
      <c r="X2788">
        <v>23.207620299999999</v>
      </c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  <c r="AW2788"/>
      <c r="AX2788"/>
      <c r="AY2788"/>
      <c r="AZ2788"/>
      <c r="BA2788"/>
      <c r="BB2788"/>
      <c r="BC2788"/>
    </row>
    <row r="2789" spans="1:55" x14ac:dyDescent="0.2">
      <c r="A2789" s="3" t="str">
        <f t="shared" si="43"/>
        <v>FinlandAR4_FAO2005</v>
      </c>
      <c r="B2789" t="s">
        <v>138</v>
      </c>
      <c r="C2789" t="s">
        <v>139</v>
      </c>
      <c r="D2789" t="s">
        <v>142</v>
      </c>
      <c r="E2789" t="s">
        <v>43</v>
      </c>
      <c r="F2789">
        <v>59.428928941069991</v>
      </c>
      <c r="G2789">
        <v>11.328219868845325</v>
      </c>
      <c r="H2789" t="s">
        <v>183</v>
      </c>
      <c r="I2789" t="s">
        <v>40</v>
      </c>
      <c r="J2789">
        <v>1.4767702320994541E-3</v>
      </c>
      <c r="K2789">
        <v>0.94884630197383357</v>
      </c>
      <c r="L2789">
        <v>4.7585549653843109E-2</v>
      </c>
      <c r="M2789"/>
      <c r="N2789">
        <v>3.6223879084286939E-2</v>
      </c>
      <c r="O2789">
        <v>-3.2655730711963579E-2</v>
      </c>
      <c r="P2789"/>
      <c r="Q2789">
        <v>0.72548270000000004</v>
      </c>
      <c r="R2789">
        <v>1.9446525000000001</v>
      </c>
      <c r="S2789">
        <v>3.4148714</v>
      </c>
      <c r="T2789">
        <v>6.9470647999999997</v>
      </c>
      <c r="U2789"/>
      <c r="V2789"/>
      <c r="W2789"/>
      <c r="X2789">
        <v>23.207620299999999</v>
      </c>
      <c r="Y2789">
        <v>5.4800000000000004E-5</v>
      </c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  <c r="AX2789"/>
      <c r="AY2789"/>
      <c r="AZ2789"/>
      <c r="BA2789"/>
      <c r="BB2789"/>
      <c r="BC2789"/>
    </row>
    <row r="2790" spans="1:55" x14ac:dyDescent="0.2">
      <c r="A2790" s="3" t="str">
        <f t="shared" si="43"/>
        <v>FinlandAR4_FAO2006</v>
      </c>
      <c r="B2790" t="s">
        <v>138</v>
      </c>
      <c r="C2790" t="s">
        <v>139</v>
      </c>
      <c r="D2790" t="s">
        <v>142</v>
      </c>
      <c r="E2790" t="s">
        <v>39</v>
      </c>
      <c r="F2790">
        <v>71.005567956850001</v>
      </c>
      <c r="G2790">
        <v>13.483090483972711</v>
      </c>
      <c r="H2790" t="s">
        <v>181</v>
      </c>
      <c r="I2790" t="s">
        <v>34</v>
      </c>
      <c r="J2790">
        <v>1.703140025803311E-3</v>
      </c>
      <c r="K2790">
        <v>0.95827774157583923</v>
      </c>
      <c r="L2790">
        <v>4.0941464995627161E-2</v>
      </c>
      <c r="M2790"/>
      <c r="N2790">
        <v>2.8158701329803429E-2</v>
      </c>
      <c r="O2790">
        <v>-2.7377907901269895E-2</v>
      </c>
      <c r="P2790"/>
      <c r="Q2790">
        <v>0.72429030000000005</v>
      </c>
      <c r="R2790">
        <v>1.9246224999999999</v>
      </c>
      <c r="S2790">
        <v>3.3912996</v>
      </c>
      <c r="T2790">
        <v>6.9641256999999994</v>
      </c>
      <c r="U2790"/>
      <c r="V2790"/>
      <c r="W2790">
        <v>1.709E-3</v>
      </c>
      <c r="X2790">
        <v>23.207620299999999</v>
      </c>
      <c r="Y2790">
        <v>2.4066000000000001E-3</v>
      </c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  <c r="AW2790"/>
      <c r="AX2790"/>
      <c r="AY2790"/>
      <c r="AZ2790"/>
      <c r="BA2790"/>
      <c r="BB2790"/>
      <c r="BC2790"/>
    </row>
    <row r="2791" spans="1:55" x14ac:dyDescent="0.2">
      <c r="A2791" s="3" t="str">
        <f t="shared" si="43"/>
        <v>FinlandAR4_FAO2007</v>
      </c>
      <c r="B2791" t="s">
        <v>138</v>
      </c>
      <c r="C2791" t="s">
        <v>139</v>
      </c>
      <c r="D2791" t="s">
        <v>142</v>
      </c>
      <c r="E2791" t="s">
        <v>37</v>
      </c>
      <c r="F2791">
        <v>68.98440642652001</v>
      </c>
      <c r="G2791">
        <v>13.043686643747449</v>
      </c>
      <c r="H2791" t="s">
        <v>181</v>
      </c>
      <c r="I2791" t="s">
        <v>35</v>
      </c>
      <c r="J2791">
        <v>1.6262265613850688E-3</v>
      </c>
      <c r="K2791">
        <v>0.95758645656193986</v>
      </c>
      <c r="L2791">
        <v>4.051289172107158E-2</v>
      </c>
      <c r="M2791"/>
      <c r="N2791">
        <v>2.9966898863179565E-2</v>
      </c>
      <c r="O2791">
        <v>-2.8066247146191034E-2</v>
      </c>
      <c r="P2791"/>
      <c r="Q2791">
        <v>0.71228130000000001</v>
      </c>
      <c r="R2791">
        <v>1.8741675</v>
      </c>
      <c r="S2791">
        <v>3.4103119999999998</v>
      </c>
      <c r="T2791">
        <v>6.9877884999999997</v>
      </c>
      <c r="U2791"/>
      <c r="V2791"/>
      <c r="W2791">
        <v>2.2169999999999999E-4</v>
      </c>
      <c r="X2791">
        <v>23.207620299999999</v>
      </c>
      <c r="Y2791">
        <v>5.6549999999999992E-4</v>
      </c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  <c r="AW2791"/>
      <c r="AX2791"/>
      <c r="AY2791"/>
      <c r="AZ2791"/>
      <c r="BA2791"/>
      <c r="BB2791"/>
      <c r="BC2791"/>
    </row>
    <row r="2792" spans="1:55" x14ac:dyDescent="0.2">
      <c r="A2792" s="3" t="str">
        <f t="shared" si="43"/>
        <v>FinlandAR4_FAO2008</v>
      </c>
      <c r="B2792" t="s">
        <v>138</v>
      </c>
      <c r="C2792" t="s">
        <v>139</v>
      </c>
      <c r="D2792" t="s">
        <v>142</v>
      </c>
      <c r="E2792" t="s">
        <v>33</v>
      </c>
      <c r="F2792">
        <v>60.660496600069997</v>
      </c>
      <c r="G2792">
        <v>11.416514475963501</v>
      </c>
      <c r="H2792" t="s">
        <v>220</v>
      </c>
      <c r="I2792" t="s">
        <v>129</v>
      </c>
      <c r="J2792">
        <v>1.4228824964820472E-3</v>
      </c>
      <c r="K2792">
        <v>0.94931508687869115</v>
      </c>
      <c r="L2792">
        <v>4.4176195979195254E-2</v>
      </c>
      <c r="M2792"/>
      <c r="N2792">
        <v>3.5860059445466025E-2</v>
      </c>
      <c r="O2792">
        <v>-2.9351342303352398E-2</v>
      </c>
      <c r="P2792"/>
      <c r="Q2792">
        <v>0.71283699999999994</v>
      </c>
      <c r="R2792">
        <v>1.8502825000000003</v>
      </c>
      <c r="S2792">
        <v>3.5143735999999999</v>
      </c>
      <c r="T2792">
        <v>7.0159855000000002</v>
      </c>
      <c r="U2792"/>
      <c r="V2792"/>
      <c r="W2792">
        <v>7.4489999999999995E-4</v>
      </c>
      <c r="X2792">
        <v>23.207620299999999</v>
      </c>
      <c r="Y2792">
        <v>1.9979999999999998E-3</v>
      </c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  <c r="AW2792"/>
      <c r="AX2792"/>
      <c r="AY2792"/>
      <c r="AZ2792"/>
      <c r="BA2792"/>
      <c r="BB2792"/>
      <c r="BC2792"/>
    </row>
    <row r="2793" spans="1:55" x14ac:dyDescent="0.2">
      <c r="A2793" s="3" t="str">
        <f t="shared" si="43"/>
        <v>FinlandAR4_FAO2009</v>
      </c>
      <c r="B2793" t="s">
        <v>138</v>
      </c>
      <c r="C2793" t="s">
        <v>139</v>
      </c>
      <c r="D2793" t="s">
        <v>142</v>
      </c>
      <c r="E2793" t="s">
        <v>31</v>
      </c>
      <c r="F2793">
        <v>57.205183521720002</v>
      </c>
      <c r="G2793">
        <v>10.714846551212794</v>
      </c>
      <c r="H2793" t="s">
        <v>203</v>
      </c>
      <c r="I2793" t="s">
        <v>41</v>
      </c>
      <c r="J2793">
        <v>1.3439626099006447E-3</v>
      </c>
      <c r="K2793">
        <v>0.96669146123800942</v>
      </c>
      <c r="L2793">
        <v>4.5061314208025713E-2</v>
      </c>
      <c r="M2793"/>
      <c r="N2793">
        <v>2.0569008807973514E-2</v>
      </c>
      <c r="O2793">
        <v>-3.232178425400857E-2</v>
      </c>
      <c r="P2793"/>
      <c r="Q2793">
        <v>0.69242079999999984</v>
      </c>
      <c r="R2793">
        <v>1.8522025</v>
      </c>
      <c r="S2793">
        <v>3.3560164000000001</v>
      </c>
      <c r="T2793">
        <v>7.0665258</v>
      </c>
      <c r="U2793"/>
      <c r="V2793"/>
      <c r="W2793">
        <v>1.0960000000000001E-4</v>
      </c>
      <c r="X2793">
        <v>23.207620299999999</v>
      </c>
      <c r="Y2793">
        <v>1.2606000000000002E-3</v>
      </c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  <c r="AW2793"/>
      <c r="AX2793"/>
      <c r="AY2793"/>
      <c r="AZ2793"/>
      <c r="BA2793"/>
      <c r="BB2793"/>
      <c r="BC2793"/>
    </row>
    <row r="2794" spans="1:55" x14ac:dyDescent="0.2">
      <c r="A2794" s="3" t="str">
        <f t="shared" si="43"/>
        <v>FinlandAR4_FAO2010</v>
      </c>
      <c r="B2794" t="s">
        <v>138</v>
      </c>
      <c r="C2794" t="s">
        <v>139</v>
      </c>
      <c r="D2794" t="s">
        <v>142</v>
      </c>
      <c r="E2794" t="s">
        <v>30</v>
      </c>
      <c r="F2794">
        <v>65.31126267322</v>
      </c>
      <c r="G2794">
        <v>12.177321696062462</v>
      </c>
      <c r="H2794" t="s">
        <v>210</v>
      </c>
      <c r="I2794" t="s">
        <v>38</v>
      </c>
      <c r="J2794">
        <v>1.4736849542886623E-3</v>
      </c>
      <c r="K2794">
        <v>0.97512568543731226</v>
      </c>
      <c r="L2794">
        <v>3.9410792788965955E-2</v>
      </c>
      <c r="M2794"/>
      <c r="N2794">
        <v>1.0992230479634746E-2</v>
      </c>
      <c r="O2794">
        <v>-2.5528708705912968E-2</v>
      </c>
      <c r="P2794"/>
      <c r="Q2794">
        <v>0.69322569999999994</v>
      </c>
      <c r="R2794">
        <v>1.8637250000000001</v>
      </c>
      <c r="S2794">
        <v>3.4183281999999999</v>
      </c>
      <c r="T2794">
        <v>7.1184992000000005</v>
      </c>
      <c r="U2794"/>
      <c r="V2794"/>
      <c r="W2794">
        <v>9.6409999999999996E-4</v>
      </c>
      <c r="X2794">
        <v>23.207620299999999</v>
      </c>
      <c r="Y2794">
        <v>2.965E-4</v>
      </c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  <c r="AW2794"/>
      <c r="AX2794"/>
      <c r="AY2794"/>
      <c r="AZ2794"/>
      <c r="BA2794"/>
      <c r="BB2794"/>
      <c r="BC2794"/>
    </row>
    <row r="2795" spans="1:55" x14ac:dyDescent="0.2">
      <c r="A2795" s="3" t="str">
        <f t="shared" si="43"/>
        <v>FinlandAR4_FAO2011</v>
      </c>
      <c r="B2795" t="s">
        <v>138</v>
      </c>
      <c r="C2795" t="s">
        <v>139</v>
      </c>
      <c r="D2795" t="s">
        <v>142</v>
      </c>
      <c r="E2795" t="s">
        <v>29</v>
      </c>
      <c r="F2795">
        <v>17.818659775000004</v>
      </c>
      <c r="G2795">
        <v>3.3069339808755021</v>
      </c>
      <c r="H2795" t="s">
        <v>259</v>
      </c>
      <c r="I2795" t="s">
        <v>157</v>
      </c>
      <c r="J2795">
        <v>4.0092240512355694E-4</v>
      </c>
      <c r="K2795">
        <v>3.1506615223534675</v>
      </c>
      <c r="L2795">
        <v>0.1400506816736726</v>
      </c>
      <c r="M2795"/>
      <c r="N2795">
        <v>4.0319586493704172E-2</v>
      </c>
      <c r="O2795">
        <v>-2.3310317905208442</v>
      </c>
      <c r="P2795"/>
      <c r="Q2795">
        <v>0.68295070000000002</v>
      </c>
      <c r="R2795">
        <v>1.8412925</v>
      </c>
      <c r="S2795">
        <v>3.3628107999999997</v>
      </c>
      <c r="T2795">
        <v>7.1761539000000001</v>
      </c>
      <c r="U2795"/>
      <c r="V2795"/>
      <c r="W2795">
        <v>1.0762E-3</v>
      </c>
      <c r="X2795">
        <v>7.5279157999999997</v>
      </c>
      <c r="Y2795">
        <v>1.2033E-3</v>
      </c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  <c r="AW2795"/>
      <c r="AX2795"/>
      <c r="AY2795"/>
      <c r="AZ2795"/>
      <c r="BA2795"/>
      <c r="BB2795"/>
      <c r="BC2795"/>
    </row>
    <row r="2796" spans="1:55" x14ac:dyDescent="0.2">
      <c r="A2796" s="3" t="str">
        <f t="shared" si="43"/>
        <v>FinlandAR4_FAO2012</v>
      </c>
      <c r="B2796" t="s">
        <v>138</v>
      </c>
      <c r="C2796" t="s">
        <v>139</v>
      </c>
      <c r="D2796" t="s">
        <v>142</v>
      </c>
      <c r="E2796" t="s">
        <v>28</v>
      </c>
      <c r="F2796">
        <v>12.192113405280008</v>
      </c>
      <c r="G2796">
        <v>2.2519724256520783</v>
      </c>
      <c r="H2796" t="s">
        <v>236</v>
      </c>
      <c r="I2796" t="s">
        <v>170</v>
      </c>
      <c r="J2796">
        <v>2.7130297452779723E-4</v>
      </c>
      <c r="K2796">
        <v>4.145084675402865</v>
      </c>
      <c r="L2796">
        <v>0.20078259967134704</v>
      </c>
      <c r="M2796"/>
      <c r="N2796">
        <v>5.6396312962626066E-2</v>
      </c>
      <c r="O2796">
        <v>-3.4022635880368379</v>
      </c>
      <c r="P2796"/>
      <c r="Q2796">
        <v>0.673427</v>
      </c>
      <c r="R2796">
        <v>1.8350525</v>
      </c>
      <c r="S2796">
        <v>3.3675489999999999</v>
      </c>
      <c r="T2796">
        <v>7.2047574000000001</v>
      </c>
      <c r="U2796"/>
      <c r="V2796"/>
      <c r="W2796"/>
      <c r="X2796">
        <v>7.5279157999999997</v>
      </c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  <c r="AW2796"/>
      <c r="AX2796"/>
      <c r="AY2796"/>
      <c r="AZ2796"/>
      <c r="BA2796"/>
      <c r="BB2796"/>
      <c r="BC2796"/>
    </row>
    <row r="2797" spans="1:55" x14ac:dyDescent="0.2">
      <c r="A2797" s="3" t="str">
        <f t="shared" si="43"/>
        <v>FinlandAR4_FAO2013</v>
      </c>
      <c r="B2797" t="s">
        <v>138</v>
      </c>
      <c r="C2797" t="s">
        <v>139</v>
      </c>
      <c r="D2797" t="s">
        <v>142</v>
      </c>
      <c r="E2797" t="s">
        <v>27</v>
      </c>
      <c r="F2797">
        <v>12.953493733010008</v>
      </c>
      <c r="G2797">
        <v>2.3816069898888999</v>
      </c>
      <c r="H2797" t="s">
        <v>224</v>
      </c>
      <c r="I2797" t="s">
        <v>286</v>
      </c>
      <c r="J2797">
        <v>2.8447544834019723E-4</v>
      </c>
      <c r="K2797">
        <v>3.9638065878053208</v>
      </c>
      <c r="L2797">
        <v>0.17973561318572503</v>
      </c>
      <c r="M2797"/>
      <c r="N2797">
        <v>5.5609383449527115E-2</v>
      </c>
      <c r="O2797">
        <v>-3.1991515844405729</v>
      </c>
      <c r="P2797"/>
      <c r="Q2797">
        <v>0.67833749999999993</v>
      </c>
      <c r="R2797">
        <v>1.8345250000000002</v>
      </c>
      <c r="S2797">
        <v>3.3930577999999998</v>
      </c>
      <c r="T2797">
        <v>7.2080571999999998</v>
      </c>
      <c r="U2797"/>
      <c r="V2797"/>
      <c r="W2797">
        <v>3.3129999999999998E-4</v>
      </c>
      <c r="X2797">
        <v>7.5279157999999997</v>
      </c>
      <c r="Y2797">
        <v>5.2320000000000003E-4</v>
      </c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  <c r="AW2797"/>
      <c r="AX2797"/>
      <c r="AY2797"/>
      <c r="AZ2797"/>
      <c r="BA2797"/>
      <c r="BB2797"/>
      <c r="BC2797"/>
    </row>
    <row r="2798" spans="1:55" x14ac:dyDescent="0.2">
      <c r="A2798" s="3" t="str">
        <f t="shared" si="43"/>
        <v>FinlandAR4_FAO2014</v>
      </c>
      <c r="B2798" t="s">
        <v>138</v>
      </c>
      <c r="C2798" t="s">
        <v>139</v>
      </c>
      <c r="D2798" t="s">
        <v>142</v>
      </c>
      <c r="E2798" t="s">
        <v>24</v>
      </c>
      <c r="F2798">
        <v>8.9396191214599856</v>
      </c>
      <c r="G2798">
        <v>1.6368396007296122</v>
      </c>
      <c r="H2798" t="s">
        <v>305</v>
      </c>
      <c r="I2798" t="s">
        <v>247</v>
      </c>
      <c r="J2798">
        <v>1.937334761150884E-4</v>
      </c>
      <c r="K2798">
        <v>5.2977397821469348</v>
      </c>
      <c r="L2798">
        <v>0.24656401721956356</v>
      </c>
      <c r="M2798"/>
      <c r="N2798">
        <v>7.8397664591502242E-2</v>
      </c>
      <c r="O2798">
        <v>-4.6227014639580002</v>
      </c>
      <c r="P2798"/>
      <c r="Q2798">
        <v>0.67036739999999995</v>
      </c>
      <c r="R2798">
        <v>1.8393125000000001</v>
      </c>
      <c r="S2798">
        <v>3.4628494000000001</v>
      </c>
      <c r="T2798">
        <v>7.2303141999999996</v>
      </c>
      <c r="U2798"/>
      <c r="V2798"/>
      <c r="W2798"/>
      <c r="X2798">
        <v>7.5279157999999997</v>
      </c>
      <c r="Y2798">
        <v>1.6189999999999998E-4</v>
      </c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  <c r="AW2798"/>
      <c r="AX2798"/>
      <c r="AY2798"/>
      <c r="AZ2798"/>
      <c r="BA2798"/>
      <c r="BB2798"/>
      <c r="BC2798"/>
    </row>
    <row r="2799" spans="1:55" x14ac:dyDescent="0.2">
      <c r="A2799" s="3" t="str">
        <f t="shared" si="43"/>
        <v>FinlandAR4_FAO2015</v>
      </c>
      <c r="B2799" t="s">
        <v>138</v>
      </c>
      <c r="C2799" t="s">
        <v>139</v>
      </c>
      <c r="D2799" t="s">
        <v>142</v>
      </c>
      <c r="E2799" t="s">
        <v>22</v>
      </c>
      <c r="F2799">
        <v>5.4858264280500064</v>
      </c>
      <c r="G2799">
        <v>1.0011488990663628</v>
      </c>
      <c r="H2799" t="s">
        <v>309</v>
      </c>
      <c r="I2799" t="s">
        <v>215</v>
      </c>
      <c r="J2799">
        <v>1.1910399138719209E-4</v>
      </c>
      <c r="K2799">
        <v>8.014568129277901</v>
      </c>
      <c r="L2799">
        <v>0.39136977375406473</v>
      </c>
      <c r="M2799"/>
      <c r="N2799">
        <v>0.13577221897535591</v>
      </c>
      <c r="O2799">
        <v>-7.5417101220073217</v>
      </c>
      <c r="P2799"/>
      <c r="Q2799">
        <v>0.67026580000000002</v>
      </c>
      <c r="R2799">
        <v>1.8427974999999999</v>
      </c>
      <c r="S2799">
        <v>3.4126960000000004</v>
      </c>
      <c r="T2799">
        <v>7.2303544000000004</v>
      </c>
      <c r="U2799"/>
      <c r="V2799"/>
      <c r="W2799">
        <v>1.0960000000000001E-4</v>
      </c>
      <c r="X2799">
        <v>7.5279157999999997</v>
      </c>
      <c r="Y2799">
        <v>2.7649999999999994E-4</v>
      </c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  <c r="AW2799"/>
      <c r="AX2799"/>
      <c r="AY2799"/>
      <c r="AZ2799"/>
      <c r="BA2799"/>
      <c r="BB2799"/>
      <c r="BC2799"/>
    </row>
    <row r="2800" spans="1:55" x14ac:dyDescent="0.2">
      <c r="A2800" s="3" t="str">
        <f t="shared" si="43"/>
        <v>FinlandAR4_FAO2016</v>
      </c>
      <c r="B2800" t="s">
        <v>138</v>
      </c>
      <c r="C2800" t="s">
        <v>139</v>
      </c>
      <c r="D2800" t="s">
        <v>142</v>
      </c>
      <c r="E2800" t="s">
        <v>21</v>
      </c>
      <c r="F2800">
        <v>69.507887967130003</v>
      </c>
      <c r="G2800">
        <v>12.648599716363229</v>
      </c>
      <c r="H2800" t="s">
        <v>181</v>
      </c>
      <c r="I2800" t="s">
        <v>214</v>
      </c>
      <c r="J2800">
        <v>1.4903629254361299E-3</v>
      </c>
      <c r="K2800">
        <v>0.67312389638605585</v>
      </c>
      <c r="L2800">
        <v>2.9041396854909335E-2</v>
      </c>
      <c r="M2800"/>
      <c r="N2800">
        <v>1.1453150907224588E-2</v>
      </c>
      <c r="O2800">
        <v>0.28638155585181013</v>
      </c>
      <c r="P2800"/>
      <c r="Q2800">
        <v>0.66649969999999992</v>
      </c>
      <c r="R2800">
        <v>1.8306149999999999</v>
      </c>
      <c r="S2800">
        <v>3.3887665999999999</v>
      </c>
      <c r="T2800">
        <v>7.3241037999999996</v>
      </c>
      <c r="U2800"/>
      <c r="V2800"/>
      <c r="W2800">
        <v>2.2169999999999999E-4</v>
      </c>
      <c r="X2800"/>
      <c r="Y2800">
        <v>9.8160000000000001E-4</v>
      </c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  <c r="AW2800"/>
      <c r="AX2800"/>
      <c r="AY2800"/>
      <c r="AZ2800"/>
      <c r="BA2800"/>
      <c r="BB2800"/>
      <c r="BC2800"/>
    </row>
    <row r="2801" spans="1:55" x14ac:dyDescent="0.2">
      <c r="A2801" s="3" t="str">
        <f t="shared" si="43"/>
        <v>FinlandAR4_FAO2017</v>
      </c>
      <c r="B2801" t="s">
        <v>138</v>
      </c>
      <c r="C2801" t="s">
        <v>139</v>
      </c>
      <c r="D2801" t="s">
        <v>142</v>
      </c>
      <c r="E2801" t="s">
        <v>20</v>
      </c>
      <c r="F2801">
        <v>66.885356783130007</v>
      </c>
      <c r="G2801">
        <v>12.142839182197715</v>
      </c>
      <c r="H2801" t="s">
        <v>181</v>
      </c>
      <c r="I2801" t="s">
        <v>40</v>
      </c>
      <c r="J2801">
        <v>1.4141848194145056E-3</v>
      </c>
      <c r="K2801">
        <v>0.65932624228929626</v>
      </c>
      <c r="L2801">
        <v>2.917300223615087E-2</v>
      </c>
      <c r="M2801"/>
      <c r="N2801">
        <v>1.2663065712219179E-2</v>
      </c>
      <c r="O2801">
        <v>0.2988376897623336</v>
      </c>
      <c r="P2801"/>
      <c r="Q2801">
        <v>0.64093690000000003</v>
      </c>
      <c r="R2801">
        <v>1.79312</v>
      </c>
      <c r="S2801">
        <v>3.3881706000000005</v>
      </c>
      <c r="T2801">
        <v>7.4027390999999998</v>
      </c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  <c r="AW2801"/>
      <c r="AX2801"/>
      <c r="AY2801"/>
      <c r="AZ2801"/>
      <c r="BA2801"/>
      <c r="BB2801"/>
      <c r="BC2801"/>
    </row>
    <row r="2802" spans="1:55" x14ac:dyDescent="0.2">
      <c r="A2802" s="3" t="str">
        <f t="shared" si="43"/>
        <v>FinlandAR4_FAO2018</v>
      </c>
      <c r="B2802" t="s">
        <v>138</v>
      </c>
      <c r="C2802" t="s">
        <v>139</v>
      </c>
      <c r="D2802" t="s">
        <v>142</v>
      </c>
      <c r="E2802" t="s">
        <v>19</v>
      </c>
      <c r="F2802">
        <v>68.544042798130008</v>
      </c>
      <c r="G2802">
        <v>12.427473866609255</v>
      </c>
      <c r="H2802" t="s">
        <v>181</v>
      </c>
      <c r="I2802" t="s">
        <v>38</v>
      </c>
      <c r="J2802">
        <v>1.4147444553343255E-3</v>
      </c>
      <c r="K2802">
        <v>0.66378812319254221</v>
      </c>
      <c r="L2802">
        <v>2.7484331097135047E-2</v>
      </c>
      <c r="M2802"/>
      <c r="N2802">
        <v>1.2333136062891565E-2</v>
      </c>
      <c r="O2802">
        <v>0.29639440964743119</v>
      </c>
      <c r="P2802"/>
      <c r="Q2802">
        <v>0.61009300000000011</v>
      </c>
      <c r="R2802">
        <v>1.72428</v>
      </c>
      <c r="S2802">
        <v>3.3843562</v>
      </c>
      <c r="T2802">
        <v>7.6202300999999997</v>
      </c>
      <c r="U2802"/>
      <c r="V2802"/>
      <c r="W2802">
        <v>2.2169999999999999E-4</v>
      </c>
      <c r="X2802"/>
      <c r="Y2802">
        <v>8.52E-4</v>
      </c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  <c r="AW2802"/>
      <c r="AX2802"/>
      <c r="AY2802"/>
      <c r="AZ2802"/>
      <c r="BA2802"/>
      <c r="BB2802"/>
      <c r="BC2802"/>
    </row>
    <row r="2803" spans="1:55" x14ac:dyDescent="0.2">
      <c r="A2803" s="3" t="str">
        <f t="shared" si="43"/>
        <v>FinlandAR4_FAO2019</v>
      </c>
      <c r="B2803" t="s">
        <v>138</v>
      </c>
      <c r="C2803" t="s">
        <v>139</v>
      </c>
      <c r="D2803" t="s">
        <v>142</v>
      </c>
      <c r="E2803" t="s">
        <v>18</v>
      </c>
      <c r="F2803">
        <v>65.475615213129998</v>
      </c>
      <c r="G2803">
        <v>11.858074482882333</v>
      </c>
      <c r="H2803" t="s">
        <v>181</v>
      </c>
      <c r="I2803" t="s">
        <v>40</v>
      </c>
      <c r="J2803">
        <v>1.3443802499776463E-3</v>
      </c>
      <c r="K2803">
        <v>0.64311838784457664</v>
      </c>
      <c r="L2803">
        <v>2.774357543777194E-2</v>
      </c>
      <c r="M2803"/>
      <c r="N2803">
        <v>1.2639092300793667E-2</v>
      </c>
      <c r="O2803">
        <v>0.31649894441685783</v>
      </c>
      <c r="P2803"/>
      <c r="Q2803">
        <v>0.60595770000000004</v>
      </c>
      <c r="R2803">
        <v>1.6894950000000002</v>
      </c>
      <c r="S2803">
        <v>3.5405678000000003</v>
      </c>
      <c r="T2803">
        <v>7.7657809999999996</v>
      </c>
      <c r="U2803"/>
      <c r="V2803"/>
      <c r="W2803">
        <v>1.0960000000000001E-4</v>
      </c>
      <c r="X2803"/>
      <c r="Y2803">
        <v>1.2082999999999998E-3</v>
      </c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  <c r="AW2803"/>
      <c r="AX2803"/>
      <c r="AY2803"/>
      <c r="AZ2803"/>
      <c r="BA2803"/>
      <c r="BB2803"/>
      <c r="BC2803"/>
    </row>
    <row r="2804" spans="1:55" x14ac:dyDescent="0.2">
      <c r="A2804" s="3" t="str">
        <f t="shared" si="43"/>
        <v>FinlandAR4_FAO2020</v>
      </c>
      <c r="B2804" t="s">
        <v>138</v>
      </c>
      <c r="C2804" t="s">
        <v>139</v>
      </c>
      <c r="D2804" t="s">
        <v>142</v>
      </c>
      <c r="E2804" t="s">
        <v>107</v>
      </c>
      <c r="F2804">
        <v>60.668955928130003</v>
      </c>
      <c r="G2804">
        <v>10.971784816237074</v>
      </c>
      <c r="H2804" t="s">
        <v>164</v>
      </c>
      <c r="I2804" t="s">
        <v>42</v>
      </c>
      <c r="J2804">
        <v>1.310501035790744E-3</v>
      </c>
      <c r="K2804">
        <v>0.61548978553768496</v>
      </c>
      <c r="L2804">
        <v>2.8831354475130733E-2</v>
      </c>
      <c r="M2804"/>
      <c r="N2804">
        <v>1.3419411438272532E-2</v>
      </c>
      <c r="O2804">
        <v>0.34225944854891172</v>
      </c>
      <c r="P2804"/>
      <c r="Q2804">
        <v>0.60859699999999994</v>
      </c>
      <c r="R2804">
        <v>1.6775150000000001</v>
      </c>
      <c r="S2804">
        <v>3.4685412000000002</v>
      </c>
      <c r="T2804">
        <v>7.8255333</v>
      </c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  <c r="AW2804"/>
      <c r="AX2804"/>
      <c r="AY2804"/>
      <c r="AZ2804"/>
      <c r="BA2804"/>
      <c r="BB2804"/>
      <c r="BC2804"/>
    </row>
    <row r="2805" spans="1:55" x14ac:dyDescent="0.2">
      <c r="A2805" s="3" t="str">
        <f t="shared" si="43"/>
        <v>FinlandAR5_FAO1990</v>
      </c>
      <c r="B2805" t="s">
        <v>138</v>
      </c>
      <c r="C2805" t="s">
        <v>139</v>
      </c>
      <c r="D2805" t="s">
        <v>145</v>
      </c>
      <c r="E2805" t="s">
        <v>79</v>
      </c>
      <c r="F2805">
        <v>44.678686865425504</v>
      </c>
      <c r="G2805">
        <v>8.9600531653652684</v>
      </c>
      <c r="H2805" t="s">
        <v>226</v>
      </c>
      <c r="I2805" t="s">
        <v>123</v>
      </c>
      <c r="J2805">
        <v>1.3568045895474188E-3</v>
      </c>
      <c r="K2805">
        <v>1.2313651319101069</v>
      </c>
      <c r="L2805">
        <v>0.11666244718457407</v>
      </c>
      <c r="M2805"/>
      <c r="N2805">
        <v>4.9283694924360084E-2</v>
      </c>
      <c r="O2805">
        <v>-0.39731127401904098</v>
      </c>
      <c r="P2805"/>
      <c r="Q2805">
        <v>0.96870820000000002</v>
      </c>
      <c r="R2805">
        <v>3.0892092000000004</v>
      </c>
      <c r="S2805">
        <v>3.3314210000000002</v>
      </c>
      <c r="T2805">
        <v>5.9944220999999995</v>
      </c>
      <c r="U2805"/>
      <c r="V2805"/>
      <c r="W2805">
        <v>6.8500000000000006E-4</v>
      </c>
      <c r="X2805">
        <v>1.9178619000000001</v>
      </c>
      <c r="Y2805">
        <v>7.561E-4</v>
      </c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  <c r="AW2805"/>
      <c r="AX2805"/>
      <c r="AY2805"/>
      <c r="AZ2805"/>
      <c r="BA2805"/>
      <c r="BB2805"/>
      <c r="BC2805"/>
    </row>
    <row r="2806" spans="1:55" x14ac:dyDescent="0.2">
      <c r="A2806" s="3" t="str">
        <f t="shared" si="43"/>
        <v>FinlandAR5_FAO1991</v>
      </c>
      <c r="B2806" t="s">
        <v>138</v>
      </c>
      <c r="C2806" t="s">
        <v>139</v>
      </c>
      <c r="D2806" t="s">
        <v>145</v>
      </c>
      <c r="E2806" t="s">
        <v>78</v>
      </c>
      <c r="F2806">
        <v>44.637398566769932</v>
      </c>
      <c r="G2806">
        <v>8.9030142302492621</v>
      </c>
      <c r="H2806" t="s">
        <v>241</v>
      </c>
      <c r="I2806" t="s">
        <v>127</v>
      </c>
      <c r="J2806">
        <v>1.3479936441025151E-3</v>
      </c>
      <c r="K2806">
        <v>1.249091006323644</v>
      </c>
      <c r="L2806">
        <v>0.11808798245693566</v>
      </c>
      <c r="M2806"/>
      <c r="N2806">
        <v>4.1570714065741178E-2</v>
      </c>
      <c r="O2806">
        <v>-0.40874970284632089</v>
      </c>
      <c r="P2806"/>
      <c r="Q2806">
        <v>0.92215859999999994</v>
      </c>
      <c r="R2806">
        <v>2.9364776000000004</v>
      </c>
      <c r="S2806">
        <v>3.038808</v>
      </c>
      <c r="T2806">
        <v>5.9944220999999995</v>
      </c>
      <c r="U2806"/>
      <c r="V2806"/>
      <c r="W2806">
        <v>6.8500000000000006E-4</v>
      </c>
      <c r="X2806">
        <v>1.9178619000000001</v>
      </c>
      <c r="Y2806">
        <v>7.561E-4</v>
      </c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  <c r="AW2806"/>
      <c r="AX2806"/>
      <c r="AY2806"/>
      <c r="AZ2806"/>
      <c r="BA2806"/>
      <c r="BB2806"/>
      <c r="BC2806"/>
    </row>
    <row r="2807" spans="1:55" x14ac:dyDescent="0.2">
      <c r="A2807" s="3" t="str">
        <f t="shared" si="43"/>
        <v>FinlandAR5_FAO1992</v>
      </c>
      <c r="B2807" t="s">
        <v>138</v>
      </c>
      <c r="C2807" t="s">
        <v>139</v>
      </c>
      <c r="D2807" t="s">
        <v>145</v>
      </c>
      <c r="E2807" t="s">
        <v>76</v>
      </c>
      <c r="F2807">
        <v>41.556625414601193</v>
      </c>
      <c r="G2807">
        <v>8.24210459171716</v>
      </c>
      <c r="H2807" t="s">
        <v>195</v>
      </c>
      <c r="I2807" t="s">
        <v>44</v>
      </c>
      <c r="J2807">
        <v>1.2587776111662981E-3</v>
      </c>
      <c r="K2807">
        <v>1.2755110103535376</v>
      </c>
      <c r="L2807">
        <v>0.12719022168506125</v>
      </c>
      <c r="M2807"/>
      <c r="N2807">
        <v>3.9573957937299682E-2</v>
      </c>
      <c r="O2807">
        <v>-0.44227518997589865</v>
      </c>
      <c r="P2807"/>
      <c r="Q2807">
        <v>0.89429900000000007</v>
      </c>
      <c r="R2807">
        <v>2.8541576000000002</v>
      </c>
      <c r="S2807">
        <v>3.0162035</v>
      </c>
      <c r="T2807">
        <v>5.9944220999999995</v>
      </c>
      <c r="U2807"/>
      <c r="V2807"/>
      <c r="W2807">
        <v>6.8500000000000006E-4</v>
      </c>
      <c r="X2807">
        <v>1.9178619000000001</v>
      </c>
      <c r="Y2807">
        <v>7.561E-4</v>
      </c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  <c r="AW2807"/>
      <c r="AX2807"/>
      <c r="AY2807"/>
      <c r="AZ2807"/>
      <c r="BA2807"/>
      <c r="BB2807"/>
      <c r="BC2807"/>
    </row>
    <row r="2808" spans="1:55" x14ac:dyDescent="0.2">
      <c r="A2808" s="3" t="str">
        <f t="shared" si="43"/>
        <v>FinlandAR5_FAO1993</v>
      </c>
      <c r="B2808" t="s">
        <v>138</v>
      </c>
      <c r="C2808" t="s">
        <v>139</v>
      </c>
      <c r="D2808" t="s">
        <v>145</v>
      </c>
      <c r="E2808" t="s">
        <v>73</v>
      </c>
      <c r="F2808">
        <v>42.789912343588092</v>
      </c>
      <c r="G2808">
        <v>8.4457436036709943</v>
      </c>
      <c r="H2808" t="s">
        <v>226</v>
      </c>
      <c r="I2808" t="s">
        <v>44</v>
      </c>
      <c r="J2808">
        <v>1.2900043936919701E-3</v>
      </c>
      <c r="K2808">
        <v>1.2698684169489554</v>
      </c>
      <c r="L2808">
        <v>0.1233713700390659</v>
      </c>
      <c r="M2808"/>
      <c r="N2808">
        <v>3.6959799591837698E-2</v>
      </c>
      <c r="O2808">
        <v>-0.43019958657985896</v>
      </c>
      <c r="P2808"/>
      <c r="Q2808">
        <v>0.88317810000000008</v>
      </c>
      <c r="R2808">
        <v>2.8208404000000002</v>
      </c>
      <c r="S2808">
        <v>3.031971</v>
      </c>
      <c r="T2808">
        <v>5.9941974</v>
      </c>
      <c r="U2808"/>
      <c r="V2808"/>
      <c r="W2808">
        <v>6.8500000000000006E-4</v>
      </c>
      <c r="X2808">
        <v>1.9178619000000001</v>
      </c>
      <c r="Y2808">
        <v>7.561E-4</v>
      </c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  <c r="AW2808"/>
      <c r="AX2808"/>
      <c r="AY2808"/>
      <c r="AZ2808"/>
      <c r="BA2808"/>
      <c r="BB2808"/>
      <c r="BC2808"/>
    </row>
    <row r="2809" spans="1:55" x14ac:dyDescent="0.2">
      <c r="A2809" s="3" t="str">
        <f t="shared" si="43"/>
        <v>FinlandAR5_FAO1994</v>
      </c>
      <c r="B2809" t="s">
        <v>138</v>
      </c>
      <c r="C2809" t="s">
        <v>139</v>
      </c>
      <c r="D2809" t="s">
        <v>145</v>
      </c>
      <c r="E2809" t="s">
        <v>70</v>
      </c>
      <c r="F2809">
        <v>49.333444599049521</v>
      </c>
      <c r="G2809">
        <v>9.6954040938455712</v>
      </c>
      <c r="H2809" t="s">
        <v>147</v>
      </c>
      <c r="I2809" t="s">
        <v>129</v>
      </c>
      <c r="J2809">
        <v>1.475450956112621E-3</v>
      </c>
      <c r="K2809">
        <v>1.2338866904844012</v>
      </c>
      <c r="L2809">
        <v>0.10558063785289666</v>
      </c>
      <c r="M2809"/>
      <c r="N2809">
        <v>3.3398741516547349E-2</v>
      </c>
      <c r="O2809">
        <v>-0.37286606985384513</v>
      </c>
      <c r="P2809"/>
      <c r="Q2809">
        <v>0.87948910000000002</v>
      </c>
      <c r="R2809">
        <v>2.7747188</v>
      </c>
      <c r="S2809">
        <v>3.0970815000000003</v>
      </c>
      <c r="T2809">
        <v>5.9933066999999998</v>
      </c>
      <c r="U2809"/>
      <c r="V2809"/>
      <c r="W2809">
        <v>6.8500000000000006E-4</v>
      </c>
      <c r="X2809">
        <v>1.9178619000000001</v>
      </c>
      <c r="Y2809">
        <v>7.561E-4</v>
      </c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  <c r="AW2809"/>
      <c r="AX2809"/>
      <c r="AY2809"/>
      <c r="AZ2809"/>
      <c r="BA2809"/>
      <c r="BB2809"/>
      <c r="BC2809"/>
    </row>
    <row r="2810" spans="1:55" x14ac:dyDescent="0.2">
      <c r="A2810" s="3" t="str">
        <f t="shared" si="43"/>
        <v>FinlandAR5_FAO1995</v>
      </c>
      <c r="B2810" t="s">
        <v>138</v>
      </c>
      <c r="C2810" t="s">
        <v>139</v>
      </c>
      <c r="D2810" t="s">
        <v>145</v>
      </c>
      <c r="E2810" t="s">
        <v>68</v>
      </c>
      <c r="F2810">
        <v>45.26352659967543</v>
      </c>
      <c r="G2810">
        <v>8.8616655343456614</v>
      </c>
      <c r="H2810" t="s">
        <v>121</v>
      </c>
      <c r="I2810" t="s">
        <v>127</v>
      </c>
      <c r="J2810">
        <v>1.3232221695569624E-3</v>
      </c>
      <c r="K2810">
        <v>1.2595909622849757</v>
      </c>
      <c r="L2810">
        <v>0.11326732196267801</v>
      </c>
      <c r="M2810"/>
      <c r="N2810">
        <v>3.7245470242680309E-2</v>
      </c>
      <c r="O2810">
        <v>-0.41010375449033409</v>
      </c>
      <c r="P2810"/>
      <c r="Q2810">
        <v>0.86446129999999999</v>
      </c>
      <c r="R2810">
        <v>2.6221860000000001</v>
      </c>
      <c r="S2810">
        <v>3.0723305000000001</v>
      </c>
      <c r="T2810">
        <v>6.0093986999999993</v>
      </c>
      <c r="U2810"/>
      <c r="V2810"/>
      <c r="W2810">
        <v>6.8500000000000006E-4</v>
      </c>
      <c r="X2810">
        <v>1.9178619000000001</v>
      </c>
      <c r="Y2810">
        <v>7.561E-4</v>
      </c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  <c r="AW2810"/>
      <c r="AX2810"/>
      <c r="AY2810"/>
      <c r="AZ2810"/>
      <c r="BA2810"/>
      <c r="BB2810"/>
      <c r="BC2810"/>
    </row>
    <row r="2811" spans="1:55" x14ac:dyDescent="0.2">
      <c r="A2811" s="3" t="str">
        <f t="shared" si="43"/>
        <v>FinlandAR5_FAO1996</v>
      </c>
      <c r="B2811" t="s">
        <v>138</v>
      </c>
      <c r="C2811" t="s">
        <v>139</v>
      </c>
      <c r="D2811" t="s">
        <v>145</v>
      </c>
      <c r="E2811" t="s">
        <v>65</v>
      </c>
      <c r="F2811">
        <v>51.639109902327384</v>
      </c>
      <c r="G2811">
        <v>10.076763449818626</v>
      </c>
      <c r="H2811" t="s">
        <v>167</v>
      </c>
      <c r="I2811" t="s">
        <v>128</v>
      </c>
      <c r="J2811">
        <v>1.493794598397043E-3</v>
      </c>
      <c r="K2811">
        <v>1.2304774355801393</v>
      </c>
      <c r="L2811">
        <v>9.6967645456889906E-2</v>
      </c>
      <c r="M2811"/>
      <c r="N2811">
        <v>3.2724508159583644E-2</v>
      </c>
      <c r="O2811">
        <v>-0.3601695891966129</v>
      </c>
      <c r="P2811"/>
      <c r="Q2811">
        <v>0.85759409999999991</v>
      </c>
      <c r="R2811">
        <v>2.6064864000000001</v>
      </c>
      <c r="S2811">
        <v>3.0413785000000004</v>
      </c>
      <c r="T2811">
        <v>6.0157106000000002</v>
      </c>
      <c r="U2811"/>
      <c r="V2811"/>
      <c r="W2811">
        <v>5.7926999999999996E-3</v>
      </c>
      <c r="X2811">
        <v>1.9178619000000001</v>
      </c>
      <c r="Y2811">
        <v>4.5280000000000006E-4</v>
      </c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  <c r="AW2811"/>
      <c r="AX2811"/>
      <c r="AY2811"/>
      <c r="AZ2811"/>
      <c r="BA2811"/>
      <c r="BB2811"/>
      <c r="BC2811"/>
    </row>
    <row r="2812" spans="1:55" x14ac:dyDescent="0.2">
      <c r="A2812" s="3" t="str">
        <f t="shared" si="43"/>
        <v>FinlandAR5_FAO1997</v>
      </c>
      <c r="B2812" t="s">
        <v>138</v>
      </c>
      <c r="C2812" t="s">
        <v>139</v>
      </c>
      <c r="D2812" t="s">
        <v>145</v>
      </c>
      <c r="E2812" t="s">
        <v>64</v>
      </c>
      <c r="F2812">
        <v>49.643056035057313</v>
      </c>
      <c r="G2812">
        <v>9.6584921568605431</v>
      </c>
      <c r="H2812" t="s">
        <v>230</v>
      </c>
      <c r="I2812" t="s">
        <v>123</v>
      </c>
      <c r="J2812">
        <v>1.3816738474993634E-3</v>
      </c>
      <c r="K2812">
        <v>1.2399129094149528</v>
      </c>
      <c r="L2812">
        <v>9.8123627898861795E-2</v>
      </c>
      <c r="M2812"/>
      <c r="N2812">
        <v>3.5078554289723764E-2</v>
      </c>
      <c r="O2812">
        <v>-0.37311509160353834</v>
      </c>
      <c r="P2812"/>
      <c r="Q2812">
        <v>0.86969550000000007</v>
      </c>
      <c r="R2812">
        <v>2.6038571999999998</v>
      </c>
      <c r="S2812">
        <v>3.0723305000000001</v>
      </c>
      <c r="T2812">
        <v>6.0371866000000001</v>
      </c>
      <c r="U2812"/>
      <c r="V2812"/>
      <c r="W2812">
        <v>1.9141E-3</v>
      </c>
      <c r="X2812">
        <v>1.9178619000000001</v>
      </c>
      <c r="Y2812">
        <v>2.4040000000000002E-4</v>
      </c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  <c r="AW2812"/>
      <c r="AX2812"/>
      <c r="AY2812"/>
      <c r="AZ2812"/>
      <c r="BA2812"/>
      <c r="BB2812"/>
      <c r="BC2812"/>
    </row>
    <row r="2813" spans="1:55" x14ac:dyDescent="0.2">
      <c r="A2813" s="3" t="str">
        <f t="shared" si="43"/>
        <v>FinlandAR5_FAO1998</v>
      </c>
      <c r="B2813" t="s">
        <v>138</v>
      </c>
      <c r="C2813" t="s">
        <v>139</v>
      </c>
      <c r="D2813" t="s">
        <v>145</v>
      </c>
      <c r="E2813" t="s">
        <v>62</v>
      </c>
      <c r="F2813">
        <v>45.956351871763346</v>
      </c>
      <c r="G2813">
        <v>8.9175064920493501</v>
      </c>
      <c r="H2813" t="s">
        <v>149</v>
      </c>
      <c r="I2813" t="s">
        <v>44</v>
      </c>
      <c r="J2813">
        <v>1.2973108797164599E-3</v>
      </c>
      <c r="K2813">
        <v>1.2665345913301285</v>
      </c>
      <c r="L2813">
        <v>0.10141977088500037</v>
      </c>
      <c r="M2813"/>
      <c r="N2813">
        <v>3.658774660754547E-2</v>
      </c>
      <c r="O2813">
        <v>-0.40454210882267433</v>
      </c>
      <c r="P2813"/>
      <c r="Q2813">
        <v>0.84503870000000003</v>
      </c>
      <c r="R2813">
        <v>2.5434891999999998</v>
      </c>
      <c r="S2813">
        <v>3.0052325</v>
      </c>
      <c r="T2813">
        <v>6.0836679999999994</v>
      </c>
      <c r="U2813"/>
      <c r="V2813"/>
      <c r="W2813">
        <v>9.4519999999999988E-4</v>
      </c>
      <c r="X2813">
        <v>1.9178619000000001</v>
      </c>
      <c r="Y2813">
        <v>2.2920000000000001E-4</v>
      </c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  <c r="AW2813"/>
      <c r="AX2813"/>
      <c r="AY2813"/>
      <c r="AZ2813"/>
      <c r="BA2813"/>
      <c r="BB2813"/>
      <c r="BC2813"/>
    </row>
    <row r="2814" spans="1:55" x14ac:dyDescent="0.2">
      <c r="A2814" s="3" t="str">
        <f t="shared" si="43"/>
        <v>FinlandAR5_FAO1999</v>
      </c>
      <c r="B2814" t="s">
        <v>138</v>
      </c>
      <c r="C2814" t="s">
        <v>139</v>
      </c>
      <c r="D2814" t="s">
        <v>145</v>
      </c>
      <c r="E2814" t="s">
        <v>60</v>
      </c>
      <c r="F2814">
        <v>45.369708240788569</v>
      </c>
      <c r="G2814">
        <v>8.7832613697772111</v>
      </c>
      <c r="H2814" t="s">
        <v>241</v>
      </c>
      <c r="I2814" t="s">
        <v>44</v>
      </c>
      <c r="J2814">
        <v>1.2808754570096325E-3</v>
      </c>
      <c r="K2814">
        <v>1.2651711118919435</v>
      </c>
      <c r="L2814">
        <v>0.10052510753724107</v>
      </c>
      <c r="M2814"/>
      <c r="N2814">
        <v>3.7190534944228443E-2</v>
      </c>
      <c r="O2814">
        <v>-0.40288675437341304</v>
      </c>
      <c r="P2814"/>
      <c r="Q2814">
        <v>0.81969110000000001</v>
      </c>
      <c r="R2814">
        <v>2.4702299999999999</v>
      </c>
      <c r="S2814">
        <v>3.0414050000000001</v>
      </c>
      <c r="T2814">
        <v>6.2934207999999998</v>
      </c>
      <c r="U2814"/>
      <c r="V2814"/>
      <c r="W2814">
        <v>9.1719999999999985E-4</v>
      </c>
      <c r="X2814">
        <v>1.9178619000000001</v>
      </c>
      <c r="Y2814">
        <v>2.4040000000000002E-4</v>
      </c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  <c r="AW2814"/>
      <c r="AX2814"/>
      <c r="AY2814"/>
      <c r="AZ2814"/>
      <c r="BA2814"/>
      <c r="BB2814"/>
      <c r="BC2814"/>
    </row>
    <row r="2815" spans="1:55" x14ac:dyDescent="0.2">
      <c r="A2815" s="3" t="str">
        <f t="shared" si="43"/>
        <v>FinlandAR5_FAO2000</v>
      </c>
      <c r="B2815" t="s">
        <v>138</v>
      </c>
      <c r="C2815" t="s">
        <v>139</v>
      </c>
      <c r="D2815" t="s">
        <v>145</v>
      </c>
      <c r="E2815" t="s">
        <v>58</v>
      </c>
      <c r="F2815">
        <v>44.082914504609271</v>
      </c>
      <c r="G2815">
        <v>8.5164479457087747</v>
      </c>
      <c r="H2815" t="s">
        <v>121</v>
      </c>
      <c r="I2815" t="s">
        <v>134</v>
      </c>
      <c r="J2815">
        <v>1.2198537099563902E-3</v>
      </c>
      <c r="K2815">
        <v>1.2693177311117927</v>
      </c>
      <c r="L2815">
        <v>9.7313583974718523E-2</v>
      </c>
      <c r="M2815"/>
      <c r="N2815">
        <v>3.8997920206684772E-2</v>
      </c>
      <c r="O2815">
        <v>-0.40562923529319606</v>
      </c>
      <c r="P2815"/>
      <c r="Q2815">
        <v>0.7967457</v>
      </c>
      <c r="R2815">
        <v>2.4051551999999998</v>
      </c>
      <c r="S2815">
        <v>3.0906154999999997</v>
      </c>
      <c r="T2815">
        <v>6.5463100999999995</v>
      </c>
      <c r="U2815"/>
      <c r="V2815"/>
      <c r="W2815">
        <v>1.2961000000000001E-3</v>
      </c>
      <c r="X2815">
        <v>1.9178619000000001</v>
      </c>
      <c r="Y2815">
        <v>2.8649999999999997E-4</v>
      </c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  <c r="AW2815"/>
      <c r="AX2815"/>
      <c r="AY2815"/>
      <c r="AZ2815"/>
      <c r="BA2815"/>
      <c r="BB2815"/>
      <c r="BC2815"/>
    </row>
    <row r="2816" spans="1:55" x14ac:dyDescent="0.2">
      <c r="A2816" s="3" t="str">
        <f t="shared" si="43"/>
        <v>FinlandAR5_FAO2001</v>
      </c>
      <c r="B2816" t="s">
        <v>138</v>
      </c>
      <c r="C2816" t="s">
        <v>139</v>
      </c>
      <c r="D2816" t="s">
        <v>145</v>
      </c>
      <c r="E2816" t="s">
        <v>55</v>
      </c>
      <c r="F2816">
        <v>65.204939831301104</v>
      </c>
      <c r="G2816">
        <v>12.568396161166502</v>
      </c>
      <c r="H2816" t="s">
        <v>220</v>
      </c>
      <c r="I2816" t="s">
        <v>132</v>
      </c>
      <c r="J2816">
        <v>1.8010800497284885E-3</v>
      </c>
      <c r="K2816">
        <v>0.95124640921877635</v>
      </c>
      <c r="L2816">
        <v>6.3050882152486762E-2</v>
      </c>
      <c r="M2816"/>
      <c r="N2816">
        <v>2.5356546308666697E-2</v>
      </c>
      <c r="O2816">
        <v>-3.9653837679929756E-2</v>
      </c>
      <c r="P2816"/>
      <c r="Q2816">
        <v>0.77604129999999993</v>
      </c>
      <c r="R2816">
        <v>2.3567879999999999</v>
      </c>
      <c r="S2816">
        <v>3.0522170000000002</v>
      </c>
      <c r="T2816">
        <v>6.5932947999999998</v>
      </c>
      <c r="U2816"/>
      <c r="V2816"/>
      <c r="W2816">
        <v>4.1229999999999999E-4</v>
      </c>
      <c r="X2816">
        <v>23.207620299999999</v>
      </c>
      <c r="Y2816">
        <v>2.7250000000000001E-4</v>
      </c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  <c r="AW2816"/>
      <c r="AX2816"/>
      <c r="AY2816"/>
      <c r="AZ2816"/>
      <c r="BA2816"/>
      <c r="BB2816"/>
      <c r="BC2816"/>
    </row>
    <row r="2817" spans="1:55" x14ac:dyDescent="0.2">
      <c r="A2817" s="3" t="str">
        <f t="shared" si="43"/>
        <v>FinlandAR5_FAO2002</v>
      </c>
      <c r="B2817" t="s">
        <v>138</v>
      </c>
      <c r="C2817" t="s">
        <v>139</v>
      </c>
      <c r="D2817" t="s">
        <v>145</v>
      </c>
      <c r="E2817" t="s">
        <v>52</v>
      </c>
      <c r="F2817">
        <v>67.473531390642677</v>
      </c>
      <c r="G2817">
        <v>12.974187082070692</v>
      </c>
      <c r="H2817" t="s">
        <v>210</v>
      </c>
      <c r="I2817" t="s">
        <v>34</v>
      </c>
      <c r="J2817">
        <v>1.8170556962848515E-3</v>
      </c>
      <c r="K2817">
        <v>0.95515644748614881</v>
      </c>
      <c r="L2817">
        <v>5.6597570281616237E-2</v>
      </c>
      <c r="M2817"/>
      <c r="N2817">
        <v>2.4714055701726537E-2</v>
      </c>
      <c r="O2817">
        <v>-3.6468073469491526E-2</v>
      </c>
      <c r="P2817"/>
      <c r="Q2817">
        <v>0.78235479999999991</v>
      </c>
      <c r="R2817">
        <v>2.3350124000000001</v>
      </c>
      <c r="S2817">
        <v>3.0540985000000003</v>
      </c>
      <c r="T2817">
        <v>6.6708252000000003</v>
      </c>
      <c r="U2817"/>
      <c r="V2817"/>
      <c r="W2817"/>
      <c r="X2817">
        <v>23.207620299999999</v>
      </c>
      <c r="Y2817">
        <v>1.0340000000000001E-4</v>
      </c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  <c r="AW2817"/>
      <c r="AX2817"/>
      <c r="AY2817"/>
      <c r="AZ2817"/>
      <c r="BA2817"/>
      <c r="BB2817"/>
      <c r="BC2817"/>
    </row>
    <row r="2818" spans="1:55" x14ac:dyDescent="0.2">
      <c r="A2818" s="3" t="str">
        <f t="shared" si="43"/>
        <v>FinlandAR5_FAO2003</v>
      </c>
      <c r="B2818" t="s">
        <v>138</v>
      </c>
      <c r="C2818" t="s">
        <v>139</v>
      </c>
      <c r="D2818" t="s">
        <v>145</v>
      </c>
      <c r="E2818" t="s">
        <v>50</v>
      </c>
      <c r="F2818">
        <v>75.680367351167675</v>
      </c>
      <c r="G2818">
        <v>14.517583753116273</v>
      </c>
      <c r="H2818" t="s">
        <v>161</v>
      </c>
      <c r="I2818" t="s">
        <v>117</v>
      </c>
      <c r="J2818">
        <v>1.985111100310306E-3</v>
      </c>
      <c r="K2818">
        <v>0.96186628102610938</v>
      </c>
      <c r="L2818">
        <v>4.7420290138351508E-2</v>
      </c>
      <c r="M2818"/>
      <c r="N2818">
        <v>2.2575110859507103E-2</v>
      </c>
      <c r="O2818">
        <v>-3.1861682023968066E-2</v>
      </c>
      <c r="P2818"/>
      <c r="Q2818">
        <v>0.78189380000000008</v>
      </c>
      <c r="R2818">
        <v>2.2837247999999999</v>
      </c>
      <c r="S2818">
        <v>3.047447</v>
      </c>
      <c r="T2818">
        <v>6.7260809000000004</v>
      </c>
      <c r="U2818"/>
      <c r="V2818"/>
      <c r="W2818">
        <v>1.0900000000000002E-4</v>
      </c>
      <c r="X2818">
        <v>23.207620299999999</v>
      </c>
      <c r="Y2818">
        <v>2.6763000000000004E-3</v>
      </c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  <c r="AW2818"/>
      <c r="AX2818"/>
      <c r="AY2818"/>
      <c r="AZ2818"/>
      <c r="BA2818"/>
      <c r="BB2818"/>
      <c r="BC2818"/>
    </row>
    <row r="2819" spans="1:55" x14ac:dyDescent="0.2">
      <c r="A2819" s="3" t="str">
        <f t="shared" ref="A2819:A2882" si="44">C2819&amp;D2819&amp;E2819</f>
        <v>FinlandAR5_FAO2004</v>
      </c>
      <c r="B2819" t="s">
        <v>138</v>
      </c>
      <c r="C2819" t="s">
        <v>139</v>
      </c>
      <c r="D2819" t="s">
        <v>145</v>
      </c>
      <c r="E2819" t="s">
        <v>46</v>
      </c>
      <c r="F2819">
        <v>71.780538164222548</v>
      </c>
      <c r="G2819">
        <v>13.729567077024733</v>
      </c>
      <c r="H2819" t="s">
        <v>164</v>
      </c>
      <c r="I2819" t="s">
        <v>34</v>
      </c>
      <c r="J2819">
        <v>1.7966889325640482E-3</v>
      </c>
      <c r="K2819">
        <v>0.95736335879997381</v>
      </c>
      <c r="L2819">
        <v>4.7480420067190811E-2</v>
      </c>
      <c r="M2819"/>
      <c r="N2819">
        <v>2.5717595512352302E-2</v>
      </c>
      <c r="O2819">
        <v>-3.0561374379516823E-2</v>
      </c>
      <c r="P2819"/>
      <c r="Q2819">
        <v>0.76234410000000008</v>
      </c>
      <c r="R2819">
        <v>2.2110759999999998</v>
      </c>
      <c r="S2819">
        <v>3.0358665</v>
      </c>
      <c r="T2819">
        <v>6.9075385999999996</v>
      </c>
      <c r="U2819"/>
      <c r="V2819"/>
      <c r="W2819"/>
      <c r="X2819">
        <v>23.207620299999999</v>
      </c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  <c r="AW2819"/>
      <c r="AX2819"/>
      <c r="AY2819"/>
      <c r="AZ2819"/>
      <c r="BA2819"/>
      <c r="BB2819"/>
      <c r="BC2819"/>
    </row>
    <row r="2820" spans="1:55" x14ac:dyDescent="0.2">
      <c r="A2820" s="3" t="str">
        <f t="shared" si="44"/>
        <v>FinlandAR5_FAO2005</v>
      </c>
      <c r="B2820" t="s">
        <v>138</v>
      </c>
      <c r="C2820" t="s">
        <v>139</v>
      </c>
      <c r="D2820" t="s">
        <v>145</v>
      </c>
      <c r="E2820" t="s">
        <v>43</v>
      </c>
      <c r="F2820">
        <v>59.363297182355041</v>
      </c>
      <c r="G2820">
        <v>11.315709278357666</v>
      </c>
      <c r="H2820" t="s">
        <v>183</v>
      </c>
      <c r="I2820" t="s">
        <v>40</v>
      </c>
      <c r="J2820">
        <v>1.4527793515407277E-3</v>
      </c>
      <c r="K2820">
        <v>0.95014260556826458</v>
      </c>
      <c r="L2820">
        <v>5.2845542795643914E-2</v>
      </c>
      <c r="M2820"/>
      <c r="N2820">
        <v>3.3259570380386433E-2</v>
      </c>
      <c r="O2820">
        <v>-3.6247718744294916E-2</v>
      </c>
      <c r="P2820"/>
      <c r="Q2820">
        <v>0.76132130000000009</v>
      </c>
      <c r="R2820">
        <v>2.1780108</v>
      </c>
      <c r="S2820">
        <v>3.0367145</v>
      </c>
      <c r="T2820">
        <v>6.9470647999999997</v>
      </c>
      <c r="U2820"/>
      <c r="V2820"/>
      <c r="W2820"/>
      <c r="X2820">
        <v>23.207620299999999</v>
      </c>
      <c r="Y2820">
        <v>5.450000000000001E-5</v>
      </c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  <c r="AW2820"/>
      <c r="AX2820"/>
      <c r="AY2820"/>
      <c r="AZ2820"/>
      <c r="BA2820"/>
      <c r="BB2820"/>
      <c r="BC2820"/>
    </row>
    <row r="2821" spans="1:55" x14ac:dyDescent="0.2">
      <c r="A2821" s="3" t="str">
        <f t="shared" si="44"/>
        <v>FinlandAR5_FAO2006</v>
      </c>
      <c r="B2821" t="s">
        <v>138</v>
      </c>
      <c r="C2821" t="s">
        <v>139</v>
      </c>
      <c r="D2821" t="s">
        <v>145</v>
      </c>
      <c r="E2821" t="s">
        <v>39</v>
      </c>
      <c r="F2821">
        <v>70.962812021701666</v>
      </c>
      <c r="G2821">
        <v>13.47497165387361</v>
      </c>
      <c r="H2821" t="s">
        <v>181</v>
      </c>
      <c r="I2821" t="s">
        <v>34</v>
      </c>
      <c r="J2821">
        <v>1.676458115746981E-3</v>
      </c>
      <c r="K2821">
        <v>0.9589664667259874</v>
      </c>
      <c r="L2821">
        <v>4.5449025177347037E-2</v>
      </c>
      <c r="M2821"/>
      <c r="N2821">
        <v>2.5951127437243319E-2</v>
      </c>
      <c r="O2821">
        <v>-3.0366619340577897E-2</v>
      </c>
      <c r="P2821"/>
      <c r="Q2821">
        <v>0.76041900000000007</v>
      </c>
      <c r="R2821">
        <v>2.1555771999999997</v>
      </c>
      <c r="S2821">
        <v>3.0157530000000001</v>
      </c>
      <c r="T2821">
        <v>6.9641256999999994</v>
      </c>
      <c r="U2821"/>
      <c r="V2821"/>
      <c r="W2821">
        <v>1.7078E-3</v>
      </c>
      <c r="X2821">
        <v>23.207620299999999</v>
      </c>
      <c r="Y2821">
        <v>2.4066000000000001E-3</v>
      </c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  <c r="AW2821"/>
      <c r="AX2821"/>
      <c r="AY2821"/>
      <c r="AZ2821"/>
      <c r="BA2821"/>
      <c r="BB2821"/>
      <c r="BC2821"/>
    </row>
    <row r="2822" spans="1:55" x14ac:dyDescent="0.2">
      <c r="A2822" s="3" t="str">
        <f t="shared" si="44"/>
        <v>FinlandAR5_FAO2007</v>
      </c>
      <c r="B2822" t="s">
        <v>138</v>
      </c>
      <c r="C2822" t="s">
        <v>139</v>
      </c>
      <c r="D2822" t="s">
        <v>145</v>
      </c>
      <c r="E2822" t="s">
        <v>37</v>
      </c>
      <c r="F2822">
        <v>68.915196133329786</v>
      </c>
      <c r="G2822">
        <v>13.030600246057606</v>
      </c>
      <c r="H2822" t="s">
        <v>228</v>
      </c>
      <c r="I2822" t="s">
        <v>36</v>
      </c>
      <c r="J2822">
        <v>1.600909681385556E-3</v>
      </c>
      <c r="K2822">
        <v>0.95867355149261713</v>
      </c>
      <c r="L2822">
        <v>4.4959791924628408E-2</v>
      </c>
      <c r="M2822"/>
      <c r="N2822">
        <v>2.7648150664687475E-2</v>
      </c>
      <c r="O2822">
        <v>-3.1281494081932884E-2</v>
      </c>
      <c r="P2822"/>
      <c r="Q2822">
        <v>0.74820659999999994</v>
      </c>
      <c r="R2822">
        <v>2.0990676000000001</v>
      </c>
      <c r="S2822">
        <v>3.0326599999999999</v>
      </c>
      <c r="T2822">
        <v>6.9877884999999997</v>
      </c>
      <c r="U2822"/>
      <c r="V2822"/>
      <c r="W2822">
        <v>2.2080000000000003E-4</v>
      </c>
      <c r="X2822">
        <v>23.207620299999999</v>
      </c>
      <c r="Y2822">
        <v>5.6459999999999995E-4</v>
      </c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  <c r="AW2822"/>
      <c r="AX2822"/>
      <c r="AY2822"/>
      <c r="AZ2822"/>
      <c r="BA2822"/>
      <c r="BB2822"/>
      <c r="BC2822"/>
    </row>
    <row r="2823" spans="1:55" x14ac:dyDescent="0.2">
      <c r="A2823" s="3" t="str">
        <f t="shared" si="44"/>
        <v>FinlandAR5_FAO2008</v>
      </c>
      <c r="B2823" t="s">
        <v>138</v>
      </c>
      <c r="C2823" t="s">
        <v>139</v>
      </c>
      <c r="D2823" t="s">
        <v>145</v>
      </c>
      <c r="E2823" t="s">
        <v>33</v>
      </c>
      <c r="F2823">
        <v>60.557391820775038</v>
      </c>
      <c r="G2823">
        <v>11.397109801235525</v>
      </c>
      <c r="H2823" t="s">
        <v>203</v>
      </c>
      <c r="I2823" t="s">
        <v>41</v>
      </c>
      <c r="J2823">
        <v>1.3995672962788517E-3</v>
      </c>
      <c r="K2823">
        <v>0.95114447554889681</v>
      </c>
      <c r="L2823">
        <v>4.9046266297648133E-2</v>
      </c>
      <c r="M2823"/>
      <c r="N2823">
        <v>3.307667835481299E-2</v>
      </c>
      <c r="O2823">
        <v>-3.3267420201357922E-2</v>
      </c>
      <c r="P2823"/>
      <c r="Q2823">
        <v>0.74911089999999991</v>
      </c>
      <c r="R2823">
        <v>2.0723164000000001</v>
      </c>
      <c r="S2823">
        <v>3.1251980000000001</v>
      </c>
      <c r="T2823">
        <v>7.0159855000000002</v>
      </c>
      <c r="U2823"/>
      <c r="V2823"/>
      <c r="W2823">
        <v>7.4489999999999995E-4</v>
      </c>
      <c r="X2823">
        <v>23.207620299999999</v>
      </c>
      <c r="Y2823">
        <v>1.9970999999999999E-3</v>
      </c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  <c r="AW2823"/>
      <c r="AX2823"/>
      <c r="AY2823"/>
      <c r="AZ2823"/>
      <c r="BA2823"/>
      <c r="BB2823"/>
      <c r="BC2823"/>
    </row>
    <row r="2824" spans="1:55" x14ac:dyDescent="0.2">
      <c r="A2824" s="3" t="str">
        <f t="shared" si="44"/>
        <v>FinlandAR5_FAO2009</v>
      </c>
      <c r="B2824" t="s">
        <v>138</v>
      </c>
      <c r="C2824" t="s">
        <v>139</v>
      </c>
      <c r="D2824" t="s">
        <v>145</v>
      </c>
      <c r="E2824" t="s">
        <v>31</v>
      </c>
      <c r="F2824">
        <v>57.194840144876999</v>
      </c>
      <c r="G2824">
        <v>10.71290917965184</v>
      </c>
      <c r="H2824" t="s">
        <v>183</v>
      </c>
      <c r="I2824" t="s">
        <v>41</v>
      </c>
      <c r="J2824">
        <v>1.3238342256315003E-3</v>
      </c>
      <c r="K2824">
        <v>0.96715712225775241</v>
      </c>
      <c r="L2824">
        <v>4.9955092749679138E-2</v>
      </c>
      <c r="M2824"/>
      <c r="N2824">
        <v>1.9040549730826313E-2</v>
      </c>
      <c r="O2824">
        <v>-3.6152764738257771E-2</v>
      </c>
      <c r="P2824"/>
      <c r="Q2824">
        <v>0.7270629999999999</v>
      </c>
      <c r="R2824">
        <v>2.0744668000000002</v>
      </c>
      <c r="S2824">
        <v>2.9843769999999998</v>
      </c>
      <c r="T2824">
        <v>7.0665258</v>
      </c>
      <c r="U2824"/>
      <c r="V2824"/>
      <c r="W2824">
        <v>1.0900000000000002E-4</v>
      </c>
      <c r="X2824">
        <v>23.207620299999999</v>
      </c>
      <c r="Y2824">
        <v>1.2606000000000002E-3</v>
      </c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  <c r="AW2824"/>
      <c r="AX2824"/>
      <c r="AY2824"/>
      <c r="AZ2824"/>
      <c r="BA2824"/>
      <c r="BB2824"/>
      <c r="BC2824"/>
    </row>
    <row r="2825" spans="1:55" x14ac:dyDescent="0.2">
      <c r="A2825" s="3" t="str">
        <f t="shared" si="44"/>
        <v>FinlandAR5_FAO2010</v>
      </c>
      <c r="B2825" t="s">
        <v>138</v>
      </c>
      <c r="C2825" t="s">
        <v>139</v>
      </c>
      <c r="D2825" t="s">
        <v>145</v>
      </c>
      <c r="E2825" t="s">
        <v>30</v>
      </c>
      <c r="F2825">
        <v>65.360466529145185</v>
      </c>
      <c r="G2825">
        <v>12.186495782701785</v>
      </c>
      <c r="H2825" t="s">
        <v>210</v>
      </c>
      <c r="I2825" t="s">
        <v>38</v>
      </c>
      <c r="J2825">
        <v>1.4537227150199525E-3</v>
      </c>
      <c r="K2825">
        <v>0.97464497600972611</v>
      </c>
      <c r="L2825">
        <v>4.3650033930359933E-2</v>
      </c>
      <c r="M2825"/>
      <c r="N2825">
        <v>1.0658296247778313E-2</v>
      </c>
      <c r="O2825">
        <v>-2.8953306187864358E-2</v>
      </c>
      <c r="P2825"/>
      <c r="Q2825">
        <v>0.7278751</v>
      </c>
      <c r="R2825">
        <v>2.0873720000000002</v>
      </c>
      <c r="S2825">
        <v>3.0397885000000002</v>
      </c>
      <c r="T2825">
        <v>7.1184992000000005</v>
      </c>
      <c r="U2825"/>
      <c r="V2825"/>
      <c r="W2825">
        <v>9.6289999999999982E-4</v>
      </c>
      <c r="X2825">
        <v>23.207620299999999</v>
      </c>
      <c r="Y2825">
        <v>2.9769999999999997E-4</v>
      </c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  <c r="AW2825"/>
      <c r="AX2825"/>
      <c r="AY2825"/>
      <c r="AZ2825"/>
      <c r="BA2825"/>
      <c r="BB2825"/>
      <c r="BC2825"/>
    </row>
    <row r="2826" spans="1:55" x14ac:dyDescent="0.2">
      <c r="A2826" s="3" t="str">
        <f t="shared" si="44"/>
        <v>FinlandAR5_FAO2011</v>
      </c>
      <c r="B2826" t="s">
        <v>138</v>
      </c>
      <c r="C2826" t="s">
        <v>139</v>
      </c>
      <c r="D2826" t="s">
        <v>145</v>
      </c>
      <c r="E2826" t="s">
        <v>29</v>
      </c>
      <c r="F2826">
        <v>17.854973230865781</v>
      </c>
      <c r="G2826">
        <v>3.3136733317964984</v>
      </c>
      <c r="H2826" t="s">
        <v>158</v>
      </c>
      <c r="I2826" t="s">
        <v>157</v>
      </c>
      <c r="J2826">
        <v>3.9591229393019849E-4</v>
      </c>
      <c r="K2826">
        <v>3.1447486339856159</v>
      </c>
      <c r="L2826">
        <v>0.15479891429532236</v>
      </c>
      <c r="M2826"/>
      <c r="N2826">
        <v>3.9241301192745104E-2</v>
      </c>
      <c r="O2826">
        <v>-2.3387888494736835</v>
      </c>
      <c r="P2826"/>
      <c r="Q2826">
        <v>0.71688279999999993</v>
      </c>
      <c r="R2826">
        <v>2.0622476000000001</v>
      </c>
      <c r="S2826">
        <v>2.9904189999999997</v>
      </c>
      <c r="T2826">
        <v>7.1761539000000001</v>
      </c>
      <c r="U2826"/>
      <c r="V2826"/>
      <c r="W2826">
        <v>1.0747E-3</v>
      </c>
      <c r="X2826">
        <v>7.5279157999999997</v>
      </c>
      <c r="Y2826">
        <v>1.2033E-3</v>
      </c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  <c r="AW2826"/>
      <c r="AX2826"/>
      <c r="AY2826"/>
      <c r="AZ2826"/>
      <c r="BA2826"/>
      <c r="BB2826"/>
      <c r="BC2826"/>
    </row>
    <row r="2827" spans="1:55" x14ac:dyDescent="0.2">
      <c r="A2827" s="3" t="str">
        <f t="shared" si="44"/>
        <v>FinlandAR5_FAO2012</v>
      </c>
      <c r="B2827" t="s">
        <v>138</v>
      </c>
      <c r="C2827" t="s">
        <v>139</v>
      </c>
      <c r="D2827" t="s">
        <v>145</v>
      </c>
      <c r="E2827" t="s">
        <v>28</v>
      </c>
      <c r="F2827">
        <v>12.223979097816828</v>
      </c>
      <c r="G2827">
        <v>2.2578582518851373</v>
      </c>
      <c r="H2827" t="s">
        <v>227</v>
      </c>
      <c r="I2827" t="s">
        <v>168</v>
      </c>
      <c r="J2827">
        <v>2.6806293265546518E-4</v>
      </c>
      <c r="K2827">
        <v>4.1355721732259108</v>
      </c>
      <c r="L2827">
        <v>0.22176899233992259</v>
      </c>
      <c r="M2827"/>
      <c r="N2827">
        <v>5.452457522626989E-2</v>
      </c>
      <c r="O2827">
        <v>-3.4118657407921034</v>
      </c>
      <c r="P2827"/>
      <c r="Q2827">
        <v>0.70651879999999989</v>
      </c>
      <c r="R2827">
        <v>2.0552588000000003</v>
      </c>
      <c r="S2827">
        <v>2.9946325000000003</v>
      </c>
      <c r="T2827">
        <v>7.2047574000000001</v>
      </c>
      <c r="U2827"/>
      <c r="V2827"/>
      <c r="W2827"/>
      <c r="X2827">
        <v>7.5279157999999997</v>
      </c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  <c r="AW2827"/>
      <c r="AX2827"/>
      <c r="AY2827"/>
      <c r="AZ2827"/>
      <c r="BA2827"/>
      <c r="BB2827"/>
      <c r="BC2827"/>
    </row>
    <row r="2828" spans="1:55" x14ac:dyDescent="0.2">
      <c r="A2828" s="3" t="str">
        <f t="shared" si="44"/>
        <v>FinlandAR5_FAO2013</v>
      </c>
      <c r="B2828" t="s">
        <v>138</v>
      </c>
      <c r="C2828" t="s">
        <v>139</v>
      </c>
      <c r="D2828" t="s">
        <v>145</v>
      </c>
      <c r="E2828" t="s">
        <v>27</v>
      </c>
      <c r="F2828">
        <v>12.95901241194691</v>
      </c>
      <c r="G2828">
        <v>2.3826216446686819</v>
      </c>
      <c r="H2828" t="s">
        <v>243</v>
      </c>
      <c r="I2828" t="s">
        <v>286</v>
      </c>
      <c r="J2828">
        <v>2.8051951023856458E-4</v>
      </c>
      <c r="K2828">
        <v>3.963005662440735</v>
      </c>
      <c r="L2828">
        <v>0.1988607614411933</v>
      </c>
      <c r="M2828"/>
      <c r="N2828">
        <v>5.3547388175673963E-2</v>
      </c>
      <c r="O2828">
        <v>-3.2154138120576023</v>
      </c>
      <c r="P2828"/>
      <c r="Q2828">
        <v>0.71177789999999996</v>
      </c>
      <c r="R2828">
        <v>2.0546679999999999</v>
      </c>
      <c r="S2828">
        <v>3.0173164999999997</v>
      </c>
      <c r="T2828">
        <v>7.2080571999999998</v>
      </c>
      <c r="U2828"/>
      <c r="V2828"/>
      <c r="W2828">
        <v>3.2979999999999999E-4</v>
      </c>
      <c r="X2828">
        <v>7.5279157999999997</v>
      </c>
      <c r="Y2828">
        <v>5.241E-4</v>
      </c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  <c r="AW2828"/>
      <c r="AX2828"/>
      <c r="AY2828"/>
      <c r="AZ2828"/>
      <c r="BA2828"/>
      <c r="BB2828"/>
      <c r="BC2828"/>
    </row>
    <row r="2829" spans="1:55" x14ac:dyDescent="0.2">
      <c r="A2829" s="3" t="str">
        <f t="shared" si="44"/>
        <v>FinlandAR5_FAO2014</v>
      </c>
      <c r="B2829" t="s">
        <v>138</v>
      </c>
      <c r="C2829" t="s">
        <v>139</v>
      </c>
      <c r="D2829" t="s">
        <v>145</v>
      </c>
      <c r="E2829" t="s">
        <v>24</v>
      </c>
      <c r="F2829">
        <v>8.918023862914124</v>
      </c>
      <c r="G2829">
        <v>1.6328855201479231</v>
      </c>
      <c r="H2829" t="s">
        <v>305</v>
      </c>
      <c r="I2829" t="s">
        <v>240</v>
      </c>
      <c r="J2829">
        <v>1.9047872410323869E-4</v>
      </c>
      <c r="K2829">
        <v>5.3114391505306724</v>
      </c>
      <c r="L2829">
        <v>0.27328924247096897</v>
      </c>
      <c r="M2829"/>
      <c r="N2829">
        <v>7.570617623474539E-2</v>
      </c>
      <c r="O2829">
        <v>-4.6604345692363873</v>
      </c>
      <c r="P2829"/>
      <c r="Q2829">
        <v>0.7029339</v>
      </c>
      <c r="R2829">
        <v>2.0600300000000002</v>
      </c>
      <c r="S2829">
        <v>3.0793794999999999</v>
      </c>
      <c r="T2829">
        <v>7.2303141999999996</v>
      </c>
      <c r="U2829"/>
      <c r="V2829"/>
      <c r="W2829"/>
      <c r="X2829">
        <v>7.5279157999999997</v>
      </c>
      <c r="Y2829">
        <v>1.6069999999999998E-4</v>
      </c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  <c r="AW2829"/>
      <c r="AX2829"/>
      <c r="AY2829"/>
      <c r="AZ2829"/>
      <c r="BA2829"/>
      <c r="BB2829"/>
      <c r="BC2829"/>
    </row>
    <row r="2830" spans="1:55" x14ac:dyDescent="0.2">
      <c r="A2830" s="3" t="str">
        <f t="shared" si="44"/>
        <v>FinlandAR5_FAO2015</v>
      </c>
      <c r="B2830" t="s">
        <v>138</v>
      </c>
      <c r="C2830" t="s">
        <v>139</v>
      </c>
      <c r="D2830" t="s">
        <v>145</v>
      </c>
      <c r="E2830" t="s">
        <v>22</v>
      </c>
      <c r="F2830">
        <v>5.4563666655541248</v>
      </c>
      <c r="G2830">
        <v>0.99577256987032736</v>
      </c>
      <c r="H2830" t="s">
        <v>313</v>
      </c>
      <c r="I2830" t="s">
        <v>215</v>
      </c>
      <c r="J2830">
        <v>1.1674794382754933E-4</v>
      </c>
      <c r="K2830">
        <v>8.0590953184741227</v>
      </c>
      <c r="L2830">
        <v>0.43487129093912147</v>
      </c>
      <c r="M2830"/>
      <c r="N2830">
        <v>0.13076743982883426</v>
      </c>
      <c r="O2830">
        <v>-7.624734049242079</v>
      </c>
      <c r="P2830"/>
      <c r="Q2830">
        <v>0.70276509999999992</v>
      </c>
      <c r="R2830">
        <v>2.0639332000000001</v>
      </c>
      <c r="S2830">
        <v>3.03478</v>
      </c>
      <c r="T2830">
        <v>7.2303544000000004</v>
      </c>
      <c r="U2830"/>
      <c r="V2830"/>
      <c r="W2830">
        <v>1.0900000000000002E-4</v>
      </c>
      <c r="X2830">
        <v>7.5279157999999997</v>
      </c>
      <c r="Y2830">
        <v>2.7529999999999997E-4</v>
      </c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  <c r="AW2830"/>
      <c r="AX2830"/>
      <c r="AY2830"/>
      <c r="AZ2830"/>
      <c r="BA2830"/>
      <c r="BB2830"/>
      <c r="BC2830"/>
    </row>
    <row r="2831" spans="1:55" x14ac:dyDescent="0.2">
      <c r="A2831" s="3" t="str">
        <f t="shared" si="44"/>
        <v>FinlandAR5_FAO2016</v>
      </c>
      <c r="B2831" t="s">
        <v>138</v>
      </c>
      <c r="C2831" t="s">
        <v>139</v>
      </c>
      <c r="D2831" t="s">
        <v>145</v>
      </c>
      <c r="E2831" t="s">
        <v>21</v>
      </c>
      <c r="F2831">
        <v>69.474042205065743</v>
      </c>
      <c r="G2831">
        <v>12.642440681626789</v>
      </c>
      <c r="H2831" t="s">
        <v>181</v>
      </c>
      <c r="I2831" t="s">
        <v>214</v>
      </c>
      <c r="J2831">
        <v>1.4688377056028643E-3</v>
      </c>
      <c r="K2831">
        <v>0.67365619863143844</v>
      </c>
      <c r="L2831">
        <v>3.20800629193932E-2</v>
      </c>
      <c r="M2831"/>
      <c r="N2831">
        <v>1.1071591057960108E-2</v>
      </c>
      <c r="O2831">
        <v>0.28319214739120824</v>
      </c>
      <c r="P2831"/>
      <c r="Q2831">
        <v>0.69876709999999997</v>
      </c>
      <c r="R2831">
        <v>2.0502887999999997</v>
      </c>
      <c r="S2831">
        <v>3.0135005000000001</v>
      </c>
      <c r="T2831">
        <v>7.3241037999999996</v>
      </c>
      <c r="U2831"/>
      <c r="V2831"/>
      <c r="W2831">
        <v>2.2080000000000003E-4</v>
      </c>
      <c r="X2831"/>
      <c r="Y2831">
        <v>9.8249999999999987E-4</v>
      </c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  <c r="AW2831"/>
      <c r="AX2831"/>
      <c r="AY2831"/>
      <c r="AZ2831"/>
      <c r="BA2831"/>
      <c r="BB2831"/>
      <c r="BC2831"/>
    </row>
    <row r="2832" spans="1:55" x14ac:dyDescent="0.2">
      <c r="A2832" s="3" t="str">
        <f t="shared" si="44"/>
        <v>FinlandAR5_FAO2017</v>
      </c>
      <c r="B2832" t="s">
        <v>138</v>
      </c>
      <c r="C2832" t="s">
        <v>139</v>
      </c>
      <c r="D2832" t="s">
        <v>145</v>
      </c>
      <c r="E2832" t="s">
        <v>20</v>
      </c>
      <c r="F2832">
        <v>66.831617960408963</v>
      </c>
      <c r="G2832">
        <v>12.133083057486321</v>
      </c>
      <c r="H2832" t="s">
        <v>228</v>
      </c>
      <c r="I2832" t="s">
        <v>40</v>
      </c>
      <c r="J2832">
        <v>1.3934863547263841E-3</v>
      </c>
      <c r="K2832">
        <v>0.66000472937551091</v>
      </c>
      <c r="L2832">
        <v>3.2218768490238726E-2</v>
      </c>
      <c r="M2832"/>
      <c r="N2832">
        <v>1.2270156444708535E-2</v>
      </c>
      <c r="O2832">
        <v>0.29550634568954187</v>
      </c>
      <c r="P2832"/>
      <c r="Q2832">
        <v>0.67141570000000006</v>
      </c>
      <c r="R2832">
        <v>2.0082944</v>
      </c>
      <c r="S2832">
        <v>3.0129704999999998</v>
      </c>
      <c r="T2832">
        <v>7.4027390999999998</v>
      </c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  <c r="AW2832"/>
      <c r="AX2832"/>
      <c r="AY2832"/>
      <c r="AZ2832"/>
      <c r="BA2832"/>
      <c r="BB2832"/>
      <c r="BC2832"/>
    </row>
    <row r="2833" spans="1:55" x14ac:dyDescent="0.2">
      <c r="A2833" s="3" t="str">
        <f t="shared" si="44"/>
        <v>FinlandAR5_FAO2018</v>
      </c>
      <c r="B2833" t="s">
        <v>138</v>
      </c>
      <c r="C2833" t="s">
        <v>139</v>
      </c>
      <c r="D2833" t="s">
        <v>145</v>
      </c>
      <c r="E2833" t="s">
        <v>19</v>
      </c>
      <c r="F2833">
        <v>68.467770381075127</v>
      </c>
      <c r="G2833">
        <v>12.413645189002883</v>
      </c>
      <c r="H2833" t="s">
        <v>181</v>
      </c>
      <c r="I2833" t="s">
        <v>38</v>
      </c>
      <c r="J2833">
        <v>1.3935015102255774E-3</v>
      </c>
      <c r="K2833">
        <v>0.66465271744632737</v>
      </c>
      <c r="L2833">
        <v>3.0346149685052445E-2</v>
      </c>
      <c r="M2833"/>
      <c r="N2833">
        <v>1.1952786349863052E-2</v>
      </c>
      <c r="O2833">
        <v>0.29304834651875716</v>
      </c>
      <c r="P2833"/>
      <c r="Q2833">
        <v>0.63871330000000004</v>
      </c>
      <c r="R2833">
        <v>1.9311935999999998</v>
      </c>
      <c r="S2833">
        <v>3.0095784999999995</v>
      </c>
      <c r="T2833">
        <v>7.6202300999999997</v>
      </c>
      <c r="U2833"/>
      <c r="V2833"/>
      <c r="W2833">
        <v>2.2080000000000003E-4</v>
      </c>
      <c r="X2833"/>
      <c r="Y2833">
        <v>8.5109999999999993E-4</v>
      </c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  <c r="AW2833"/>
      <c r="AX2833"/>
      <c r="AY2833"/>
      <c r="AZ2833"/>
      <c r="BA2833"/>
      <c r="BB2833"/>
      <c r="BC2833"/>
    </row>
    <row r="2834" spans="1:55" x14ac:dyDescent="0.2">
      <c r="A2834" s="3" t="str">
        <f t="shared" si="44"/>
        <v>FinlandAR5_FAO2019</v>
      </c>
      <c r="B2834" t="s">
        <v>138</v>
      </c>
      <c r="C2834" t="s">
        <v>139</v>
      </c>
      <c r="D2834" t="s">
        <v>145</v>
      </c>
      <c r="E2834" t="s">
        <v>18</v>
      </c>
      <c r="F2834">
        <v>65.366970586976208</v>
      </c>
      <c r="G2834">
        <v>11.838398210045447</v>
      </c>
      <c r="H2834" t="s">
        <v>228</v>
      </c>
      <c r="I2834" t="s">
        <v>40</v>
      </c>
      <c r="J2834">
        <v>1.3232572564162678E-3</v>
      </c>
      <c r="K2834">
        <v>0.64430823036496188</v>
      </c>
      <c r="L2834">
        <v>3.0630668228584592E-2</v>
      </c>
      <c r="M2834"/>
      <c r="N2834">
        <v>1.2246656796501935E-2</v>
      </c>
      <c r="O2834">
        <v>0.31281444460995156</v>
      </c>
      <c r="P2834"/>
      <c r="Q2834">
        <v>0.63467309999999999</v>
      </c>
      <c r="R2834">
        <v>1.8922344000000002</v>
      </c>
      <c r="S2834">
        <v>3.1484915</v>
      </c>
      <c r="T2834">
        <v>7.7657809999999996</v>
      </c>
      <c r="U2834"/>
      <c r="V2834"/>
      <c r="W2834">
        <v>1.0900000000000002E-4</v>
      </c>
      <c r="X2834"/>
      <c r="Y2834">
        <v>1.2089000000000002E-3</v>
      </c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  <c r="AW2834"/>
      <c r="AX2834"/>
      <c r="AY2834"/>
      <c r="AZ2834"/>
      <c r="BA2834"/>
      <c r="BB2834"/>
      <c r="BC2834"/>
    </row>
    <row r="2835" spans="1:55" x14ac:dyDescent="0.2">
      <c r="A2835" s="3" t="str">
        <f t="shared" si="44"/>
        <v>FinlandAR5_FAO2020</v>
      </c>
      <c r="B2835" t="s">
        <v>138</v>
      </c>
      <c r="C2835" t="s">
        <v>139</v>
      </c>
      <c r="D2835" t="s">
        <v>145</v>
      </c>
      <c r="E2835" t="s">
        <v>107</v>
      </c>
      <c r="F2835">
        <v>60.558898770960369</v>
      </c>
      <c r="G2835">
        <v>10.951881334670944</v>
      </c>
      <c r="H2835" t="s">
        <v>181</v>
      </c>
      <c r="I2835" t="s">
        <v>42</v>
      </c>
      <c r="J2835">
        <v>1.2895938737285462E-3</v>
      </c>
      <c r="K2835">
        <v>0.61674853871213486</v>
      </c>
      <c r="L2835">
        <v>3.1815881892697934E-2</v>
      </c>
      <c r="M2835"/>
      <c r="N2835">
        <v>1.2996819510911533E-2</v>
      </c>
      <c r="O2835">
        <v>0.3384387598842557</v>
      </c>
      <c r="P2835"/>
      <c r="Q2835">
        <v>0.63786290000000001</v>
      </c>
      <c r="R2835">
        <v>1.8788168000000001</v>
      </c>
      <c r="S2835">
        <v>3.084441</v>
      </c>
      <c r="T2835">
        <v>7.8255333</v>
      </c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  <c r="AW2835"/>
      <c r="AX2835"/>
      <c r="AY2835"/>
      <c r="AZ2835"/>
      <c r="BA2835"/>
      <c r="BB2835"/>
      <c r="BC2835"/>
    </row>
    <row r="2836" spans="1:55" x14ac:dyDescent="0.2">
      <c r="A2836" s="3" t="str">
        <f t="shared" si="44"/>
        <v>FinlandAR6_FAO1990</v>
      </c>
      <c r="B2836" t="s">
        <v>138</v>
      </c>
      <c r="C2836" t="s">
        <v>139</v>
      </c>
      <c r="D2836" t="s">
        <v>300</v>
      </c>
      <c r="E2836" t="s">
        <v>79</v>
      </c>
      <c r="F2836">
        <v>44.598628725101733</v>
      </c>
      <c r="G2836">
        <v>8.9439979667023835</v>
      </c>
      <c r="H2836" t="s">
        <v>226</v>
      </c>
      <c r="I2836" t="s">
        <v>123</v>
      </c>
      <c r="J2836">
        <v>1.3609195971142852E-3</v>
      </c>
      <c r="K2836">
        <v>1.233516098725207</v>
      </c>
      <c r="L2836">
        <v>0.11364981450365658</v>
      </c>
      <c r="M2836"/>
      <c r="N2836">
        <v>5.0369048423918976E-2</v>
      </c>
      <c r="O2836">
        <v>-0.39753496165278251</v>
      </c>
      <c r="P2836"/>
      <c r="Q2836">
        <v>0.95680467999999996</v>
      </c>
      <c r="R2836">
        <v>3.0009460800000003</v>
      </c>
      <c r="S2836">
        <v>3.4319922000000003</v>
      </c>
      <c r="T2836">
        <v>5.9944220999999995</v>
      </c>
      <c r="U2836"/>
      <c r="V2836"/>
      <c r="W2836">
        <v>6.8100000000000007E-4</v>
      </c>
      <c r="X2836">
        <v>1.9178619000000001</v>
      </c>
      <c r="Y2836">
        <v>7.5473999999999995E-4</v>
      </c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  <c r="AW2836"/>
      <c r="AX2836"/>
      <c r="AY2836"/>
      <c r="AZ2836"/>
      <c r="BA2836"/>
      <c r="BB2836"/>
      <c r="BC2836"/>
    </row>
    <row r="2837" spans="1:55" x14ac:dyDescent="0.2">
      <c r="A2837" s="3" t="str">
        <f t="shared" si="44"/>
        <v>FinlandAR6_FAO1991</v>
      </c>
      <c r="B2837" t="s">
        <v>138</v>
      </c>
      <c r="C2837" t="s">
        <v>139</v>
      </c>
      <c r="D2837" t="s">
        <v>300</v>
      </c>
      <c r="E2837" t="s">
        <v>78</v>
      </c>
      <c r="F2837">
        <v>44.544594852237097</v>
      </c>
      <c r="G2837">
        <v>8.8845043524867862</v>
      </c>
      <c r="H2837" t="s">
        <v>241</v>
      </c>
      <c r="I2837" t="s">
        <v>127</v>
      </c>
      <c r="J2837">
        <v>1.3517186275870913E-3</v>
      </c>
      <c r="K2837">
        <v>1.2516026164742562</v>
      </c>
      <c r="L2837">
        <v>0.11506753257630367</v>
      </c>
      <c r="M2837"/>
      <c r="N2837">
        <v>4.2529345982777092E-2</v>
      </c>
      <c r="O2837">
        <v>-0.40919949503333697</v>
      </c>
      <c r="P2837"/>
      <c r="Q2837">
        <v>0.91075043999999994</v>
      </c>
      <c r="R2837">
        <v>2.8525782399999997</v>
      </c>
      <c r="S2837">
        <v>3.1305456</v>
      </c>
      <c r="T2837">
        <v>5.9944220999999995</v>
      </c>
      <c r="U2837"/>
      <c r="V2837"/>
      <c r="W2837">
        <v>6.8100000000000007E-4</v>
      </c>
      <c r="X2837">
        <v>1.9178619000000001</v>
      </c>
      <c r="Y2837">
        <v>7.5473999999999995E-4</v>
      </c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  <c r="AW2837"/>
      <c r="AX2837"/>
      <c r="AY2837"/>
      <c r="AZ2837"/>
      <c r="BA2837"/>
      <c r="BB2837"/>
      <c r="BC2837"/>
    </row>
    <row r="2838" spans="1:55" x14ac:dyDescent="0.2">
      <c r="A2838" s="3" t="str">
        <f t="shared" si="44"/>
        <v>FinlandAR6_FAO1992</v>
      </c>
      <c r="B2838" t="s">
        <v>138</v>
      </c>
      <c r="C2838" t="s">
        <v>139</v>
      </c>
      <c r="D2838" t="s">
        <v>300</v>
      </c>
      <c r="E2838" t="s">
        <v>76</v>
      </c>
      <c r="F2838">
        <v>41.460767953790445</v>
      </c>
      <c r="G2838">
        <v>8.2230927684515258</v>
      </c>
      <c r="H2838" t="s">
        <v>195</v>
      </c>
      <c r="I2838" t="s">
        <v>44</v>
      </c>
      <c r="J2838">
        <v>1.2619440292715863E-3</v>
      </c>
      <c r="K2838">
        <v>1.2783351738688264</v>
      </c>
      <c r="L2838">
        <v>0.12396348869454216</v>
      </c>
      <c r="M2838"/>
      <c r="N2838">
        <v>4.0518130904189847E-2</v>
      </c>
      <c r="O2838">
        <v>-0.44281679346755859</v>
      </c>
      <c r="P2838"/>
      <c r="Q2838">
        <v>0.88324460000000005</v>
      </c>
      <c r="R2838">
        <v>2.7726102400000001</v>
      </c>
      <c r="S2838">
        <v>3.1072587</v>
      </c>
      <c r="T2838">
        <v>5.9944220999999995</v>
      </c>
      <c r="U2838"/>
      <c r="V2838"/>
      <c r="W2838">
        <v>6.8100000000000007E-4</v>
      </c>
      <c r="X2838">
        <v>1.9178619000000001</v>
      </c>
      <c r="Y2838">
        <v>7.5473999999999995E-4</v>
      </c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  <c r="AW2838"/>
      <c r="AX2838"/>
      <c r="AY2838"/>
      <c r="AZ2838"/>
      <c r="BA2838"/>
      <c r="BB2838"/>
      <c r="BC2838"/>
    </row>
    <row r="2839" spans="1:55" x14ac:dyDescent="0.2">
      <c r="A2839" s="3" t="str">
        <f t="shared" si="44"/>
        <v>FinlandAR6_FAO1993</v>
      </c>
      <c r="B2839" t="s">
        <v>138</v>
      </c>
      <c r="C2839" t="s">
        <v>139</v>
      </c>
      <c r="D2839" t="s">
        <v>300</v>
      </c>
      <c r="E2839" t="s">
        <v>73</v>
      </c>
      <c r="F2839">
        <v>42.697424786582893</v>
      </c>
      <c r="G2839">
        <v>8.4274886891312377</v>
      </c>
      <c r="H2839" t="s">
        <v>226</v>
      </c>
      <c r="I2839" t="s">
        <v>44</v>
      </c>
      <c r="J2839">
        <v>1.2934574473363819E-3</v>
      </c>
      <c r="K2839">
        <v>1.2725008847509256</v>
      </c>
      <c r="L2839">
        <v>0.12022413549505355</v>
      </c>
      <c r="M2839"/>
      <c r="N2839">
        <v>3.7902587201151437E-2</v>
      </c>
      <c r="O2839">
        <v>-0.43062760744713058</v>
      </c>
      <c r="P2839"/>
      <c r="Q2839">
        <v>0.87227794000000003</v>
      </c>
      <c r="R2839">
        <v>2.7402449600000001</v>
      </c>
      <c r="S2839">
        <v>3.1235021999999999</v>
      </c>
      <c r="T2839">
        <v>5.9941974</v>
      </c>
      <c r="U2839"/>
      <c r="V2839"/>
      <c r="W2839">
        <v>6.8100000000000007E-4</v>
      </c>
      <c r="X2839">
        <v>1.9178619000000001</v>
      </c>
      <c r="Y2839">
        <v>7.5473999999999995E-4</v>
      </c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  <c r="AW2839"/>
      <c r="AX2839"/>
      <c r="AY2839"/>
      <c r="AZ2839"/>
      <c r="BA2839"/>
      <c r="BB2839"/>
      <c r="BC2839"/>
    </row>
    <row r="2840" spans="1:55" x14ac:dyDescent="0.2">
      <c r="A2840" s="3" t="str">
        <f t="shared" si="44"/>
        <v>FinlandAR6_FAO1994</v>
      </c>
      <c r="B2840" t="s">
        <v>138</v>
      </c>
      <c r="C2840" t="s">
        <v>139</v>
      </c>
      <c r="D2840" t="s">
        <v>300</v>
      </c>
      <c r="E2840" t="s">
        <v>70</v>
      </c>
      <c r="F2840">
        <v>49.248459180343708</v>
      </c>
      <c r="G2840">
        <v>9.678702077938631</v>
      </c>
      <c r="H2840" t="s">
        <v>147</v>
      </c>
      <c r="I2840" t="s">
        <v>42</v>
      </c>
      <c r="J2840">
        <v>1.4799410091878061E-3</v>
      </c>
      <c r="K2840">
        <v>1.2359191889929912</v>
      </c>
      <c r="L2840">
        <v>0.10284421067181843</v>
      </c>
      <c r="M2840"/>
      <c r="N2840">
        <v>3.4243494474366309E-2</v>
      </c>
      <c r="O2840">
        <v>-0.37300689413917609</v>
      </c>
      <c r="P2840"/>
      <c r="Q2840">
        <v>0.86854173999999984</v>
      </c>
      <c r="R2840">
        <v>2.6954411199999999</v>
      </c>
      <c r="S2840">
        <v>3.1905783000000003</v>
      </c>
      <c r="T2840">
        <v>5.9933066999999998</v>
      </c>
      <c r="U2840"/>
      <c r="V2840"/>
      <c r="W2840">
        <v>6.8100000000000007E-4</v>
      </c>
      <c r="X2840">
        <v>1.9178619000000001</v>
      </c>
      <c r="Y2840">
        <v>7.5473999999999995E-4</v>
      </c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  <c r="AW2840"/>
      <c r="AX2840"/>
      <c r="AY2840"/>
      <c r="AZ2840"/>
      <c r="BA2840"/>
      <c r="BB2840"/>
      <c r="BC2840"/>
    </row>
    <row r="2841" spans="1:55" x14ac:dyDescent="0.2">
      <c r="A2841" s="3" t="str">
        <f t="shared" si="44"/>
        <v>FinlandAR6_FAO1995</v>
      </c>
      <c r="B2841" t="s">
        <v>138</v>
      </c>
      <c r="C2841" t="s">
        <v>139</v>
      </c>
      <c r="D2841" t="s">
        <v>300</v>
      </c>
      <c r="E2841" t="s">
        <v>68</v>
      </c>
      <c r="F2841">
        <v>45.185151247890843</v>
      </c>
      <c r="G2841">
        <v>8.8463212559425592</v>
      </c>
      <c r="H2841" t="s">
        <v>121</v>
      </c>
      <c r="I2841" t="s">
        <v>127</v>
      </c>
      <c r="J2841">
        <v>1.32714329346319E-3</v>
      </c>
      <c r="K2841">
        <v>1.2616663059211932</v>
      </c>
      <c r="L2841">
        <v>0.11034007513424464</v>
      </c>
      <c r="M2841"/>
      <c r="N2841">
        <v>3.8183933420164573E-2</v>
      </c>
      <c r="O2841">
        <v>-0.41019031447560234</v>
      </c>
      <c r="P2841"/>
      <c r="Q2841">
        <v>0.85333601999999997</v>
      </c>
      <c r="R2841">
        <v>2.5472663999999998</v>
      </c>
      <c r="S2841">
        <v>3.1650801</v>
      </c>
      <c r="T2841">
        <v>6.0093986999999993</v>
      </c>
      <c r="U2841"/>
      <c r="V2841"/>
      <c r="W2841">
        <v>6.8100000000000007E-4</v>
      </c>
      <c r="X2841">
        <v>1.9178619000000001</v>
      </c>
      <c r="Y2841">
        <v>7.5473999999999995E-4</v>
      </c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  <c r="AW2841"/>
      <c r="AX2841"/>
      <c r="AY2841"/>
      <c r="AZ2841"/>
      <c r="BA2841"/>
      <c r="BB2841"/>
      <c r="BC2841"/>
    </row>
    <row r="2842" spans="1:55" x14ac:dyDescent="0.2">
      <c r="A2842" s="3" t="str">
        <f t="shared" si="44"/>
        <v>FinlandAR6_FAO1996</v>
      </c>
      <c r="B2842" t="s">
        <v>138</v>
      </c>
      <c r="C2842" t="s">
        <v>139</v>
      </c>
      <c r="D2842" t="s">
        <v>300</v>
      </c>
      <c r="E2842" t="s">
        <v>65</v>
      </c>
      <c r="F2842">
        <v>51.563852854666926</v>
      </c>
      <c r="G2842">
        <v>10.062077924281091</v>
      </c>
      <c r="H2842" t="s">
        <v>167</v>
      </c>
      <c r="I2842" t="s">
        <v>128</v>
      </c>
      <c r="J2842">
        <v>1.4985778866673572E-3</v>
      </c>
      <c r="K2842">
        <v>1.2321782162181922</v>
      </c>
      <c r="L2842">
        <v>9.4439459725203109E-2</v>
      </c>
      <c r="M2842"/>
      <c r="N2842">
        <v>3.353832272378296E-2</v>
      </c>
      <c r="O2842">
        <v>-0.36015599866717829</v>
      </c>
      <c r="P2842"/>
      <c r="Q2842">
        <v>0.84655913999999999</v>
      </c>
      <c r="R2842">
        <v>2.5320153600000004</v>
      </c>
      <c r="S2842">
        <v>3.1331937000000001</v>
      </c>
      <c r="T2842">
        <v>6.0157106000000002</v>
      </c>
      <c r="U2842"/>
      <c r="V2842"/>
      <c r="W2842">
        <v>5.7439799999999992E-3</v>
      </c>
      <c r="X2842">
        <v>1.9178619000000001</v>
      </c>
      <c r="Y2842">
        <v>4.5231999999999998E-4</v>
      </c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  <c r="AW2842"/>
      <c r="AX2842"/>
      <c r="AY2842"/>
      <c r="AZ2842"/>
      <c r="BA2842"/>
      <c r="BB2842"/>
      <c r="BC2842"/>
    </row>
    <row r="2843" spans="1:55" x14ac:dyDescent="0.2">
      <c r="A2843" s="3" t="str">
        <f t="shared" si="44"/>
        <v>FinlandAR6_FAO1997</v>
      </c>
      <c r="B2843" t="s">
        <v>138</v>
      </c>
      <c r="C2843" t="s">
        <v>139</v>
      </c>
      <c r="D2843" t="s">
        <v>300</v>
      </c>
      <c r="E2843" t="s">
        <v>64</v>
      </c>
      <c r="F2843">
        <v>49.572702705408041</v>
      </c>
      <c r="G2843">
        <v>9.6448042992446332</v>
      </c>
      <c r="H2843" t="s">
        <v>230</v>
      </c>
      <c r="I2843" t="s">
        <v>123</v>
      </c>
      <c r="J2843">
        <v>1.386208605939651E-3</v>
      </c>
      <c r="K2843">
        <v>1.2415847385380361</v>
      </c>
      <c r="L2843">
        <v>9.5566949700398474E-2</v>
      </c>
      <c r="M2843"/>
      <c r="N2843">
        <v>3.5914772751243114E-2</v>
      </c>
      <c r="O2843">
        <v>-0.37306646098967766</v>
      </c>
      <c r="P2843"/>
      <c r="Q2843">
        <v>0.85840509999999992</v>
      </c>
      <c r="R2843">
        <v>2.52946128</v>
      </c>
      <c r="S2843">
        <v>3.1650800999999995</v>
      </c>
      <c r="T2843">
        <v>6.0371866000000001</v>
      </c>
      <c r="U2843"/>
      <c r="V2843"/>
      <c r="W2843">
        <v>1.8983399999999997E-3</v>
      </c>
      <c r="X2843">
        <v>1.9178619000000001</v>
      </c>
      <c r="Y2843">
        <v>2.3975999999999997E-4</v>
      </c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  <c r="AW2843"/>
      <c r="AX2843"/>
      <c r="AY2843"/>
      <c r="AZ2843"/>
      <c r="BA2843"/>
      <c r="BB2843"/>
      <c r="BC2843"/>
    </row>
    <row r="2844" spans="1:55" x14ac:dyDescent="0.2">
      <c r="A2844" s="3" t="str">
        <f t="shared" si="44"/>
        <v>FinlandAR6_FAO1998</v>
      </c>
      <c r="B2844" t="s">
        <v>138</v>
      </c>
      <c r="C2844" t="s">
        <v>139</v>
      </c>
      <c r="D2844" t="s">
        <v>300</v>
      </c>
      <c r="E2844" t="s">
        <v>62</v>
      </c>
      <c r="F2844">
        <v>45.889930698468959</v>
      </c>
      <c r="G2844">
        <v>8.9046179310574978</v>
      </c>
      <c r="H2844" t="s">
        <v>149</v>
      </c>
      <c r="I2844" t="s">
        <v>44</v>
      </c>
      <c r="J2844">
        <v>1.3014429190024348E-3</v>
      </c>
      <c r="K2844">
        <v>1.268257496772569</v>
      </c>
      <c r="L2844">
        <v>9.878762039207438E-2</v>
      </c>
      <c r="M2844"/>
      <c r="N2844">
        <v>3.745224984966971E-2</v>
      </c>
      <c r="O2844">
        <v>-0.40449736701431327</v>
      </c>
      <c r="P2844"/>
      <c r="Q2844">
        <v>0.83414758000000011</v>
      </c>
      <c r="R2844">
        <v>2.4708180799999999</v>
      </c>
      <c r="S2844">
        <v>3.0959564999999998</v>
      </c>
      <c r="T2844">
        <v>6.0836679999999994</v>
      </c>
      <c r="U2844"/>
      <c r="V2844"/>
      <c r="W2844">
        <v>9.3687999999999996E-4</v>
      </c>
      <c r="X2844">
        <v>1.9178619000000001</v>
      </c>
      <c r="Y2844">
        <v>2.2888000000000002E-4</v>
      </c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  <c r="AW2844"/>
      <c r="AX2844"/>
      <c r="AY2844"/>
      <c r="AZ2844"/>
      <c r="BA2844"/>
      <c r="BB2844"/>
      <c r="BC2844"/>
    </row>
    <row r="2845" spans="1:55" x14ac:dyDescent="0.2">
      <c r="A2845" s="3" t="str">
        <f t="shared" si="44"/>
        <v>FinlandAR6_FAO1999</v>
      </c>
      <c r="B2845" t="s">
        <v>138</v>
      </c>
      <c r="C2845" t="s">
        <v>139</v>
      </c>
      <c r="D2845" t="s">
        <v>300</v>
      </c>
      <c r="E2845" t="s">
        <v>60</v>
      </c>
      <c r="F2845">
        <v>45.310709188702766</v>
      </c>
      <c r="G2845">
        <v>8.7718395618103511</v>
      </c>
      <c r="H2845" t="s">
        <v>241</v>
      </c>
      <c r="I2845" t="s">
        <v>44</v>
      </c>
      <c r="J2845">
        <v>1.285092213013743E-3</v>
      </c>
      <c r="K2845">
        <v>1.2667272571594446</v>
      </c>
      <c r="L2845">
        <v>9.7906653268236402E-2</v>
      </c>
      <c r="M2845"/>
      <c r="N2845">
        <v>3.8044280814338929E-2</v>
      </c>
      <c r="O2845">
        <v>-0.40267819124201987</v>
      </c>
      <c r="P2845"/>
      <c r="Q2845">
        <v>0.80916293999999989</v>
      </c>
      <c r="R2845">
        <v>2.3996520000000001</v>
      </c>
      <c r="S2845">
        <v>3.1332209999999998</v>
      </c>
      <c r="T2845">
        <v>6.2934207999999998</v>
      </c>
      <c r="U2845"/>
      <c r="V2845"/>
      <c r="W2845">
        <v>9.0967999999999984E-4</v>
      </c>
      <c r="X2845">
        <v>1.9178619000000001</v>
      </c>
      <c r="Y2845">
        <v>2.3975999999999997E-4</v>
      </c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  <c r="AW2845"/>
      <c r="AX2845"/>
      <c r="AY2845"/>
      <c r="AZ2845"/>
      <c r="BA2845"/>
      <c r="BB2845"/>
      <c r="BC2845"/>
    </row>
    <row r="2846" spans="1:55" x14ac:dyDescent="0.2">
      <c r="A2846" s="3" t="str">
        <f t="shared" si="44"/>
        <v>FinlandAR6_FAO2000</v>
      </c>
      <c r="B2846" t="s">
        <v>138</v>
      </c>
      <c r="C2846" t="s">
        <v>139</v>
      </c>
      <c r="D2846" t="s">
        <v>300</v>
      </c>
      <c r="E2846" t="s">
        <v>58</v>
      </c>
      <c r="F2846">
        <v>44.03693440124411</v>
      </c>
      <c r="G2846">
        <v>8.5075649768477497</v>
      </c>
      <c r="H2846" t="s">
        <v>121</v>
      </c>
      <c r="I2846" t="s">
        <v>134</v>
      </c>
      <c r="J2846">
        <v>1.224105869877761E-3</v>
      </c>
      <c r="K2846">
        <v>1.2705556141716494</v>
      </c>
      <c r="L2846">
        <v>9.4767710567749061E-2</v>
      </c>
      <c r="M2846"/>
      <c r="N2846">
        <v>3.9871104496254563E-2</v>
      </c>
      <c r="O2846">
        <v>-0.40519442923565302</v>
      </c>
      <c r="P2846"/>
      <c r="Q2846">
        <v>0.78660218000000004</v>
      </c>
      <c r="R2846">
        <v>2.3364364799999997</v>
      </c>
      <c r="S2846">
        <v>3.1839170999999999</v>
      </c>
      <c r="T2846">
        <v>6.5463100999999995</v>
      </c>
      <c r="U2846"/>
      <c r="V2846"/>
      <c r="W2846">
        <v>1.2855400000000002E-3</v>
      </c>
      <c r="X2846">
        <v>1.9178619000000001</v>
      </c>
      <c r="Y2846">
        <v>2.8610000000000002E-4</v>
      </c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  <c r="AW2846"/>
      <c r="AX2846"/>
      <c r="AY2846"/>
      <c r="AZ2846"/>
      <c r="BA2846"/>
      <c r="BB2846"/>
      <c r="BC2846"/>
    </row>
    <row r="2847" spans="1:55" x14ac:dyDescent="0.2">
      <c r="A2847" s="3" t="str">
        <f t="shared" si="44"/>
        <v>FinlandAR6_FAO2001</v>
      </c>
      <c r="B2847" t="s">
        <v>138</v>
      </c>
      <c r="C2847" t="s">
        <v>139</v>
      </c>
      <c r="D2847" t="s">
        <v>300</v>
      </c>
      <c r="E2847" t="s">
        <v>55</v>
      </c>
      <c r="F2847">
        <v>65.161530588204499</v>
      </c>
      <c r="G2847">
        <v>12.56002893368794</v>
      </c>
      <c r="H2847" t="s">
        <v>220</v>
      </c>
      <c r="I2847" t="s">
        <v>132</v>
      </c>
      <c r="J2847">
        <v>1.8079142850528096E-3</v>
      </c>
      <c r="K2847">
        <v>0.95180186247064114</v>
      </c>
      <c r="L2847">
        <v>6.1382683457300601E-2</v>
      </c>
      <c r="M2847"/>
      <c r="N2847">
        <v>2.5906113806516657E-2</v>
      </c>
      <c r="O2847">
        <v>-3.9090659734458341E-2</v>
      </c>
      <c r="P2847"/>
      <c r="Q2847">
        <v>0.76611562</v>
      </c>
      <c r="R2847">
        <v>2.2894511999999998</v>
      </c>
      <c r="S2847">
        <v>3.1443594000000004</v>
      </c>
      <c r="T2847">
        <v>6.5932947999999998</v>
      </c>
      <c r="U2847"/>
      <c r="V2847"/>
      <c r="W2847">
        <v>4.1142000000000001E-4</v>
      </c>
      <c r="X2847">
        <v>23.207620299999999</v>
      </c>
      <c r="Y2847">
        <v>2.7250000000000001E-4</v>
      </c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  <c r="AW2847"/>
      <c r="AX2847"/>
      <c r="AY2847"/>
      <c r="AZ2847"/>
      <c r="BA2847"/>
      <c r="BB2847"/>
      <c r="BC2847"/>
    </row>
    <row r="2848" spans="1:55" x14ac:dyDescent="0.2">
      <c r="A2848" s="3" t="str">
        <f t="shared" si="44"/>
        <v>FinlandAR6_FAO2002</v>
      </c>
      <c r="B2848" t="s">
        <v>138</v>
      </c>
      <c r="C2848" t="s">
        <v>139</v>
      </c>
      <c r="D2848" t="s">
        <v>300</v>
      </c>
      <c r="E2848" t="s">
        <v>52</v>
      </c>
      <c r="F2848">
        <v>67.44064394277197</v>
      </c>
      <c r="G2848">
        <v>12.967863300099713</v>
      </c>
      <c r="H2848" t="s">
        <v>201</v>
      </c>
      <c r="I2848" t="s">
        <v>132</v>
      </c>
      <c r="J2848">
        <v>1.8242135025494958E-3</v>
      </c>
      <c r="K2848">
        <v>0.95555439490977256</v>
      </c>
      <c r="L2848">
        <v>5.5095350940671486E-2</v>
      </c>
      <c r="M2848"/>
      <c r="N2848">
        <v>2.5255496425338361E-2</v>
      </c>
      <c r="O2848">
        <v>-3.5905242275782331E-2</v>
      </c>
      <c r="P2848"/>
      <c r="Q2848">
        <v>0.77223471999999993</v>
      </c>
      <c r="R2848">
        <v>2.2682977599999998</v>
      </c>
      <c r="S2848">
        <v>3.1462976999999999</v>
      </c>
      <c r="T2848">
        <v>6.6708252000000003</v>
      </c>
      <c r="U2848"/>
      <c r="V2848"/>
      <c r="W2848"/>
      <c r="X2848">
        <v>23.207620299999999</v>
      </c>
      <c r="Y2848">
        <v>1.0356E-4</v>
      </c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  <c r="AW2848"/>
      <c r="AX2848"/>
      <c r="AY2848"/>
      <c r="AZ2848"/>
      <c r="BA2848"/>
      <c r="BB2848"/>
      <c r="BC2848"/>
    </row>
    <row r="2849" spans="1:55" x14ac:dyDescent="0.2">
      <c r="A2849" s="3" t="str">
        <f t="shared" si="44"/>
        <v>FinlandAR6_FAO2003</v>
      </c>
      <c r="B2849" t="s">
        <v>138</v>
      </c>
      <c r="C2849" t="s">
        <v>139</v>
      </c>
      <c r="D2849" t="s">
        <v>300</v>
      </c>
      <c r="E2849" t="s">
        <v>50</v>
      </c>
      <c r="F2849">
        <v>75.658008241190899</v>
      </c>
      <c r="G2849">
        <v>14.513294658558543</v>
      </c>
      <c r="H2849" t="s">
        <v>161</v>
      </c>
      <c r="I2849" t="s">
        <v>117</v>
      </c>
      <c r="J2849">
        <v>1.9931506580446847E-3</v>
      </c>
      <c r="K2849">
        <v>0.96209747516562527</v>
      </c>
      <c r="L2849">
        <v>4.6161383600480208E-2</v>
      </c>
      <c r="M2849"/>
      <c r="N2849">
        <v>2.3077314298905589E-2</v>
      </c>
      <c r="O2849">
        <v>-3.1336173065011172E-2</v>
      </c>
      <c r="P2849"/>
      <c r="Q2849">
        <v>0.77164052000000005</v>
      </c>
      <c r="R2849">
        <v>2.2184755200000001</v>
      </c>
      <c r="S2849">
        <v>3.1394454000000001</v>
      </c>
      <c r="T2849">
        <v>6.7260809000000004</v>
      </c>
      <c r="U2849"/>
      <c r="V2849"/>
      <c r="W2849">
        <v>1.0899999999999999E-4</v>
      </c>
      <c r="X2849">
        <v>23.207620299999999</v>
      </c>
      <c r="Y2849">
        <v>2.6730200000000003E-3</v>
      </c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  <c r="AW2849"/>
      <c r="AX2849"/>
      <c r="AY2849"/>
      <c r="AZ2849"/>
      <c r="BA2849"/>
      <c r="BB2849"/>
      <c r="BC2849"/>
    </row>
    <row r="2850" spans="1:55" x14ac:dyDescent="0.2">
      <c r="A2850" s="3" t="str">
        <f t="shared" si="44"/>
        <v>FinlandAR6_FAO2004</v>
      </c>
      <c r="B2850" t="s">
        <v>138</v>
      </c>
      <c r="C2850" t="s">
        <v>139</v>
      </c>
      <c r="D2850" t="s">
        <v>300</v>
      </c>
      <c r="E2850" t="s">
        <v>46</v>
      </c>
      <c r="F2850">
        <v>71.768296633142157</v>
      </c>
      <c r="G2850">
        <v>13.727225621716761</v>
      </c>
      <c r="H2850" t="s">
        <v>164</v>
      </c>
      <c r="I2850" t="s">
        <v>132</v>
      </c>
      <c r="J2850">
        <v>1.8041011125587648E-3</v>
      </c>
      <c r="K2850">
        <v>0.95747070187566141</v>
      </c>
      <c r="L2850">
        <v>4.6220621410494579E-2</v>
      </c>
      <c r="M2850"/>
      <c r="N2850">
        <v>2.627605786814077E-2</v>
      </c>
      <c r="O2850">
        <v>-2.9967381154296702E-2</v>
      </c>
      <c r="P2850"/>
      <c r="Q2850">
        <v>0.75228033999999999</v>
      </c>
      <c r="R2850">
        <v>2.1479024</v>
      </c>
      <c r="S2850">
        <v>3.1275153000000002</v>
      </c>
      <c r="T2850">
        <v>6.9075385999999996</v>
      </c>
      <c r="U2850"/>
      <c r="V2850"/>
      <c r="W2850"/>
      <c r="X2850">
        <v>23.207620299999999</v>
      </c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  <c r="AW2850"/>
      <c r="AX2850"/>
      <c r="AY2850"/>
      <c r="AZ2850"/>
      <c r="BA2850"/>
      <c r="BB2850"/>
      <c r="BC2850"/>
    </row>
    <row r="2851" spans="1:55" x14ac:dyDescent="0.2">
      <c r="A2851" s="3" t="str">
        <f t="shared" si="44"/>
        <v>FinlandAR6_FAO2005</v>
      </c>
      <c r="B2851" t="s">
        <v>138</v>
      </c>
      <c r="C2851" t="s">
        <v>139</v>
      </c>
      <c r="D2851" t="s">
        <v>300</v>
      </c>
      <c r="E2851" t="s">
        <v>43</v>
      </c>
      <c r="F2851">
        <v>59.361984667103194</v>
      </c>
      <c r="G2851">
        <v>11.315459089407284</v>
      </c>
      <c r="H2851" t="s">
        <v>183</v>
      </c>
      <c r="I2851" t="s">
        <v>40</v>
      </c>
      <c r="J2851">
        <v>1.4589032890702722E-3</v>
      </c>
      <c r="K2851">
        <v>0.95006595675429095</v>
      </c>
      <c r="L2851">
        <v>5.1452120649490417E-2</v>
      </c>
      <c r="M2851"/>
      <c r="N2851">
        <v>3.3988650880659971E-2</v>
      </c>
      <c r="O2851">
        <v>-3.550672828444125E-2</v>
      </c>
      <c r="P2851"/>
      <c r="Q2851">
        <v>0.75116841999999995</v>
      </c>
      <c r="R2851">
        <v>2.1157819199999999</v>
      </c>
      <c r="S2851">
        <v>3.1283889</v>
      </c>
      <c r="T2851">
        <v>6.9470647999999997</v>
      </c>
      <c r="U2851"/>
      <c r="V2851"/>
      <c r="W2851"/>
      <c r="X2851">
        <v>23.207620299999999</v>
      </c>
      <c r="Y2851">
        <v>5.4499999999999997E-5</v>
      </c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  <c r="AW2851"/>
      <c r="AX2851"/>
      <c r="AY2851"/>
      <c r="AZ2851"/>
      <c r="BA2851"/>
      <c r="BB2851"/>
      <c r="BC2851"/>
    </row>
    <row r="2852" spans="1:55" x14ac:dyDescent="0.2">
      <c r="A2852" s="3" t="str">
        <f t="shared" si="44"/>
        <v>FinlandAR6_FAO2006</v>
      </c>
      <c r="B2852" t="s">
        <v>138</v>
      </c>
      <c r="C2852" t="s">
        <v>139</v>
      </c>
      <c r="D2852" t="s">
        <v>300</v>
      </c>
      <c r="E2852" t="s">
        <v>39</v>
      </c>
      <c r="F2852">
        <v>70.955698875170299</v>
      </c>
      <c r="G2852">
        <v>13.473620954188108</v>
      </c>
      <c r="H2852" t="s">
        <v>181</v>
      </c>
      <c r="I2852" t="s">
        <v>34</v>
      </c>
      <c r="J2852">
        <v>1.6833483375566023E-3</v>
      </c>
      <c r="K2852">
        <v>0.95900287576506738</v>
      </c>
      <c r="L2852">
        <v>4.4252984684452053E-2</v>
      </c>
      <c r="M2852"/>
      <c r="N2852">
        <v>2.6493065337450033E-2</v>
      </c>
      <c r="O2852">
        <v>-2.9748925786969551E-2</v>
      </c>
      <c r="P2852"/>
      <c r="Q2852">
        <v>0.75019380000000002</v>
      </c>
      <c r="R2852">
        <v>2.0939892799999997</v>
      </c>
      <c r="S2852">
        <v>3.1067946000000002</v>
      </c>
      <c r="T2852">
        <v>6.9641256999999994</v>
      </c>
      <c r="U2852"/>
      <c r="V2852"/>
      <c r="W2852">
        <v>1.70572E-3</v>
      </c>
      <c r="X2852">
        <v>23.207620299999999</v>
      </c>
      <c r="Y2852">
        <v>2.4032399999999996E-3</v>
      </c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  <c r="AW2852"/>
      <c r="AX2852"/>
      <c r="AY2852"/>
      <c r="AZ2852"/>
      <c r="BA2852"/>
      <c r="BB2852"/>
      <c r="BC2852"/>
    </row>
    <row r="2853" spans="1:55" x14ac:dyDescent="0.2">
      <c r="A2853" s="3" t="str">
        <f t="shared" si="44"/>
        <v>FinlandAR6_FAO2007</v>
      </c>
      <c r="B2853" t="s">
        <v>138</v>
      </c>
      <c r="C2853" t="s">
        <v>139</v>
      </c>
      <c r="D2853" t="s">
        <v>300</v>
      </c>
      <c r="E2853" t="s">
        <v>37</v>
      </c>
      <c r="F2853">
        <v>68.915038697140702</v>
      </c>
      <c r="G2853">
        <v>13.030570477760346</v>
      </c>
      <c r="H2853" t="s">
        <v>228</v>
      </c>
      <c r="I2853" t="s">
        <v>36</v>
      </c>
      <c r="J2853">
        <v>1.6074364717527003E-3</v>
      </c>
      <c r="K2853">
        <v>0.95861212714293487</v>
      </c>
      <c r="L2853">
        <v>4.3779547126307924E-2</v>
      </c>
      <c r="M2853"/>
      <c r="N2853">
        <v>2.8217631622179714E-2</v>
      </c>
      <c r="O2853">
        <v>-3.0609305891422516E-2</v>
      </c>
      <c r="P2853"/>
      <c r="Q2853">
        <v>0.73805003999999996</v>
      </c>
      <c r="R2853">
        <v>2.0390942400000003</v>
      </c>
      <c r="S2853">
        <v>3.124212</v>
      </c>
      <c r="T2853">
        <v>6.9877884999999997</v>
      </c>
      <c r="U2853"/>
      <c r="V2853"/>
      <c r="W2853">
        <v>2.2072000000000001E-4</v>
      </c>
      <c r="X2853">
        <v>23.207620299999999</v>
      </c>
      <c r="Y2853">
        <v>5.6404000000000003E-4</v>
      </c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  <c r="AW2853"/>
      <c r="AX2853"/>
      <c r="AY2853"/>
      <c r="AZ2853"/>
      <c r="BA2853"/>
      <c r="BB2853"/>
      <c r="BC2853"/>
    </row>
    <row r="2854" spans="1:55" x14ac:dyDescent="0.2">
      <c r="A2854" s="3" t="str">
        <f t="shared" si="44"/>
        <v>FinlandAR6_FAO2008</v>
      </c>
      <c r="B2854" t="s">
        <v>138</v>
      </c>
      <c r="C2854" t="s">
        <v>139</v>
      </c>
      <c r="D2854" t="s">
        <v>300</v>
      </c>
      <c r="E2854" t="s">
        <v>33</v>
      </c>
      <c r="F2854">
        <v>60.565807928211193</v>
      </c>
      <c r="G2854">
        <v>11.398693741654107</v>
      </c>
      <c r="H2854" t="s">
        <v>220</v>
      </c>
      <c r="I2854" t="s">
        <v>41</v>
      </c>
      <c r="J2854">
        <v>1.4055171677277145E-3</v>
      </c>
      <c r="K2854">
        <v>0.95092233753802757</v>
      </c>
      <c r="L2854">
        <v>4.7755005640264005E-2</v>
      </c>
      <c r="M2854"/>
      <c r="N2854">
        <v>3.3761546472594307E-2</v>
      </c>
      <c r="O2854">
        <v>-3.2438889650885996E-2</v>
      </c>
      <c r="P2854"/>
      <c r="Q2854">
        <v>0.73886465999999995</v>
      </c>
      <c r="R2854">
        <v>2.0131073600000002</v>
      </c>
      <c r="S2854">
        <v>3.2195436000000002</v>
      </c>
      <c r="T2854">
        <v>7.0159855000000002</v>
      </c>
      <c r="U2854"/>
      <c r="V2854"/>
      <c r="W2854">
        <v>7.4385999999999994E-4</v>
      </c>
      <c r="X2854">
        <v>23.207620299999999</v>
      </c>
      <c r="Y2854">
        <v>1.9945399999999999E-3</v>
      </c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  <c r="AW2854"/>
      <c r="AX2854"/>
      <c r="AY2854"/>
      <c r="AZ2854"/>
      <c r="BA2854"/>
      <c r="BB2854"/>
      <c r="BC2854"/>
    </row>
    <row r="2855" spans="1:55" x14ac:dyDescent="0.2">
      <c r="A2855" s="3" t="str">
        <f t="shared" si="44"/>
        <v>FinlandAR6_FAO2009</v>
      </c>
      <c r="B2855" t="s">
        <v>138</v>
      </c>
      <c r="C2855" t="s">
        <v>139</v>
      </c>
      <c r="D2855" t="s">
        <v>300</v>
      </c>
      <c r="E2855" t="s">
        <v>31</v>
      </c>
      <c r="F2855">
        <v>57.181105277649458</v>
      </c>
      <c r="G2855">
        <v>10.71033656322647</v>
      </c>
      <c r="H2855" t="s">
        <v>183</v>
      </c>
      <c r="I2855" t="s">
        <v>41</v>
      </c>
      <c r="J2855">
        <v>1.3289897106325201E-3</v>
      </c>
      <c r="K2855">
        <v>0.96727851513692387</v>
      </c>
      <c r="L2855">
        <v>4.8657861498681558E-2</v>
      </c>
      <c r="M2855"/>
      <c r="N2855">
        <v>1.9416649686363176E-2</v>
      </c>
      <c r="O2855">
        <v>-3.5353026321968614E-2</v>
      </c>
      <c r="P2855"/>
      <c r="Q2855">
        <v>0.71726139999999983</v>
      </c>
      <c r="R2855">
        <v>2.0151963199999998</v>
      </c>
      <c r="S2855">
        <v>3.0744713999999997</v>
      </c>
      <c r="T2855">
        <v>7.0665258</v>
      </c>
      <c r="U2855"/>
      <c r="V2855"/>
      <c r="W2855">
        <v>1.0899999999999999E-4</v>
      </c>
      <c r="X2855">
        <v>23.207620299999999</v>
      </c>
      <c r="Y2855">
        <v>1.25884E-3</v>
      </c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  <c r="AW2855"/>
      <c r="AX2855"/>
      <c r="AY2855"/>
      <c r="AZ2855"/>
      <c r="BA2855"/>
      <c r="BB2855"/>
      <c r="BC2855"/>
    </row>
    <row r="2856" spans="1:55" x14ac:dyDescent="0.2">
      <c r="A2856" s="3" t="str">
        <f t="shared" si="44"/>
        <v>FinlandAR6_FAO2010</v>
      </c>
      <c r="B2856" t="s">
        <v>138</v>
      </c>
      <c r="C2856" t="s">
        <v>139</v>
      </c>
      <c r="D2856" t="s">
        <v>300</v>
      </c>
      <c r="E2856" t="s">
        <v>30</v>
      </c>
      <c r="F2856">
        <v>65.33201920220317</v>
      </c>
      <c r="G2856">
        <v>12.181191762577429</v>
      </c>
      <c r="H2856" t="s">
        <v>210</v>
      </c>
      <c r="I2856" t="s">
        <v>38</v>
      </c>
      <c r="J2856">
        <v>1.4588973190828791E-3</v>
      </c>
      <c r="K2856">
        <v>0.97496868438511608</v>
      </c>
      <c r="L2856">
        <v>4.2524851362688278E-2</v>
      </c>
      <c r="M2856"/>
      <c r="N2856">
        <v>1.0741919126025595E-2</v>
      </c>
      <c r="O2856">
        <v>-2.8235454873829956E-2</v>
      </c>
      <c r="P2856"/>
      <c r="Q2856">
        <v>0.71807053999999992</v>
      </c>
      <c r="R2856">
        <v>2.0277328000000003</v>
      </c>
      <c r="S2856">
        <v>3.1315556999999998</v>
      </c>
      <c r="T2856">
        <v>7.1184992000000005</v>
      </c>
      <c r="U2856"/>
      <c r="V2856"/>
      <c r="W2856">
        <v>9.6185999999999993E-4</v>
      </c>
      <c r="X2856">
        <v>23.207620299999999</v>
      </c>
      <c r="Y2856">
        <v>2.9698000000000002E-4</v>
      </c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  <c r="AW2856"/>
      <c r="AX2856"/>
      <c r="AY2856"/>
      <c r="AZ2856"/>
      <c r="BA2856"/>
      <c r="BB2856"/>
      <c r="BC2856"/>
    </row>
    <row r="2857" spans="1:55" x14ac:dyDescent="0.2">
      <c r="A2857" s="3" t="str">
        <f t="shared" si="44"/>
        <v>FinlandAR6_FAO2011</v>
      </c>
      <c r="B2857" t="s">
        <v>138</v>
      </c>
      <c r="C2857" t="s">
        <v>139</v>
      </c>
      <c r="D2857" t="s">
        <v>300</v>
      </c>
      <c r="E2857" t="s">
        <v>29</v>
      </c>
      <c r="F2857">
        <v>17.830230527601351</v>
      </c>
      <c r="G2857">
        <v>3.3090813766642353</v>
      </c>
      <c r="H2857" t="s">
        <v>158</v>
      </c>
      <c r="I2857" t="s">
        <v>157</v>
      </c>
      <c r="J2857">
        <v>3.9696801419582267E-4</v>
      </c>
      <c r="K2857">
        <v>3.1488628249672255</v>
      </c>
      <c r="L2857">
        <v>0.15097908620012918</v>
      </c>
      <c r="M2857"/>
      <c r="N2857">
        <v>3.9537613703619835E-2</v>
      </c>
      <c r="O2857">
        <v>-2.3393795248709748</v>
      </c>
      <c r="P2857"/>
      <c r="Q2857">
        <v>0.70727551999999994</v>
      </c>
      <c r="R2857">
        <v>2.0033262400000003</v>
      </c>
      <c r="S2857">
        <v>3.0806958</v>
      </c>
      <c r="T2857">
        <v>7.1761539000000001</v>
      </c>
      <c r="U2857"/>
      <c r="V2857"/>
      <c r="W2857">
        <v>1.0735800000000002E-3</v>
      </c>
      <c r="X2857">
        <v>7.5279157999999997</v>
      </c>
      <c r="Y2857">
        <v>1.2016199999999998E-3</v>
      </c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  <c r="AW2857"/>
      <c r="AX2857"/>
      <c r="AY2857"/>
      <c r="AZ2857"/>
      <c r="BA2857"/>
      <c r="BB2857"/>
      <c r="BC2857"/>
    </row>
    <row r="2858" spans="1:55" x14ac:dyDescent="0.2">
      <c r="A2858" s="3" t="str">
        <f t="shared" si="44"/>
        <v>FinlandAR6_FAO2012</v>
      </c>
      <c r="B2858" t="s">
        <v>138</v>
      </c>
      <c r="C2858" t="s">
        <v>139</v>
      </c>
      <c r="D2858" t="s">
        <v>300</v>
      </c>
      <c r="E2858" t="s">
        <v>28</v>
      </c>
      <c r="F2858">
        <v>12.200337501527814</v>
      </c>
      <c r="G2858">
        <v>2.2534914763170719</v>
      </c>
      <c r="H2858" t="s">
        <v>222</v>
      </c>
      <c r="I2858" t="s">
        <v>168</v>
      </c>
      <c r="J2858">
        <v>2.6863093150573752E-4</v>
      </c>
      <c r="K2858">
        <v>4.1430694854355048</v>
      </c>
      <c r="L2858">
        <v>0.21642228018566501</v>
      </c>
      <c r="M2858"/>
      <c r="N2858">
        <v>5.5049156282278133E-2</v>
      </c>
      <c r="O2858">
        <v>-3.4145409219034484</v>
      </c>
      <c r="P2858"/>
      <c r="Q2858">
        <v>0.69713912</v>
      </c>
      <c r="R2858">
        <v>1.9965371199999999</v>
      </c>
      <c r="S2858">
        <v>3.0850365000000002</v>
      </c>
      <c r="T2858">
        <v>7.2047574000000001</v>
      </c>
      <c r="U2858"/>
      <c r="V2858"/>
      <c r="W2858"/>
      <c r="X2858">
        <v>7.5279157999999997</v>
      </c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/>
      <c r="AW2858"/>
      <c r="AX2858"/>
      <c r="AY2858"/>
      <c r="AZ2858"/>
      <c r="BA2858"/>
      <c r="BB2858"/>
      <c r="BC2858"/>
    </row>
    <row r="2859" spans="1:55" x14ac:dyDescent="0.2">
      <c r="A2859" s="3" t="str">
        <f t="shared" si="44"/>
        <v>FinlandAR6_FAO2013</v>
      </c>
      <c r="B2859" t="s">
        <v>138</v>
      </c>
      <c r="C2859" t="s">
        <v>139</v>
      </c>
      <c r="D2859" t="s">
        <v>300</v>
      </c>
      <c r="E2859" t="s">
        <v>27</v>
      </c>
      <c r="F2859">
        <v>12.942133659669333</v>
      </c>
      <c r="G2859">
        <v>2.3795183464208551</v>
      </c>
      <c r="H2859" t="s">
        <v>243</v>
      </c>
      <c r="I2859" t="s">
        <v>286</v>
      </c>
      <c r="J2859">
        <v>2.8127630441741023E-4</v>
      </c>
      <c r="K2859">
        <v>3.9677711192727676</v>
      </c>
      <c r="L2859">
        <v>0.19396551793946482</v>
      </c>
      <c r="M2859"/>
      <c r="N2859">
        <v>5.4112003703701984E-2</v>
      </c>
      <c r="O2859">
        <v>-3.2158486409159344</v>
      </c>
      <c r="P2859"/>
      <c r="Q2859">
        <v>0.70230245999999985</v>
      </c>
      <c r="R2859">
        <v>1.9959631999999998</v>
      </c>
      <c r="S2859">
        <v>3.1084052999999998</v>
      </c>
      <c r="T2859">
        <v>7.2080571999999998</v>
      </c>
      <c r="U2859"/>
      <c r="V2859"/>
      <c r="W2859">
        <v>3.2972000000000003E-4</v>
      </c>
      <c r="X2859">
        <v>7.5279157999999997</v>
      </c>
      <c r="Y2859">
        <v>5.2314000000000006E-4</v>
      </c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  <c r="AW2859"/>
      <c r="AX2859"/>
      <c r="AY2859"/>
      <c r="AZ2859"/>
      <c r="BA2859"/>
      <c r="BB2859"/>
      <c r="BC2859"/>
    </row>
    <row r="2860" spans="1:55" x14ac:dyDescent="0.2">
      <c r="A2860" s="3" t="str">
        <f t="shared" si="44"/>
        <v>FinlandAR6_FAO2014</v>
      </c>
      <c r="B2860" t="s">
        <v>138</v>
      </c>
      <c r="C2860" t="s">
        <v>139</v>
      </c>
      <c r="D2860" t="s">
        <v>300</v>
      </c>
      <c r="E2860" t="s">
        <v>24</v>
      </c>
      <c r="F2860">
        <v>8.9081004556860854</v>
      </c>
      <c r="G2860">
        <v>1.6310685494577482</v>
      </c>
      <c r="H2860" t="s">
        <v>305</v>
      </c>
      <c r="I2860" t="s">
        <v>240</v>
      </c>
      <c r="J2860">
        <v>1.9103375875000527E-4</v>
      </c>
      <c r="K2860">
        <v>5.316872419284687</v>
      </c>
      <c r="L2860">
        <v>0.26657727849235019</v>
      </c>
      <c r="M2860"/>
      <c r="N2860">
        <v>7.648979285849769E-2</v>
      </c>
      <c r="O2860">
        <v>-4.6599394906355354</v>
      </c>
      <c r="P2860"/>
      <c r="Q2860">
        <v>0.69369245999999996</v>
      </c>
      <c r="R2860">
        <v>2.001172</v>
      </c>
      <c r="S2860">
        <v>3.1723418999999997</v>
      </c>
      <c r="T2860">
        <v>7.2303141999999996</v>
      </c>
      <c r="U2860"/>
      <c r="V2860"/>
      <c r="W2860"/>
      <c r="X2860">
        <v>7.5279157999999997</v>
      </c>
      <c r="Y2860">
        <v>1.6077999999999999E-4</v>
      </c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/>
      <c r="AW2860"/>
      <c r="AX2860"/>
      <c r="AY2860"/>
      <c r="AZ2860"/>
      <c r="BA2860"/>
      <c r="BB2860"/>
      <c r="BC2860"/>
    </row>
    <row r="2861" spans="1:55" x14ac:dyDescent="0.2">
      <c r="A2861" s="3" t="str">
        <f t="shared" si="44"/>
        <v>FinlandAR6_FAO2015</v>
      </c>
      <c r="B2861" t="s">
        <v>138</v>
      </c>
      <c r="C2861" t="s">
        <v>139</v>
      </c>
      <c r="D2861" t="s">
        <v>300</v>
      </c>
      <c r="E2861" t="s">
        <v>22</v>
      </c>
      <c r="F2861">
        <v>5.4485989302492275</v>
      </c>
      <c r="G2861">
        <v>0.99435497860112987</v>
      </c>
      <c r="H2861" t="s">
        <v>310</v>
      </c>
      <c r="I2861" t="s">
        <v>215</v>
      </c>
      <c r="J2861">
        <v>1.1705414682559436E-4</v>
      </c>
      <c r="K2861">
        <v>8.0698506772930205</v>
      </c>
      <c r="L2861">
        <v>0.42437068444973025</v>
      </c>
      <c r="M2861"/>
      <c r="N2861">
        <v>0.13234683899270902</v>
      </c>
      <c r="O2861">
        <v>-7.6265682007354592</v>
      </c>
      <c r="P2861"/>
      <c r="Q2861">
        <v>0.69354093999999999</v>
      </c>
      <c r="R2861">
        <v>2.0049636799999999</v>
      </c>
      <c r="S2861">
        <v>3.1263960000000002</v>
      </c>
      <c r="T2861">
        <v>7.2303544000000004</v>
      </c>
      <c r="U2861"/>
      <c r="V2861"/>
      <c r="W2861">
        <v>1.0899999999999999E-4</v>
      </c>
      <c r="X2861">
        <v>7.5279157999999997</v>
      </c>
      <c r="Y2861">
        <v>2.7522000000000001E-4</v>
      </c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  <c r="AW2861"/>
      <c r="AX2861"/>
      <c r="AY2861"/>
      <c r="AZ2861"/>
      <c r="BA2861"/>
      <c r="BB2861"/>
      <c r="BC2861"/>
    </row>
    <row r="2862" spans="1:55" x14ac:dyDescent="0.2">
      <c r="A2862" s="3" t="str">
        <f t="shared" si="44"/>
        <v>FinlandAR6_FAO2016</v>
      </c>
      <c r="B2862" t="s">
        <v>138</v>
      </c>
      <c r="C2862" t="s">
        <v>139</v>
      </c>
      <c r="D2862" t="s">
        <v>300</v>
      </c>
      <c r="E2862" t="s">
        <v>21</v>
      </c>
      <c r="F2862">
        <v>69.467629198671247</v>
      </c>
      <c r="G2862">
        <v>12.641273683848052</v>
      </c>
      <c r="H2862" t="s">
        <v>181</v>
      </c>
      <c r="I2862" t="s">
        <v>214</v>
      </c>
      <c r="J2862">
        <v>1.4744448325411314E-3</v>
      </c>
      <c r="K2862">
        <v>0.6736332939093026</v>
      </c>
      <c r="L2862">
        <v>3.1271034436323043E-2</v>
      </c>
      <c r="M2862"/>
      <c r="N2862">
        <v>1.1166473731246237E-2</v>
      </c>
      <c r="O2862">
        <v>0.2839291979231281</v>
      </c>
      <c r="P2862"/>
      <c r="Q2862">
        <v>0.68960734000000001</v>
      </c>
      <c r="R2862">
        <v>1.9917091199999997</v>
      </c>
      <c r="S2862">
        <v>3.1044741</v>
      </c>
      <c r="T2862">
        <v>7.3241037999999996</v>
      </c>
      <c r="U2862"/>
      <c r="V2862"/>
      <c r="W2862">
        <v>2.2072000000000001E-4</v>
      </c>
      <c r="X2862"/>
      <c r="Y2862">
        <v>9.8089999999999983E-4</v>
      </c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  <c r="AW2862"/>
      <c r="AX2862"/>
      <c r="AY2862"/>
      <c r="AZ2862"/>
      <c r="BA2862"/>
      <c r="BB2862"/>
      <c r="BC2862"/>
    </row>
    <row r="2863" spans="1:55" x14ac:dyDescent="0.2">
      <c r="A2863" s="3" t="str">
        <f t="shared" si="44"/>
        <v>FinlandAR6_FAO2017</v>
      </c>
      <c r="B2863" t="s">
        <v>138</v>
      </c>
      <c r="C2863" t="s">
        <v>139</v>
      </c>
      <c r="D2863" t="s">
        <v>300</v>
      </c>
      <c r="E2863" t="s">
        <v>20</v>
      </c>
      <c r="F2863">
        <v>66.830382733510419</v>
      </c>
      <c r="G2863">
        <v>12.132858805687365</v>
      </c>
      <c r="H2863" t="s">
        <v>228</v>
      </c>
      <c r="I2863" t="s">
        <v>40</v>
      </c>
      <c r="J2863">
        <v>1.3988661991078334E-3</v>
      </c>
      <c r="K2863">
        <v>0.65994384195699263</v>
      </c>
      <c r="L2863">
        <v>3.1407800689038499E-2</v>
      </c>
      <c r="M2863"/>
      <c r="N2863">
        <v>1.2368104120112477E-2</v>
      </c>
      <c r="O2863">
        <v>0.29628025323385626</v>
      </c>
      <c r="P2863"/>
      <c r="Q2863">
        <v>0.66274778000000001</v>
      </c>
      <c r="R2863">
        <v>1.95091456</v>
      </c>
      <c r="S2863">
        <v>3.1039281000000001</v>
      </c>
      <c r="T2863">
        <v>7.4027390999999998</v>
      </c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  <c r="AW2863"/>
      <c r="AX2863"/>
      <c r="AY2863"/>
      <c r="AZ2863"/>
      <c r="BA2863"/>
      <c r="BB2863"/>
      <c r="BC2863"/>
    </row>
    <row r="2864" spans="1:55" x14ac:dyDescent="0.2">
      <c r="A2864" s="3" t="str">
        <f t="shared" si="44"/>
        <v>FinlandAR6_FAO2018</v>
      </c>
      <c r="B2864" t="s">
        <v>138</v>
      </c>
      <c r="C2864" t="s">
        <v>139</v>
      </c>
      <c r="D2864" t="s">
        <v>300</v>
      </c>
      <c r="E2864" t="s">
        <v>19</v>
      </c>
      <c r="F2864">
        <v>68.472453957597139</v>
      </c>
      <c r="G2864">
        <v>12.414494351416618</v>
      </c>
      <c r="H2864" t="s">
        <v>181</v>
      </c>
      <c r="I2864" t="s">
        <v>38</v>
      </c>
      <c r="J2864">
        <v>1.3990236842007576E-3</v>
      </c>
      <c r="K2864">
        <v>0.66454057833933167</v>
      </c>
      <c r="L2864">
        <v>2.9583663791363062E-2</v>
      </c>
      <c r="M2864"/>
      <c r="N2864">
        <v>1.2047498808235786E-2</v>
      </c>
      <c r="O2864">
        <v>0.29382825906106941</v>
      </c>
      <c r="P2864"/>
      <c r="Q2864">
        <v>0.63056241999999996</v>
      </c>
      <c r="R2864">
        <v>1.8760166399999998</v>
      </c>
      <c r="S2864">
        <v>3.1004337</v>
      </c>
      <c r="T2864">
        <v>7.6202300999999997</v>
      </c>
      <c r="U2864"/>
      <c r="V2864"/>
      <c r="W2864">
        <v>2.2072000000000001E-4</v>
      </c>
      <c r="X2864"/>
      <c r="Y2864">
        <v>8.5013999999999999E-4</v>
      </c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  <c r="AW2864"/>
      <c r="AX2864"/>
      <c r="AY2864"/>
      <c r="AZ2864"/>
      <c r="BA2864"/>
      <c r="BB2864"/>
      <c r="BC2864"/>
    </row>
    <row r="2865" spans="1:55" x14ac:dyDescent="0.2">
      <c r="A2865" s="3" t="str">
        <f t="shared" si="44"/>
        <v>FinlandAR6_FAO2019</v>
      </c>
      <c r="B2865" t="s">
        <v>138</v>
      </c>
      <c r="C2865" t="s">
        <v>139</v>
      </c>
      <c r="D2865" t="s">
        <v>300</v>
      </c>
      <c r="E2865" t="s">
        <v>18</v>
      </c>
      <c r="F2865">
        <v>65.37981078383153</v>
      </c>
      <c r="G2865">
        <v>11.840723656094175</v>
      </c>
      <c r="H2865" t="s">
        <v>228</v>
      </c>
      <c r="I2865" t="s">
        <v>40</v>
      </c>
      <c r="J2865">
        <v>1.3287285540327497E-3</v>
      </c>
      <c r="K2865">
        <v>0.64411444732462586</v>
      </c>
      <c r="L2865">
        <v>2.9861462557656114E-2</v>
      </c>
      <c r="M2865"/>
      <c r="N2865">
        <v>1.2344460364618089E-2</v>
      </c>
      <c r="O2865">
        <v>0.31367962975309982</v>
      </c>
      <c r="P2865"/>
      <c r="Q2865">
        <v>0.62650374000000009</v>
      </c>
      <c r="R2865">
        <v>1.83817056</v>
      </c>
      <c r="S2865">
        <v>3.2435403000000003</v>
      </c>
      <c r="T2865">
        <v>7.7657809999999996</v>
      </c>
      <c r="U2865"/>
      <c r="V2865"/>
      <c r="W2865">
        <v>1.0899999999999999E-4</v>
      </c>
      <c r="X2865"/>
      <c r="Y2865">
        <v>1.2070599999999998E-3</v>
      </c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  <c r="AW2865"/>
      <c r="AX2865"/>
      <c r="AY2865"/>
      <c r="AZ2865"/>
      <c r="BA2865"/>
      <c r="BB2865"/>
      <c r="BC2865"/>
    </row>
    <row r="2866" spans="1:55" x14ac:dyDescent="0.2">
      <c r="A2866" s="3" t="str">
        <f t="shared" si="44"/>
        <v>FinlandAR6_FAO2020</v>
      </c>
      <c r="B2866" t="s">
        <v>138</v>
      </c>
      <c r="C2866" t="s">
        <v>139</v>
      </c>
      <c r="D2866" t="s">
        <v>300</v>
      </c>
      <c r="E2866" t="s">
        <v>107</v>
      </c>
      <c r="F2866">
        <v>60.572469993459293</v>
      </c>
      <c r="G2866">
        <v>10.954335646446605</v>
      </c>
      <c r="H2866" t="s">
        <v>164</v>
      </c>
      <c r="I2866" t="s">
        <v>42</v>
      </c>
      <c r="J2866">
        <v>1.2950060864396246E-3</v>
      </c>
      <c r="K2866">
        <v>0.61653817505529718</v>
      </c>
      <c r="L2866">
        <v>3.102081668348362E-2</v>
      </c>
      <c r="M2866"/>
      <c r="N2866">
        <v>1.3102241950063067E-2</v>
      </c>
      <c r="O2866">
        <v>0.33933876631115611</v>
      </c>
      <c r="P2866"/>
      <c r="Q2866">
        <v>0.62954946000000001</v>
      </c>
      <c r="R2866">
        <v>1.8251363199999999</v>
      </c>
      <c r="S2866">
        <v>3.1775561999999997</v>
      </c>
      <c r="T2866">
        <v>7.8255333</v>
      </c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  <c r="AW2866"/>
      <c r="AX2866"/>
      <c r="AY2866"/>
      <c r="AZ2866"/>
      <c r="BA2866"/>
      <c r="BB2866"/>
      <c r="BC2866"/>
    </row>
    <row r="2867" spans="1:55" x14ac:dyDescent="0.2">
      <c r="A2867" s="3" t="str">
        <f t="shared" si="44"/>
        <v>FinlandSAR_FAO1990</v>
      </c>
      <c r="B2867" t="s">
        <v>138</v>
      </c>
      <c r="C2867" t="s">
        <v>139</v>
      </c>
      <c r="D2867" t="s">
        <v>148</v>
      </c>
      <c r="E2867" t="s">
        <v>79</v>
      </c>
      <c r="F2867">
        <v>43.373750726854361</v>
      </c>
      <c r="G2867">
        <v>8.6983557431867329</v>
      </c>
      <c r="H2867" t="s">
        <v>226</v>
      </c>
      <c r="I2867" t="s">
        <v>41</v>
      </c>
      <c r="J2867">
        <v>1.3837663860555714E-3</v>
      </c>
      <c r="K2867">
        <v>1.2667249312392652</v>
      </c>
      <c r="L2867">
        <v>9.0989828993730079E-2</v>
      </c>
      <c r="M2867"/>
      <c r="N2867">
        <v>5.653226933910159E-2</v>
      </c>
      <c r="O2867">
        <v>-0.41424702957209697</v>
      </c>
      <c r="P2867"/>
      <c r="Q2867">
        <v>0.83922739999999996</v>
      </c>
      <c r="R2867">
        <v>2.3169068999999998</v>
      </c>
      <c r="S2867">
        <v>3.8971339999999999</v>
      </c>
      <c r="T2867">
        <v>5.9944220999999995</v>
      </c>
      <c r="U2867"/>
      <c r="V2867"/>
      <c r="W2867">
        <v>6.2500000000000001E-4</v>
      </c>
      <c r="X2867">
        <v>1.9178619000000001</v>
      </c>
      <c r="Y2867">
        <v>7.1170000000000001E-4</v>
      </c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  <c r="AW2867"/>
      <c r="AX2867"/>
      <c r="AY2867"/>
      <c r="AZ2867"/>
      <c r="BA2867"/>
      <c r="BB2867"/>
      <c r="BC2867"/>
    </row>
    <row r="2868" spans="1:55" x14ac:dyDescent="0.2">
      <c r="A2868" s="3" t="str">
        <f t="shared" si="44"/>
        <v>FinlandSAR_FAO1991</v>
      </c>
      <c r="B2868" t="s">
        <v>138</v>
      </c>
      <c r="C2868" t="s">
        <v>139</v>
      </c>
      <c r="D2868" t="s">
        <v>148</v>
      </c>
      <c r="E2868" t="s">
        <v>78</v>
      </c>
      <c r="F2868">
        <v>43.269442479372735</v>
      </c>
      <c r="G2868">
        <v>8.6301727810721616</v>
      </c>
      <c r="H2868" t="s">
        <v>241</v>
      </c>
      <c r="I2868" t="s">
        <v>123</v>
      </c>
      <c r="J2868">
        <v>1.3728834175464344E-3</v>
      </c>
      <c r="K2868">
        <v>1.2866494940084827</v>
      </c>
      <c r="L2868">
        <v>9.2208127133302023E-2</v>
      </c>
      <c r="M2868"/>
      <c r="N2868">
        <v>4.7934651691486842E-2</v>
      </c>
      <c r="O2868">
        <v>-0.42679227283327165</v>
      </c>
      <c r="P2868"/>
      <c r="Q2868">
        <v>0.79835220000000007</v>
      </c>
      <c r="R2868">
        <v>2.2023581999999999</v>
      </c>
      <c r="S2868">
        <v>3.5548319999999998</v>
      </c>
      <c r="T2868">
        <v>5.9944220999999995</v>
      </c>
      <c r="U2868"/>
      <c r="V2868"/>
      <c r="W2868">
        <v>6.2500000000000001E-4</v>
      </c>
      <c r="X2868">
        <v>1.9178619000000001</v>
      </c>
      <c r="Y2868">
        <v>7.1170000000000001E-4</v>
      </c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  <c r="AW2868"/>
      <c r="AX2868"/>
      <c r="AY2868"/>
      <c r="AZ2868"/>
      <c r="BA2868"/>
      <c r="BB2868"/>
      <c r="BC2868"/>
    </row>
    <row r="2869" spans="1:55" x14ac:dyDescent="0.2">
      <c r="A2869" s="3" t="str">
        <f t="shared" si="44"/>
        <v>FinlandSAR_FAO1992</v>
      </c>
      <c r="B2869" t="s">
        <v>138</v>
      </c>
      <c r="C2869" t="s">
        <v>139</v>
      </c>
      <c r="D2869" t="s">
        <v>148</v>
      </c>
      <c r="E2869" t="s">
        <v>76</v>
      </c>
      <c r="F2869">
        <v>40.17732768359771</v>
      </c>
      <c r="G2869">
        <v>7.9685425291427903</v>
      </c>
      <c r="H2869" t="s">
        <v>195</v>
      </c>
      <c r="I2869" t="s">
        <v>127</v>
      </c>
      <c r="J2869">
        <v>1.2784345353193782E-3</v>
      </c>
      <c r="K2869">
        <v>1.3170103683675669</v>
      </c>
      <c r="L2869">
        <v>9.95641236223863E-2</v>
      </c>
      <c r="M2869"/>
      <c r="N2869">
        <v>4.5882066751890327E-2</v>
      </c>
      <c r="O2869">
        <v>-0.46245655874184355</v>
      </c>
      <c r="P2869"/>
      <c r="Q2869">
        <v>0.77429800000000004</v>
      </c>
      <c r="R2869">
        <v>2.1406182</v>
      </c>
      <c r="S2869">
        <v>3.5283889999999998</v>
      </c>
      <c r="T2869">
        <v>5.9944220999999995</v>
      </c>
      <c r="U2869"/>
      <c r="V2869"/>
      <c r="W2869">
        <v>6.2500000000000001E-4</v>
      </c>
      <c r="X2869">
        <v>1.9178619000000001</v>
      </c>
      <c r="Y2869">
        <v>7.1170000000000001E-4</v>
      </c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/>
      <c r="AX2869"/>
      <c r="AY2869"/>
      <c r="AZ2869"/>
      <c r="BA2869"/>
      <c r="BB2869"/>
      <c r="BC2869"/>
    </row>
    <row r="2870" spans="1:55" x14ac:dyDescent="0.2">
      <c r="A2870" s="3" t="str">
        <f t="shared" si="44"/>
        <v>FinlandSAR_FAO1993</v>
      </c>
      <c r="B2870" t="s">
        <v>138</v>
      </c>
      <c r="C2870" t="s">
        <v>139</v>
      </c>
      <c r="D2870" t="s">
        <v>148</v>
      </c>
      <c r="E2870" t="s">
        <v>73</v>
      </c>
      <c r="F2870">
        <v>41.432287768030839</v>
      </c>
      <c r="G2870">
        <v>8.1777797671683619</v>
      </c>
      <c r="H2870" t="s">
        <v>226</v>
      </c>
      <c r="I2870" t="s">
        <v>44</v>
      </c>
      <c r="J2870">
        <v>1.3122205617427107E-3</v>
      </c>
      <c r="K2870">
        <v>1.3092385055431899</v>
      </c>
      <c r="L2870">
        <v>9.6429676346348803E-2</v>
      </c>
      <c r="M2870"/>
      <c r="N2870">
        <v>4.3171896749542422E-2</v>
      </c>
      <c r="O2870">
        <v>-0.44884007863908115</v>
      </c>
      <c r="P2870"/>
      <c r="Q2870">
        <v>0.76478920000000006</v>
      </c>
      <c r="R2870">
        <v>2.1156302999999999</v>
      </c>
      <c r="S2870">
        <v>3.546834</v>
      </c>
      <c r="T2870">
        <v>5.9941974</v>
      </c>
      <c r="U2870"/>
      <c r="V2870"/>
      <c r="W2870">
        <v>6.2500000000000001E-4</v>
      </c>
      <c r="X2870">
        <v>1.9178619000000001</v>
      </c>
      <c r="Y2870">
        <v>7.1170000000000001E-4</v>
      </c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  <c r="AW2870"/>
      <c r="AX2870"/>
      <c r="AY2870"/>
      <c r="AZ2870"/>
      <c r="BA2870"/>
      <c r="BB2870"/>
      <c r="BC2870"/>
    </row>
    <row r="2871" spans="1:55" x14ac:dyDescent="0.2">
      <c r="A2871" s="3" t="str">
        <f t="shared" si="44"/>
        <v>FinlandSAR_FAO1994</v>
      </c>
      <c r="B2871" t="s">
        <v>138</v>
      </c>
      <c r="C2871" t="s">
        <v>139</v>
      </c>
      <c r="D2871" t="s">
        <v>148</v>
      </c>
      <c r="E2871" t="s">
        <v>70</v>
      </c>
      <c r="F2871">
        <v>48.025793651229264</v>
      </c>
      <c r="G2871">
        <v>9.4384140446840377</v>
      </c>
      <c r="H2871" t="s">
        <v>169</v>
      </c>
      <c r="I2871" t="s">
        <v>42</v>
      </c>
      <c r="J2871">
        <v>1.5082087583850859E-3</v>
      </c>
      <c r="K2871">
        <v>1.2655250090438934</v>
      </c>
      <c r="L2871">
        <v>8.2097434743452199E-2</v>
      </c>
      <c r="M2871"/>
      <c r="N2871">
        <v>3.8848381344451371E-2</v>
      </c>
      <c r="O2871">
        <v>-0.38647082513179709</v>
      </c>
      <c r="P2871"/>
      <c r="Q2871">
        <v>0.76093219999999995</v>
      </c>
      <c r="R2871">
        <v>2.0810390999999999</v>
      </c>
      <c r="S2871">
        <v>3.6230010000000004</v>
      </c>
      <c r="T2871">
        <v>5.9933066999999998</v>
      </c>
      <c r="U2871"/>
      <c r="V2871"/>
      <c r="W2871">
        <v>6.2500000000000001E-4</v>
      </c>
      <c r="X2871">
        <v>1.9178619000000001</v>
      </c>
      <c r="Y2871">
        <v>7.1170000000000001E-4</v>
      </c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  <c r="AW2871"/>
      <c r="AX2871"/>
      <c r="AY2871"/>
      <c r="AZ2871"/>
      <c r="BA2871"/>
      <c r="BB2871"/>
      <c r="BC2871"/>
    </row>
    <row r="2872" spans="1:55" x14ac:dyDescent="0.2">
      <c r="A2872" s="3" t="str">
        <f t="shared" si="44"/>
        <v>FinlandSAR_FAO1995</v>
      </c>
      <c r="B2872" t="s">
        <v>138</v>
      </c>
      <c r="C2872" t="s">
        <v>139</v>
      </c>
      <c r="D2872" t="s">
        <v>148</v>
      </c>
      <c r="E2872" t="s">
        <v>68</v>
      </c>
      <c r="F2872">
        <v>44.01488890058711</v>
      </c>
      <c r="G2872">
        <v>8.6172080098412636</v>
      </c>
      <c r="H2872" t="s">
        <v>149</v>
      </c>
      <c r="I2872" t="s">
        <v>123</v>
      </c>
      <c r="J2872">
        <v>1.3502209461414298E-3</v>
      </c>
      <c r="K2872">
        <v>1.2931671229462729</v>
      </c>
      <c r="L2872">
        <v>8.8226678702110942E-2</v>
      </c>
      <c r="M2872"/>
      <c r="N2872">
        <v>4.3348215586393887E-2</v>
      </c>
      <c r="O2872">
        <v>-0.42474201723477784</v>
      </c>
      <c r="P2872"/>
      <c r="Q2872">
        <v>0.74532259999999995</v>
      </c>
      <c r="R2872">
        <v>1.9666395000000001</v>
      </c>
      <c r="S2872">
        <v>3.5940470000000002</v>
      </c>
      <c r="T2872">
        <v>6.0093986999999993</v>
      </c>
      <c r="U2872"/>
      <c r="V2872"/>
      <c r="W2872">
        <v>6.2500000000000001E-4</v>
      </c>
      <c r="X2872">
        <v>1.9178619000000001</v>
      </c>
      <c r="Y2872">
        <v>7.1170000000000001E-4</v>
      </c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  <c r="AW2872"/>
      <c r="AX2872"/>
      <c r="AY2872"/>
      <c r="AZ2872"/>
      <c r="BA2872"/>
      <c r="BB2872"/>
      <c r="BC2872"/>
    </row>
    <row r="2873" spans="1:55" x14ac:dyDescent="0.2">
      <c r="A2873" s="3" t="str">
        <f t="shared" si="44"/>
        <v>FinlandSAR_FAO1996</v>
      </c>
      <c r="B2873" t="s">
        <v>138</v>
      </c>
      <c r="C2873" t="s">
        <v>139</v>
      </c>
      <c r="D2873" t="s">
        <v>148</v>
      </c>
      <c r="E2873" t="s">
        <v>65</v>
      </c>
      <c r="F2873">
        <v>50.418148123637323</v>
      </c>
      <c r="G2873">
        <v>9.8385071543789753</v>
      </c>
      <c r="H2873" t="s">
        <v>167</v>
      </c>
      <c r="I2873" t="s">
        <v>40</v>
      </c>
      <c r="J2873">
        <v>1.5298536956253146E-3</v>
      </c>
      <c r="K2873">
        <v>1.2583544198194767</v>
      </c>
      <c r="L2873">
        <v>7.5252950580165498E-2</v>
      </c>
      <c r="M2873"/>
      <c r="N2873">
        <v>3.7923953084609045E-2</v>
      </c>
      <c r="O2873">
        <v>-0.37153132348425133</v>
      </c>
      <c r="P2873"/>
      <c r="Q2873">
        <v>0.73941570000000001</v>
      </c>
      <c r="R2873">
        <v>1.9548648</v>
      </c>
      <c r="S2873">
        <v>3.557839</v>
      </c>
      <c r="T2873">
        <v>6.0157106000000002</v>
      </c>
      <c r="U2873"/>
      <c r="V2873"/>
      <c r="W2873">
        <v>5.1788999999999993E-3</v>
      </c>
      <c r="X2873">
        <v>1.9178619000000001</v>
      </c>
      <c r="Y2873">
        <v>4.2859999999999996E-4</v>
      </c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  <c r="AW2873"/>
      <c r="AX2873"/>
      <c r="AY2873"/>
      <c r="AZ2873"/>
      <c r="BA2873"/>
      <c r="BB2873"/>
      <c r="BC2873"/>
    </row>
    <row r="2874" spans="1:55" x14ac:dyDescent="0.2">
      <c r="A2874" s="3" t="str">
        <f t="shared" si="44"/>
        <v>FinlandSAR_FAO1997</v>
      </c>
      <c r="B2874" t="s">
        <v>138</v>
      </c>
      <c r="C2874" t="s">
        <v>139</v>
      </c>
      <c r="D2874" t="s">
        <v>148</v>
      </c>
      <c r="E2874" t="s">
        <v>64</v>
      </c>
      <c r="F2874">
        <v>48.460922978730068</v>
      </c>
      <c r="G2874">
        <v>9.428497797833991</v>
      </c>
      <c r="H2874" t="s">
        <v>230</v>
      </c>
      <c r="I2874" t="s">
        <v>129</v>
      </c>
      <c r="J2874">
        <v>1.4149097148169797E-3</v>
      </c>
      <c r="K2874">
        <v>1.2682113482976651</v>
      </c>
      <c r="L2874">
        <v>7.6203351310955889E-2</v>
      </c>
      <c r="M2874"/>
      <c r="N2874">
        <v>4.0459424810887941E-2</v>
      </c>
      <c r="O2874">
        <v>-0.38487412441950902</v>
      </c>
      <c r="P2874"/>
      <c r="Q2874">
        <v>0.74913700000000005</v>
      </c>
      <c r="R2874">
        <v>1.9528929000000002</v>
      </c>
      <c r="S2874">
        <v>3.5940470000000002</v>
      </c>
      <c r="T2874">
        <v>6.0371866000000001</v>
      </c>
      <c r="U2874"/>
      <c r="V2874"/>
      <c r="W2874">
        <v>1.7137000000000001E-3</v>
      </c>
      <c r="X2874">
        <v>1.9178619000000001</v>
      </c>
      <c r="Y2874">
        <v>2.2479999999999999E-4</v>
      </c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  <c r="AW2874"/>
      <c r="AX2874"/>
      <c r="AY2874"/>
      <c r="AZ2874"/>
      <c r="BA2874"/>
      <c r="BB2874"/>
      <c r="BC2874"/>
    </row>
    <row r="2875" spans="1:55" x14ac:dyDescent="0.2">
      <c r="A2875" s="3" t="str">
        <f t="shared" si="44"/>
        <v>FinlandSAR_FAO1998</v>
      </c>
      <c r="B2875" t="s">
        <v>138</v>
      </c>
      <c r="C2875" t="s">
        <v>139</v>
      </c>
      <c r="D2875" t="s">
        <v>148</v>
      </c>
      <c r="E2875" t="s">
        <v>62</v>
      </c>
      <c r="F2875">
        <v>44.820972054682414</v>
      </c>
      <c r="G2875">
        <v>8.6971940330009669</v>
      </c>
      <c r="H2875" t="s">
        <v>121</v>
      </c>
      <c r="I2875" t="s">
        <v>123</v>
      </c>
      <c r="J2875">
        <v>1.3266853628334887E-3</v>
      </c>
      <c r="K2875">
        <v>1.2963910261684535</v>
      </c>
      <c r="L2875">
        <v>7.8891070918172587E-2</v>
      </c>
      <c r="M2875"/>
      <c r="N2875">
        <v>4.218838028659342E-2</v>
      </c>
      <c r="O2875">
        <v>-0.41747047737321952</v>
      </c>
      <c r="P2875"/>
      <c r="Q2875">
        <v>0.72846389999999994</v>
      </c>
      <c r="R2875">
        <v>1.9076169000000001</v>
      </c>
      <c r="S2875">
        <v>3.515555</v>
      </c>
      <c r="T2875">
        <v>6.0836679999999994</v>
      </c>
      <c r="U2875"/>
      <c r="V2875"/>
      <c r="W2875">
        <v>8.4239999999999988E-4</v>
      </c>
      <c r="X2875">
        <v>1.9178619000000001</v>
      </c>
      <c r="Y2875">
        <v>2.164E-4</v>
      </c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  <c r="AW2875"/>
      <c r="AX2875"/>
      <c r="AY2875"/>
      <c r="AZ2875"/>
      <c r="BA2875"/>
      <c r="BB2875"/>
      <c r="BC2875"/>
    </row>
    <row r="2876" spans="1:55" x14ac:dyDescent="0.2">
      <c r="A2876" s="3" t="str">
        <f t="shared" si="44"/>
        <v>FinlandSAR_FAO1999</v>
      </c>
      <c r="B2876" t="s">
        <v>138</v>
      </c>
      <c r="C2876" t="s">
        <v>139</v>
      </c>
      <c r="D2876" t="s">
        <v>148</v>
      </c>
      <c r="E2876" t="s">
        <v>60</v>
      </c>
      <c r="F2876">
        <v>44.295713181010882</v>
      </c>
      <c r="G2876">
        <v>8.5753433626828599</v>
      </c>
      <c r="H2876" t="s">
        <v>241</v>
      </c>
      <c r="I2876" t="s">
        <v>127</v>
      </c>
      <c r="J2876">
        <v>1.310763821754038E-3</v>
      </c>
      <c r="K2876">
        <v>1.2937618800533073</v>
      </c>
      <c r="L2876">
        <v>7.8146595605203442E-2</v>
      </c>
      <c r="M2876"/>
      <c r="N2876">
        <v>4.2725977227407327E-2</v>
      </c>
      <c r="O2876">
        <v>-0.41463445288591805</v>
      </c>
      <c r="P2876"/>
      <c r="Q2876">
        <v>0.70687220000000006</v>
      </c>
      <c r="R2876">
        <v>1.8526724999999999</v>
      </c>
      <c r="S2876">
        <v>3.5578699999999999</v>
      </c>
      <c r="T2876">
        <v>6.2934207999999998</v>
      </c>
      <c r="U2876"/>
      <c r="V2876"/>
      <c r="W2876">
        <v>8.2139999999999991E-4</v>
      </c>
      <c r="X2876">
        <v>1.9178619000000001</v>
      </c>
      <c r="Y2876">
        <v>2.2479999999999999E-4</v>
      </c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/>
      <c r="AX2876"/>
      <c r="AY2876"/>
      <c r="AZ2876"/>
      <c r="BA2876"/>
      <c r="BB2876"/>
      <c r="BC2876"/>
    </row>
    <row r="2877" spans="1:55" x14ac:dyDescent="0.2">
      <c r="A2877" s="3" t="str">
        <f t="shared" si="44"/>
        <v>FinlandSAR_FAO2000</v>
      </c>
      <c r="B2877" t="s">
        <v>138</v>
      </c>
      <c r="C2877" t="s">
        <v>139</v>
      </c>
      <c r="D2877" t="s">
        <v>148</v>
      </c>
      <c r="E2877" t="s">
        <v>58</v>
      </c>
      <c r="F2877">
        <v>43.114796775080272</v>
      </c>
      <c r="G2877">
        <v>8.3294157510023794</v>
      </c>
      <c r="H2877" t="s">
        <v>226</v>
      </c>
      <c r="I2877" t="s">
        <v>44</v>
      </c>
      <c r="J2877">
        <v>1.2495918771673702E-3</v>
      </c>
      <c r="K2877">
        <v>1.2957319831374607</v>
      </c>
      <c r="L2877">
        <v>7.5615075623050171E-2</v>
      </c>
      <c r="M2877"/>
      <c r="N2877">
        <v>4.4656360983466419E-2</v>
      </c>
      <c r="O2877">
        <v>-0.41600341974397731</v>
      </c>
      <c r="P2877"/>
      <c r="Q2877">
        <v>0.68772739999999999</v>
      </c>
      <c r="R2877">
        <v>1.8038664</v>
      </c>
      <c r="S2877">
        <v>3.615437</v>
      </c>
      <c r="T2877">
        <v>6.5463100999999995</v>
      </c>
      <c r="U2877"/>
      <c r="V2877"/>
      <c r="W2877">
        <v>1.1612E-3</v>
      </c>
      <c r="X2877">
        <v>1.9178619000000001</v>
      </c>
      <c r="Y2877">
        <v>2.7049999999999996E-4</v>
      </c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  <c r="AW2877"/>
      <c r="AX2877"/>
      <c r="AY2877"/>
      <c r="AZ2877"/>
      <c r="BA2877"/>
      <c r="BB2877"/>
      <c r="BC2877"/>
    </row>
    <row r="2878" spans="1:55" x14ac:dyDescent="0.2">
      <c r="A2878" s="3" t="str">
        <f t="shared" si="44"/>
        <v>FinlandSAR_FAO2001</v>
      </c>
      <c r="B2878" t="s">
        <v>138</v>
      </c>
      <c r="C2878" t="s">
        <v>139</v>
      </c>
      <c r="D2878" t="s">
        <v>148</v>
      </c>
      <c r="E2878" t="s">
        <v>55</v>
      </c>
      <c r="F2878">
        <v>64.26744640269564</v>
      </c>
      <c r="G2878">
        <v>12.387692232297184</v>
      </c>
      <c r="H2878" t="s">
        <v>210</v>
      </c>
      <c r="I2878" t="s">
        <v>132</v>
      </c>
      <c r="J2878">
        <v>1.8582258044279995E-3</v>
      </c>
      <c r="K2878">
        <v>0.96352699588900115</v>
      </c>
      <c r="L2878">
        <v>4.864768384746776E-2</v>
      </c>
      <c r="M2878"/>
      <c r="N2878">
        <v>2.8764412249760188E-2</v>
      </c>
      <c r="O2878">
        <v>-4.0939091986229033E-2</v>
      </c>
      <c r="P2878"/>
      <c r="Q2878">
        <v>0.66952909999999999</v>
      </c>
      <c r="R2878">
        <v>1.7675910000000001</v>
      </c>
      <c r="S2878">
        <v>3.5705179999999999</v>
      </c>
      <c r="T2878">
        <v>6.5932947999999998</v>
      </c>
      <c r="U2878"/>
      <c r="V2878"/>
      <c r="W2878">
        <v>3.8709999999999998E-4</v>
      </c>
      <c r="X2878">
        <v>23.207620299999999</v>
      </c>
      <c r="Y2878">
        <v>2.6000000000000003E-4</v>
      </c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  <c r="AW2878"/>
      <c r="AX2878"/>
      <c r="AY2878"/>
      <c r="AZ2878"/>
      <c r="BA2878"/>
      <c r="BB2878"/>
      <c r="BC2878"/>
    </row>
    <row r="2879" spans="1:55" x14ac:dyDescent="0.2">
      <c r="A2879" s="3" t="str">
        <f t="shared" si="44"/>
        <v>FinlandSAR_FAO2002</v>
      </c>
      <c r="B2879" t="s">
        <v>138</v>
      </c>
      <c r="C2879" t="s">
        <v>139</v>
      </c>
      <c r="D2879" t="s">
        <v>148</v>
      </c>
      <c r="E2879" t="s">
        <v>52</v>
      </c>
      <c r="F2879">
        <v>66.620928331169935</v>
      </c>
      <c r="G2879">
        <v>12.810243808725446</v>
      </c>
      <c r="H2879" t="s">
        <v>161</v>
      </c>
      <c r="I2879" t="s">
        <v>132</v>
      </c>
      <c r="J2879">
        <v>1.8774189680942639E-3</v>
      </c>
      <c r="K2879">
        <v>0.9658617116232282</v>
      </c>
      <c r="L2879">
        <v>4.3628183383326462E-2</v>
      </c>
      <c r="M2879"/>
      <c r="N2879">
        <v>2.8044790604093581E-2</v>
      </c>
      <c r="O2879">
        <v>-3.7534685610648363E-2</v>
      </c>
      <c r="P2879"/>
      <c r="Q2879">
        <v>0.67416409999999993</v>
      </c>
      <c r="R2879">
        <v>1.7512592999999999</v>
      </c>
      <c r="S2879">
        <v>3.5727190000000002</v>
      </c>
      <c r="T2879">
        <v>6.6708252000000003</v>
      </c>
      <c r="U2879"/>
      <c r="V2879"/>
      <c r="W2879"/>
      <c r="X2879">
        <v>23.207620299999999</v>
      </c>
      <c r="Y2879">
        <v>9.98E-5</v>
      </c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  <c r="AW2879"/>
      <c r="AX2879"/>
      <c r="AY2879"/>
      <c r="AZ2879"/>
      <c r="BA2879"/>
      <c r="BB2879"/>
      <c r="BC2879"/>
    </row>
    <row r="2880" spans="1:55" x14ac:dyDescent="0.2">
      <c r="A2880" s="3" t="str">
        <f t="shared" si="44"/>
        <v>FinlandSAR_FAO2003</v>
      </c>
      <c r="B2880" t="s">
        <v>138</v>
      </c>
      <c r="C2880" t="s">
        <v>139</v>
      </c>
      <c r="D2880" t="s">
        <v>148</v>
      </c>
      <c r="E2880" t="s">
        <v>50</v>
      </c>
      <c r="F2880">
        <v>74.9102982947432</v>
      </c>
      <c r="G2880">
        <v>14.369863248927242</v>
      </c>
      <c r="H2880" t="s">
        <v>233</v>
      </c>
      <c r="I2880" t="s">
        <v>115</v>
      </c>
      <c r="J2880">
        <v>2.0545050773280757E-3</v>
      </c>
      <c r="K2880">
        <v>0.9704202665451922</v>
      </c>
      <c r="L2880">
        <v>3.652501126840086E-2</v>
      </c>
      <c r="M2880"/>
      <c r="N2880">
        <v>2.5622365828685677E-2</v>
      </c>
      <c r="O2880">
        <v>-3.2567643642278765E-2</v>
      </c>
      <c r="P2880"/>
      <c r="Q2880">
        <v>0.67277260000000005</v>
      </c>
      <c r="R2880">
        <v>1.7127935999999999</v>
      </c>
      <c r="S2880">
        <v>3.5649380000000002</v>
      </c>
      <c r="T2880">
        <v>6.7260809000000004</v>
      </c>
      <c r="U2880"/>
      <c r="V2880"/>
      <c r="W2880">
        <v>1.0400000000000001E-4</v>
      </c>
      <c r="X2880">
        <v>23.207620299999999</v>
      </c>
      <c r="Y2880">
        <v>2.5301E-3</v>
      </c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  <c r="AW2880"/>
      <c r="AX2880"/>
      <c r="AY2880"/>
      <c r="AZ2880"/>
      <c r="BA2880"/>
      <c r="BB2880"/>
      <c r="BC2880"/>
    </row>
    <row r="2881" spans="1:55" x14ac:dyDescent="0.2">
      <c r="A2881" s="3" t="str">
        <f t="shared" si="44"/>
        <v>FinlandSAR_FAO2004</v>
      </c>
      <c r="B2881" t="s">
        <v>138</v>
      </c>
      <c r="C2881" t="s">
        <v>139</v>
      </c>
      <c r="D2881" t="s">
        <v>148</v>
      </c>
      <c r="E2881" t="s">
        <v>46</v>
      </c>
      <c r="F2881">
        <v>71.090852681195443</v>
      </c>
      <c r="G2881">
        <v>13.597649939825134</v>
      </c>
      <c r="H2881" t="s">
        <v>199</v>
      </c>
      <c r="I2881" t="s">
        <v>117</v>
      </c>
      <c r="J2881">
        <v>1.8595413104383269E-3</v>
      </c>
      <c r="K2881">
        <v>0.96523717223171124</v>
      </c>
      <c r="L2881">
        <v>3.6597111087535668E-2</v>
      </c>
      <c r="M2881"/>
      <c r="N2881">
        <v>2.9113466173451952E-2</v>
      </c>
      <c r="O2881">
        <v>-3.094774949269892E-2</v>
      </c>
      <c r="P2881"/>
      <c r="Q2881">
        <v>0.65547370000000005</v>
      </c>
      <c r="R2881">
        <v>1.658307</v>
      </c>
      <c r="S2881">
        <v>3.5513910000000002</v>
      </c>
      <c r="T2881">
        <v>6.9075385999999996</v>
      </c>
      <c r="U2881"/>
      <c r="V2881"/>
      <c r="W2881"/>
      <c r="X2881">
        <v>23.207620299999999</v>
      </c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  <c r="AW2881"/>
      <c r="AX2881"/>
      <c r="AY2881"/>
      <c r="AZ2881"/>
      <c r="BA2881"/>
      <c r="BB2881"/>
      <c r="BC2881"/>
    </row>
    <row r="2882" spans="1:55" x14ac:dyDescent="0.2">
      <c r="A2882" s="3" t="str">
        <f t="shared" si="44"/>
        <v>FinlandSAR_FAO2005</v>
      </c>
      <c r="B2882" t="s">
        <v>138</v>
      </c>
      <c r="C2882" t="s">
        <v>139</v>
      </c>
      <c r="D2882" t="s">
        <v>148</v>
      </c>
      <c r="E2882" t="s">
        <v>43</v>
      </c>
      <c r="F2882">
        <v>58.763865249656384</v>
      </c>
      <c r="G2882">
        <v>11.201446799611823</v>
      </c>
      <c r="H2882" t="s">
        <v>183</v>
      </c>
      <c r="I2882" t="s">
        <v>38</v>
      </c>
      <c r="J2882">
        <v>1.5018956195416429E-3</v>
      </c>
      <c r="K2882">
        <v>0.95797023491577626</v>
      </c>
      <c r="L2882">
        <v>4.0870709204523042E-2</v>
      </c>
      <c r="M2882"/>
      <c r="N2882">
        <v>3.7737478535663872E-2</v>
      </c>
      <c r="O2882">
        <v>-3.6578422655963228E-2</v>
      </c>
      <c r="P2882"/>
      <c r="Q2882">
        <v>0.65386109999999997</v>
      </c>
      <c r="R2882">
        <v>1.6335081</v>
      </c>
      <c r="S2882">
        <v>3.5523829999999998</v>
      </c>
      <c r="T2882">
        <v>6.9470647999999997</v>
      </c>
      <c r="U2882"/>
      <c r="V2882"/>
      <c r="W2882"/>
      <c r="X2882">
        <v>23.207620299999999</v>
      </c>
      <c r="Y2882">
        <v>5.2000000000000004E-5</v>
      </c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  <c r="AW2882"/>
      <c r="AX2882"/>
      <c r="AY2882"/>
      <c r="AZ2882"/>
      <c r="BA2882"/>
      <c r="BB2882"/>
      <c r="BC2882"/>
    </row>
    <row r="2883" spans="1:55" x14ac:dyDescent="0.2">
      <c r="A2883" s="3" t="str">
        <f t="shared" ref="A2883:A2946" si="45">C2883&amp;D2883&amp;E2883</f>
        <v>FinlandSAR_FAO2006</v>
      </c>
      <c r="B2883" t="s">
        <v>138</v>
      </c>
      <c r="C2883" t="s">
        <v>139</v>
      </c>
      <c r="D2883" t="s">
        <v>148</v>
      </c>
      <c r="E2883" t="s">
        <v>39</v>
      </c>
      <c r="F2883">
        <v>70.321986700877744</v>
      </c>
      <c r="G2883">
        <v>13.353286748961075</v>
      </c>
      <c r="H2883" t="s">
        <v>164</v>
      </c>
      <c r="I2883" t="s">
        <v>132</v>
      </c>
      <c r="J2883">
        <v>1.7343514897338046E-3</v>
      </c>
      <c r="K2883">
        <v>0.96623111960249974</v>
      </c>
      <c r="L2883">
        <v>3.5104418324019636E-2</v>
      </c>
      <c r="M2883"/>
      <c r="N2883">
        <v>2.9248716030190299E-2</v>
      </c>
      <c r="O2883">
        <v>-3.0584253956709589E-2</v>
      </c>
      <c r="P2883"/>
      <c r="Q2883">
        <v>0.65248349999999999</v>
      </c>
      <c r="R2883">
        <v>1.6166829</v>
      </c>
      <c r="S2883">
        <v>3.5278620000000003</v>
      </c>
      <c r="T2883">
        <v>6.9641256999999994</v>
      </c>
      <c r="U2883"/>
      <c r="V2883"/>
      <c r="W2883">
        <v>1.6146000000000001E-3</v>
      </c>
      <c r="X2883">
        <v>23.207620299999999</v>
      </c>
      <c r="Y2883">
        <v>2.2721999999999998E-3</v>
      </c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  <c r="AW2883"/>
      <c r="AX2883"/>
      <c r="AY2883"/>
      <c r="AZ2883"/>
      <c r="BA2883"/>
      <c r="BB2883"/>
      <c r="BC2883"/>
    </row>
    <row r="2884" spans="1:55" x14ac:dyDescent="0.2">
      <c r="A2884" s="3" t="str">
        <f t="shared" si="45"/>
        <v>FinlandSAR_FAO2007</v>
      </c>
      <c r="B2884" t="s">
        <v>138</v>
      </c>
      <c r="C2884" t="s">
        <v>139</v>
      </c>
      <c r="D2884" t="s">
        <v>148</v>
      </c>
      <c r="E2884" t="s">
        <v>37</v>
      </c>
      <c r="F2884">
        <v>68.332146242514128</v>
      </c>
      <c r="G2884">
        <v>12.920356200085111</v>
      </c>
      <c r="H2884" t="s">
        <v>164</v>
      </c>
      <c r="I2884" t="s">
        <v>34</v>
      </c>
      <c r="J2884">
        <v>1.6552511649425888E-3</v>
      </c>
      <c r="K2884">
        <v>0.96534121654719285</v>
      </c>
      <c r="L2884">
        <v>3.4758518906058973E-2</v>
      </c>
      <c r="M2884"/>
      <c r="N2884">
        <v>3.1114355092509021E-2</v>
      </c>
      <c r="O2884">
        <v>-3.1214090545760735E-2</v>
      </c>
      <c r="P2884"/>
      <c r="Q2884">
        <v>0.64132170000000011</v>
      </c>
      <c r="R2884">
        <v>1.5743007</v>
      </c>
      <c r="S2884">
        <v>3.5476399999999999</v>
      </c>
      <c r="T2884">
        <v>6.9877884999999997</v>
      </c>
      <c r="U2884"/>
      <c r="V2884"/>
      <c r="W2884">
        <v>2.1010000000000001E-4</v>
      </c>
      <c r="X2884">
        <v>23.207620299999999</v>
      </c>
      <c r="Y2884">
        <v>5.3469999999999993E-4</v>
      </c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  <c r="AW2884"/>
      <c r="AX2884"/>
      <c r="AY2884"/>
      <c r="AZ2884"/>
      <c r="BA2884"/>
      <c r="BB2884"/>
      <c r="BC2884"/>
    </row>
    <row r="2885" spans="1:55" x14ac:dyDescent="0.2">
      <c r="A2885" s="3" t="str">
        <f t="shared" si="45"/>
        <v>FinlandSAR_FAO2008</v>
      </c>
      <c r="B2885" t="s">
        <v>138</v>
      </c>
      <c r="C2885" t="s">
        <v>139</v>
      </c>
      <c r="D2885" t="s">
        <v>148</v>
      </c>
      <c r="E2885" t="s">
        <v>33</v>
      </c>
      <c r="F2885">
        <v>60.034829624096382</v>
      </c>
      <c r="G2885">
        <v>11.298761795245639</v>
      </c>
      <c r="H2885" t="s">
        <v>220</v>
      </c>
      <c r="I2885" t="s">
        <v>42</v>
      </c>
      <c r="J2885">
        <v>1.4471113808342995E-3</v>
      </c>
      <c r="K2885">
        <v>0.95758415101456673</v>
      </c>
      <c r="L2885">
        <v>3.794589168789482E-2</v>
      </c>
      <c r="M2885"/>
      <c r="N2885">
        <v>3.7277122943419873E-2</v>
      </c>
      <c r="O2885">
        <v>-3.280716564588141E-2</v>
      </c>
      <c r="P2885"/>
      <c r="Q2885">
        <v>0.64154379999999989</v>
      </c>
      <c r="R2885">
        <v>1.5542373000000003</v>
      </c>
      <c r="S2885">
        <v>3.6558919999999997</v>
      </c>
      <c r="T2885">
        <v>7.0159855000000002</v>
      </c>
      <c r="U2885"/>
      <c r="V2885"/>
      <c r="W2885">
        <v>7.0330000000000002E-4</v>
      </c>
      <c r="X2885">
        <v>23.207620299999999</v>
      </c>
      <c r="Y2885">
        <v>1.8871999999999999E-3</v>
      </c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  <c r="AW2885"/>
      <c r="AX2885"/>
      <c r="AY2885"/>
      <c r="AZ2885"/>
      <c r="BA2885"/>
      <c r="BB2885"/>
      <c r="BC2885"/>
    </row>
    <row r="2886" spans="1:55" x14ac:dyDescent="0.2">
      <c r="A2886" s="3" t="str">
        <f t="shared" si="45"/>
        <v>FinlandSAR_FAO2009</v>
      </c>
      <c r="B2886" t="s">
        <v>138</v>
      </c>
      <c r="C2886" t="s">
        <v>139</v>
      </c>
      <c r="D2886" t="s">
        <v>148</v>
      </c>
      <c r="E2886" t="s">
        <v>31</v>
      </c>
      <c r="F2886">
        <v>56.559250648750037</v>
      </c>
      <c r="G2886">
        <v>10.593859759628963</v>
      </c>
      <c r="H2886" t="s">
        <v>203</v>
      </c>
      <c r="I2886" t="s">
        <v>42</v>
      </c>
      <c r="J2886">
        <v>1.3656832741731147E-3</v>
      </c>
      <c r="K2886">
        <v>0.97599105048701995</v>
      </c>
      <c r="L2886">
        <v>3.8742564905815575E-2</v>
      </c>
      <c r="M2886"/>
      <c r="N2886">
        <v>2.1367329661766628E-2</v>
      </c>
      <c r="O2886">
        <v>-3.6100945054602214E-2</v>
      </c>
      <c r="P2886"/>
      <c r="Q2886">
        <v>0.62368400000000002</v>
      </c>
      <c r="R2886">
        <v>1.5558500999999998</v>
      </c>
      <c r="S2886">
        <v>3.491158</v>
      </c>
      <c r="T2886">
        <v>7.0665258</v>
      </c>
      <c r="U2886"/>
      <c r="V2886"/>
      <c r="W2886">
        <v>1.0400000000000001E-4</v>
      </c>
      <c r="X2886">
        <v>23.207620299999999</v>
      </c>
      <c r="Y2886">
        <v>1.1902E-3</v>
      </c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  <c r="AW2886"/>
      <c r="AX2886"/>
      <c r="AY2886"/>
      <c r="AZ2886"/>
      <c r="BA2886"/>
      <c r="BB2886"/>
      <c r="BC2886"/>
    </row>
    <row r="2887" spans="1:55" x14ac:dyDescent="0.2">
      <c r="A2887" s="3" t="str">
        <f t="shared" si="45"/>
        <v>FinlandSAR_FAO2010</v>
      </c>
      <c r="B2887" t="s">
        <v>138</v>
      </c>
      <c r="C2887" t="s">
        <v>139</v>
      </c>
      <c r="D2887" t="s">
        <v>148</v>
      </c>
      <c r="E2887" t="s">
        <v>30</v>
      </c>
      <c r="F2887">
        <v>64.632605584174328</v>
      </c>
      <c r="G2887">
        <v>12.050785699721802</v>
      </c>
      <c r="H2887" t="s">
        <v>210</v>
      </c>
      <c r="I2887" t="s">
        <v>36</v>
      </c>
      <c r="J2887">
        <v>1.4976726649522411E-3</v>
      </c>
      <c r="K2887">
        <v>0.98368545492084258</v>
      </c>
      <c r="L2887">
        <v>3.3853641516824802E-2</v>
      </c>
      <c r="M2887"/>
      <c r="N2887">
        <v>1.1227402811362527E-2</v>
      </c>
      <c r="O2887">
        <v>-2.8766499249029961E-2</v>
      </c>
      <c r="P2887"/>
      <c r="Q2887">
        <v>0.62443769999999998</v>
      </c>
      <c r="R2887">
        <v>1.5655290000000002</v>
      </c>
      <c r="S2887">
        <v>3.5559789999999998</v>
      </c>
      <c r="T2887">
        <v>7.1184992000000005</v>
      </c>
      <c r="U2887"/>
      <c r="V2887"/>
      <c r="W2887">
        <v>9.1129999999999998E-4</v>
      </c>
      <c r="X2887">
        <v>23.207620299999999</v>
      </c>
      <c r="Y2887">
        <v>2.789E-4</v>
      </c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  <c r="AW2887"/>
      <c r="AX2887"/>
      <c r="AY2887"/>
      <c r="AZ2887"/>
      <c r="BA2887"/>
      <c r="BB2887"/>
      <c r="BC2887"/>
    </row>
    <row r="2888" spans="1:55" x14ac:dyDescent="0.2">
      <c r="A2888" s="3" t="str">
        <f t="shared" si="45"/>
        <v>FinlandSAR_FAO2011</v>
      </c>
      <c r="B2888" t="s">
        <v>138</v>
      </c>
      <c r="C2888" t="s">
        <v>139</v>
      </c>
      <c r="D2888" t="s">
        <v>148</v>
      </c>
      <c r="E2888" t="s">
        <v>29</v>
      </c>
      <c r="F2888">
        <v>17.167877232503358</v>
      </c>
      <c r="G2888">
        <v>3.1861563841809315</v>
      </c>
      <c r="H2888" t="s">
        <v>289</v>
      </c>
      <c r="I2888" t="s">
        <v>157</v>
      </c>
      <c r="J2888">
        <v>3.9686391387763086E-4</v>
      </c>
      <c r="K2888">
        <v>3.2645235504376249</v>
      </c>
      <c r="L2888">
        <v>0.12367166511812559</v>
      </c>
      <c r="M2888"/>
      <c r="N2888">
        <v>4.2224750460967513E-2</v>
      </c>
      <c r="O2888">
        <v>-2.4304199660167183</v>
      </c>
      <c r="P2888"/>
      <c r="Q2888">
        <v>0.61535910000000005</v>
      </c>
      <c r="R2888">
        <v>1.5466857000000001</v>
      </c>
      <c r="S2888">
        <v>3.4982260000000003</v>
      </c>
      <c r="T2888">
        <v>7.1761539000000001</v>
      </c>
      <c r="U2888"/>
      <c r="V2888"/>
      <c r="W2888">
        <v>1.0173999999999999E-3</v>
      </c>
      <c r="X2888">
        <v>7.5279157999999997</v>
      </c>
      <c r="Y2888">
        <v>1.1360999999999999E-3</v>
      </c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  <c r="AW2888"/>
      <c r="AX2888"/>
      <c r="AY2888"/>
      <c r="AZ2888"/>
      <c r="BA2888"/>
      <c r="BB2888"/>
      <c r="BC2888"/>
    </row>
    <row r="2889" spans="1:55" x14ac:dyDescent="0.2">
      <c r="A2889" s="3" t="str">
        <f t="shared" si="45"/>
        <v>FinlandSAR_FAO2012</v>
      </c>
      <c r="B2889" t="s">
        <v>138</v>
      </c>
      <c r="C2889" t="s">
        <v>139</v>
      </c>
      <c r="D2889" t="s">
        <v>148</v>
      </c>
      <c r="E2889" t="s">
        <v>28</v>
      </c>
      <c r="F2889">
        <v>11.543862684063122</v>
      </c>
      <c r="G2889">
        <v>2.1322357811046868</v>
      </c>
      <c r="H2889" t="s">
        <v>222</v>
      </c>
      <c r="I2889" t="s">
        <v>250</v>
      </c>
      <c r="J2889">
        <v>2.6391338853043141E-4</v>
      </c>
      <c r="K2889">
        <v>4.3687965657215253</v>
      </c>
      <c r="L2889">
        <v>0.18044570246006678</v>
      </c>
      <c r="M2889"/>
      <c r="N2889">
        <v>6.0227372991779833E-2</v>
      </c>
      <c r="O2889">
        <v>-3.609469641173372</v>
      </c>
      <c r="P2889"/>
      <c r="Q2889">
        <v>0.60709659999999999</v>
      </c>
      <c r="R2889">
        <v>1.5414441000000001</v>
      </c>
      <c r="S2889">
        <v>3.503155</v>
      </c>
      <c r="T2889">
        <v>7.2047574000000001</v>
      </c>
      <c r="U2889"/>
      <c r="V2889"/>
      <c r="W2889"/>
      <c r="X2889">
        <v>7.5279157999999997</v>
      </c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  <c r="AW2889"/>
      <c r="AX2889"/>
      <c r="AY2889"/>
      <c r="AZ2889"/>
      <c r="BA2889"/>
      <c r="BB2889"/>
      <c r="BC2889"/>
    </row>
    <row r="2890" spans="1:55" x14ac:dyDescent="0.2">
      <c r="A2890" s="3" t="str">
        <f t="shared" si="45"/>
        <v>FinlandSAR_FAO2013</v>
      </c>
      <c r="B2890" t="s">
        <v>138</v>
      </c>
      <c r="C2890" t="s">
        <v>139</v>
      </c>
      <c r="D2890" t="s">
        <v>148</v>
      </c>
      <c r="E2890" t="s">
        <v>27</v>
      </c>
      <c r="F2890">
        <v>12.329851311984502</v>
      </c>
      <c r="G2890">
        <v>2.2669451712537776</v>
      </c>
      <c r="H2890" t="s">
        <v>224</v>
      </c>
      <c r="I2890" t="s">
        <v>286</v>
      </c>
      <c r="J2890">
        <v>2.7807850579669274E-4</v>
      </c>
      <c r="K2890">
        <v>4.1560777925465606</v>
      </c>
      <c r="L2890">
        <v>0.16076486322606118</v>
      </c>
      <c r="M2890"/>
      <c r="N2890">
        <v>5.9201105561288221E-2</v>
      </c>
      <c r="O2890">
        <v>-3.3760437613339098</v>
      </c>
      <c r="P2890"/>
      <c r="Q2890">
        <v>0.61143029999999998</v>
      </c>
      <c r="R2890">
        <v>1.5410010000000001</v>
      </c>
      <c r="S2890">
        <v>3.5296909999999997</v>
      </c>
      <c r="T2890">
        <v>7.2080571999999998</v>
      </c>
      <c r="U2890"/>
      <c r="V2890"/>
      <c r="W2890">
        <v>3.1409999999999999E-4</v>
      </c>
      <c r="X2890">
        <v>7.5279157999999997</v>
      </c>
      <c r="Y2890">
        <v>4.9319999999999995E-4</v>
      </c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  <c r="AW2890"/>
      <c r="AX2890"/>
      <c r="AY2890"/>
      <c r="AZ2890"/>
      <c r="BA2890"/>
      <c r="BB2890"/>
      <c r="BC2890"/>
    </row>
    <row r="2891" spans="1:55" x14ac:dyDescent="0.2">
      <c r="A2891" s="3" t="str">
        <f t="shared" si="45"/>
        <v>FinlandSAR_FAO2014</v>
      </c>
      <c r="B2891" t="s">
        <v>138</v>
      </c>
      <c r="C2891" t="s">
        <v>139</v>
      </c>
      <c r="D2891" t="s">
        <v>148</v>
      </c>
      <c r="E2891" t="s">
        <v>24</v>
      </c>
      <c r="F2891">
        <v>8.3411270859104132</v>
      </c>
      <c r="G2891">
        <v>1.5272560210268535</v>
      </c>
      <c r="H2891" t="s">
        <v>305</v>
      </c>
      <c r="I2891" t="s">
        <v>239</v>
      </c>
      <c r="J2891">
        <v>1.856644623127973E-4</v>
      </c>
      <c r="K2891">
        <v>5.6658952794265529</v>
      </c>
      <c r="L2891">
        <v>0.22525142752792413</v>
      </c>
      <c r="M2891"/>
      <c r="N2891">
        <v>8.5143040520282223E-2</v>
      </c>
      <c r="O2891">
        <v>-4.9762897474747598</v>
      </c>
      <c r="P2891"/>
      <c r="Q2891">
        <v>0.60466380000000008</v>
      </c>
      <c r="R2891">
        <v>1.5450225</v>
      </c>
      <c r="S2891">
        <v>3.602293</v>
      </c>
      <c r="T2891">
        <v>7.2303141999999996</v>
      </c>
      <c r="U2891"/>
      <c r="V2891"/>
      <c r="W2891"/>
      <c r="X2891">
        <v>7.5279157999999997</v>
      </c>
      <c r="Y2891">
        <v>1.5389999999999997E-4</v>
      </c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  <c r="AW2891"/>
      <c r="AX2891"/>
      <c r="AY2891"/>
      <c r="AZ2891"/>
      <c r="BA2891"/>
      <c r="BB2891"/>
      <c r="BC2891"/>
    </row>
    <row r="2892" spans="1:55" x14ac:dyDescent="0.2">
      <c r="A2892" s="3" t="str">
        <f t="shared" si="45"/>
        <v>FinlandSAR_FAO2015</v>
      </c>
      <c r="B2892" t="s">
        <v>138</v>
      </c>
      <c r="C2892" t="s">
        <v>139</v>
      </c>
      <c r="D2892" t="s">
        <v>148</v>
      </c>
      <c r="E2892" t="s">
        <v>22</v>
      </c>
      <c r="F2892">
        <v>4.9001592325590435</v>
      </c>
      <c r="G2892">
        <v>0.89426617580209755</v>
      </c>
      <c r="H2892" t="s">
        <v>314</v>
      </c>
      <c r="I2892" t="s">
        <v>215</v>
      </c>
      <c r="J2892">
        <v>1.0929408461425548E-4</v>
      </c>
      <c r="K2892">
        <v>8.9528694827093567</v>
      </c>
      <c r="L2892">
        <v>0.37367689325650277</v>
      </c>
      <c r="M2892"/>
      <c r="N2892">
        <v>0.15432298515020565</v>
      </c>
      <c r="O2892">
        <v>-8.4808693611160635</v>
      </c>
      <c r="P2892"/>
      <c r="Q2892">
        <v>0.6046262</v>
      </c>
      <c r="R2892">
        <v>1.5479499000000001</v>
      </c>
      <c r="S2892">
        <v>3.5501200000000002</v>
      </c>
      <c r="T2892">
        <v>7.2303544000000004</v>
      </c>
      <c r="U2892"/>
      <c r="V2892"/>
      <c r="W2892">
        <v>1.0400000000000001E-4</v>
      </c>
      <c r="X2892">
        <v>7.5279157999999997</v>
      </c>
      <c r="Y2892">
        <v>2.6209999999999997E-4</v>
      </c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/>
      <c r="AW2892"/>
      <c r="AX2892"/>
      <c r="AY2892"/>
      <c r="AZ2892"/>
      <c r="BA2892"/>
      <c r="BB2892"/>
      <c r="BC2892"/>
    </row>
    <row r="2893" spans="1:55" x14ac:dyDescent="0.2">
      <c r="A2893" s="3" t="str">
        <f t="shared" si="45"/>
        <v>FinlandSAR_FAO2016</v>
      </c>
      <c r="B2893" t="s">
        <v>138</v>
      </c>
      <c r="C2893" t="s">
        <v>139</v>
      </c>
      <c r="D2893" t="s">
        <v>148</v>
      </c>
      <c r="E2893" t="s">
        <v>21</v>
      </c>
      <c r="F2893">
        <v>68.935473932083696</v>
      </c>
      <c r="G2893">
        <v>12.544435481006905</v>
      </c>
      <c r="H2893" t="s">
        <v>161</v>
      </c>
      <c r="I2893" t="s">
        <v>132</v>
      </c>
      <c r="J2893">
        <v>1.5172877013558252E-3</v>
      </c>
      <c r="K2893">
        <v>0.67720562279938323</v>
      </c>
      <c r="L2893">
        <v>2.5001591377923047E-2</v>
      </c>
      <c r="M2893"/>
      <c r="N2893">
        <v>1.1690128148489146E-2</v>
      </c>
      <c r="O2893">
        <v>0.28610265767420467</v>
      </c>
      <c r="P2893"/>
      <c r="Q2893">
        <v>0.60127169999999996</v>
      </c>
      <c r="R2893">
        <v>1.5377166</v>
      </c>
      <c r="S2893">
        <v>3.5252269999999997</v>
      </c>
      <c r="T2893">
        <v>7.3241037999999996</v>
      </c>
      <c r="U2893"/>
      <c r="V2893"/>
      <c r="W2893">
        <v>2.1010000000000001E-4</v>
      </c>
      <c r="X2893"/>
      <c r="Y2893">
        <v>9.2599999999999996E-4</v>
      </c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  <c r="AW2893"/>
      <c r="AX2893"/>
      <c r="AY2893"/>
      <c r="AZ2893"/>
      <c r="BA2893"/>
      <c r="BB2893"/>
      <c r="BC2893"/>
    </row>
    <row r="2894" spans="1:55" x14ac:dyDescent="0.2">
      <c r="A2894" s="3" t="str">
        <f t="shared" si="45"/>
        <v>FinlandSAR_FAO2017</v>
      </c>
      <c r="B2894" t="s">
        <v>138</v>
      </c>
      <c r="C2894" t="s">
        <v>139</v>
      </c>
      <c r="D2894" t="s">
        <v>148</v>
      </c>
      <c r="E2894" t="s">
        <v>20</v>
      </c>
      <c r="F2894">
        <v>66.334385361791618</v>
      </c>
      <c r="G2894">
        <v>12.042811946266362</v>
      </c>
      <c r="H2894" t="s">
        <v>161</v>
      </c>
      <c r="I2894" t="s">
        <v>40</v>
      </c>
      <c r="J2894">
        <v>1.4395553699798121E-3</v>
      </c>
      <c r="K2894">
        <v>0.66325204336580168</v>
      </c>
      <c r="L2894">
        <v>2.512970725203709E-2</v>
      </c>
      <c r="M2894"/>
      <c r="N2894">
        <v>1.2915918879933666E-2</v>
      </c>
      <c r="O2894">
        <v>0.29870233050222744</v>
      </c>
      <c r="P2894"/>
      <c r="Q2894">
        <v>0.57868890000000006</v>
      </c>
      <c r="R2894">
        <v>1.5062208000000001</v>
      </c>
      <c r="S2894">
        <v>3.524607</v>
      </c>
      <c r="T2894">
        <v>7.4027390999999998</v>
      </c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  <c r="AW2894"/>
      <c r="AX2894"/>
      <c r="AY2894"/>
      <c r="AZ2894"/>
      <c r="BA2894"/>
      <c r="BB2894"/>
      <c r="BC2894"/>
    </row>
    <row r="2895" spans="1:55" x14ac:dyDescent="0.2">
      <c r="A2895" s="3" t="str">
        <f t="shared" si="45"/>
        <v>FinlandSAR_FAO2018</v>
      </c>
      <c r="B2895" t="s">
        <v>138</v>
      </c>
      <c r="C2895" t="s">
        <v>139</v>
      </c>
      <c r="D2895" t="s">
        <v>148</v>
      </c>
      <c r="E2895" t="s">
        <v>19</v>
      </c>
      <c r="F2895">
        <v>68.019509966498461</v>
      </c>
      <c r="G2895">
        <v>12.332372705499198</v>
      </c>
      <c r="H2895" t="s">
        <v>161</v>
      </c>
      <c r="I2895" t="s">
        <v>34</v>
      </c>
      <c r="J2895">
        <v>1.4408249241667835E-3</v>
      </c>
      <c r="K2895">
        <v>0.66739779680059486</v>
      </c>
      <c r="L2895">
        <v>2.3676013247831914E-2</v>
      </c>
      <c r="M2895"/>
      <c r="N2895">
        <v>1.2572489227644038E-2</v>
      </c>
      <c r="O2895">
        <v>0.29635370072392914</v>
      </c>
      <c r="P2895"/>
      <c r="Q2895">
        <v>0.55118060000000002</v>
      </c>
      <c r="R2895">
        <v>1.4483952</v>
      </c>
      <c r="S2895">
        <v>3.5206389999999996</v>
      </c>
      <c r="T2895">
        <v>7.6202300999999997</v>
      </c>
      <c r="U2895"/>
      <c r="V2895"/>
      <c r="W2895">
        <v>2.1010000000000001E-4</v>
      </c>
      <c r="X2895"/>
      <c r="Y2895">
        <v>8.0520000000000006E-4</v>
      </c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  <c r="AW2895"/>
      <c r="AX2895"/>
      <c r="AY2895"/>
      <c r="AZ2895"/>
      <c r="BA2895"/>
      <c r="BB2895"/>
      <c r="BC2895"/>
    </row>
    <row r="2896" spans="1:55" x14ac:dyDescent="0.2">
      <c r="A2896" s="3" t="str">
        <f t="shared" si="45"/>
        <v>FinlandSAR_FAO2019</v>
      </c>
      <c r="B2896" t="s">
        <v>138</v>
      </c>
      <c r="C2896" t="s">
        <v>139</v>
      </c>
      <c r="D2896" t="s">
        <v>148</v>
      </c>
      <c r="E2896" t="s">
        <v>18</v>
      </c>
      <c r="F2896">
        <v>64.975206576574422</v>
      </c>
      <c r="G2896">
        <v>11.767447111687147</v>
      </c>
      <c r="H2896" t="s">
        <v>164</v>
      </c>
      <c r="I2896" t="s">
        <v>38</v>
      </c>
      <c r="J2896">
        <v>1.3695353848155161E-3</v>
      </c>
      <c r="K2896">
        <v>0.64650035859871058</v>
      </c>
      <c r="L2896">
        <v>2.3915244510977752E-2</v>
      </c>
      <c r="M2896"/>
      <c r="N2896">
        <v>1.2887678492823721E-2</v>
      </c>
      <c r="O2896">
        <v>0.31669671839748792</v>
      </c>
      <c r="P2896"/>
      <c r="Q2896">
        <v>0.54719370000000001</v>
      </c>
      <c r="R2896">
        <v>1.4191758000000001</v>
      </c>
      <c r="S2896">
        <v>3.683141</v>
      </c>
      <c r="T2896">
        <v>7.7657809999999996</v>
      </c>
      <c r="U2896"/>
      <c r="V2896"/>
      <c r="W2896">
        <v>1.0400000000000001E-4</v>
      </c>
      <c r="X2896"/>
      <c r="Y2896">
        <v>1.1402999999999999E-3</v>
      </c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  <c r="AW2896"/>
      <c r="AX2896"/>
      <c r="AY2896"/>
      <c r="AZ2896"/>
      <c r="BA2896"/>
      <c r="BB2896"/>
      <c r="BC2896"/>
    </row>
    <row r="2897" spans="1:55" x14ac:dyDescent="0.2">
      <c r="A2897" s="3" t="str">
        <f t="shared" si="45"/>
        <v>FinlandSAR_FAO2020</v>
      </c>
      <c r="B2897" t="s">
        <v>138</v>
      </c>
      <c r="C2897" t="s">
        <v>139</v>
      </c>
      <c r="D2897" t="s">
        <v>148</v>
      </c>
      <c r="E2897" t="s">
        <v>107</v>
      </c>
      <c r="F2897">
        <v>60.184604694503832</v>
      </c>
      <c r="G2897">
        <v>10.884191459312973</v>
      </c>
      <c r="H2897" t="s">
        <v>161</v>
      </c>
      <c r="I2897" t="s">
        <v>42</v>
      </c>
      <c r="J2897">
        <v>1.3353052107201928E-3</v>
      </c>
      <c r="K2897">
        <v>0.61885379175580391</v>
      </c>
      <c r="L2897">
        <v>2.4879536788899505E-2</v>
      </c>
      <c r="M2897"/>
      <c r="N2897">
        <v>1.3690952886477037E-2</v>
      </c>
      <c r="O2897">
        <v>0.34257571856881952</v>
      </c>
      <c r="P2897"/>
      <c r="Q2897">
        <v>0.54920779999999991</v>
      </c>
      <c r="R2897">
        <v>1.4091125999999998</v>
      </c>
      <c r="S2897">
        <v>3.6082139999999998</v>
      </c>
      <c r="T2897">
        <v>7.8255333</v>
      </c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  <c r="AW2897"/>
      <c r="AX2897"/>
      <c r="AY2897"/>
      <c r="AZ2897"/>
      <c r="BA2897"/>
      <c r="BB2897"/>
      <c r="BC2897"/>
    </row>
    <row r="2898" spans="1:55" x14ac:dyDescent="0.2">
      <c r="A2898" s="3" t="str">
        <f t="shared" si="45"/>
        <v>United KingdomAR4_FAO1990</v>
      </c>
      <c r="B2898" t="s">
        <v>172</v>
      </c>
      <c r="C2898" t="s">
        <v>301</v>
      </c>
      <c r="D2898" t="s">
        <v>142</v>
      </c>
      <c r="E2898" t="s">
        <v>79</v>
      </c>
      <c r="F2898">
        <v>744.01630444500017</v>
      </c>
      <c r="G2898">
        <v>12.996465989762436</v>
      </c>
      <c r="H2898" t="s">
        <v>152</v>
      </c>
      <c r="I2898" t="s">
        <v>106</v>
      </c>
      <c r="J2898">
        <v>2.2992414785510656E-2</v>
      </c>
      <c r="K2898">
        <v>0.7655595851637762</v>
      </c>
      <c r="L2898">
        <v>8.7949171050507799E-2</v>
      </c>
      <c r="M2898"/>
      <c r="N2898">
        <v>4.2945034059212572E-2</v>
      </c>
      <c r="O2898">
        <v>0.10354620972650341</v>
      </c>
      <c r="P2898"/>
      <c r="Q2898">
        <v>7.191824200000001</v>
      </c>
      <c r="R2898">
        <v>30.653100000000002</v>
      </c>
      <c r="S2898">
        <v>26.142377799999998</v>
      </c>
      <c r="T2898">
        <v>2.7924119999999997</v>
      </c>
      <c r="U2898"/>
      <c r="V2898"/>
      <c r="W2898">
        <v>6.5799999999999995E-4</v>
      </c>
      <c r="X2898"/>
      <c r="Y2898">
        <v>2.9298000000000002E-3</v>
      </c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  <c r="AW2898"/>
      <c r="AX2898"/>
      <c r="AY2898"/>
      <c r="AZ2898"/>
      <c r="BA2898"/>
      <c r="BB2898"/>
      <c r="BC2898"/>
    </row>
    <row r="2899" spans="1:55" x14ac:dyDescent="0.2">
      <c r="A2899" s="3" t="str">
        <f t="shared" si="45"/>
        <v>United KingdomAR4_FAO1991</v>
      </c>
      <c r="B2899" t="s">
        <v>172</v>
      </c>
      <c r="C2899" t="s">
        <v>301</v>
      </c>
      <c r="D2899" t="s">
        <v>142</v>
      </c>
      <c r="E2899" t="s">
        <v>78</v>
      </c>
      <c r="F2899">
        <v>752.51918315100011</v>
      </c>
      <c r="G2899">
        <v>13.104406319631712</v>
      </c>
      <c r="H2899" t="s">
        <v>203</v>
      </c>
      <c r="I2899" t="s">
        <v>104</v>
      </c>
      <c r="J2899">
        <v>2.31273965642943E-2</v>
      </c>
      <c r="K2899">
        <v>0.77094101612634625</v>
      </c>
      <c r="L2899">
        <v>8.7757451249915339E-2</v>
      </c>
      <c r="M2899"/>
      <c r="N2899">
        <v>4.0950784641747034E-2</v>
      </c>
      <c r="O2899">
        <v>0.10035074798199137</v>
      </c>
      <c r="P2899"/>
      <c r="Q2899">
        <v>7.1262680999999999</v>
      </c>
      <c r="R2899">
        <v>30.223907500000003</v>
      </c>
      <c r="S2899">
        <v>25.114099</v>
      </c>
      <c r="T2899">
        <v>2.7924119999999997</v>
      </c>
      <c r="U2899"/>
      <c r="V2899"/>
      <c r="W2899">
        <v>6.5799999999999995E-4</v>
      </c>
      <c r="X2899"/>
      <c r="Y2899">
        <v>2.9298000000000002E-3</v>
      </c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  <c r="AW2899"/>
      <c r="AX2899"/>
      <c r="AY2899"/>
      <c r="AZ2899"/>
      <c r="BA2899"/>
      <c r="BB2899"/>
      <c r="BC2899"/>
    </row>
    <row r="2900" spans="1:55" x14ac:dyDescent="0.2">
      <c r="A2900" s="3" t="str">
        <f t="shared" si="45"/>
        <v>United KingdomAR4_FAO1992</v>
      </c>
      <c r="B2900" t="s">
        <v>172</v>
      </c>
      <c r="C2900" t="s">
        <v>301</v>
      </c>
      <c r="D2900" t="s">
        <v>142</v>
      </c>
      <c r="E2900" t="s">
        <v>76</v>
      </c>
      <c r="F2900">
        <v>734.792607266</v>
      </c>
      <c r="G2900">
        <v>12.761157993756278</v>
      </c>
      <c r="H2900" t="s">
        <v>220</v>
      </c>
      <c r="I2900" t="s">
        <v>104</v>
      </c>
      <c r="J2900">
        <v>2.2649678365741981E-2</v>
      </c>
      <c r="K2900">
        <v>0.77291543126454521</v>
      </c>
      <c r="L2900">
        <v>9.0134735481931932E-2</v>
      </c>
      <c r="M2900"/>
      <c r="N2900">
        <v>3.5300892911147588E-2</v>
      </c>
      <c r="O2900">
        <v>0.10164894034237526</v>
      </c>
      <c r="P2900"/>
      <c r="Q2900">
        <v>7.0910234999999995</v>
      </c>
      <c r="R2900">
        <v>30.3037375</v>
      </c>
      <c r="S2900">
        <v>24.241465599999998</v>
      </c>
      <c r="T2900">
        <v>2.7924119999999997</v>
      </c>
      <c r="U2900"/>
      <c r="V2900"/>
      <c r="W2900">
        <v>6.5799999999999995E-4</v>
      </c>
      <c r="X2900"/>
      <c r="Y2900">
        <v>2.9298000000000002E-3</v>
      </c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  <c r="AW2900"/>
      <c r="AX2900"/>
      <c r="AY2900"/>
      <c r="AZ2900"/>
      <c r="BA2900"/>
      <c r="BB2900"/>
      <c r="BC2900"/>
    </row>
    <row r="2901" spans="1:55" x14ac:dyDescent="0.2">
      <c r="A2901" s="3" t="str">
        <f t="shared" si="45"/>
        <v>United KingdomAR4_FAO1993</v>
      </c>
      <c r="B2901" t="s">
        <v>172</v>
      </c>
      <c r="C2901" t="s">
        <v>301</v>
      </c>
      <c r="D2901" t="s">
        <v>142</v>
      </c>
      <c r="E2901" t="s">
        <v>73</v>
      </c>
      <c r="F2901">
        <v>715.69701040100006</v>
      </c>
      <c r="G2901">
        <v>12.399760853595689</v>
      </c>
      <c r="H2901" t="s">
        <v>183</v>
      </c>
      <c r="I2901" t="s">
        <v>104</v>
      </c>
      <c r="J2901">
        <v>2.1958185850197175E-2</v>
      </c>
      <c r="K2901">
        <v>0.77167408644414859</v>
      </c>
      <c r="L2901">
        <v>9.3290076625569082E-2</v>
      </c>
      <c r="M2901"/>
      <c r="N2901">
        <v>3.1012343583165236E-2</v>
      </c>
      <c r="O2901">
        <v>0.10402349334711708</v>
      </c>
      <c r="P2901"/>
      <c r="Q2901">
        <v>7.0985577000000006</v>
      </c>
      <c r="R2901">
        <v>30.162212499999999</v>
      </c>
      <c r="S2901">
        <v>24.145956600000002</v>
      </c>
      <c r="T2901">
        <v>2.7920612</v>
      </c>
      <c r="U2901"/>
      <c r="V2901"/>
      <c r="W2901">
        <v>6.5799999999999995E-4</v>
      </c>
      <c r="X2901"/>
      <c r="Y2901">
        <v>2.9298000000000002E-3</v>
      </c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  <c r="AW2901"/>
      <c r="AX2901"/>
      <c r="AY2901"/>
      <c r="AZ2901"/>
      <c r="BA2901"/>
      <c r="BB2901"/>
      <c r="BC2901"/>
    </row>
    <row r="2902" spans="1:55" x14ac:dyDescent="0.2">
      <c r="A2902" s="3" t="str">
        <f t="shared" si="45"/>
        <v>United KingdomAR4_FAO1994</v>
      </c>
      <c r="B2902" t="s">
        <v>172</v>
      </c>
      <c r="C2902" t="s">
        <v>301</v>
      </c>
      <c r="D2902" t="s">
        <v>142</v>
      </c>
      <c r="E2902" t="s">
        <v>70</v>
      </c>
      <c r="F2902">
        <v>712.23111259699999</v>
      </c>
      <c r="G2902">
        <v>12.30833738677347</v>
      </c>
      <c r="H2902" t="s">
        <v>203</v>
      </c>
      <c r="I2902" t="s">
        <v>104</v>
      </c>
      <c r="J2902">
        <v>2.1671547076536086E-2</v>
      </c>
      <c r="K2902">
        <v>0.76747083424210183</v>
      </c>
      <c r="L2902">
        <v>9.4475182788137338E-2</v>
      </c>
      <c r="M2902"/>
      <c r="N2902">
        <v>3.2368184401464613E-2</v>
      </c>
      <c r="O2902">
        <v>0.10568579856829616</v>
      </c>
      <c r="P2902"/>
      <c r="Q2902">
        <v>7.1598192000000003</v>
      </c>
      <c r="R2902">
        <v>30.257422500000001</v>
      </c>
      <c r="S2902">
        <v>24.816307600000002</v>
      </c>
      <c r="T2902">
        <v>2.7902660999999997</v>
      </c>
      <c r="U2902"/>
      <c r="V2902"/>
      <c r="W2902">
        <v>6.5799999999999995E-4</v>
      </c>
      <c r="X2902"/>
      <c r="Y2902">
        <v>2.9298000000000002E-3</v>
      </c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  <c r="AW2902"/>
      <c r="AX2902"/>
      <c r="AY2902"/>
      <c r="AZ2902"/>
      <c r="BA2902"/>
      <c r="BB2902"/>
      <c r="BC2902"/>
    </row>
    <row r="2903" spans="1:55" x14ac:dyDescent="0.2">
      <c r="A2903" s="3" t="str">
        <f t="shared" si="45"/>
        <v>United KingdomAR4_FAO1995</v>
      </c>
      <c r="B2903" t="s">
        <v>172</v>
      </c>
      <c r="C2903" t="s">
        <v>301</v>
      </c>
      <c r="D2903" t="s">
        <v>142</v>
      </c>
      <c r="E2903" t="s">
        <v>68</v>
      </c>
      <c r="F2903">
        <v>703.01809258899993</v>
      </c>
      <c r="G2903">
        <v>12.117025958362282</v>
      </c>
      <c r="H2903" t="s">
        <v>153</v>
      </c>
      <c r="I2903" t="s">
        <v>104</v>
      </c>
      <c r="J2903">
        <v>2.090355195478634E-2</v>
      </c>
      <c r="K2903">
        <v>0.7662345935767011</v>
      </c>
      <c r="L2903">
        <v>9.7162518975075385E-2</v>
      </c>
      <c r="M2903"/>
      <c r="N2903">
        <v>3.0450901195391171E-2</v>
      </c>
      <c r="O2903">
        <v>0.10615198625283243</v>
      </c>
      <c r="P2903"/>
      <c r="Q2903">
        <v>7.0140442999999992</v>
      </c>
      <c r="R2903">
        <v>29.837487499999995</v>
      </c>
      <c r="S2903">
        <v>24.748065599999997</v>
      </c>
      <c r="T2903">
        <v>2.7879443999999998</v>
      </c>
      <c r="U2903"/>
      <c r="V2903"/>
      <c r="W2903">
        <v>6.5799999999999995E-4</v>
      </c>
      <c r="X2903"/>
      <c r="Y2903">
        <v>2.9298000000000002E-3</v>
      </c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  <c r="AW2903"/>
      <c r="AX2903"/>
      <c r="AY2903"/>
      <c r="AZ2903"/>
      <c r="BA2903"/>
      <c r="BB2903"/>
      <c r="BC2903"/>
    </row>
    <row r="2904" spans="1:55" x14ac:dyDescent="0.2">
      <c r="A2904" s="3" t="str">
        <f t="shared" si="45"/>
        <v>United KingdomAR4_FAO1996</v>
      </c>
      <c r="B2904" t="s">
        <v>172</v>
      </c>
      <c r="C2904" t="s">
        <v>301</v>
      </c>
      <c r="D2904" t="s">
        <v>142</v>
      </c>
      <c r="E2904" t="s">
        <v>65</v>
      </c>
      <c r="F2904">
        <v>723.50975988499999</v>
      </c>
      <c r="G2904">
        <v>12.438502618497273</v>
      </c>
      <c r="H2904" t="s">
        <v>220</v>
      </c>
      <c r="I2904" t="s">
        <v>104</v>
      </c>
      <c r="J2904">
        <v>2.1284741490333277E-2</v>
      </c>
      <c r="K2904">
        <v>0.77123355234584789</v>
      </c>
      <c r="L2904">
        <v>9.481034529776515E-2</v>
      </c>
      <c r="M2904"/>
      <c r="N2904">
        <v>2.966548420080958E-2</v>
      </c>
      <c r="O2904">
        <v>0.10429061815557736</v>
      </c>
      <c r="P2904"/>
      <c r="Q2904">
        <v>7.0420809000000002</v>
      </c>
      <c r="R2904">
        <v>29.829725000000003</v>
      </c>
      <c r="S2904">
        <v>25.632589199999998</v>
      </c>
      <c r="T2904">
        <v>2.7879677000000003</v>
      </c>
      <c r="U2904"/>
      <c r="V2904"/>
      <c r="W2904">
        <v>2.4558999999999996E-3</v>
      </c>
      <c r="X2904"/>
      <c r="Y2904">
        <v>3.6124E-3</v>
      </c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  <c r="AW2904"/>
      <c r="AX2904"/>
      <c r="AY2904"/>
      <c r="AZ2904"/>
      <c r="BA2904"/>
      <c r="BB2904"/>
      <c r="BC2904"/>
    </row>
    <row r="2905" spans="1:55" x14ac:dyDescent="0.2">
      <c r="A2905" s="3" t="str">
        <f t="shared" si="45"/>
        <v>United KingdomAR4_FAO1997</v>
      </c>
      <c r="B2905" t="s">
        <v>172</v>
      </c>
      <c r="C2905" t="s">
        <v>301</v>
      </c>
      <c r="D2905" t="s">
        <v>142</v>
      </c>
      <c r="E2905" t="s">
        <v>64</v>
      </c>
      <c r="F2905">
        <v>700.42872373699993</v>
      </c>
      <c r="G2905">
        <v>12.010722023255878</v>
      </c>
      <c r="H2905" t="s">
        <v>220</v>
      </c>
      <c r="I2905" t="s">
        <v>104</v>
      </c>
      <c r="J2905">
        <v>1.9829034541565461E-2</v>
      </c>
      <c r="K2905">
        <v>0.76542869816445125</v>
      </c>
      <c r="L2905">
        <v>9.7814576116277682E-2</v>
      </c>
      <c r="M2905"/>
      <c r="N2905">
        <v>3.1267928221378118E-2</v>
      </c>
      <c r="O2905">
        <v>0.10548879749789296</v>
      </c>
      <c r="P2905"/>
      <c r="Q2905">
        <v>7.0319045000000004</v>
      </c>
      <c r="R2905">
        <v>29.251044999999998</v>
      </c>
      <c r="S2905">
        <v>24.972995999999998</v>
      </c>
      <c r="T2905">
        <v>2.7897833999999997</v>
      </c>
      <c r="U2905"/>
      <c r="V2905"/>
      <c r="W2905">
        <v>1.7154E-3</v>
      </c>
      <c r="X2905"/>
      <c r="Y2905">
        <v>2.8052000000000003E-3</v>
      </c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  <c r="AW2905"/>
      <c r="AX2905"/>
      <c r="AY2905"/>
      <c r="AZ2905"/>
      <c r="BA2905"/>
      <c r="BB2905"/>
      <c r="BC2905"/>
    </row>
    <row r="2906" spans="1:55" x14ac:dyDescent="0.2">
      <c r="A2906" s="3" t="str">
        <f t="shared" si="45"/>
        <v>United KingdomAR4_FAO1998</v>
      </c>
      <c r="B2906" t="s">
        <v>172</v>
      </c>
      <c r="C2906" t="s">
        <v>301</v>
      </c>
      <c r="D2906" t="s">
        <v>142</v>
      </c>
      <c r="E2906" t="s">
        <v>62</v>
      </c>
      <c r="F2906">
        <v>701.26776217899999</v>
      </c>
      <c r="G2906">
        <v>11.99011868572957</v>
      </c>
      <c r="H2906" t="s">
        <v>183</v>
      </c>
      <c r="I2906" t="s">
        <v>106</v>
      </c>
      <c r="J2906">
        <v>2.0130375969675811E-2</v>
      </c>
      <c r="K2906">
        <v>0.76736333752447894</v>
      </c>
      <c r="L2906">
        <v>9.6142677038946023E-2</v>
      </c>
      <c r="M2906"/>
      <c r="N2906">
        <v>3.173396841864181E-2</v>
      </c>
      <c r="O2906">
        <v>0.10476001701793325</v>
      </c>
      <c r="P2906"/>
      <c r="Q2906">
        <v>6.9599302999999999</v>
      </c>
      <c r="R2906">
        <v>29.362412499999998</v>
      </c>
      <c r="S2906">
        <v>24.5077584</v>
      </c>
      <c r="T2906">
        <v>2.7929173999999999</v>
      </c>
      <c r="U2906"/>
      <c r="V2906"/>
      <c r="W2906">
        <v>1.8799999999999999E-3</v>
      </c>
      <c r="X2906"/>
      <c r="Y2906">
        <v>2.7976999999999998E-3</v>
      </c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  <c r="AW2906"/>
      <c r="AX2906"/>
      <c r="AY2906"/>
      <c r="AZ2906"/>
      <c r="BA2906"/>
      <c r="BB2906"/>
      <c r="BC2906"/>
    </row>
    <row r="2907" spans="1:55" x14ac:dyDescent="0.2">
      <c r="A2907" s="3" t="str">
        <f t="shared" si="45"/>
        <v>United KingdomAR4_FAO1999</v>
      </c>
      <c r="B2907" t="s">
        <v>172</v>
      </c>
      <c r="C2907" t="s">
        <v>301</v>
      </c>
      <c r="D2907" t="s">
        <v>142</v>
      </c>
      <c r="E2907" t="s">
        <v>60</v>
      </c>
      <c r="F2907">
        <v>685.97017147200006</v>
      </c>
      <c r="G2907">
        <v>11.68952530849675</v>
      </c>
      <c r="H2907" t="s">
        <v>203</v>
      </c>
      <c r="I2907" t="s">
        <v>106</v>
      </c>
      <c r="J2907">
        <v>1.9690371075607182E-2</v>
      </c>
      <c r="K2907">
        <v>0.78135029842019565</v>
      </c>
      <c r="L2907">
        <v>9.4333314545064481E-2</v>
      </c>
      <c r="M2907"/>
      <c r="N2907">
        <v>1.8122137008267009E-2</v>
      </c>
      <c r="O2907">
        <v>0.1061942500264728</v>
      </c>
      <c r="P2907"/>
      <c r="Q2907">
        <v>6.7648895000000016</v>
      </c>
      <c r="R2907">
        <v>29.233165</v>
      </c>
      <c r="S2907">
        <v>24.2646798</v>
      </c>
      <c r="T2907">
        <v>2.8036911</v>
      </c>
      <c r="U2907"/>
      <c r="V2907"/>
      <c r="W2907">
        <v>1.8799999999999999E-3</v>
      </c>
      <c r="X2907"/>
      <c r="Y2907">
        <v>2.8077000000000002E-3</v>
      </c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  <c r="AW2907"/>
      <c r="AX2907"/>
      <c r="AY2907"/>
      <c r="AZ2907"/>
      <c r="BA2907"/>
      <c r="BB2907"/>
      <c r="BC2907"/>
    </row>
    <row r="2908" spans="1:55" x14ac:dyDescent="0.2">
      <c r="A2908" s="3" t="str">
        <f t="shared" si="45"/>
        <v>United KingdomAR4_FAO2000</v>
      </c>
      <c r="B2908" t="s">
        <v>172</v>
      </c>
      <c r="C2908" t="s">
        <v>301</v>
      </c>
      <c r="D2908" t="s">
        <v>142</v>
      </c>
      <c r="E2908" t="s">
        <v>58</v>
      </c>
      <c r="F2908">
        <v>689.15968630399993</v>
      </c>
      <c r="G2908">
        <v>11.701991297297988</v>
      </c>
      <c r="H2908" t="s">
        <v>183</v>
      </c>
      <c r="I2908" t="s">
        <v>106</v>
      </c>
      <c r="J2908">
        <v>1.9384995485361135E-2</v>
      </c>
      <c r="K2908">
        <v>0.7894274540937295</v>
      </c>
      <c r="L2908">
        <v>9.0463081271267537E-2</v>
      </c>
      <c r="M2908"/>
      <c r="N2908">
        <v>1.800768909823559E-2</v>
      </c>
      <c r="O2908">
        <v>0.10210177553676733</v>
      </c>
      <c r="P2908"/>
      <c r="Q2908">
        <v>6.5035936000000003</v>
      </c>
      <c r="R2908">
        <v>28.236045000000001</v>
      </c>
      <c r="S2908">
        <v>23.105102200000001</v>
      </c>
      <c r="T2908">
        <v>2.7975243000000001</v>
      </c>
      <c r="U2908"/>
      <c r="V2908"/>
      <c r="W2908">
        <v>1.8799999999999999E-3</v>
      </c>
      <c r="X2908"/>
      <c r="Y2908">
        <v>2.7976999999999998E-3</v>
      </c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  <c r="AW2908"/>
      <c r="AX2908"/>
      <c r="AY2908"/>
      <c r="AZ2908"/>
      <c r="BA2908"/>
      <c r="BB2908"/>
      <c r="BC2908"/>
    </row>
    <row r="2909" spans="1:55" x14ac:dyDescent="0.2">
      <c r="A2909" s="3" t="str">
        <f t="shared" si="45"/>
        <v>United KingdomAR4_FAO2001</v>
      </c>
      <c r="B2909" t="s">
        <v>172</v>
      </c>
      <c r="C2909" t="s">
        <v>301</v>
      </c>
      <c r="D2909" t="s">
        <v>142</v>
      </c>
      <c r="E2909" t="s">
        <v>55</v>
      </c>
      <c r="F2909">
        <v>698.64534733100004</v>
      </c>
      <c r="G2909">
        <v>11.817476516336619</v>
      </c>
      <c r="H2909" t="s">
        <v>203</v>
      </c>
      <c r="I2909" t="s">
        <v>106</v>
      </c>
      <c r="J2909">
        <v>1.9610968864896654E-2</v>
      </c>
      <c r="K2909">
        <v>0.79915056846214294</v>
      </c>
      <c r="L2909">
        <v>8.6163448693919217E-2</v>
      </c>
      <c r="M2909"/>
      <c r="N2909">
        <v>1.6062232090817034E-2</v>
      </c>
      <c r="O2909">
        <v>9.8623750753120701E-2</v>
      </c>
      <c r="P2909"/>
      <c r="Q2909">
        <v>6.1552303000000004</v>
      </c>
      <c r="R2909">
        <v>26.192914999999999</v>
      </c>
      <c r="S2909">
        <v>22.499596</v>
      </c>
      <c r="T2909">
        <v>2.7909155000000001</v>
      </c>
      <c r="U2909"/>
      <c r="V2909"/>
      <c r="W2909">
        <v>7.9220000000000007E-4</v>
      </c>
      <c r="X2909"/>
      <c r="Y2909">
        <v>1.0339000000000001E-3</v>
      </c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  <c r="AW2909"/>
      <c r="AX2909"/>
      <c r="AY2909"/>
      <c r="AZ2909"/>
      <c r="BA2909"/>
      <c r="BB2909"/>
      <c r="BC2909"/>
    </row>
    <row r="2910" spans="1:55" x14ac:dyDescent="0.2">
      <c r="A2910" s="3" t="str">
        <f t="shared" si="45"/>
        <v>United KingdomAR4_FAO2002</v>
      </c>
      <c r="B2910" t="s">
        <v>172</v>
      </c>
      <c r="C2910" t="s">
        <v>301</v>
      </c>
      <c r="D2910" t="s">
        <v>142</v>
      </c>
      <c r="E2910" t="s">
        <v>52</v>
      </c>
      <c r="F2910">
        <v>679.96085642499997</v>
      </c>
      <c r="G2910">
        <v>11.452844374474392</v>
      </c>
      <c r="H2910" t="s">
        <v>153</v>
      </c>
      <c r="I2910" t="s">
        <v>106</v>
      </c>
      <c r="J2910">
        <v>1.8605974327427974E-2</v>
      </c>
      <c r="K2910">
        <v>0.79922589073469985</v>
      </c>
      <c r="L2910">
        <v>8.6713258833750959E-2</v>
      </c>
      <c r="M2910"/>
      <c r="N2910">
        <v>1.3839844683821134E-2</v>
      </c>
      <c r="O2910">
        <v>0.10022100574772803</v>
      </c>
      <c r="P2910"/>
      <c r="Q2910">
        <v>5.9859178000000002</v>
      </c>
      <c r="R2910">
        <v>25.609330000000003</v>
      </c>
      <c r="S2910">
        <v>22.524002199999998</v>
      </c>
      <c r="T2910">
        <v>2.7849421000000003</v>
      </c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  <c r="AW2910"/>
      <c r="AX2910"/>
      <c r="AY2910"/>
      <c r="AZ2910"/>
      <c r="BA2910"/>
      <c r="BB2910"/>
      <c r="BC2910"/>
    </row>
    <row r="2911" spans="1:55" x14ac:dyDescent="0.2">
      <c r="A2911" s="3" t="str">
        <f t="shared" si="45"/>
        <v>United KingdomAR4_FAO2003</v>
      </c>
      <c r="B2911" t="s">
        <v>172</v>
      </c>
      <c r="C2911" t="s">
        <v>301</v>
      </c>
      <c r="D2911" t="s">
        <v>142</v>
      </c>
      <c r="E2911" t="s">
        <v>50</v>
      </c>
      <c r="F2911">
        <v>687.5001824049998</v>
      </c>
      <c r="G2911">
        <v>11.526037049333954</v>
      </c>
      <c r="H2911" t="s">
        <v>153</v>
      </c>
      <c r="I2911" t="s">
        <v>106</v>
      </c>
      <c r="J2911">
        <v>1.8317939730317926E-2</v>
      </c>
      <c r="K2911">
        <v>0.80757267221048246</v>
      </c>
      <c r="L2911">
        <v>8.0245868863639699E-2</v>
      </c>
      <c r="M2911"/>
      <c r="N2911">
        <v>1.3725875884118707E-2</v>
      </c>
      <c r="O2911">
        <v>9.8455583041759109E-2</v>
      </c>
      <c r="P2911"/>
      <c r="Q2911">
        <v>5.8974704999999998</v>
      </c>
      <c r="R2911">
        <v>25.793802499999998</v>
      </c>
      <c r="S2911">
        <v>22.003694199999998</v>
      </c>
      <c r="T2911">
        <v>2.7734931</v>
      </c>
      <c r="U2911"/>
      <c r="V2911"/>
      <c r="W2911">
        <v>1.3104E-3</v>
      </c>
      <c r="X2911"/>
      <c r="Y2911">
        <v>1.0697600000000002E-2</v>
      </c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  <c r="AW2911"/>
      <c r="AX2911"/>
      <c r="AY2911"/>
      <c r="AZ2911"/>
      <c r="BA2911"/>
      <c r="BB2911"/>
      <c r="BC2911"/>
    </row>
    <row r="2912" spans="1:55" x14ac:dyDescent="0.2">
      <c r="A2912" s="3" t="str">
        <f t="shared" si="45"/>
        <v>United KingdomAR4_FAO2004</v>
      </c>
      <c r="B2912" t="s">
        <v>172</v>
      </c>
      <c r="C2912" t="s">
        <v>301</v>
      </c>
      <c r="D2912" t="s">
        <v>142</v>
      </c>
      <c r="E2912" t="s">
        <v>46</v>
      </c>
      <c r="F2912">
        <v>683.21613524899999</v>
      </c>
      <c r="G2912">
        <v>11.389231466726502</v>
      </c>
      <c r="H2912" t="s">
        <v>182</v>
      </c>
      <c r="I2912" t="s">
        <v>106</v>
      </c>
      <c r="J2912">
        <v>1.7367988165599996E-2</v>
      </c>
      <c r="K2912">
        <v>0.81126044309096434</v>
      </c>
      <c r="L2912">
        <v>7.4499148771493398E-2</v>
      </c>
      <c r="M2912"/>
      <c r="N2912">
        <v>1.5279996034044601E-2</v>
      </c>
      <c r="O2912">
        <v>9.8960412103497597E-2</v>
      </c>
      <c r="P2912"/>
      <c r="Q2912">
        <v>5.8916913000000006</v>
      </c>
      <c r="R2912">
        <v>25.765972499999997</v>
      </c>
      <c r="S2912">
        <v>22.009356200000003</v>
      </c>
      <c r="T2912">
        <v>2.7692003000000001</v>
      </c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  <c r="AW2912"/>
      <c r="AX2912"/>
      <c r="AY2912"/>
      <c r="AZ2912"/>
      <c r="BA2912"/>
      <c r="BB2912"/>
      <c r="BC2912"/>
    </row>
    <row r="2913" spans="1:55" x14ac:dyDescent="0.2">
      <c r="A2913" s="3" t="str">
        <f t="shared" si="45"/>
        <v>United KingdomAR4_FAO2005</v>
      </c>
      <c r="B2913" t="s">
        <v>172</v>
      </c>
      <c r="C2913" t="s">
        <v>301</v>
      </c>
      <c r="D2913" t="s">
        <v>142</v>
      </c>
      <c r="E2913" t="s">
        <v>43</v>
      </c>
      <c r="F2913">
        <v>675.99649604700005</v>
      </c>
      <c r="G2913">
        <v>11.191771502823968</v>
      </c>
      <c r="H2913" t="s">
        <v>152</v>
      </c>
      <c r="I2913" t="s">
        <v>106</v>
      </c>
      <c r="J2913">
        <v>1.6798073264212055E-2</v>
      </c>
      <c r="K2913">
        <v>0.81518993234794235</v>
      </c>
      <c r="L2913">
        <v>7.1328462848493174E-2</v>
      </c>
      <c r="M2913"/>
      <c r="N2913">
        <v>1.4374729410319883E-2</v>
      </c>
      <c r="O2913">
        <v>9.9106875393244601E-2</v>
      </c>
      <c r="P2913"/>
      <c r="Q2913">
        <v>5.8103219000000008</v>
      </c>
      <c r="R2913">
        <v>25.75508</v>
      </c>
      <c r="S2913">
        <v>21.4974518</v>
      </c>
      <c r="T2913">
        <v>2.7677188999999998</v>
      </c>
      <c r="U2913"/>
      <c r="V2913"/>
      <c r="W2913"/>
      <c r="X2913"/>
      <c r="Y2913">
        <v>9.8409999999999991E-4</v>
      </c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  <c r="AW2913"/>
      <c r="AX2913"/>
      <c r="AY2913"/>
      <c r="AZ2913"/>
      <c r="BA2913"/>
      <c r="BB2913"/>
      <c r="BC2913"/>
    </row>
    <row r="2914" spans="1:55" x14ac:dyDescent="0.2">
      <c r="A2914" s="3" t="str">
        <f t="shared" si="45"/>
        <v>United KingdomAR4_FAO2006</v>
      </c>
      <c r="B2914" t="s">
        <v>172</v>
      </c>
      <c r="C2914" t="s">
        <v>301</v>
      </c>
      <c r="D2914" t="s">
        <v>142</v>
      </c>
      <c r="E2914" t="s">
        <v>39</v>
      </c>
      <c r="F2914">
        <v>671.55978303899997</v>
      </c>
      <c r="G2914">
        <v>11.036892035426009</v>
      </c>
      <c r="H2914" t="s">
        <v>182</v>
      </c>
      <c r="I2914" t="s">
        <v>106</v>
      </c>
      <c r="J2914">
        <v>1.6108037427551739E-2</v>
      </c>
      <c r="K2914">
        <v>0.82102040502919782</v>
      </c>
      <c r="L2914">
        <v>6.7104790602660183E-2</v>
      </c>
      <c r="M2914"/>
      <c r="N2914">
        <v>1.356036555344343E-2</v>
      </c>
      <c r="O2914">
        <v>9.8314438814698549E-2</v>
      </c>
      <c r="P2914"/>
      <c r="Q2914">
        <v>5.7421692000000002</v>
      </c>
      <c r="R2914">
        <v>25.359512500000001</v>
      </c>
      <c r="S2914">
        <v>20.990673000000001</v>
      </c>
      <c r="T2914">
        <v>2.7662352000000001</v>
      </c>
      <c r="U2914"/>
      <c r="V2914"/>
      <c r="W2914">
        <v>3.9610000000000003E-4</v>
      </c>
      <c r="X2914"/>
      <c r="Y2914">
        <v>8.5700000000000001E-4</v>
      </c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  <c r="AW2914"/>
      <c r="AX2914"/>
      <c r="AY2914"/>
      <c r="AZ2914"/>
      <c r="BA2914"/>
      <c r="BB2914"/>
      <c r="BC2914"/>
    </row>
    <row r="2915" spans="1:55" x14ac:dyDescent="0.2">
      <c r="A2915" s="3" t="str">
        <f t="shared" si="45"/>
        <v>United KingdomAR4_FAO2007</v>
      </c>
      <c r="B2915" t="s">
        <v>172</v>
      </c>
      <c r="C2915" t="s">
        <v>301</v>
      </c>
      <c r="D2915" t="s">
        <v>142</v>
      </c>
      <c r="E2915" t="s">
        <v>37</v>
      </c>
      <c r="F2915">
        <v>655.74152994999997</v>
      </c>
      <c r="G2915">
        <v>10.693333207278384</v>
      </c>
      <c r="H2915" t="s">
        <v>218</v>
      </c>
      <c r="I2915" t="s">
        <v>98</v>
      </c>
      <c r="J2915">
        <v>1.545833832090519E-2</v>
      </c>
      <c r="K2915">
        <v>0.82222860290259703</v>
      </c>
      <c r="L2915">
        <v>6.3775684316027356E-2</v>
      </c>
      <c r="M2915"/>
      <c r="N2915">
        <v>1.4898718566360951E-2</v>
      </c>
      <c r="O2915">
        <v>9.9096994215014639E-2</v>
      </c>
      <c r="P2915"/>
      <c r="Q2915">
        <v>5.6102997999999999</v>
      </c>
      <c r="R2915">
        <v>24.769349999999999</v>
      </c>
      <c r="S2915">
        <v>20.6809318</v>
      </c>
      <c r="T2915">
        <v>2.7617640999999997</v>
      </c>
      <c r="U2915"/>
      <c r="V2915"/>
      <c r="W2915">
        <v>4.6589999999999999E-4</v>
      </c>
      <c r="X2915"/>
      <c r="Y2915">
        <v>6.7041000000000002E-3</v>
      </c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  <c r="AW2915"/>
      <c r="AX2915"/>
      <c r="AY2915"/>
      <c r="AZ2915"/>
      <c r="BA2915"/>
      <c r="BB2915"/>
      <c r="BC2915"/>
    </row>
    <row r="2916" spans="1:55" x14ac:dyDescent="0.2">
      <c r="A2916" s="3" t="str">
        <f t="shared" si="45"/>
        <v>United KingdomAR4_FAO2008</v>
      </c>
      <c r="B2916" t="s">
        <v>172</v>
      </c>
      <c r="C2916" t="s">
        <v>301</v>
      </c>
      <c r="D2916" t="s">
        <v>142</v>
      </c>
      <c r="E2916" t="s">
        <v>33</v>
      </c>
      <c r="F2916">
        <v>634.84594439700004</v>
      </c>
      <c r="G2916">
        <v>10.271425497987728</v>
      </c>
      <c r="H2916" t="s">
        <v>213</v>
      </c>
      <c r="I2916" t="s">
        <v>98</v>
      </c>
      <c r="J2916">
        <v>1.4891259268788511E-2</v>
      </c>
      <c r="K2916">
        <v>0.82614500443751826</v>
      </c>
      <c r="L2916">
        <v>5.8654295821907683E-2</v>
      </c>
      <c r="M2916"/>
      <c r="N2916">
        <v>1.3628756390998356E-2</v>
      </c>
      <c r="O2916">
        <v>0.10157194334957574</v>
      </c>
      <c r="P2916"/>
      <c r="Q2916">
        <v>5.4913376999999999</v>
      </c>
      <c r="R2916">
        <v>24.253700000000002</v>
      </c>
      <c r="S2916">
        <v>20.822452000000002</v>
      </c>
      <c r="T2916">
        <v>2.758937</v>
      </c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  <c r="AW2916"/>
      <c r="AX2916"/>
      <c r="AY2916"/>
      <c r="AZ2916"/>
      <c r="BA2916"/>
      <c r="BB2916"/>
      <c r="BC2916"/>
    </row>
    <row r="2917" spans="1:55" x14ac:dyDescent="0.2">
      <c r="A2917" s="3" t="str">
        <f t="shared" si="45"/>
        <v>United KingdomAR4_FAO2009</v>
      </c>
      <c r="B2917" t="s">
        <v>172</v>
      </c>
      <c r="C2917" t="s">
        <v>301</v>
      </c>
      <c r="D2917" t="s">
        <v>142</v>
      </c>
      <c r="E2917" t="s">
        <v>31</v>
      </c>
      <c r="F2917">
        <v>578.13195174300006</v>
      </c>
      <c r="G2917">
        <v>9.2833426238116061</v>
      </c>
      <c r="H2917" t="s">
        <v>147</v>
      </c>
      <c r="I2917" t="s">
        <v>96</v>
      </c>
      <c r="J2917">
        <v>1.358247065908747E-2</v>
      </c>
      <c r="K2917">
        <v>0.82345351765928265</v>
      </c>
      <c r="L2917">
        <v>5.7386747923159918E-2</v>
      </c>
      <c r="M2917"/>
      <c r="N2917">
        <v>1.0017298318385359E-2</v>
      </c>
      <c r="O2917">
        <v>0.10914243609917204</v>
      </c>
      <c r="P2917"/>
      <c r="Q2917">
        <v>5.3856785</v>
      </c>
      <c r="R2917">
        <v>23.726025</v>
      </c>
      <c r="S2917">
        <v>20.085617200000002</v>
      </c>
      <c r="T2917">
        <v>2.7627012</v>
      </c>
      <c r="U2917"/>
      <c r="V2917"/>
      <c r="W2917">
        <v>1.0960000000000001E-4</v>
      </c>
      <c r="X2917"/>
      <c r="Y2917">
        <v>1.0213999999999998E-3</v>
      </c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  <c r="AW2917"/>
      <c r="AX2917"/>
      <c r="AY2917"/>
      <c r="AZ2917"/>
      <c r="BA2917"/>
      <c r="BB2917"/>
      <c r="BC2917"/>
    </row>
    <row r="2918" spans="1:55" x14ac:dyDescent="0.2">
      <c r="A2918" s="3" t="str">
        <f t="shared" si="45"/>
        <v>United KingdomAR4_FAO2010</v>
      </c>
      <c r="B2918" t="s">
        <v>172</v>
      </c>
      <c r="C2918" t="s">
        <v>301</v>
      </c>
      <c r="D2918" t="s">
        <v>142</v>
      </c>
      <c r="E2918" t="s">
        <v>30</v>
      </c>
      <c r="F2918">
        <v>589.88240392199998</v>
      </c>
      <c r="G2918">
        <v>9.3980654116579778</v>
      </c>
      <c r="H2918" t="s">
        <v>169</v>
      </c>
      <c r="I2918" t="s">
        <v>96</v>
      </c>
      <c r="J2918">
        <v>1.3310121223791984E-2</v>
      </c>
      <c r="K2918">
        <v>0.83395503825377448</v>
      </c>
      <c r="L2918">
        <v>4.8235266568084224E-2</v>
      </c>
      <c r="M2918"/>
      <c r="N2918">
        <v>1.0156554521996238E-2</v>
      </c>
      <c r="O2918">
        <v>0.10765314065614499</v>
      </c>
      <c r="P2918"/>
      <c r="Q2918">
        <v>5.3909297</v>
      </c>
      <c r="R2918">
        <v>23.755775</v>
      </c>
      <c r="S2918">
        <v>20.440952399999997</v>
      </c>
      <c r="T2918">
        <v>2.7631521999999999</v>
      </c>
      <c r="U2918"/>
      <c r="V2918"/>
      <c r="W2918">
        <v>2.7400000000000005E-4</v>
      </c>
      <c r="X2918"/>
      <c r="Y2918">
        <v>1.8385999999999999E-3</v>
      </c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  <c r="AW2918"/>
      <c r="AX2918"/>
      <c r="AY2918"/>
      <c r="AZ2918"/>
      <c r="BA2918"/>
      <c r="BB2918"/>
      <c r="BC2918"/>
    </row>
    <row r="2919" spans="1:55" x14ac:dyDescent="0.2">
      <c r="A2919" s="3" t="str">
        <f t="shared" si="45"/>
        <v>United KingdomAR4_FAO2011</v>
      </c>
      <c r="B2919" t="s">
        <v>172</v>
      </c>
      <c r="C2919" t="s">
        <v>301</v>
      </c>
      <c r="D2919" t="s">
        <v>142</v>
      </c>
      <c r="E2919" t="s">
        <v>29</v>
      </c>
      <c r="F2919">
        <v>549.61776930399992</v>
      </c>
      <c r="G2919">
        <v>8.6883988064903512</v>
      </c>
      <c r="H2919" t="s">
        <v>149</v>
      </c>
      <c r="I2919" t="s">
        <v>109</v>
      </c>
      <c r="J2919">
        <v>1.2366478778452566E-2</v>
      </c>
      <c r="K2919">
        <v>0.82433131185284392</v>
      </c>
      <c r="L2919">
        <v>4.7758073615850549E-2</v>
      </c>
      <c r="M2919"/>
      <c r="N2919">
        <v>9.74845925339155E-3</v>
      </c>
      <c r="O2919">
        <v>0.11816215527791407</v>
      </c>
      <c r="P2919"/>
      <c r="Q2919">
        <v>5.3313012999999998</v>
      </c>
      <c r="R2919">
        <v>23.555362500000005</v>
      </c>
      <c r="S2919">
        <v>20.5030258</v>
      </c>
      <c r="T2919">
        <v>2.7636042000000001</v>
      </c>
      <c r="U2919"/>
      <c r="V2919"/>
      <c r="W2919">
        <v>2.7400000000000005E-4</v>
      </c>
      <c r="X2919"/>
      <c r="Y2919">
        <v>2.6931000000000004E-3</v>
      </c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  <c r="AW2919"/>
      <c r="AX2919"/>
      <c r="AY2919"/>
      <c r="AZ2919"/>
      <c r="BA2919"/>
      <c r="BB2919"/>
      <c r="BC2919"/>
    </row>
    <row r="2920" spans="1:55" x14ac:dyDescent="0.2">
      <c r="A2920" s="3" t="str">
        <f t="shared" si="45"/>
        <v>United KingdomAR4_FAO2012</v>
      </c>
      <c r="B2920" t="s">
        <v>172</v>
      </c>
      <c r="C2920" t="s">
        <v>301</v>
      </c>
      <c r="D2920" t="s">
        <v>142</v>
      </c>
      <c r="E2920" t="s">
        <v>28</v>
      </c>
      <c r="F2920">
        <v>569.10883861399998</v>
      </c>
      <c r="G2920">
        <v>8.9341745332256721</v>
      </c>
      <c r="H2920" t="s">
        <v>144</v>
      </c>
      <c r="I2920" t="s">
        <v>109</v>
      </c>
      <c r="J2920">
        <v>1.2663999719619757E-2</v>
      </c>
      <c r="K2920">
        <v>0.83461448503202951</v>
      </c>
      <c r="L2920">
        <v>4.3281094020587697E-2</v>
      </c>
      <c r="M2920"/>
      <c r="N2920">
        <v>8.3513410309615978E-3</v>
      </c>
      <c r="O2920">
        <v>0.1137530799164212</v>
      </c>
      <c r="P2920"/>
      <c r="Q2920">
        <v>5.3131980000000008</v>
      </c>
      <c r="R2920">
        <v>23.603287499999997</v>
      </c>
      <c r="S2920">
        <v>20.262301400000002</v>
      </c>
      <c r="T2920">
        <v>2.7632887999999998</v>
      </c>
      <c r="U2920"/>
      <c r="V2920"/>
      <c r="W2920">
        <v>3.9610000000000003E-4</v>
      </c>
      <c r="X2920"/>
      <c r="Y2920">
        <v>2.5685E-3</v>
      </c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  <c r="AW2920"/>
      <c r="AX2920"/>
      <c r="AY2920"/>
      <c r="AZ2920"/>
      <c r="BA2920"/>
      <c r="BB2920"/>
      <c r="BC2920"/>
    </row>
    <row r="2921" spans="1:55" x14ac:dyDescent="0.2">
      <c r="A2921" s="3" t="str">
        <f t="shared" si="45"/>
        <v>United KingdomAR4_FAO2013</v>
      </c>
      <c r="B2921" t="s">
        <v>172</v>
      </c>
      <c r="C2921" t="s">
        <v>301</v>
      </c>
      <c r="D2921" t="s">
        <v>142</v>
      </c>
      <c r="E2921" t="s">
        <v>27</v>
      </c>
      <c r="F2921">
        <v>551.23068571099998</v>
      </c>
      <c r="G2921">
        <v>8.5957512953919721</v>
      </c>
      <c r="H2921" t="s">
        <v>144</v>
      </c>
      <c r="I2921" t="s">
        <v>109</v>
      </c>
      <c r="J2921">
        <v>1.2105737624815503E-2</v>
      </c>
      <c r="K2921">
        <v>0.83507423223774668</v>
      </c>
      <c r="L2921">
        <v>3.7969550818825783E-2</v>
      </c>
      <c r="M2921"/>
      <c r="N2921">
        <v>9.0915982199646118E-3</v>
      </c>
      <c r="O2921">
        <v>0.11786461872346285</v>
      </c>
      <c r="P2921"/>
      <c r="Q2921">
        <v>5.3856404000000007</v>
      </c>
      <c r="R2921">
        <v>23.663087500000003</v>
      </c>
      <c r="S2921">
        <v>20.364783600000003</v>
      </c>
      <c r="T2921">
        <v>2.7632810999999999</v>
      </c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  <c r="AW2921"/>
      <c r="AX2921"/>
      <c r="AY2921"/>
      <c r="AZ2921"/>
      <c r="BA2921"/>
      <c r="BB2921"/>
      <c r="BC2921"/>
    </row>
    <row r="2922" spans="1:55" x14ac:dyDescent="0.2">
      <c r="A2922" s="3" t="str">
        <f t="shared" si="45"/>
        <v>United KingdomAR4_FAO2014</v>
      </c>
      <c r="B2922" t="s">
        <v>172</v>
      </c>
      <c r="C2922" t="s">
        <v>301</v>
      </c>
      <c r="D2922" t="s">
        <v>142</v>
      </c>
      <c r="E2922" t="s">
        <v>24</v>
      </c>
      <c r="F2922">
        <v>511.37842954899992</v>
      </c>
      <c r="G2922">
        <v>7.9157931742459064</v>
      </c>
      <c r="H2922" t="s">
        <v>217</v>
      </c>
      <c r="I2922" t="s">
        <v>235</v>
      </c>
      <c r="J2922">
        <v>1.1082252993192697E-2</v>
      </c>
      <c r="K2922">
        <v>0.82473477573145848</v>
      </c>
      <c r="L2922">
        <v>3.5933955922243757E-2</v>
      </c>
      <c r="M2922"/>
      <c r="N2922">
        <v>1.0201771511170306E-2</v>
      </c>
      <c r="O2922">
        <v>0.12912949683512739</v>
      </c>
      <c r="P2922"/>
      <c r="Q2922">
        <v>5.4188590999999997</v>
      </c>
      <c r="R2922">
        <v>23.9158875</v>
      </c>
      <c r="S2922">
        <v>21.150639399999999</v>
      </c>
      <c r="T2922">
        <v>2.7622863999999998</v>
      </c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  <c r="AW2922"/>
      <c r="AX2922"/>
      <c r="AY2922"/>
      <c r="AZ2922"/>
      <c r="BA2922"/>
      <c r="BB2922"/>
      <c r="BC2922"/>
    </row>
    <row r="2923" spans="1:55" x14ac:dyDescent="0.2">
      <c r="A2923" s="3" t="str">
        <f t="shared" si="45"/>
        <v>United KingdomAR4_FAO2015</v>
      </c>
      <c r="B2923" t="s">
        <v>172</v>
      </c>
      <c r="C2923" t="s">
        <v>301</v>
      </c>
      <c r="D2923" t="s">
        <v>142</v>
      </c>
      <c r="E2923" t="s">
        <v>22</v>
      </c>
      <c r="F2923">
        <v>496.22696338499998</v>
      </c>
      <c r="G2923">
        <v>7.6206353963057953</v>
      </c>
      <c r="H2923" t="s">
        <v>226</v>
      </c>
      <c r="I2923" t="s">
        <v>235</v>
      </c>
      <c r="J2923">
        <v>1.0773693398481832E-2</v>
      </c>
      <c r="K2923">
        <v>0.82111128335820027</v>
      </c>
      <c r="L2923">
        <v>3.4860662848702657E-2</v>
      </c>
      <c r="M2923"/>
      <c r="N2923">
        <v>1.0714114041149084E-2</v>
      </c>
      <c r="O2923">
        <v>0.13331393975194802</v>
      </c>
      <c r="P2923"/>
      <c r="Q2923">
        <v>5.4777353</v>
      </c>
      <c r="R2923">
        <v>24.025482500000003</v>
      </c>
      <c r="S2923">
        <v>21.104508999999997</v>
      </c>
      <c r="T2923">
        <v>2.7622863999999998</v>
      </c>
      <c r="U2923"/>
      <c r="V2923"/>
      <c r="W2923"/>
      <c r="X2923"/>
      <c r="Y2923">
        <v>1.2555999999999999E-3</v>
      </c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  <c r="AW2923"/>
      <c r="AX2923"/>
      <c r="AY2923"/>
      <c r="AZ2923"/>
      <c r="BA2923"/>
      <c r="BB2923"/>
      <c r="BC2923"/>
    </row>
    <row r="2924" spans="1:55" x14ac:dyDescent="0.2">
      <c r="A2924" s="3" t="str">
        <f t="shared" si="45"/>
        <v>United KingdomAR4_FAO2016</v>
      </c>
      <c r="B2924" t="s">
        <v>172</v>
      </c>
      <c r="C2924" t="s">
        <v>301</v>
      </c>
      <c r="D2924" t="s">
        <v>142</v>
      </c>
      <c r="E2924" t="s">
        <v>21</v>
      </c>
      <c r="F2924">
        <v>476.97325802899996</v>
      </c>
      <c r="G2924">
        <v>7.2696491004112636</v>
      </c>
      <c r="H2924" t="s">
        <v>120</v>
      </c>
      <c r="I2924" t="s">
        <v>245</v>
      </c>
      <c r="J2924">
        <v>1.0227087615251188E-2</v>
      </c>
      <c r="K2924">
        <v>0.81486645527277946</v>
      </c>
      <c r="L2924">
        <v>3.8068913370602434E-2</v>
      </c>
      <c r="M2924"/>
      <c r="N2924">
        <v>1.1521101165520456E-2</v>
      </c>
      <c r="O2924">
        <v>0.13554353019109772</v>
      </c>
      <c r="P2924"/>
      <c r="Q2924">
        <v>5.5449985999999996</v>
      </c>
      <c r="R2924">
        <v>24.308945000000001</v>
      </c>
      <c r="S2924">
        <v>20.899276400000002</v>
      </c>
      <c r="T2924">
        <v>2.7643784</v>
      </c>
      <c r="U2924"/>
      <c r="V2924"/>
      <c r="W2924"/>
      <c r="X2924"/>
      <c r="Y2924">
        <v>2.9149999999999998E-4</v>
      </c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  <c r="AW2924"/>
      <c r="AX2924"/>
      <c r="AY2924"/>
      <c r="AZ2924"/>
      <c r="BA2924"/>
      <c r="BB2924"/>
      <c r="BC2924"/>
    </row>
    <row r="2925" spans="1:55" x14ac:dyDescent="0.2">
      <c r="A2925" s="3" t="str">
        <f t="shared" si="45"/>
        <v>United KingdomAR4_FAO2017</v>
      </c>
      <c r="B2925" t="s">
        <v>172</v>
      </c>
      <c r="C2925" t="s">
        <v>301</v>
      </c>
      <c r="D2925" t="s">
        <v>142</v>
      </c>
      <c r="E2925" t="s">
        <v>20</v>
      </c>
      <c r="F2925">
        <v>461.65943186599998</v>
      </c>
      <c r="G2925">
        <v>6.9886074154868467</v>
      </c>
      <c r="H2925" t="s">
        <v>117</v>
      </c>
      <c r="I2925" t="s">
        <v>235</v>
      </c>
      <c r="J2925">
        <v>9.7610567048524947E-3</v>
      </c>
      <c r="K2925">
        <v>0.80886532854025595</v>
      </c>
      <c r="L2925">
        <v>3.8503227790999475E-2</v>
      </c>
      <c r="M2925"/>
      <c r="N2925">
        <v>1.1593614035710948E-2</v>
      </c>
      <c r="O2925">
        <v>0.14103782963303363</v>
      </c>
      <c r="P2925"/>
      <c r="Q2925">
        <v>5.5818839999999996</v>
      </c>
      <c r="R2925">
        <v>24.453452500000001</v>
      </c>
      <c r="S2925">
        <v>21.177519</v>
      </c>
      <c r="T2925">
        <v>2.7652918</v>
      </c>
      <c r="U2925"/>
      <c r="V2925"/>
      <c r="W2925">
        <v>2.7400000000000005E-4</v>
      </c>
      <c r="X2925"/>
      <c r="Y2925">
        <v>3.9859999999999999E-4</v>
      </c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/>
      <c r="AY2925"/>
      <c r="AZ2925"/>
      <c r="BA2925"/>
      <c r="BB2925"/>
      <c r="BC2925"/>
    </row>
    <row r="2926" spans="1:55" x14ac:dyDescent="0.2">
      <c r="A2926" s="3" t="str">
        <f t="shared" si="45"/>
        <v>United KingdomAR4_FAO2018</v>
      </c>
      <c r="B2926" t="s">
        <v>172</v>
      </c>
      <c r="C2926" t="s">
        <v>301</v>
      </c>
      <c r="D2926" t="s">
        <v>142</v>
      </c>
      <c r="E2926" t="s">
        <v>19</v>
      </c>
      <c r="F2926">
        <v>454.54833099299998</v>
      </c>
      <c r="G2926">
        <v>6.8393917881767203</v>
      </c>
      <c r="H2926" t="s">
        <v>34</v>
      </c>
      <c r="I2926" t="s">
        <v>235</v>
      </c>
      <c r="J2926">
        <v>9.381847126346661E-3</v>
      </c>
      <c r="K2926">
        <v>0.80842384181069404</v>
      </c>
      <c r="L2926">
        <v>3.8264144204431923E-2</v>
      </c>
      <c r="M2926"/>
      <c r="N2926">
        <v>1.1673885957094666E-2</v>
      </c>
      <c r="O2926">
        <v>0.14163812802777945</v>
      </c>
      <c r="P2926"/>
      <c r="Q2926">
        <v>5.5730197000000006</v>
      </c>
      <c r="R2926">
        <v>24.062607499999999</v>
      </c>
      <c r="S2926">
        <v>20.866675200000003</v>
      </c>
      <c r="T2926">
        <v>2.7655360999999998</v>
      </c>
      <c r="U2926"/>
      <c r="V2926"/>
      <c r="W2926">
        <v>1.0239000000000001E-3</v>
      </c>
      <c r="X2926"/>
      <c r="Y2926">
        <v>2.9097999999999997E-3</v>
      </c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  <c r="AW2926"/>
      <c r="AX2926"/>
      <c r="AY2926"/>
      <c r="AZ2926"/>
      <c r="BA2926"/>
      <c r="BB2926"/>
      <c r="BC2926"/>
    </row>
    <row r="2927" spans="1:55" x14ac:dyDescent="0.2">
      <c r="A2927" s="3" t="str">
        <f t="shared" si="45"/>
        <v>United KingdomAR4_FAO2019</v>
      </c>
      <c r="B2927" t="s">
        <v>172</v>
      </c>
      <c r="C2927" t="s">
        <v>301</v>
      </c>
      <c r="D2927" t="s">
        <v>142</v>
      </c>
      <c r="E2927" t="s">
        <v>18</v>
      </c>
      <c r="F2927">
        <v>439.46936003000002</v>
      </c>
      <c r="G2927">
        <v>6.5753068691222367</v>
      </c>
      <c r="H2927" t="s">
        <v>38</v>
      </c>
      <c r="I2927" t="s">
        <v>235</v>
      </c>
      <c r="J2927">
        <v>9.0234192709986207E-3</v>
      </c>
      <c r="K2927">
        <v>0.80269192829716096</v>
      </c>
      <c r="L2927">
        <v>3.8706742858794059E-2</v>
      </c>
      <c r="M2927"/>
      <c r="N2927">
        <v>1.2265677604081499E-2</v>
      </c>
      <c r="O2927">
        <v>0.14633565123996339</v>
      </c>
      <c r="P2927"/>
      <c r="Q2927">
        <v>5.5294229999999995</v>
      </c>
      <c r="R2927">
        <v>23.787260000000003</v>
      </c>
      <c r="S2927">
        <v>21.101678</v>
      </c>
      <c r="T2927">
        <v>2.7824452000000002</v>
      </c>
      <c r="U2927"/>
      <c r="V2927"/>
      <c r="W2927">
        <v>1.4325000000000002E-3</v>
      </c>
      <c r="X2927"/>
      <c r="Y2927">
        <v>7.4763E-3</v>
      </c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/>
      <c r="AW2927"/>
      <c r="AX2927"/>
      <c r="AY2927"/>
      <c r="AZ2927"/>
      <c r="BA2927"/>
      <c r="BB2927"/>
      <c r="BC2927"/>
    </row>
    <row r="2928" spans="1:55" x14ac:dyDescent="0.2">
      <c r="A2928" s="3" t="str">
        <f t="shared" si="45"/>
        <v>United KingdomAR4_FAO2020</v>
      </c>
      <c r="B2928" t="s">
        <v>172</v>
      </c>
      <c r="C2928" t="s">
        <v>301</v>
      </c>
      <c r="D2928" t="s">
        <v>142</v>
      </c>
      <c r="E2928" t="s">
        <v>107</v>
      </c>
      <c r="F2928">
        <v>399.56177156700005</v>
      </c>
      <c r="G2928">
        <v>5.956386723103515</v>
      </c>
      <c r="H2928" t="s">
        <v>129</v>
      </c>
      <c r="I2928" t="s">
        <v>205</v>
      </c>
      <c r="J2928">
        <v>8.6308740193458931E-3</v>
      </c>
      <c r="K2928">
        <v>0.78902595409364695</v>
      </c>
      <c r="L2928">
        <v>4.1615473058867848E-2</v>
      </c>
      <c r="M2928"/>
      <c r="N2928">
        <v>1.211936161462334E-2</v>
      </c>
      <c r="O2928">
        <v>0.1572392112328618</v>
      </c>
      <c r="P2928"/>
      <c r="Q2928">
        <v>5.4751989999999999</v>
      </c>
      <c r="R2928">
        <v>23.423702500000001</v>
      </c>
      <c r="S2928">
        <v>20.072028400000001</v>
      </c>
      <c r="T2928">
        <v>2.7816516999999998</v>
      </c>
      <c r="U2928"/>
      <c r="V2928"/>
      <c r="W2928">
        <v>5.1820000000000002E-4</v>
      </c>
      <c r="X2928"/>
      <c r="Y2928">
        <v>1.6716999999999999E-3</v>
      </c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  <c r="AW2928"/>
      <c r="AX2928"/>
      <c r="AY2928"/>
      <c r="AZ2928"/>
      <c r="BA2928"/>
      <c r="BB2928"/>
      <c r="BC2928"/>
    </row>
    <row r="2929" spans="1:55" x14ac:dyDescent="0.2">
      <c r="A2929" s="3" t="str">
        <f t="shared" si="45"/>
        <v>United KingdomAR5_FAO1990</v>
      </c>
      <c r="B2929" t="s">
        <v>172</v>
      </c>
      <c r="C2929" t="s">
        <v>301</v>
      </c>
      <c r="D2929" t="s">
        <v>145</v>
      </c>
      <c r="E2929" t="s">
        <v>79</v>
      </c>
      <c r="F2929">
        <v>750.82859709455033</v>
      </c>
      <c r="G2929">
        <v>13.115463018729738</v>
      </c>
      <c r="H2929" t="s">
        <v>152</v>
      </c>
      <c r="I2929" t="s">
        <v>106</v>
      </c>
      <c r="J2929">
        <v>2.2801200258409472E-2</v>
      </c>
      <c r="K2929">
        <v>0.75978719407501938</v>
      </c>
      <c r="L2929">
        <v>9.7368544537194499E-2</v>
      </c>
      <c r="M2929"/>
      <c r="N2929">
        <v>3.8995828867066429E-2</v>
      </c>
      <c r="O2929">
        <v>0.10384843252071965</v>
      </c>
      <c r="P2929"/>
      <c r="Q2929">
        <v>7.4498994999999999</v>
      </c>
      <c r="R2929">
        <v>34.331472000000005</v>
      </c>
      <c r="S2929">
        <v>23.2474165</v>
      </c>
      <c r="T2929">
        <v>2.7924119999999997</v>
      </c>
      <c r="U2929"/>
      <c r="V2929"/>
      <c r="W2929">
        <v>6.6819999999999998E-4</v>
      </c>
      <c r="X2929"/>
      <c r="Y2929">
        <v>2.9307000000000001E-3</v>
      </c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  <c r="AW2929"/>
      <c r="AX2929"/>
      <c r="AY2929"/>
      <c r="AZ2929"/>
      <c r="BA2929"/>
      <c r="BB2929"/>
      <c r="BC2929"/>
    </row>
    <row r="2930" spans="1:55" x14ac:dyDescent="0.2">
      <c r="A2930" s="3" t="str">
        <f t="shared" si="45"/>
        <v>United KingdomAR5_FAO1991</v>
      </c>
      <c r="B2930" t="s">
        <v>172</v>
      </c>
      <c r="C2930" t="s">
        <v>301</v>
      </c>
      <c r="D2930" t="s">
        <v>145</v>
      </c>
      <c r="E2930" t="s">
        <v>78</v>
      </c>
      <c r="F2930">
        <v>759.4897055624773</v>
      </c>
      <c r="G2930">
        <v>13.225791342080724</v>
      </c>
      <c r="H2930" t="s">
        <v>203</v>
      </c>
      <c r="I2930" t="s">
        <v>104</v>
      </c>
      <c r="J2930">
        <v>2.2935639816198047E-2</v>
      </c>
      <c r="K2930">
        <v>0.76508064727444358</v>
      </c>
      <c r="L2930">
        <v>9.7149669822231527E-2</v>
      </c>
      <c r="M2930"/>
      <c r="N2930">
        <v>3.7030944590424802E-2</v>
      </c>
      <c r="O2930">
        <v>0.10073873831290017</v>
      </c>
      <c r="P2930"/>
      <c r="Q2930">
        <v>7.3839165000000015</v>
      </c>
      <c r="R2930">
        <v>33.850776400000001</v>
      </c>
      <c r="S2930">
        <v>22.333007500000001</v>
      </c>
      <c r="T2930">
        <v>2.7924119999999997</v>
      </c>
      <c r="U2930"/>
      <c r="V2930"/>
      <c r="W2930">
        <v>6.6819999999999998E-4</v>
      </c>
      <c r="X2930"/>
      <c r="Y2930">
        <v>2.9307000000000001E-3</v>
      </c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  <c r="AW2930"/>
      <c r="AX2930"/>
      <c r="AY2930"/>
      <c r="AZ2930"/>
      <c r="BA2930"/>
      <c r="BB2930"/>
      <c r="BC2930"/>
    </row>
    <row r="2931" spans="1:55" x14ac:dyDescent="0.2">
      <c r="A2931" s="3" t="str">
        <f t="shared" si="45"/>
        <v>United KingdomAR5_FAO1992</v>
      </c>
      <c r="B2931" t="s">
        <v>172</v>
      </c>
      <c r="C2931" t="s">
        <v>301</v>
      </c>
      <c r="D2931" t="s">
        <v>145</v>
      </c>
      <c r="E2931" t="s">
        <v>76</v>
      </c>
      <c r="F2931">
        <v>742.37978482087237</v>
      </c>
      <c r="G2931">
        <v>12.892924658998949</v>
      </c>
      <c r="H2931" t="s">
        <v>203</v>
      </c>
      <c r="I2931" t="s">
        <v>104</v>
      </c>
      <c r="J2931">
        <v>2.2487173652618785E-2</v>
      </c>
      <c r="K2931">
        <v>0.7662738232967875</v>
      </c>
      <c r="L2931">
        <v>9.9667674691127542E-2</v>
      </c>
      <c r="M2931"/>
      <c r="N2931">
        <v>3.1966963085971287E-2</v>
      </c>
      <c r="O2931">
        <v>0.10209153892611371</v>
      </c>
      <c r="P2931"/>
      <c r="Q2931">
        <v>7.3478943000000001</v>
      </c>
      <c r="R2931">
        <v>33.940186000000004</v>
      </c>
      <c r="S2931">
        <v>21.557008000000003</v>
      </c>
      <c r="T2931">
        <v>2.7924119999999997</v>
      </c>
      <c r="U2931"/>
      <c r="V2931"/>
      <c r="W2931">
        <v>6.6819999999999998E-4</v>
      </c>
      <c r="X2931"/>
      <c r="Y2931">
        <v>2.9307000000000001E-3</v>
      </c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/>
      <c r="AW2931"/>
      <c r="AX2931"/>
      <c r="AY2931"/>
      <c r="AZ2931"/>
      <c r="BA2931"/>
      <c r="BB2931"/>
      <c r="BC2931"/>
    </row>
    <row r="2932" spans="1:55" x14ac:dyDescent="0.2">
      <c r="A2932" s="3" t="str">
        <f t="shared" si="45"/>
        <v>United KingdomAR5_FAO1993</v>
      </c>
      <c r="B2932" t="s">
        <v>172</v>
      </c>
      <c r="C2932" t="s">
        <v>301</v>
      </c>
      <c r="D2932" t="s">
        <v>145</v>
      </c>
      <c r="E2932" t="s">
        <v>73</v>
      </c>
      <c r="F2932">
        <v>723.90188638468021</v>
      </c>
      <c r="G2932">
        <v>12.541913885608553</v>
      </c>
      <c r="H2932" t="s">
        <v>152</v>
      </c>
      <c r="I2932" t="s">
        <v>104</v>
      </c>
      <c r="J2932">
        <v>2.1823756182058986E-2</v>
      </c>
      <c r="K2932">
        <v>0.76441158991394886</v>
      </c>
      <c r="L2932">
        <v>0.10304587877457586</v>
      </c>
      <c r="M2932"/>
      <c r="N2932">
        <v>2.8186690111392507E-2</v>
      </c>
      <c r="O2932">
        <v>0.10435584120008271</v>
      </c>
      <c r="P2932"/>
      <c r="Q2932">
        <v>7.3568207999999995</v>
      </c>
      <c r="R2932">
        <v>33.781677999999999</v>
      </c>
      <c r="S2932">
        <v>21.472075499999999</v>
      </c>
      <c r="T2932">
        <v>2.7920612</v>
      </c>
      <c r="U2932"/>
      <c r="V2932"/>
      <c r="W2932">
        <v>6.6819999999999998E-4</v>
      </c>
      <c r="X2932"/>
      <c r="Y2932">
        <v>2.9307000000000001E-3</v>
      </c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  <c r="AW2932"/>
      <c r="AX2932"/>
      <c r="AY2932"/>
      <c r="AZ2932"/>
      <c r="BA2932"/>
      <c r="BB2932"/>
      <c r="BC2932"/>
    </row>
    <row r="2933" spans="1:55" x14ac:dyDescent="0.2">
      <c r="A2933" s="3" t="str">
        <f t="shared" si="45"/>
        <v>United KingdomAR5_FAO1994</v>
      </c>
      <c r="B2933" t="s">
        <v>172</v>
      </c>
      <c r="C2933" t="s">
        <v>301</v>
      </c>
      <c r="D2933" t="s">
        <v>145</v>
      </c>
      <c r="E2933" t="s">
        <v>70</v>
      </c>
      <c r="F2933">
        <v>720.62907935528415</v>
      </c>
      <c r="G2933">
        <v>12.45346585195238</v>
      </c>
      <c r="H2933" t="s">
        <v>183</v>
      </c>
      <c r="I2933" t="s">
        <v>104</v>
      </c>
      <c r="J2933">
        <v>2.1552374312775978E-2</v>
      </c>
      <c r="K2933">
        <v>0.76027620945051111</v>
      </c>
      <c r="L2933">
        <v>0.10432103174850071</v>
      </c>
      <c r="M2933"/>
      <c r="N2933">
        <v>2.9514535044783508E-2</v>
      </c>
      <c r="O2933">
        <v>0.10588822375620456</v>
      </c>
      <c r="P2933"/>
      <c r="Q2933">
        <v>7.4200703999999984</v>
      </c>
      <c r="R2933">
        <v>33.888313200000006</v>
      </c>
      <c r="S2933">
        <v>22.068193000000001</v>
      </c>
      <c r="T2933">
        <v>2.7902660999999997</v>
      </c>
      <c r="U2933"/>
      <c r="V2933"/>
      <c r="W2933">
        <v>6.6819999999999998E-4</v>
      </c>
      <c r="X2933"/>
      <c r="Y2933">
        <v>2.9307000000000001E-3</v>
      </c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  <c r="AW2933"/>
      <c r="AX2933"/>
      <c r="AY2933"/>
      <c r="AZ2933"/>
      <c r="BA2933"/>
      <c r="BB2933"/>
      <c r="BC2933"/>
    </row>
    <row r="2934" spans="1:55" x14ac:dyDescent="0.2">
      <c r="A2934" s="3" t="str">
        <f t="shared" si="45"/>
        <v>United KingdomAR5_FAO1995</v>
      </c>
      <c r="B2934" t="s">
        <v>172</v>
      </c>
      <c r="C2934" t="s">
        <v>301</v>
      </c>
      <c r="D2934" t="s">
        <v>145</v>
      </c>
      <c r="E2934" t="s">
        <v>68</v>
      </c>
      <c r="F2934">
        <v>711.70980892964542</v>
      </c>
      <c r="G2934">
        <v>12.266833984119442</v>
      </c>
      <c r="H2934" t="s">
        <v>152</v>
      </c>
      <c r="I2934" t="s">
        <v>104</v>
      </c>
      <c r="J2934">
        <v>2.0805939532639279E-2</v>
      </c>
      <c r="K2934">
        <v>0.75873466096423403</v>
      </c>
      <c r="L2934">
        <v>0.10723085475410417</v>
      </c>
      <c r="M2934"/>
      <c r="N2934">
        <v>2.779796069951428E-2</v>
      </c>
      <c r="O2934">
        <v>0.10623652358214754</v>
      </c>
      <c r="P2934"/>
      <c r="Q2934">
        <v>7.2663463999999998</v>
      </c>
      <c r="R2934">
        <v>33.417985999999999</v>
      </c>
      <c r="S2934">
        <v>22.007508000000001</v>
      </c>
      <c r="T2934">
        <v>2.7879443999999998</v>
      </c>
      <c r="U2934"/>
      <c r="V2934"/>
      <c r="W2934">
        <v>6.6819999999999998E-4</v>
      </c>
      <c r="X2934"/>
      <c r="Y2934">
        <v>2.9307000000000001E-3</v>
      </c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  <c r="AW2934"/>
      <c r="AX2934"/>
      <c r="AY2934"/>
      <c r="AZ2934"/>
      <c r="BA2934"/>
      <c r="BB2934"/>
      <c r="BC2934"/>
    </row>
    <row r="2935" spans="1:55" x14ac:dyDescent="0.2">
      <c r="A2935" s="3" t="str">
        <f t="shared" si="45"/>
        <v>United KingdomAR5_FAO1996</v>
      </c>
      <c r="B2935" t="s">
        <v>172</v>
      </c>
      <c r="C2935" t="s">
        <v>301</v>
      </c>
      <c r="D2935" t="s">
        <v>145</v>
      </c>
      <c r="E2935" t="s">
        <v>65</v>
      </c>
      <c r="F2935">
        <v>732.23106035931721</v>
      </c>
      <c r="G2935">
        <v>12.588438285990879</v>
      </c>
      <c r="H2935" t="s">
        <v>220</v>
      </c>
      <c r="I2935" t="s">
        <v>104</v>
      </c>
      <c r="J2935">
        <v>2.1181674215767016E-2</v>
      </c>
      <c r="K2935">
        <v>0.76397000855113006</v>
      </c>
      <c r="L2935">
        <v>0.10465886679150145</v>
      </c>
      <c r="M2935"/>
      <c r="N2935">
        <v>2.7115178641449588E-2</v>
      </c>
      <c r="O2935">
        <v>0.10425594601591885</v>
      </c>
      <c r="P2935"/>
      <c r="Q2935">
        <v>7.2940205999999996</v>
      </c>
      <c r="R2935">
        <v>33.409292000000001</v>
      </c>
      <c r="S2935">
        <v>22.794080999999998</v>
      </c>
      <c r="T2935">
        <v>2.7879677000000003</v>
      </c>
      <c r="U2935"/>
      <c r="V2935"/>
      <c r="W2935">
        <v>2.5236999999999998E-3</v>
      </c>
      <c r="X2935"/>
      <c r="Y2935">
        <v>3.6127000000000004E-3</v>
      </c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  <c r="AW2935"/>
      <c r="AX2935"/>
      <c r="AY2935"/>
      <c r="AZ2935"/>
      <c r="BA2935"/>
      <c r="BB2935"/>
      <c r="BC2935"/>
    </row>
    <row r="2936" spans="1:55" x14ac:dyDescent="0.2">
      <c r="A2936" s="3" t="str">
        <f t="shared" si="45"/>
        <v>United KingdomAR5_FAO1997</v>
      </c>
      <c r="B2936" t="s">
        <v>172</v>
      </c>
      <c r="C2936" t="s">
        <v>301</v>
      </c>
      <c r="D2936" t="s">
        <v>145</v>
      </c>
      <c r="E2936" t="s">
        <v>64</v>
      </c>
      <c r="F2936">
        <v>709.12356641638212</v>
      </c>
      <c r="G2936">
        <v>12.159818333728166</v>
      </c>
      <c r="H2936" t="s">
        <v>211</v>
      </c>
      <c r="I2936" t="s">
        <v>104</v>
      </c>
      <c r="J2936">
        <v>1.9736445831841743E-2</v>
      </c>
      <c r="K2936">
        <v>0.75802735556530432</v>
      </c>
      <c r="L2936">
        <v>0.10793595428010805</v>
      </c>
      <c r="M2936"/>
      <c r="N2936">
        <v>2.8581850065278684E-2</v>
      </c>
      <c r="O2936">
        <v>0.10545484008930892</v>
      </c>
      <c r="P2936"/>
      <c r="Q2936">
        <v>7.2880757000000003</v>
      </c>
      <c r="R2936">
        <v>32.761170399999997</v>
      </c>
      <c r="S2936">
        <v>22.207529999999998</v>
      </c>
      <c r="T2936">
        <v>2.7897833999999997</v>
      </c>
      <c r="U2936"/>
      <c r="V2936"/>
      <c r="W2936">
        <v>1.7631000000000001E-3</v>
      </c>
      <c r="X2936"/>
      <c r="Y2936">
        <v>2.8048999999999999E-3</v>
      </c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  <c r="AW2936"/>
      <c r="AX2936"/>
      <c r="AY2936"/>
      <c r="AZ2936"/>
      <c r="BA2936"/>
      <c r="BB2936"/>
      <c r="BC2936"/>
    </row>
    <row r="2937" spans="1:55" x14ac:dyDescent="0.2">
      <c r="A2937" s="3" t="str">
        <f t="shared" si="45"/>
        <v>United KingdomAR5_FAO1998</v>
      </c>
      <c r="B2937" t="s">
        <v>172</v>
      </c>
      <c r="C2937" t="s">
        <v>301</v>
      </c>
      <c r="D2937" t="s">
        <v>145</v>
      </c>
      <c r="E2937" t="s">
        <v>62</v>
      </c>
      <c r="F2937">
        <v>709.9020948946237</v>
      </c>
      <c r="G2937">
        <v>12.137746567140693</v>
      </c>
      <c r="H2937" t="s">
        <v>203</v>
      </c>
      <c r="I2937" t="s">
        <v>106</v>
      </c>
      <c r="J2937">
        <v>2.0039965613679701E-2</v>
      </c>
      <c r="K2937">
        <v>0.76006505032808336</v>
      </c>
      <c r="L2937">
        <v>0.10610558136431653</v>
      </c>
      <c r="M2937"/>
      <c r="N2937">
        <v>2.8996949393486605E-2</v>
      </c>
      <c r="O2937">
        <v>0.10483241891411357</v>
      </c>
      <c r="P2937"/>
      <c r="Q2937">
        <v>7.2140243000000002</v>
      </c>
      <c r="R2937">
        <v>32.885902000000002</v>
      </c>
      <c r="S2937">
        <v>21.793811999999999</v>
      </c>
      <c r="T2937">
        <v>2.7929173999999999</v>
      </c>
      <c r="U2937"/>
      <c r="V2937"/>
      <c r="W2937">
        <v>1.9337E-3</v>
      </c>
      <c r="X2937"/>
      <c r="Y2937">
        <v>2.7964999999999999E-3</v>
      </c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  <c r="AW2937"/>
      <c r="AX2937"/>
      <c r="AY2937"/>
      <c r="AZ2937"/>
      <c r="BA2937"/>
      <c r="BB2937"/>
      <c r="BC2937"/>
    </row>
    <row r="2938" spans="1:55" x14ac:dyDescent="0.2">
      <c r="A2938" s="3" t="str">
        <f t="shared" si="45"/>
        <v>United KingdomAR5_FAO1999</v>
      </c>
      <c r="B2938" t="s">
        <v>172</v>
      </c>
      <c r="C2938" t="s">
        <v>301</v>
      </c>
      <c r="D2938" t="s">
        <v>145</v>
      </c>
      <c r="E2938" t="s">
        <v>60</v>
      </c>
      <c r="F2938">
        <v>695.41783802278223</v>
      </c>
      <c r="G2938">
        <v>11.850521721816909</v>
      </c>
      <c r="H2938" t="s">
        <v>183</v>
      </c>
      <c r="I2938" t="s">
        <v>106</v>
      </c>
      <c r="J2938">
        <v>1.9633003508920069E-2</v>
      </c>
      <c r="K2938">
        <v>0.77293884327473017</v>
      </c>
      <c r="L2938">
        <v>0.1039538383356849</v>
      </c>
      <c r="M2938"/>
      <c r="N2938">
        <v>1.698594047120278E-2</v>
      </c>
      <c r="O2938">
        <v>0.10612137791838225</v>
      </c>
      <c r="P2938"/>
      <c r="Q2938">
        <v>7.0046618</v>
      </c>
      <c r="R2938">
        <v>32.741144800000001</v>
      </c>
      <c r="S2938">
        <v>21.577651499999998</v>
      </c>
      <c r="T2938">
        <v>2.8036911</v>
      </c>
      <c r="U2938"/>
      <c r="V2938"/>
      <c r="W2938">
        <v>1.9337E-3</v>
      </c>
      <c r="X2938"/>
      <c r="Y2938">
        <v>2.8077000000000002E-3</v>
      </c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  <c r="AW2938"/>
      <c r="AX2938"/>
      <c r="AY2938"/>
      <c r="AZ2938"/>
      <c r="BA2938"/>
      <c r="BB2938"/>
      <c r="BC2938"/>
    </row>
    <row r="2939" spans="1:55" x14ac:dyDescent="0.2">
      <c r="A2939" s="3" t="str">
        <f t="shared" si="45"/>
        <v>United KingdomAR5_FAO2000</v>
      </c>
      <c r="B2939" t="s">
        <v>172</v>
      </c>
      <c r="C2939" t="s">
        <v>301</v>
      </c>
      <c r="D2939" t="s">
        <v>145</v>
      </c>
      <c r="E2939" t="s">
        <v>58</v>
      </c>
      <c r="F2939">
        <v>698.25664459357677</v>
      </c>
      <c r="G2939">
        <v>11.856458438734281</v>
      </c>
      <c r="H2939" t="s">
        <v>183</v>
      </c>
      <c r="I2939" t="s">
        <v>106</v>
      </c>
      <c r="J2939">
        <v>1.9322020061085455E-2</v>
      </c>
      <c r="K2939">
        <v>0.78129492123263511</v>
      </c>
      <c r="L2939">
        <v>9.9723647104644209E-2</v>
      </c>
      <c r="M2939"/>
      <c r="N2939">
        <v>1.685499469697354E-2</v>
      </c>
      <c r="O2939">
        <v>0.10212643696574711</v>
      </c>
      <c r="P2939"/>
      <c r="Q2939">
        <v>6.7271926000000004</v>
      </c>
      <c r="R2939">
        <v>31.6243704</v>
      </c>
      <c r="S2939">
        <v>20.546483500000001</v>
      </c>
      <c r="T2939">
        <v>2.7975243000000001</v>
      </c>
      <c r="U2939"/>
      <c r="V2939"/>
      <c r="W2939">
        <v>1.9337E-3</v>
      </c>
      <c r="X2939"/>
      <c r="Y2939">
        <v>2.7964999999999999E-3</v>
      </c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  <c r="AW2939"/>
      <c r="AX2939"/>
      <c r="AY2939"/>
      <c r="AZ2939"/>
      <c r="BA2939"/>
      <c r="BB2939"/>
      <c r="BC2939"/>
    </row>
    <row r="2940" spans="1:55" x14ac:dyDescent="0.2">
      <c r="A2940" s="3" t="str">
        <f t="shared" si="45"/>
        <v>United KingdomAR5_FAO2001</v>
      </c>
      <c r="B2940" t="s">
        <v>172</v>
      </c>
      <c r="C2940" t="s">
        <v>301</v>
      </c>
      <c r="D2940" t="s">
        <v>145</v>
      </c>
      <c r="E2940" t="s">
        <v>55</v>
      </c>
      <c r="F2940">
        <v>707.29207466492755</v>
      </c>
      <c r="G2940">
        <v>11.963734553554239</v>
      </c>
      <c r="H2940" t="s">
        <v>203</v>
      </c>
      <c r="I2940" t="s">
        <v>106</v>
      </c>
      <c r="J2940">
        <v>1.953670455499068E-2</v>
      </c>
      <c r="K2940">
        <v>0.79138593765195453</v>
      </c>
      <c r="L2940">
        <v>9.506393029472919E-2</v>
      </c>
      <c r="M2940"/>
      <c r="N2940">
        <v>1.5067697858081259E-2</v>
      </c>
      <c r="O2940">
        <v>9.8482434195235044E-2</v>
      </c>
      <c r="P2940"/>
      <c r="Q2940">
        <v>6.3646741000000002</v>
      </c>
      <c r="R2940">
        <v>29.336064799999999</v>
      </c>
      <c r="S2940">
        <v>20.008029999999998</v>
      </c>
      <c r="T2940">
        <v>2.7909155000000001</v>
      </c>
      <c r="U2940"/>
      <c r="V2940"/>
      <c r="W2940">
        <v>7.9099999999999993E-4</v>
      </c>
      <c r="X2940"/>
      <c r="Y2940">
        <v>1.0342000000000001E-3</v>
      </c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/>
      <c r="AX2940"/>
      <c r="AY2940"/>
      <c r="AZ2940"/>
      <c r="BA2940"/>
      <c r="BB2940"/>
      <c r="BC2940"/>
    </row>
    <row r="2941" spans="1:55" x14ac:dyDescent="0.2">
      <c r="A2941" s="3" t="str">
        <f t="shared" si="45"/>
        <v>United KingdomAR5_FAO2002</v>
      </c>
      <c r="B2941" t="s">
        <v>172</v>
      </c>
      <c r="C2941" t="s">
        <v>301</v>
      </c>
      <c r="D2941" t="s">
        <v>145</v>
      </c>
      <c r="E2941" t="s">
        <v>52</v>
      </c>
      <c r="F2941">
        <v>688.57576119562896</v>
      </c>
      <c r="G2941">
        <v>11.59794855614402</v>
      </c>
      <c r="H2941" t="s">
        <v>152</v>
      </c>
      <c r="I2941" t="s">
        <v>106</v>
      </c>
      <c r="J2941">
        <v>1.8543278874206228E-2</v>
      </c>
      <c r="K2941">
        <v>0.79125088888195105</v>
      </c>
      <c r="L2941">
        <v>9.563930712043564E-2</v>
      </c>
      <c r="M2941"/>
      <c r="N2941">
        <v>1.3161822412407187E-2</v>
      </c>
      <c r="O2941">
        <v>9.9947981585206125E-2</v>
      </c>
      <c r="P2941"/>
      <c r="Q2941">
        <v>6.1896556</v>
      </c>
      <c r="R2941">
        <v>28.682449599999998</v>
      </c>
      <c r="S2941">
        <v>20.029733499999999</v>
      </c>
      <c r="T2941">
        <v>2.7849421000000003</v>
      </c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  <c r="AW2941"/>
      <c r="AX2941"/>
      <c r="AY2941"/>
      <c r="AZ2941"/>
      <c r="BA2941"/>
      <c r="BB2941"/>
      <c r="BC2941"/>
    </row>
    <row r="2942" spans="1:55" x14ac:dyDescent="0.2">
      <c r="A2942" s="3" t="str">
        <f t="shared" si="45"/>
        <v>United KingdomAR5_FAO2003</v>
      </c>
      <c r="B2942" t="s">
        <v>172</v>
      </c>
      <c r="C2942" t="s">
        <v>301</v>
      </c>
      <c r="D2942" t="s">
        <v>145</v>
      </c>
      <c r="E2942" t="s">
        <v>50</v>
      </c>
      <c r="F2942">
        <v>695.64631400056226</v>
      </c>
      <c r="G2942">
        <v>11.662608088850989</v>
      </c>
      <c r="H2942" t="s">
        <v>152</v>
      </c>
      <c r="I2942" t="s">
        <v>106</v>
      </c>
      <c r="J2942">
        <v>1.8246941289340322E-2</v>
      </c>
      <c r="K2942">
        <v>0.80000373079985521</v>
      </c>
      <c r="L2942">
        <v>8.857227970869315E-2</v>
      </c>
      <c r="M2942"/>
      <c r="N2942">
        <v>1.3048508125867013E-2</v>
      </c>
      <c r="O2942">
        <v>9.8375481365584702E-2</v>
      </c>
      <c r="P2942"/>
      <c r="Q2942">
        <v>6.0924924000000003</v>
      </c>
      <c r="R2942">
        <v>28.889058799999997</v>
      </c>
      <c r="S2942">
        <v>19.5670435</v>
      </c>
      <c r="T2942">
        <v>2.7734931</v>
      </c>
      <c r="U2942"/>
      <c r="V2942"/>
      <c r="W2942">
        <v>1.3095000000000001E-3</v>
      </c>
      <c r="X2942"/>
      <c r="Y2942">
        <v>1.0695499999999998E-2</v>
      </c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  <c r="AW2942"/>
      <c r="AX2942"/>
      <c r="AY2942"/>
      <c r="AZ2942"/>
      <c r="BA2942"/>
      <c r="BB2942"/>
      <c r="BC2942"/>
    </row>
    <row r="2943" spans="1:55" x14ac:dyDescent="0.2">
      <c r="A2943" s="3" t="str">
        <f t="shared" si="45"/>
        <v>United KingdomAR5_FAO2004</v>
      </c>
      <c r="B2943" t="s">
        <v>172</v>
      </c>
      <c r="C2943" t="s">
        <v>301</v>
      </c>
      <c r="D2943" t="s">
        <v>145</v>
      </c>
      <c r="E2943" t="s">
        <v>46</v>
      </c>
      <c r="F2943">
        <v>690.64236942582954</v>
      </c>
      <c r="G2943">
        <v>11.513026991454852</v>
      </c>
      <c r="H2943" t="s">
        <v>182</v>
      </c>
      <c r="I2943" t="s">
        <v>106</v>
      </c>
      <c r="J2943">
        <v>1.7286990781098421E-2</v>
      </c>
      <c r="K2943">
        <v>0.80428843468528333</v>
      </c>
      <c r="L2943">
        <v>8.2294140482883041E-2</v>
      </c>
      <c r="M2943"/>
      <c r="N2943">
        <v>1.4444949747765145E-2</v>
      </c>
      <c r="O2943">
        <v>9.897247508406859E-2</v>
      </c>
      <c r="P2943"/>
      <c r="Q2943">
        <v>6.0870785999999999</v>
      </c>
      <c r="R2943">
        <v>28.857889199999999</v>
      </c>
      <c r="S2943">
        <v>19.5720785</v>
      </c>
      <c r="T2943">
        <v>2.7692003000000001</v>
      </c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  <c r="AW2943"/>
      <c r="AX2943"/>
      <c r="AY2943"/>
      <c r="AZ2943"/>
      <c r="BA2943"/>
      <c r="BB2943"/>
      <c r="BC2943"/>
    </row>
    <row r="2944" spans="1:55" x14ac:dyDescent="0.2">
      <c r="A2944" s="3" t="str">
        <f t="shared" si="45"/>
        <v>United KingdomAR5_FAO2005</v>
      </c>
      <c r="B2944" t="s">
        <v>172</v>
      </c>
      <c r="C2944" t="s">
        <v>301</v>
      </c>
      <c r="D2944" t="s">
        <v>145</v>
      </c>
      <c r="E2944" t="s">
        <v>43</v>
      </c>
      <c r="F2944">
        <v>683.08444711449181</v>
      </c>
      <c r="G2944">
        <v>11.309119342989474</v>
      </c>
      <c r="H2944" t="s">
        <v>152</v>
      </c>
      <c r="I2944" t="s">
        <v>106</v>
      </c>
      <c r="J2944">
        <v>1.6716911412082366E-2</v>
      </c>
      <c r="K2944">
        <v>0.80830148080098385</v>
      </c>
      <c r="L2944">
        <v>7.8807639493905499E-2</v>
      </c>
      <c r="M2944"/>
      <c r="N2944">
        <v>1.3652589788903487E-2</v>
      </c>
      <c r="O2944">
        <v>9.9238289916207131E-2</v>
      </c>
      <c r="P2944"/>
      <c r="Q2944">
        <v>5.9995753999999994</v>
      </c>
      <c r="R2944">
        <v>28.845689599999996</v>
      </c>
      <c r="S2944">
        <v>19.116861499999999</v>
      </c>
      <c r="T2944">
        <v>2.7677188999999998</v>
      </c>
      <c r="U2944"/>
      <c r="V2944"/>
      <c r="W2944"/>
      <c r="X2944"/>
      <c r="Y2944">
        <v>9.8529999999999993E-4</v>
      </c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  <c r="AX2944"/>
      <c r="AY2944"/>
      <c r="AZ2944"/>
      <c r="BA2944"/>
      <c r="BB2944"/>
      <c r="BC2944"/>
    </row>
    <row r="2945" spans="1:55" x14ac:dyDescent="0.2">
      <c r="A2945" s="3" t="str">
        <f t="shared" si="45"/>
        <v>United KingdomAR5_FAO2006</v>
      </c>
      <c r="B2945" t="s">
        <v>172</v>
      </c>
      <c r="C2945" t="s">
        <v>301</v>
      </c>
      <c r="D2945" t="s">
        <v>145</v>
      </c>
      <c r="E2945" t="s">
        <v>39</v>
      </c>
      <c r="F2945">
        <v>678.22264291677982</v>
      </c>
      <c r="G2945">
        <v>11.146394222685421</v>
      </c>
      <c r="H2945" t="s">
        <v>219</v>
      </c>
      <c r="I2945" t="s">
        <v>106</v>
      </c>
      <c r="J2945">
        <v>1.6022643714478004E-2</v>
      </c>
      <c r="K2945">
        <v>0.81436175744261985</v>
      </c>
      <c r="L2945">
        <v>7.4170063376093096E-2</v>
      </c>
      <c r="M2945"/>
      <c r="N2945">
        <v>1.2939718508528972E-2</v>
      </c>
      <c r="O2945">
        <v>9.8528460672758084E-2</v>
      </c>
      <c r="P2945"/>
      <c r="Q2945">
        <v>5.9308011</v>
      </c>
      <c r="R2945">
        <v>28.402653999999998</v>
      </c>
      <c r="S2945">
        <v>18.666202500000001</v>
      </c>
      <c r="T2945">
        <v>2.7662352000000001</v>
      </c>
      <c r="U2945"/>
      <c r="V2945"/>
      <c r="W2945">
        <v>3.9549999999999996E-4</v>
      </c>
      <c r="X2945"/>
      <c r="Y2945">
        <v>8.5670000000000006E-4</v>
      </c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  <c r="AW2945"/>
      <c r="AX2945"/>
      <c r="AY2945"/>
      <c r="AZ2945"/>
      <c r="BA2945"/>
      <c r="BB2945"/>
      <c r="BC2945"/>
    </row>
    <row r="2946" spans="1:55" x14ac:dyDescent="0.2">
      <c r="A2946" s="3" t="str">
        <f t="shared" si="45"/>
        <v>United KingdomAR5_FAO2007</v>
      </c>
      <c r="B2946" t="s">
        <v>172</v>
      </c>
      <c r="C2946" t="s">
        <v>301</v>
      </c>
      <c r="D2946" t="s">
        <v>145</v>
      </c>
      <c r="E2946" t="s">
        <v>37</v>
      </c>
      <c r="F2946">
        <v>661.88545860438899</v>
      </c>
      <c r="G2946">
        <v>10.793523714212016</v>
      </c>
      <c r="H2946" t="s">
        <v>213</v>
      </c>
      <c r="I2946" t="s">
        <v>98</v>
      </c>
      <c r="J2946">
        <v>1.5375692127438008E-2</v>
      </c>
      <c r="K2946">
        <v>0.81596881121398757</v>
      </c>
      <c r="L2946">
        <v>7.051356767498225E-2</v>
      </c>
      <c r="M2946"/>
      <c r="N2946">
        <v>1.4190697327839948E-2</v>
      </c>
      <c r="O2946">
        <v>9.9326923783190163E-2</v>
      </c>
      <c r="P2946"/>
      <c r="Q2946">
        <v>5.7961923999999998</v>
      </c>
      <c r="R2946">
        <v>27.741671999999998</v>
      </c>
      <c r="S2946">
        <v>18.3907615</v>
      </c>
      <c r="T2946">
        <v>2.7617640999999997</v>
      </c>
      <c r="U2946"/>
      <c r="V2946"/>
      <c r="W2946">
        <v>4.6680000000000007E-4</v>
      </c>
      <c r="X2946"/>
      <c r="Y2946">
        <v>6.7041000000000002E-3</v>
      </c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  <c r="AY2946"/>
      <c r="AZ2946"/>
      <c r="BA2946"/>
      <c r="BB2946"/>
      <c r="BC2946"/>
    </row>
    <row r="2947" spans="1:55" x14ac:dyDescent="0.2">
      <c r="A2947" s="3" t="str">
        <f t="shared" ref="A2947:A3010" si="46">C2947&amp;D2947&amp;E2947</f>
        <v>United KingdomAR5_FAO2008</v>
      </c>
      <c r="B2947" t="s">
        <v>172</v>
      </c>
      <c r="C2947" t="s">
        <v>301</v>
      </c>
      <c r="D2947" t="s">
        <v>145</v>
      </c>
      <c r="E2947" t="s">
        <v>33</v>
      </c>
      <c r="F2947">
        <v>640.34670244563711</v>
      </c>
      <c r="G2947">
        <v>10.360424454313579</v>
      </c>
      <c r="H2947" t="s">
        <v>213</v>
      </c>
      <c r="I2947" t="s">
        <v>98</v>
      </c>
      <c r="J2947">
        <v>1.4799321372283113E-2</v>
      </c>
      <c r="K2947">
        <v>0.82041517706802369</v>
      </c>
      <c r="L2947">
        <v>6.4874681039636339E-2</v>
      </c>
      <c r="M2947"/>
      <c r="N2947">
        <v>1.2950946676476494E-2</v>
      </c>
      <c r="O2947">
        <v>0.10175919521586342</v>
      </c>
      <c r="P2947"/>
      <c r="Q2947">
        <v>5.6717354999999996</v>
      </c>
      <c r="R2947">
        <v>27.164144</v>
      </c>
      <c r="S2947">
        <v>18.51661</v>
      </c>
      <c r="T2947">
        <v>2.758937</v>
      </c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  <c r="AW2947"/>
      <c r="AX2947"/>
      <c r="AY2947"/>
      <c r="AZ2947"/>
      <c r="BA2947"/>
      <c r="BB2947"/>
      <c r="BC2947"/>
    </row>
    <row r="2948" spans="1:55" x14ac:dyDescent="0.2">
      <c r="A2948" s="3" t="str">
        <f t="shared" si="46"/>
        <v>United KingdomAR5_FAO2009</v>
      </c>
      <c r="B2948" t="s">
        <v>172</v>
      </c>
      <c r="C2948" t="s">
        <v>301</v>
      </c>
      <c r="D2948" t="s">
        <v>145</v>
      </c>
      <c r="E2948" t="s">
        <v>31</v>
      </c>
      <c r="F2948">
        <v>583.22142731173892</v>
      </c>
      <c r="G2948">
        <v>9.365066779236118</v>
      </c>
      <c r="H2948" t="s">
        <v>147</v>
      </c>
      <c r="I2948" t="s">
        <v>96</v>
      </c>
      <c r="J2948">
        <v>1.3499268196942256E-2</v>
      </c>
      <c r="K2948">
        <v>0.81761791477957124</v>
      </c>
      <c r="L2948">
        <v>6.3425770191902625E-2</v>
      </c>
      <c r="M2948"/>
      <c r="N2948">
        <v>9.5807776892517654E-3</v>
      </c>
      <c r="O2948">
        <v>0.10937553733927438</v>
      </c>
      <c r="P2948"/>
      <c r="Q2948">
        <v>5.5613320999999996</v>
      </c>
      <c r="R2948">
        <v>26.573148</v>
      </c>
      <c r="S2948">
        <v>17.861370999999998</v>
      </c>
      <c r="T2948">
        <v>2.7627012</v>
      </c>
      <c r="U2948"/>
      <c r="V2948"/>
      <c r="W2948">
        <v>1.0900000000000002E-4</v>
      </c>
      <c r="X2948"/>
      <c r="Y2948">
        <v>1.0202E-3</v>
      </c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  <c r="AW2948"/>
      <c r="AX2948"/>
      <c r="AY2948"/>
      <c r="AZ2948"/>
      <c r="BA2948"/>
      <c r="BB2948"/>
      <c r="BC2948"/>
    </row>
    <row r="2949" spans="1:55" x14ac:dyDescent="0.2">
      <c r="A2949" s="3" t="str">
        <f t="shared" si="46"/>
        <v>United KingdomAR5_FAO2010</v>
      </c>
      <c r="B2949" t="s">
        <v>172</v>
      </c>
      <c r="C2949" t="s">
        <v>301</v>
      </c>
      <c r="D2949" t="s">
        <v>145</v>
      </c>
      <c r="E2949" t="s">
        <v>30</v>
      </c>
      <c r="F2949">
        <v>594.32317349867674</v>
      </c>
      <c r="G2949">
        <v>9.46881619636053</v>
      </c>
      <c r="H2949" t="s">
        <v>169</v>
      </c>
      <c r="I2949" t="s">
        <v>96</v>
      </c>
      <c r="J2949">
        <v>1.3218710686413305E-2</v>
      </c>
      <c r="K2949">
        <v>0.82899364307317136</v>
      </c>
      <c r="L2949">
        <v>5.3336415318037921E-2</v>
      </c>
      <c r="M2949"/>
      <c r="N2949">
        <v>9.7156933799980687E-3</v>
      </c>
      <c r="O2949">
        <v>0.10795424822879272</v>
      </c>
      <c r="P2949"/>
      <c r="Q2949">
        <v>5.5675984999999999</v>
      </c>
      <c r="R2949">
        <v>26.606468</v>
      </c>
      <c r="S2949">
        <v>18.177357000000001</v>
      </c>
      <c r="T2949">
        <v>2.7631521999999999</v>
      </c>
      <c r="U2949"/>
      <c r="V2949"/>
      <c r="W2949">
        <v>2.7250000000000001E-4</v>
      </c>
      <c r="X2949"/>
      <c r="Y2949">
        <v>1.8392000000000003E-3</v>
      </c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  <c r="AW2949"/>
      <c r="AX2949"/>
      <c r="AY2949"/>
      <c r="AZ2949"/>
      <c r="BA2949"/>
      <c r="BB2949"/>
      <c r="BC2949"/>
    </row>
    <row r="2950" spans="1:55" x14ac:dyDescent="0.2">
      <c r="A2950" s="3" t="str">
        <f t="shared" si="46"/>
        <v>United KingdomAR5_FAO2011</v>
      </c>
      <c r="B2950" t="s">
        <v>172</v>
      </c>
      <c r="C2950" t="s">
        <v>301</v>
      </c>
      <c r="D2950" t="s">
        <v>145</v>
      </c>
      <c r="E2950" t="s">
        <v>29</v>
      </c>
      <c r="F2950">
        <v>553.68804495371091</v>
      </c>
      <c r="G2950">
        <v>8.7527420284022242</v>
      </c>
      <c r="H2950" t="s">
        <v>149</v>
      </c>
      <c r="I2950" t="s">
        <v>109</v>
      </c>
      <c r="J2950">
        <v>1.2277358311599162E-2</v>
      </c>
      <c r="K2950">
        <v>0.81931705717895675</v>
      </c>
      <c r="L2950">
        <v>5.2793152546203308E-2</v>
      </c>
      <c r="M2950"/>
      <c r="N2950">
        <v>9.4680105423885549E-3</v>
      </c>
      <c r="O2950">
        <v>0.11842177973245141</v>
      </c>
      <c r="P2950"/>
      <c r="Q2950">
        <v>5.5065423999999998</v>
      </c>
      <c r="R2950">
        <v>26.382006000000001</v>
      </c>
      <c r="S2950">
        <v>18.232556499999998</v>
      </c>
      <c r="T2950">
        <v>2.7636042000000001</v>
      </c>
      <c r="U2950"/>
      <c r="V2950"/>
      <c r="W2950">
        <v>2.7250000000000001E-4</v>
      </c>
      <c r="X2950"/>
      <c r="Y2950">
        <v>2.6931000000000004E-3</v>
      </c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  <c r="AW2950"/>
      <c r="AX2950"/>
      <c r="AY2950"/>
      <c r="AZ2950"/>
      <c r="BA2950"/>
      <c r="BB2950"/>
      <c r="BC2950"/>
    </row>
    <row r="2951" spans="1:55" x14ac:dyDescent="0.2">
      <c r="A2951" s="3" t="str">
        <f t="shared" si="46"/>
        <v>United KingdomAR5_FAO2012</v>
      </c>
      <c r="B2951" t="s">
        <v>172</v>
      </c>
      <c r="C2951" t="s">
        <v>301</v>
      </c>
      <c r="D2951" t="s">
        <v>145</v>
      </c>
      <c r="E2951" t="s">
        <v>28</v>
      </c>
      <c r="F2951">
        <v>572.94926805873774</v>
      </c>
      <c r="G2951">
        <v>8.9944636459820071</v>
      </c>
      <c r="H2951" t="s">
        <v>144</v>
      </c>
      <c r="I2951" t="s">
        <v>109</v>
      </c>
      <c r="J2951">
        <v>1.2564358939885428E-2</v>
      </c>
      <c r="K2951">
        <v>0.82985963108912808</v>
      </c>
      <c r="L2951">
        <v>4.7860668305264559E-2</v>
      </c>
      <c r="M2951"/>
      <c r="N2951">
        <v>8.1432680352878598E-3</v>
      </c>
      <c r="O2951">
        <v>0.11413643257031944</v>
      </c>
      <c r="P2951"/>
      <c r="Q2951">
        <v>5.4877862999999998</v>
      </c>
      <c r="R2951">
        <v>26.435682</v>
      </c>
      <c r="S2951">
        <v>18.018489500000001</v>
      </c>
      <c r="T2951">
        <v>2.7632887999999998</v>
      </c>
      <c r="U2951"/>
      <c r="V2951"/>
      <c r="W2951">
        <v>3.9549999999999996E-4</v>
      </c>
      <c r="X2951"/>
      <c r="Y2951">
        <v>2.5672999999999998E-3</v>
      </c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  <c r="AW2951"/>
      <c r="AX2951"/>
      <c r="AY2951"/>
      <c r="AZ2951"/>
      <c r="BA2951"/>
      <c r="BB2951"/>
      <c r="BC2951"/>
    </row>
    <row r="2952" spans="1:55" x14ac:dyDescent="0.2">
      <c r="A2952" s="3" t="str">
        <f t="shared" si="46"/>
        <v>United KingdomAR5_FAO2013</v>
      </c>
      <c r="B2952" t="s">
        <v>172</v>
      </c>
      <c r="C2952" t="s">
        <v>301</v>
      </c>
      <c r="D2952" t="s">
        <v>145</v>
      </c>
      <c r="E2952" t="s">
        <v>27</v>
      </c>
      <c r="F2952">
        <v>554.60964375096148</v>
      </c>
      <c r="G2952">
        <v>8.6484419087811943</v>
      </c>
      <c r="H2952" t="s">
        <v>144</v>
      </c>
      <c r="I2952" t="s">
        <v>245</v>
      </c>
      <c r="J2952">
        <v>1.2005453864306544E-2</v>
      </c>
      <c r="K2952">
        <v>0.83080493188290683</v>
      </c>
      <c r="L2952">
        <v>4.1972193748742198E-2</v>
      </c>
      <c r="M2952"/>
      <c r="N2952">
        <v>8.8909464268504823E-3</v>
      </c>
      <c r="O2952">
        <v>0.11833192794150044</v>
      </c>
      <c r="P2952"/>
      <c r="Q2952">
        <v>5.5662539000000004</v>
      </c>
      <c r="R2952">
        <v>26.502658</v>
      </c>
      <c r="S2952">
        <v>18.109622999999999</v>
      </c>
      <c r="T2952">
        <v>2.7632810999999999</v>
      </c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  <c r="AX2952"/>
      <c r="AY2952"/>
      <c r="AZ2952"/>
      <c r="BA2952"/>
      <c r="BB2952"/>
      <c r="BC2952"/>
    </row>
    <row r="2953" spans="1:55" x14ac:dyDescent="0.2">
      <c r="A2953" s="3" t="str">
        <f t="shared" si="46"/>
        <v>United KingdomAR5_FAO2014</v>
      </c>
      <c r="B2953" t="s">
        <v>172</v>
      </c>
      <c r="C2953" t="s">
        <v>301</v>
      </c>
      <c r="D2953" t="s">
        <v>145</v>
      </c>
      <c r="E2953" t="s">
        <v>24</v>
      </c>
      <c r="F2953">
        <v>514.37382546097786</v>
      </c>
      <c r="G2953">
        <v>7.9621598826248849</v>
      </c>
      <c r="H2953" t="s">
        <v>217</v>
      </c>
      <c r="I2953" t="s">
        <v>235</v>
      </c>
      <c r="J2953">
        <v>1.0986432812021342E-2</v>
      </c>
      <c r="K2953">
        <v>0.82077932444403823</v>
      </c>
      <c r="L2953">
        <v>3.9693647311728968E-2</v>
      </c>
      <c r="M2953"/>
      <c r="N2953">
        <v>9.9798547653303059E-3</v>
      </c>
      <c r="O2953">
        <v>0.12954717347890246</v>
      </c>
      <c r="P2953"/>
      <c r="Q2953">
        <v>5.5995464000000004</v>
      </c>
      <c r="R2953">
        <v>26.785793999999999</v>
      </c>
      <c r="S2953">
        <v>18.8084545</v>
      </c>
      <c r="T2953">
        <v>2.7622863999999998</v>
      </c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  <c r="AX2953"/>
      <c r="AY2953"/>
      <c r="AZ2953"/>
      <c r="BA2953"/>
      <c r="BB2953"/>
      <c r="BC2953"/>
    </row>
    <row r="2954" spans="1:55" x14ac:dyDescent="0.2">
      <c r="A2954" s="3" t="str">
        <f t="shared" si="46"/>
        <v>United KingdomAR5_FAO2015</v>
      </c>
      <c r="B2954" t="s">
        <v>172</v>
      </c>
      <c r="C2954" t="s">
        <v>301</v>
      </c>
      <c r="D2954" t="s">
        <v>145</v>
      </c>
      <c r="E2954" t="s">
        <v>22</v>
      </c>
      <c r="F2954">
        <v>499.17261387534637</v>
      </c>
      <c r="G2954">
        <v>7.6658722134242225</v>
      </c>
      <c r="H2954" t="s">
        <v>226</v>
      </c>
      <c r="I2954" t="s">
        <v>235</v>
      </c>
      <c r="J2954">
        <v>1.0680619514240711E-2</v>
      </c>
      <c r="K2954">
        <v>0.81725901237061005</v>
      </c>
      <c r="L2954">
        <v>3.8486137432618604E-2</v>
      </c>
      <c r="M2954"/>
      <c r="N2954">
        <v>1.048095827273372E-2</v>
      </c>
      <c r="O2954">
        <v>0.13377389192403771</v>
      </c>
      <c r="P2954"/>
      <c r="Q2954">
        <v>5.6610596000000006</v>
      </c>
      <c r="R2954">
        <v>26.908540400000003</v>
      </c>
      <c r="S2954">
        <v>18.767432500000002</v>
      </c>
      <c r="T2954">
        <v>2.7622863999999998</v>
      </c>
      <c r="U2954"/>
      <c r="V2954"/>
      <c r="W2954"/>
      <c r="X2954"/>
      <c r="Y2954">
        <v>1.255E-3</v>
      </c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  <c r="AX2954"/>
      <c r="AY2954"/>
      <c r="AZ2954"/>
      <c r="BA2954"/>
      <c r="BB2954"/>
      <c r="BC2954"/>
    </row>
    <row r="2955" spans="1:55" x14ac:dyDescent="0.2">
      <c r="A2955" s="3" t="str">
        <f t="shared" si="46"/>
        <v>United KingdomAR5_FAO2016</v>
      </c>
      <c r="B2955" t="s">
        <v>172</v>
      </c>
      <c r="C2955" t="s">
        <v>301</v>
      </c>
      <c r="D2955" t="s">
        <v>145</v>
      </c>
      <c r="E2955" t="s">
        <v>21</v>
      </c>
      <c r="F2955">
        <v>480.13784744910424</v>
      </c>
      <c r="G2955">
        <v>7.3178812690785335</v>
      </c>
      <c r="H2955" t="s">
        <v>120</v>
      </c>
      <c r="I2955" t="s">
        <v>245</v>
      </c>
      <c r="J2955">
        <v>1.0151195350611356E-2</v>
      </c>
      <c r="K2955">
        <v>0.81065168406358667</v>
      </c>
      <c r="L2955">
        <v>4.2010220320970008E-2</v>
      </c>
      <c r="M2955"/>
      <c r="N2955">
        <v>1.1268069586250975E-2</v>
      </c>
      <c r="O2955">
        <v>0.13607002602919235</v>
      </c>
      <c r="P2955"/>
      <c r="Q2955">
        <v>5.7310930999999998</v>
      </c>
      <c r="R2955">
        <v>27.226018400000001</v>
      </c>
      <c r="S2955">
        <v>18.584927</v>
      </c>
      <c r="T2955">
        <v>2.7643784</v>
      </c>
      <c r="U2955"/>
      <c r="V2955"/>
      <c r="W2955"/>
      <c r="X2955"/>
      <c r="Y2955">
        <v>2.9210000000000005E-4</v>
      </c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  <c r="AX2955"/>
      <c r="AY2955"/>
      <c r="AZ2955"/>
      <c r="BA2955"/>
      <c r="BB2955"/>
      <c r="BC2955"/>
    </row>
    <row r="2956" spans="1:55" x14ac:dyDescent="0.2">
      <c r="A2956" s="3" t="str">
        <f t="shared" si="46"/>
        <v>United KingdomAR5_FAO2017</v>
      </c>
      <c r="B2956" t="s">
        <v>172</v>
      </c>
      <c r="C2956" t="s">
        <v>301</v>
      </c>
      <c r="D2956" t="s">
        <v>145</v>
      </c>
      <c r="E2956" t="s">
        <v>20</v>
      </c>
      <c r="F2956">
        <v>464.7630209630982</v>
      </c>
      <c r="G2956">
        <v>7.0355895938665576</v>
      </c>
      <c r="H2956" t="s">
        <v>34</v>
      </c>
      <c r="I2956" t="s">
        <v>235</v>
      </c>
      <c r="J2956">
        <v>9.690636672557474E-3</v>
      </c>
      <c r="K2956">
        <v>0.80465411418591049</v>
      </c>
      <c r="L2956">
        <v>4.247608185645934E-2</v>
      </c>
      <c r="M2956"/>
      <c r="N2956">
        <v>1.1333229331520006E-2</v>
      </c>
      <c r="O2956">
        <v>0.14153657462611025</v>
      </c>
      <c r="P2956"/>
      <c r="Q2956">
        <v>5.7693243000000001</v>
      </c>
      <c r="R2956">
        <v>27.387866800000001</v>
      </c>
      <c r="S2956">
        <v>18.832357499999997</v>
      </c>
      <c r="T2956">
        <v>2.7652918</v>
      </c>
      <c r="U2956"/>
      <c r="V2956"/>
      <c r="W2956">
        <v>2.7250000000000001E-4</v>
      </c>
      <c r="X2956"/>
      <c r="Y2956">
        <v>3.9829999999999998E-4</v>
      </c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  <c r="AX2956"/>
      <c r="AY2956"/>
      <c r="AZ2956"/>
      <c r="BA2956"/>
      <c r="BB2956"/>
      <c r="BC2956"/>
    </row>
    <row r="2957" spans="1:55" x14ac:dyDescent="0.2">
      <c r="A2957" s="3" t="str">
        <f t="shared" si="46"/>
        <v>United KingdomAR5_FAO2018</v>
      </c>
      <c r="B2957" t="s">
        <v>172</v>
      </c>
      <c r="C2957" t="s">
        <v>301</v>
      </c>
      <c r="D2957" t="s">
        <v>145</v>
      </c>
      <c r="E2957" t="s">
        <v>19</v>
      </c>
      <c r="F2957">
        <v>457.60933299676469</v>
      </c>
      <c r="G2957">
        <v>6.8854493590458192</v>
      </c>
      <c r="H2957" t="s">
        <v>35</v>
      </c>
      <c r="I2957" t="s">
        <v>235</v>
      </c>
      <c r="J2957">
        <v>9.3135688963601609E-3</v>
      </c>
      <c r="K2957">
        <v>0.80425790593534874</v>
      </c>
      <c r="L2957">
        <v>4.220177799262767E-2</v>
      </c>
      <c r="M2957"/>
      <c r="N2957">
        <v>1.1409962055708458E-2</v>
      </c>
      <c r="O2957">
        <v>0.14213035401631513</v>
      </c>
      <c r="P2957"/>
      <c r="Q2957">
        <v>5.7622567</v>
      </c>
      <c r="R2957">
        <v>26.950120399999999</v>
      </c>
      <c r="S2957">
        <v>18.555936000000003</v>
      </c>
      <c r="T2957">
        <v>2.7655360999999998</v>
      </c>
      <c r="U2957"/>
      <c r="V2957"/>
      <c r="W2957">
        <v>1.023E-3</v>
      </c>
      <c r="X2957"/>
      <c r="Y2957">
        <v>2.9082999999999999E-3</v>
      </c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  <c r="AX2957"/>
      <c r="AY2957"/>
      <c r="AZ2957"/>
      <c r="BA2957"/>
      <c r="BB2957"/>
      <c r="BC2957"/>
    </row>
    <row r="2958" spans="1:55" x14ac:dyDescent="0.2">
      <c r="A2958" s="3" t="str">
        <f t="shared" si="46"/>
        <v>United KingdomAR5_FAO2019</v>
      </c>
      <c r="B2958" t="s">
        <v>172</v>
      </c>
      <c r="C2958" t="s">
        <v>301</v>
      </c>
      <c r="D2958" t="s">
        <v>145</v>
      </c>
      <c r="E2958" t="s">
        <v>18</v>
      </c>
      <c r="F2958">
        <v>442.4140539483426</v>
      </c>
      <c r="G2958">
        <v>6.6193651537485385</v>
      </c>
      <c r="H2958" t="s">
        <v>40</v>
      </c>
      <c r="I2958" t="s">
        <v>235</v>
      </c>
      <c r="J2958">
        <v>8.9560155835694162E-3</v>
      </c>
      <c r="K2958">
        <v>0.79861003216103832</v>
      </c>
      <c r="L2958">
        <v>4.2680703014214526E-2</v>
      </c>
      <c r="M2958"/>
      <c r="N2958">
        <v>1.1991807906936238E-2</v>
      </c>
      <c r="O2958">
        <v>0.14671745691781085</v>
      </c>
      <c r="P2958"/>
      <c r="Q2958">
        <v>5.7187847999999999</v>
      </c>
      <c r="R2958">
        <v>26.641731200000002</v>
      </c>
      <c r="S2958">
        <v>18.764915000000002</v>
      </c>
      <c r="T2958">
        <v>2.7824452000000002</v>
      </c>
      <c r="U2958"/>
      <c r="V2958"/>
      <c r="W2958">
        <v>1.4325000000000002E-3</v>
      </c>
      <c r="X2958"/>
      <c r="Y2958">
        <v>7.4726999999999997E-3</v>
      </c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  <c r="AW2958"/>
      <c r="AX2958"/>
      <c r="AY2958"/>
      <c r="AZ2958"/>
      <c r="BA2958"/>
      <c r="BB2958"/>
      <c r="BC2958"/>
    </row>
    <row r="2959" spans="1:55" x14ac:dyDescent="0.2">
      <c r="A2959" s="3" t="str">
        <f t="shared" si="46"/>
        <v>United KingdomAR5_FAO2020</v>
      </c>
      <c r="B2959" t="s">
        <v>172</v>
      </c>
      <c r="C2959" t="s">
        <v>301</v>
      </c>
      <c r="D2959" t="s">
        <v>145</v>
      </c>
      <c r="E2959" t="s">
        <v>107</v>
      </c>
      <c r="F2959">
        <v>402.54456978582641</v>
      </c>
      <c r="G2959">
        <v>6.0008521874512093</v>
      </c>
      <c r="H2959" t="s">
        <v>42</v>
      </c>
      <c r="I2959" t="s">
        <v>205</v>
      </c>
      <c r="J2959">
        <v>8.5721342632377358E-3</v>
      </c>
      <c r="K2959">
        <v>0.78460528449274691</v>
      </c>
      <c r="L2959">
        <v>4.5841279692861392E-2</v>
      </c>
      <c r="M2959"/>
      <c r="N2959">
        <v>1.1818277857143081E-2</v>
      </c>
      <c r="O2959">
        <v>0.15773515795724855</v>
      </c>
      <c r="P2959"/>
      <c r="Q2959">
        <v>5.6639328999999998</v>
      </c>
      <c r="R2959">
        <v>26.2345468</v>
      </c>
      <c r="S2959">
        <v>17.849287</v>
      </c>
      <c r="T2959">
        <v>2.7816516999999998</v>
      </c>
      <c r="U2959"/>
      <c r="V2959"/>
      <c r="W2959">
        <v>5.1849999999999997E-4</v>
      </c>
      <c r="X2959"/>
      <c r="Y2959">
        <v>1.6729E-3</v>
      </c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  <c r="AW2959"/>
      <c r="AX2959"/>
      <c r="AY2959"/>
      <c r="AZ2959"/>
      <c r="BA2959"/>
      <c r="BB2959"/>
      <c r="BC2959"/>
    </row>
    <row r="2960" spans="1:55" x14ac:dyDescent="0.2">
      <c r="A2960" s="3" t="str">
        <f t="shared" si="46"/>
        <v>United KingdomAR6_FAO1990</v>
      </c>
      <c r="B2960" t="s">
        <v>172</v>
      </c>
      <c r="C2960" t="s">
        <v>301</v>
      </c>
      <c r="D2960" t="s">
        <v>300</v>
      </c>
      <c r="E2960" t="s">
        <v>79</v>
      </c>
      <c r="F2960">
        <v>748.8534896549744</v>
      </c>
      <c r="G2960">
        <v>13.080961870688739</v>
      </c>
      <c r="H2960" t="s">
        <v>152</v>
      </c>
      <c r="I2960" t="s">
        <v>106</v>
      </c>
      <c r="J2960">
        <v>2.2851137323539977E-2</v>
      </c>
      <c r="K2960">
        <v>0.76146288569022569</v>
      </c>
      <c r="L2960">
        <v>9.4890735808869267E-2</v>
      </c>
      <c r="M2960"/>
      <c r="N2960">
        <v>3.9962907524795324E-2</v>
      </c>
      <c r="O2960">
        <v>0.10368347097610969</v>
      </c>
      <c r="P2960"/>
      <c r="Q2960">
        <v>7.3740411000000003</v>
      </c>
      <c r="R2960">
        <v>33.350572800000002</v>
      </c>
      <c r="S2960">
        <v>23.949225299999998</v>
      </c>
      <c r="T2960">
        <v>2.7924119999999997</v>
      </c>
      <c r="U2960"/>
      <c r="V2960"/>
      <c r="W2960">
        <v>6.6467999999999996E-4</v>
      </c>
      <c r="X2960"/>
      <c r="Y2960">
        <v>2.9263800000000001E-3</v>
      </c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  <c r="AW2960"/>
      <c r="AX2960"/>
      <c r="AY2960"/>
      <c r="AZ2960"/>
      <c r="BA2960"/>
      <c r="BB2960"/>
      <c r="BC2960"/>
    </row>
    <row r="2961" spans="1:55" x14ac:dyDescent="0.2">
      <c r="A2961" s="3" t="str">
        <f t="shared" si="46"/>
        <v>United KingdomAR6_FAO1991</v>
      </c>
      <c r="B2961" t="s">
        <v>172</v>
      </c>
      <c r="C2961" t="s">
        <v>301</v>
      </c>
      <c r="D2961" t="s">
        <v>300</v>
      </c>
      <c r="E2961" t="s">
        <v>78</v>
      </c>
      <c r="F2961">
        <v>757.47480896843774</v>
      </c>
      <c r="G2961">
        <v>13.190703833015805</v>
      </c>
      <c r="H2961" t="s">
        <v>183</v>
      </c>
      <c r="I2961" t="s">
        <v>104</v>
      </c>
      <c r="J2961">
        <v>2.298579238641766E-2</v>
      </c>
      <c r="K2961">
        <v>0.76677652693190212</v>
      </c>
      <c r="L2961">
        <v>9.4678723311339183E-2</v>
      </c>
      <c r="M2961"/>
      <c r="N2961">
        <v>3.7989932780431029E-2</v>
      </c>
      <c r="O2961">
        <v>0.10055481697632765</v>
      </c>
      <c r="P2961"/>
      <c r="Q2961">
        <v>7.3082585</v>
      </c>
      <c r="R2961">
        <v>32.883611360000003</v>
      </c>
      <c r="S2961">
        <v>23.007211499999997</v>
      </c>
      <c r="T2961">
        <v>2.7924119999999997</v>
      </c>
      <c r="U2961"/>
      <c r="V2961"/>
      <c r="W2961">
        <v>6.6467999999999996E-4</v>
      </c>
      <c r="X2961"/>
      <c r="Y2961">
        <v>2.9263800000000001E-3</v>
      </c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  <c r="AW2961"/>
      <c r="AX2961"/>
      <c r="AY2961"/>
      <c r="AZ2961"/>
      <c r="BA2961"/>
      <c r="BB2961"/>
      <c r="BC2961"/>
    </row>
    <row r="2962" spans="1:55" x14ac:dyDescent="0.2">
      <c r="A2962" s="3" t="str">
        <f t="shared" si="46"/>
        <v>United KingdomAR6_FAO1992</v>
      </c>
      <c r="B2962" t="s">
        <v>172</v>
      </c>
      <c r="C2962" t="s">
        <v>301</v>
      </c>
      <c r="D2962" t="s">
        <v>300</v>
      </c>
      <c r="E2962" t="s">
        <v>76</v>
      </c>
      <c r="F2962">
        <v>740.21450545036953</v>
      </c>
      <c r="G2962">
        <v>12.855320208607949</v>
      </c>
      <c r="H2962" t="s">
        <v>220</v>
      </c>
      <c r="I2962" t="s">
        <v>104</v>
      </c>
      <c r="J2962">
        <v>2.2529955947135694E-2</v>
      </c>
      <c r="K2962">
        <v>0.76816441266358026</v>
      </c>
      <c r="L2962">
        <v>9.7160367453901705E-2</v>
      </c>
      <c r="M2962"/>
      <c r="N2962">
        <v>3.278230610597619E-2</v>
      </c>
      <c r="O2962">
        <v>0.10189291377654175</v>
      </c>
      <c r="P2962"/>
      <c r="Q2962">
        <v>7.2724838199999997</v>
      </c>
      <c r="R2962">
        <v>32.970466399999999</v>
      </c>
      <c r="S2962">
        <v>22.207785599999998</v>
      </c>
      <c r="T2962">
        <v>2.7924119999999997</v>
      </c>
      <c r="U2962"/>
      <c r="V2962"/>
      <c r="W2962">
        <v>6.6467999999999996E-4</v>
      </c>
      <c r="X2962"/>
      <c r="Y2962">
        <v>2.9263800000000001E-3</v>
      </c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  <c r="AW2962"/>
      <c r="AX2962"/>
      <c r="AY2962"/>
      <c r="AZ2962"/>
      <c r="BA2962"/>
      <c r="BB2962"/>
      <c r="BC2962"/>
    </row>
    <row r="2963" spans="1:55" x14ac:dyDescent="0.2">
      <c r="A2963" s="3" t="str">
        <f t="shared" si="46"/>
        <v>United KingdomAR6_FAO1993</v>
      </c>
      <c r="B2963" t="s">
        <v>172</v>
      </c>
      <c r="C2963" t="s">
        <v>301</v>
      </c>
      <c r="D2963" t="s">
        <v>300</v>
      </c>
      <c r="E2963" t="s">
        <v>73</v>
      </c>
      <c r="F2963">
        <v>721.58268332715375</v>
      </c>
      <c r="G2963">
        <v>12.501732687606701</v>
      </c>
      <c r="H2963" t="s">
        <v>152</v>
      </c>
      <c r="I2963" t="s">
        <v>104</v>
      </c>
      <c r="J2963">
        <v>2.1859315878735758E-2</v>
      </c>
      <c r="K2963">
        <v>0.76645700766036873</v>
      </c>
      <c r="L2963">
        <v>0.10048131911534985</v>
      </c>
      <c r="M2963"/>
      <c r="N2963">
        <v>2.887804460203525E-2</v>
      </c>
      <c r="O2963">
        <v>0.10418362862224609</v>
      </c>
      <c r="P2963"/>
      <c r="Q2963">
        <v>7.2810447199999997</v>
      </c>
      <c r="R2963">
        <v>32.816487199999997</v>
      </c>
      <c r="S2963">
        <v>22.120289099999997</v>
      </c>
      <c r="T2963">
        <v>2.7920612</v>
      </c>
      <c r="U2963"/>
      <c r="V2963"/>
      <c r="W2963">
        <v>6.6467999999999996E-4</v>
      </c>
      <c r="X2963"/>
      <c r="Y2963">
        <v>2.9263800000000001E-3</v>
      </c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W2963"/>
      <c r="AX2963"/>
      <c r="AY2963"/>
      <c r="AZ2963"/>
      <c r="BA2963"/>
      <c r="BB2963"/>
      <c r="BC2963"/>
    </row>
    <row r="2964" spans="1:55" x14ac:dyDescent="0.2">
      <c r="A2964" s="3" t="str">
        <f t="shared" si="46"/>
        <v>United KingdomAR6_FAO1994</v>
      </c>
      <c r="B2964" t="s">
        <v>172</v>
      </c>
      <c r="C2964" t="s">
        <v>301</v>
      </c>
      <c r="D2964" t="s">
        <v>300</v>
      </c>
      <c r="E2964" t="s">
        <v>70</v>
      </c>
      <c r="F2964">
        <v>718.2568172839259</v>
      </c>
      <c r="G2964">
        <v>12.412469886699393</v>
      </c>
      <c r="H2964" t="s">
        <v>183</v>
      </c>
      <c r="I2964" t="s">
        <v>104</v>
      </c>
      <c r="J2964">
        <v>2.1583979209068457E-2</v>
      </c>
      <c r="K2964">
        <v>0.76230507023644622</v>
      </c>
      <c r="L2964">
        <v>0.10173377499004228</v>
      </c>
      <c r="M2964"/>
      <c r="N2964">
        <v>3.0213239748883944E-2</v>
      </c>
      <c r="O2964">
        <v>0.10574791502462751</v>
      </c>
      <c r="P2964"/>
      <c r="Q2964">
        <v>7.3437017599999992</v>
      </c>
      <c r="R2964">
        <v>32.920075680000004</v>
      </c>
      <c r="S2964">
        <v>22.734402600000003</v>
      </c>
      <c r="T2964">
        <v>2.7902660999999997</v>
      </c>
      <c r="U2964"/>
      <c r="V2964"/>
      <c r="W2964">
        <v>6.6467999999999996E-4</v>
      </c>
      <c r="X2964"/>
      <c r="Y2964">
        <v>2.9263800000000001E-3</v>
      </c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  <c r="AW2964"/>
      <c r="AX2964"/>
      <c r="AY2964"/>
      <c r="AZ2964"/>
      <c r="BA2964"/>
      <c r="BB2964"/>
      <c r="BC2964"/>
    </row>
    <row r="2965" spans="1:55" x14ac:dyDescent="0.2">
      <c r="A2965" s="3" t="str">
        <f t="shared" si="46"/>
        <v>United KingdomAR6_FAO1995</v>
      </c>
      <c r="B2965" t="s">
        <v>172</v>
      </c>
      <c r="C2965" t="s">
        <v>301</v>
      </c>
      <c r="D2965" t="s">
        <v>300</v>
      </c>
      <c r="E2965" t="s">
        <v>68</v>
      </c>
      <c r="F2965">
        <v>709.26378303512979</v>
      </c>
      <c r="G2965">
        <v>12.224674956391546</v>
      </c>
      <c r="H2965" t="s">
        <v>152</v>
      </c>
      <c r="I2965" t="s">
        <v>104</v>
      </c>
      <c r="J2965">
        <v>2.0831946932906228E-2</v>
      </c>
      <c r="K2965">
        <v>0.7608401637723835</v>
      </c>
      <c r="L2965">
        <v>0.10458593441809344</v>
      </c>
      <c r="M2965"/>
      <c r="N2965">
        <v>2.844780855562307E-2</v>
      </c>
      <c r="O2965">
        <v>0.10612609325389989</v>
      </c>
      <c r="P2965"/>
      <c r="Q2965">
        <v>7.1922085600000001</v>
      </c>
      <c r="R2965">
        <v>32.463186399999998</v>
      </c>
      <c r="S2965">
        <v>22.671885600000003</v>
      </c>
      <c r="T2965">
        <v>2.7879443999999998</v>
      </c>
      <c r="U2965"/>
      <c r="V2965"/>
      <c r="W2965">
        <v>6.6467999999999996E-4</v>
      </c>
      <c r="X2965"/>
      <c r="Y2965">
        <v>2.9263800000000001E-3</v>
      </c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  <c r="AW2965"/>
      <c r="AX2965"/>
      <c r="AY2965"/>
      <c r="AZ2965"/>
      <c r="BA2965"/>
      <c r="BB2965"/>
      <c r="BC2965"/>
    </row>
    <row r="2966" spans="1:55" x14ac:dyDescent="0.2">
      <c r="A2966" s="3" t="str">
        <f t="shared" si="46"/>
        <v>United KingdomAR6_FAO1996</v>
      </c>
      <c r="B2966" t="s">
        <v>172</v>
      </c>
      <c r="C2966" t="s">
        <v>301</v>
      </c>
      <c r="D2966" t="s">
        <v>300</v>
      </c>
      <c r="E2966" t="s">
        <v>65</v>
      </c>
      <c r="F2966">
        <v>729.77483380933199</v>
      </c>
      <c r="G2966">
        <v>12.546211101137878</v>
      </c>
      <c r="H2966" t="s">
        <v>220</v>
      </c>
      <c r="I2966" t="s">
        <v>104</v>
      </c>
      <c r="J2966">
        <v>2.1209129412330736E-2</v>
      </c>
      <c r="K2966">
        <v>0.76601320797825445</v>
      </c>
      <c r="L2966">
        <v>0.10207078131506681</v>
      </c>
      <c r="M2966"/>
      <c r="N2966">
        <v>2.7739837594270469E-2</v>
      </c>
      <c r="O2966">
        <v>0.10417617311240833</v>
      </c>
      <c r="P2966"/>
      <c r="Q2966">
        <v>7.2199360400000003</v>
      </c>
      <c r="R2966">
        <v>32.454740799999996</v>
      </c>
      <c r="S2966">
        <v>23.482204200000002</v>
      </c>
      <c r="T2966">
        <v>2.7879677000000003</v>
      </c>
      <c r="U2966"/>
      <c r="V2966"/>
      <c r="W2966">
        <v>2.5029800000000001E-3</v>
      </c>
      <c r="X2966"/>
      <c r="Y2966">
        <v>3.60758E-3</v>
      </c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  <c r="AW2966"/>
      <c r="AX2966"/>
      <c r="AY2966"/>
      <c r="AZ2966"/>
      <c r="BA2966"/>
      <c r="BB2966"/>
      <c r="BC2966"/>
    </row>
    <row r="2967" spans="1:55" x14ac:dyDescent="0.2">
      <c r="A2967" s="3" t="str">
        <f t="shared" si="46"/>
        <v>United KingdomAR6_FAO1997</v>
      </c>
      <c r="B2967" t="s">
        <v>172</v>
      </c>
      <c r="C2967" t="s">
        <v>301</v>
      </c>
      <c r="D2967" t="s">
        <v>300</v>
      </c>
      <c r="E2967" t="s">
        <v>64</v>
      </c>
      <c r="F2967">
        <v>706.67615829356077</v>
      </c>
      <c r="G2967">
        <v>12.11785098195562</v>
      </c>
      <c r="H2967" t="s">
        <v>211</v>
      </c>
      <c r="I2967" t="s">
        <v>104</v>
      </c>
      <c r="J2967">
        <v>1.976088691512955E-2</v>
      </c>
      <c r="K2967">
        <v>0.76010806115683416</v>
      </c>
      <c r="L2967">
        <v>0.10527726270258023</v>
      </c>
      <c r="M2967"/>
      <c r="N2967">
        <v>2.9240117700952858E-2</v>
      </c>
      <c r="O2967">
        <v>0.10537455843963278</v>
      </c>
      <c r="P2967"/>
      <c r="Q2967">
        <v>7.2129261800000002</v>
      </c>
      <c r="R2967">
        <v>31.825136959999998</v>
      </c>
      <c r="S2967">
        <v>22.877946000000001</v>
      </c>
      <c r="T2967">
        <v>2.7897833999999997</v>
      </c>
      <c r="U2967"/>
      <c r="V2967"/>
      <c r="W2967">
        <v>1.7485400000000003E-3</v>
      </c>
      <c r="X2967"/>
      <c r="Y2967">
        <v>2.8010599999999997E-3</v>
      </c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  <c r="AW2967"/>
      <c r="AX2967"/>
      <c r="AY2967"/>
      <c r="AZ2967"/>
      <c r="BA2967"/>
      <c r="BB2967"/>
      <c r="BC2967"/>
    </row>
    <row r="2968" spans="1:55" x14ac:dyDescent="0.2">
      <c r="A2968" s="3" t="str">
        <f t="shared" si="46"/>
        <v>United KingdomAR6_FAO1998</v>
      </c>
      <c r="B2968" t="s">
        <v>172</v>
      </c>
      <c r="C2968" t="s">
        <v>301</v>
      </c>
      <c r="D2968" t="s">
        <v>300</v>
      </c>
      <c r="E2968" t="s">
        <v>62</v>
      </c>
      <c r="F2968">
        <v>707.47147717799828</v>
      </c>
      <c r="G2968">
        <v>12.096188411363762</v>
      </c>
      <c r="H2968" t="s">
        <v>203</v>
      </c>
      <c r="I2968" t="s">
        <v>106</v>
      </c>
      <c r="J2968">
        <v>2.0063960227340621E-2</v>
      </c>
      <c r="K2968">
        <v>0.76211817996332198</v>
      </c>
      <c r="L2968">
        <v>0.10348823195852865</v>
      </c>
      <c r="M2968"/>
      <c r="N2968">
        <v>2.9667802191294401E-2</v>
      </c>
      <c r="O2968">
        <v>0.1047257858868549</v>
      </c>
      <c r="P2968"/>
      <c r="Q2968">
        <v>7.1395050200000005</v>
      </c>
      <c r="R2968">
        <v>31.946304799999997</v>
      </c>
      <c r="S2968">
        <v>22.4517384</v>
      </c>
      <c r="T2968">
        <v>2.7929173999999999</v>
      </c>
      <c r="U2968"/>
      <c r="V2968"/>
      <c r="W2968">
        <v>1.91738E-3</v>
      </c>
      <c r="X2968"/>
      <c r="Y2968">
        <v>2.7928999999999996E-3</v>
      </c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  <c r="AX2968"/>
      <c r="AY2968"/>
      <c r="AZ2968"/>
      <c r="BA2968"/>
      <c r="BB2968"/>
      <c r="BC2968"/>
    </row>
    <row r="2969" spans="1:55" x14ac:dyDescent="0.2">
      <c r="A2969" s="3" t="str">
        <f t="shared" si="46"/>
        <v>United KingdomAR6_FAO1999</v>
      </c>
      <c r="B2969" t="s">
        <v>172</v>
      </c>
      <c r="C2969" t="s">
        <v>301</v>
      </c>
      <c r="D2969" t="s">
        <v>300</v>
      </c>
      <c r="E2969" t="s">
        <v>60</v>
      </c>
      <c r="F2969">
        <v>692.79655601024263</v>
      </c>
      <c r="G2969">
        <v>11.805852808064381</v>
      </c>
      <c r="H2969" t="s">
        <v>183</v>
      </c>
      <c r="I2969" t="s">
        <v>106</v>
      </c>
      <c r="J2969">
        <v>1.9648941172465274E-2</v>
      </c>
      <c r="K2969">
        <v>0.77525940059940901</v>
      </c>
      <c r="L2969">
        <v>0.10142585011987762</v>
      </c>
      <c r="M2969"/>
      <c r="N2969">
        <v>1.7266154779741534E-2</v>
      </c>
      <c r="O2969">
        <v>0.10604859450097177</v>
      </c>
      <c r="P2969"/>
      <c r="Q2969">
        <v>6.9340673200000005</v>
      </c>
      <c r="R2969">
        <v>31.805683520000002</v>
      </c>
      <c r="S2969">
        <v>22.229052299999999</v>
      </c>
      <c r="T2969">
        <v>2.8036911</v>
      </c>
      <c r="U2969"/>
      <c r="V2969"/>
      <c r="W2969">
        <v>1.91738E-3</v>
      </c>
      <c r="X2969"/>
      <c r="Y2969">
        <v>2.8037799999999996E-3</v>
      </c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  <c r="AX2969"/>
      <c r="AY2969"/>
      <c r="AZ2969"/>
      <c r="BA2969"/>
      <c r="BB2969"/>
      <c r="BC2969"/>
    </row>
    <row r="2970" spans="1:55" x14ac:dyDescent="0.2">
      <c r="A2970" s="3" t="str">
        <f t="shared" si="46"/>
        <v>United KingdomAR6_FAO2000</v>
      </c>
      <c r="B2970" t="s">
        <v>172</v>
      </c>
      <c r="C2970" t="s">
        <v>301</v>
      </c>
      <c r="D2970" t="s">
        <v>300</v>
      </c>
      <c r="E2970" t="s">
        <v>58</v>
      </c>
      <c r="F2970">
        <v>695.73161278796886</v>
      </c>
      <c r="G2970">
        <v>11.813583179484729</v>
      </c>
      <c r="H2970" t="s">
        <v>183</v>
      </c>
      <c r="I2970" t="s">
        <v>106</v>
      </c>
      <c r="J2970">
        <v>1.9339428655806113E-2</v>
      </c>
      <c r="K2970">
        <v>0.78354051328846386</v>
      </c>
      <c r="L2970">
        <v>9.728849404489251E-2</v>
      </c>
      <c r="M2970"/>
      <c r="N2970">
        <v>1.7138961154466156E-2</v>
      </c>
      <c r="O2970">
        <v>0.10203203151217735</v>
      </c>
      <c r="P2970"/>
      <c r="Q2970">
        <v>6.6610876400000008</v>
      </c>
      <c r="R2970">
        <v>30.720816960000001</v>
      </c>
      <c r="S2970">
        <v>21.166754700000002</v>
      </c>
      <c r="T2970">
        <v>2.7975243000000001</v>
      </c>
      <c r="U2970"/>
      <c r="V2970"/>
      <c r="W2970">
        <v>1.91738E-3</v>
      </c>
      <c r="X2970"/>
      <c r="Y2970">
        <v>2.7928999999999996E-3</v>
      </c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  <c r="AX2970"/>
      <c r="AY2970"/>
      <c r="AZ2970"/>
      <c r="BA2970"/>
      <c r="BB2970"/>
      <c r="BC2970"/>
    </row>
    <row r="2971" spans="1:55" x14ac:dyDescent="0.2">
      <c r="A2971" s="3" t="str">
        <f t="shared" si="46"/>
        <v>United KingdomAR6_FAO2001</v>
      </c>
      <c r="B2971" t="s">
        <v>172</v>
      </c>
      <c r="C2971" t="s">
        <v>301</v>
      </c>
      <c r="D2971" t="s">
        <v>300</v>
      </c>
      <c r="E2971" t="s">
        <v>55</v>
      </c>
      <c r="F2971">
        <v>704.89086312455049</v>
      </c>
      <c r="G2971">
        <v>11.923118436811221</v>
      </c>
      <c r="H2971" t="s">
        <v>203</v>
      </c>
      <c r="I2971" t="s">
        <v>106</v>
      </c>
      <c r="J2971">
        <v>1.9557279415360562E-2</v>
      </c>
      <c r="K2971">
        <v>0.79353124983216761</v>
      </c>
      <c r="L2971">
        <v>9.2721338376505383E-2</v>
      </c>
      <c r="M2971"/>
      <c r="N2971">
        <v>1.5312627018496252E-2</v>
      </c>
      <c r="O2971">
        <v>9.8434784772830727E-2</v>
      </c>
      <c r="P2971"/>
      <c r="Q2971">
        <v>6.3026655399999996</v>
      </c>
      <c r="R2971">
        <v>28.497891519999996</v>
      </c>
      <c r="S2971">
        <v>20.612046000000003</v>
      </c>
      <c r="T2971">
        <v>2.7909155000000001</v>
      </c>
      <c r="U2971"/>
      <c r="V2971"/>
      <c r="W2971">
        <v>7.9020000000000002E-4</v>
      </c>
      <c r="X2971"/>
      <c r="Y2971">
        <v>1.03268E-3</v>
      </c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  <c r="AX2971"/>
      <c r="AY2971"/>
      <c r="AZ2971"/>
      <c r="BA2971"/>
      <c r="BB2971"/>
      <c r="BC2971"/>
    </row>
    <row r="2972" spans="1:55" x14ac:dyDescent="0.2">
      <c r="A2972" s="3" t="str">
        <f t="shared" si="46"/>
        <v>United KingdomAR6_FAO2002</v>
      </c>
      <c r="B2972" t="s">
        <v>172</v>
      </c>
      <c r="C2972" t="s">
        <v>301</v>
      </c>
      <c r="D2972" t="s">
        <v>300</v>
      </c>
      <c r="E2972" t="s">
        <v>52</v>
      </c>
      <c r="F2972">
        <v>686.18848853562668</v>
      </c>
      <c r="G2972">
        <v>11.557738797014366</v>
      </c>
      <c r="H2972" t="s">
        <v>153</v>
      </c>
      <c r="I2972" t="s">
        <v>106</v>
      </c>
      <c r="J2972">
        <v>1.8560829685180937E-2</v>
      </c>
      <c r="K2972">
        <v>0.79344769287261374</v>
      </c>
      <c r="L2972">
        <v>9.3290081590375759E-2</v>
      </c>
      <c r="M2972"/>
      <c r="N2972">
        <v>1.332985487550576E-2</v>
      </c>
      <c r="O2972">
        <v>9.9932370661504816E-2</v>
      </c>
      <c r="P2972"/>
      <c r="Q2972">
        <v>6.1293386400000003</v>
      </c>
      <c r="R2972">
        <v>27.862951039999999</v>
      </c>
      <c r="S2972">
        <v>20.634404699999997</v>
      </c>
      <c r="T2972">
        <v>2.7849421000000003</v>
      </c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  <c r="AW2972"/>
      <c r="AX2972"/>
      <c r="AY2972"/>
      <c r="AZ2972"/>
      <c r="BA2972"/>
      <c r="BB2972"/>
      <c r="BC2972"/>
    </row>
    <row r="2973" spans="1:55" x14ac:dyDescent="0.2">
      <c r="A2973" s="3" t="str">
        <f t="shared" si="46"/>
        <v>United KingdomAR6_FAO2003</v>
      </c>
      <c r="B2973" t="s">
        <v>172</v>
      </c>
      <c r="C2973" t="s">
        <v>301</v>
      </c>
      <c r="D2973" t="s">
        <v>300</v>
      </c>
      <c r="E2973" t="s">
        <v>50</v>
      </c>
      <c r="F2973">
        <v>693.38511903833637</v>
      </c>
      <c r="G2973">
        <v>11.624698837948376</v>
      </c>
      <c r="H2973" t="s">
        <v>152</v>
      </c>
      <c r="I2973" t="s">
        <v>106</v>
      </c>
      <c r="J2973">
        <v>1.826668502670456E-2</v>
      </c>
      <c r="K2973">
        <v>0.80209326406862858</v>
      </c>
      <c r="L2973">
        <v>8.6379177904753607E-2</v>
      </c>
      <c r="M2973"/>
      <c r="N2973">
        <v>1.3216063406510296E-2</v>
      </c>
      <c r="O2973">
        <v>9.8311494620107479E-2</v>
      </c>
      <c r="P2973"/>
      <c r="Q2973">
        <v>6.0345217600000005</v>
      </c>
      <c r="R2973">
        <v>28.063657119999995</v>
      </c>
      <c r="S2973">
        <v>20.157746700000001</v>
      </c>
      <c r="T2973">
        <v>2.7734931</v>
      </c>
      <c r="U2973"/>
      <c r="V2973"/>
      <c r="W2973">
        <v>1.3079000000000001E-3</v>
      </c>
      <c r="X2973"/>
      <c r="Y2973">
        <v>1.0681100000000001E-2</v>
      </c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  <c r="AX2973"/>
      <c r="AY2973"/>
      <c r="AZ2973"/>
      <c r="BA2973"/>
      <c r="BB2973"/>
      <c r="BC2973"/>
    </row>
    <row r="2974" spans="1:55" x14ac:dyDescent="0.2">
      <c r="A2974" s="3" t="str">
        <f t="shared" si="46"/>
        <v>United KingdomAR6_FAO2004</v>
      </c>
      <c r="B2974" t="s">
        <v>172</v>
      </c>
      <c r="C2974" t="s">
        <v>301</v>
      </c>
      <c r="D2974" t="s">
        <v>300</v>
      </c>
      <c r="E2974" t="s">
        <v>46</v>
      </c>
      <c r="F2974">
        <v>688.57074950971571</v>
      </c>
      <c r="G2974">
        <v>11.478493031382172</v>
      </c>
      <c r="H2974" t="s">
        <v>182</v>
      </c>
      <c r="I2974" t="s">
        <v>106</v>
      </c>
      <c r="J2974">
        <v>1.7309192408674734E-2</v>
      </c>
      <c r="K2974">
        <v>0.80622543844082295</v>
      </c>
      <c r="L2974">
        <v>8.0239660400343249E-2</v>
      </c>
      <c r="M2974"/>
      <c r="N2974">
        <v>1.4650936499455994E-2</v>
      </c>
      <c r="O2974">
        <v>9.8883964659377779E-2</v>
      </c>
      <c r="P2974"/>
      <c r="Q2974">
        <v>6.0290228399999997</v>
      </c>
      <c r="R2974">
        <v>28.033378079999999</v>
      </c>
      <c r="S2974">
        <v>20.1629337</v>
      </c>
      <c r="T2974">
        <v>2.7692003000000001</v>
      </c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  <c r="AX2974"/>
      <c r="AY2974"/>
      <c r="AZ2974"/>
      <c r="BA2974"/>
      <c r="BB2974"/>
      <c r="BC2974"/>
    </row>
    <row r="2975" spans="1:55" x14ac:dyDescent="0.2">
      <c r="A2975" s="3" t="str">
        <f t="shared" si="46"/>
        <v>United KingdomAR6_FAO2005</v>
      </c>
      <c r="B2975" t="s">
        <v>172</v>
      </c>
      <c r="C2975" t="s">
        <v>301</v>
      </c>
      <c r="D2975" t="s">
        <v>300</v>
      </c>
      <c r="E2975" t="s">
        <v>43</v>
      </c>
      <c r="F2975">
        <v>681.10615520267038</v>
      </c>
      <c r="G2975">
        <v>11.276366819607384</v>
      </c>
      <c r="H2975" t="s">
        <v>152</v>
      </c>
      <c r="I2975" t="s">
        <v>106</v>
      </c>
      <c r="J2975">
        <v>1.6739130532841619E-2</v>
      </c>
      <c r="K2975">
        <v>0.81021459965171794</v>
      </c>
      <c r="L2975">
        <v>7.6835424482794193E-2</v>
      </c>
      <c r="M2975"/>
      <c r="N2975">
        <v>1.3831056495405942E-2</v>
      </c>
      <c r="O2975">
        <v>9.9118919370081923E-2</v>
      </c>
      <c r="P2975"/>
      <c r="Q2975">
        <v>5.9431975600000007</v>
      </c>
      <c r="R2975">
        <v>28.021527039999999</v>
      </c>
      <c r="S2975">
        <v>19.693974300000001</v>
      </c>
      <c r="T2975">
        <v>2.7677188999999998</v>
      </c>
      <c r="U2975"/>
      <c r="V2975"/>
      <c r="W2975"/>
      <c r="X2975"/>
      <c r="Y2975">
        <v>9.8361999999999994E-4</v>
      </c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  <c r="AX2975"/>
      <c r="AY2975"/>
      <c r="AZ2975"/>
      <c r="BA2975"/>
      <c r="BB2975"/>
      <c r="BC2975"/>
    </row>
    <row r="2976" spans="1:55" x14ac:dyDescent="0.2">
      <c r="A2976" s="3" t="str">
        <f t="shared" si="46"/>
        <v>United KingdomAR6_FAO2006</v>
      </c>
      <c r="B2976" t="s">
        <v>172</v>
      </c>
      <c r="C2976" t="s">
        <v>301</v>
      </c>
      <c r="D2976" t="s">
        <v>300</v>
      </c>
      <c r="E2976" t="s">
        <v>39</v>
      </c>
      <c r="F2976">
        <v>676.36055377405035</v>
      </c>
      <c r="G2976">
        <v>11.115791322768393</v>
      </c>
      <c r="H2976" t="s">
        <v>219</v>
      </c>
      <c r="I2976" t="s">
        <v>106</v>
      </c>
      <c r="J2976">
        <v>1.6045933333521521E-2</v>
      </c>
      <c r="K2976">
        <v>0.81621257626119958</v>
      </c>
      <c r="L2976">
        <v>7.2305816137732778E-2</v>
      </c>
      <c r="M2976"/>
      <c r="N2976">
        <v>1.3093361762841515E-2</v>
      </c>
      <c r="O2976">
        <v>9.8388245838226099E-2</v>
      </c>
      <c r="P2976"/>
      <c r="Q2976">
        <v>5.8746769399999996</v>
      </c>
      <c r="R2976">
        <v>27.591149600000001</v>
      </c>
      <c r="S2976">
        <v>19.229710499999999</v>
      </c>
      <c r="T2976">
        <v>2.7662352000000001</v>
      </c>
      <c r="U2976"/>
      <c r="V2976"/>
      <c r="W2976">
        <v>3.9510000000000001E-4</v>
      </c>
      <c r="X2976"/>
      <c r="Y2976">
        <v>8.5557999999999999E-4</v>
      </c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  <c r="AX2976"/>
      <c r="AY2976"/>
      <c r="AZ2976"/>
      <c r="BA2976"/>
      <c r="BB2976"/>
      <c r="BC2976"/>
    </row>
    <row r="2977" spans="1:55" x14ac:dyDescent="0.2">
      <c r="A2977" s="3" t="str">
        <f t="shared" si="46"/>
        <v>United KingdomAR6_FAO2007</v>
      </c>
      <c r="B2977" t="s">
        <v>172</v>
      </c>
      <c r="C2977" t="s">
        <v>301</v>
      </c>
      <c r="D2977" t="s">
        <v>300</v>
      </c>
      <c r="E2977" t="s">
        <v>37</v>
      </c>
      <c r="F2977">
        <v>660.16164003617246</v>
      </c>
      <c r="G2977">
        <v>10.765412994520009</v>
      </c>
      <c r="H2977" t="s">
        <v>213</v>
      </c>
      <c r="I2977" t="s">
        <v>98</v>
      </c>
      <c r="J2977">
        <v>1.5398205058110914E-2</v>
      </c>
      <c r="K2977">
        <v>0.81771725864827383</v>
      </c>
      <c r="L2977">
        <v>6.8735013346281085E-2</v>
      </c>
      <c r="M2977"/>
      <c r="N2977">
        <v>1.4365704499183295E-2</v>
      </c>
      <c r="O2977">
        <v>9.9182023506261804E-2</v>
      </c>
      <c r="P2977"/>
      <c r="Q2977">
        <v>5.7409509600000002</v>
      </c>
      <c r="R2977">
        <v>26.949052799999997</v>
      </c>
      <c r="S2977">
        <v>18.9459543</v>
      </c>
      <c r="T2977">
        <v>2.7617640999999997</v>
      </c>
      <c r="U2977"/>
      <c r="V2977"/>
      <c r="W2977">
        <v>4.6591999999999998E-4</v>
      </c>
      <c r="X2977"/>
      <c r="Y2977">
        <v>6.6947400000000002E-3</v>
      </c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  <c r="AX2977"/>
      <c r="AY2977"/>
      <c r="AZ2977"/>
      <c r="BA2977"/>
      <c r="BB2977"/>
      <c r="BC2977"/>
    </row>
    <row r="2978" spans="1:55" x14ac:dyDescent="0.2">
      <c r="A2978" s="3" t="str">
        <f t="shared" si="46"/>
        <v>United KingdomAR6_FAO2008</v>
      </c>
      <c r="B2978" t="s">
        <v>172</v>
      </c>
      <c r="C2978" t="s">
        <v>301</v>
      </c>
      <c r="D2978" t="s">
        <v>300</v>
      </c>
      <c r="E2978" t="s">
        <v>33</v>
      </c>
      <c r="F2978">
        <v>638.79490066625647</v>
      </c>
      <c r="G2978">
        <v>10.335317234987018</v>
      </c>
      <c r="H2978" t="s">
        <v>213</v>
      </c>
      <c r="I2978" t="s">
        <v>98</v>
      </c>
      <c r="J2978">
        <v>1.4824159542419581E-2</v>
      </c>
      <c r="K2978">
        <v>0.82202735844364982</v>
      </c>
      <c r="L2978">
        <v>6.3231831408040284E-2</v>
      </c>
      <c r="M2978"/>
      <c r="N2978">
        <v>1.3118226511068557E-2</v>
      </c>
      <c r="O2978">
        <v>0.10162258363724146</v>
      </c>
      <c r="P2978"/>
      <c r="Q2978">
        <v>5.6180614999999996</v>
      </c>
      <c r="R2978">
        <v>26.388025600000002</v>
      </c>
      <c r="S2978">
        <v>19.075602</v>
      </c>
      <c r="T2978">
        <v>2.758937</v>
      </c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  <c r="AX2978"/>
      <c r="AY2978"/>
      <c r="AZ2978"/>
      <c r="BA2978"/>
      <c r="BB2978"/>
      <c r="BC2978"/>
    </row>
    <row r="2979" spans="1:55" x14ac:dyDescent="0.2">
      <c r="A2979" s="3" t="str">
        <f t="shared" si="46"/>
        <v>United KingdomAR6_FAO2009</v>
      </c>
      <c r="B2979" t="s">
        <v>172</v>
      </c>
      <c r="C2979" t="s">
        <v>301</v>
      </c>
      <c r="D2979" t="s">
        <v>300</v>
      </c>
      <c r="E2979" t="s">
        <v>31</v>
      </c>
      <c r="F2979">
        <v>581.78549886990163</v>
      </c>
      <c r="G2979">
        <v>9.3420093860775815</v>
      </c>
      <c r="H2979" t="s">
        <v>147</v>
      </c>
      <c r="I2979" t="s">
        <v>96</v>
      </c>
      <c r="J2979">
        <v>1.3521720820872708E-2</v>
      </c>
      <c r="K2979">
        <v>0.81925880147796604</v>
      </c>
      <c r="L2979">
        <v>6.1830719380979969E-2</v>
      </c>
      <c r="M2979"/>
      <c r="N2979">
        <v>9.688708706020302E-3</v>
      </c>
      <c r="O2979">
        <v>0.10922177043503378</v>
      </c>
      <c r="P2979"/>
      <c r="Q2979">
        <v>5.50901554</v>
      </c>
      <c r="R2979">
        <v>25.8139152</v>
      </c>
      <c r="S2979">
        <v>18.400582200000002</v>
      </c>
      <c r="T2979">
        <v>2.7627012</v>
      </c>
      <c r="U2979"/>
      <c r="V2979"/>
      <c r="W2979">
        <v>1.0899999999999999E-4</v>
      </c>
      <c r="X2979"/>
      <c r="Y2979">
        <v>1.0190799999999999E-3</v>
      </c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  <c r="AW2979"/>
      <c r="AX2979"/>
      <c r="AY2979"/>
      <c r="AZ2979"/>
      <c r="BA2979"/>
      <c r="BB2979"/>
      <c r="BC2979"/>
    </row>
    <row r="2980" spans="1:55" x14ac:dyDescent="0.2">
      <c r="A2980" s="3" t="str">
        <f t="shared" si="46"/>
        <v>United KingdomAR6_FAO2010</v>
      </c>
      <c r="B2980" t="s">
        <v>172</v>
      </c>
      <c r="C2980" t="s">
        <v>301</v>
      </c>
      <c r="D2980" t="s">
        <v>300</v>
      </c>
      <c r="E2980" t="s">
        <v>30</v>
      </c>
      <c r="F2980">
        <v>593.05884278170879</v>
      </c>
      <c r="G2980">
        <v>9.4486727530216026</v>
      </c>
      <c r="H2980" t="s">
        <v>169</v>
      </c>
      <c r="I2980" t="s">
        <v>96</v>
      </c>
      <c r="J2980">
        <v>1.3243306518887638E-2</v>
      </c>
      <c r="K2980">
        <v>0.83040560812791964</v>
      </c>
      <c r="L2980">
        <v>5.1987296324774251E-2</v>
      </c>
      <c r="M2980"/>
      <c r="N2980">
        <v>9.8245067232692763E-3</v>
      </c>
      <c r="O2980">
        <v>0.10778258882403678</v>
      </c>
      <c r="P2980"/>
      <c r="Q2980">
        <v>5.5150157000000002</v>
      </c>
      <c r="R2980">
        <v>25.846283199999998</v>
      </c>
      <c r="S2980">
        <v>18.7261074</v>
      </c>
      <c r="T2980">
        <v>2.7631521999999999</v>
      </c>
      <c r="U2980"/>
      <c r="V2980"/>
      <c r="W2980">
        <v>2.7250000000000001E-4</v>
      </c>
      <c r="X2980"/>
      <c r="Y2980">
        <v>1.8364799999999999E-3</v>
      </c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  <c r="AW2980"/>
      <c r="AX2980"/>
      <c r="AY2980"/>
      <c r="AZ2980"/>
      <c r="BA2980"/>
      <c r="BB2980"/>
      <c r="BC2980"/>
    </row>
    <row r="2981" spans="1:55" x14ac:dyDescent="0.2">
      <c r="A2981" s="3" t="str">
        <f t="shared" si="46"/>
        <v>United KingdomAR6_FAO2011</v>
      </c>
      <c r="B2981" t="s">
        <v>172</v>
      </c>
      <c r="C2981" t="s">
        <v>301</v>
      </c>
      <c r="D2981" t="s">
        <v>300</v>
      </c>
      <c r="E2981" t="s">
        <v>29</v>
      </c>
      <c r="F2981">
        <v>552.52504850044568</v>
      </c>
      <c r="G2981">
        <v>8.7343572934812652</v>
      </c>
      <c r="H2981" t="s">
        <v>149</v>
      </c>
      <c r="I2981" t="s">
        <v>109</v>
      </c>
      <c r="J2981">
        <v>1.2301286343838371E-2</v>
      </c>
      <c r="K2981">
        <v>0.820745301998137</v>
      </c>
      <c r="L2981">
        <v>5.1461414388947031E-2</v>
      </c>
      <c r="M2981"/>
      <c r="N2981">
        <v>9.5381124540155349E-3</v>
      </c>
      <c r="O2981">
        <v>0.1182551711589005</v>
      </c>
      <c r="P2981"/>
      <c r="Q2981">
        <v>5.45440696</v>
      </c>
      <c r="R2981">
        <v>25.6282344</v>
      </c>
      <c r="S2981">
        <v>18.782973300000002</v>
      </c>
      <c r="T2981">
        <v>2.7636042000000001</v>
      </c>
      <c r="U2981"/>
      <c r="V2981"/>
      <c r="W2981">
        <v>2.7250000000000001E-4</v>
      </c>
      <c r="X2981"/>
      <c r="Y2981">
        <v>2.6893400000000001E-3</v>
      </c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  <c r="AX2981"/>
      <c r="AY2981"/>
      <c r="AZ2981"/>
      <c r="BA2981"/>
      <c r="BB2981"/>
      <c r="BC2981"/>
    </row>
    <row r="2982" spans="1:55" x14ac:dyDescent="0.2">
      <c r="A2982" s="3" t="str">
        <f t="shared" si="46"/>
        <v>United KingdomAR6_FAO2012</v>
      </c>
      <c r="B2982" t="s">
        <v>172</v>
      </c>
      <c r="C2982" t="s">
        <v>301</v>
      </c>
      <c r="D2982" t="s">
        <v>300</v>
      </c>
      <c r="E2982" t="s">
        <v>28</v>
      </c>
      <c r="F2982">
        <v>571.84865298180546</v>
      </c>
      <c r="G2982">
        <v>8.9771856026201089</v>
      </c>
      <c r="H2982" t="s">
        <v>144</v>
      </c>
      <c r="I2982" t="s">
        <v>109</v>
      </c>
      <c r="J2982">
        <v>1.2591146458986622E-2</v>
      </c>
      <c r="K2982">
        <v>0.8312157575019391</v>
      </c>
      <c r="L2982">
        <v>4.6648330609451859E-2</v>
      </c>
      <c r="M2982"/>
      <c r="N2982">
        <v>8.1952928799758247E-3</v>
      </c>
      <c r="O2982">
        <v>0.1139406190086332</v>
      </c>
      <c r="P2982"/>
      <c r="Q2982">
        <v>5.4358426199999998</v>
      </c>
      <c r="R2982">
        <v>25.680376799999998</v>
      </c>
      <c r="S2982">
        <v>18.562443900000002</v>
      </c>
      <c r="T2982">
        <v>2.7632887999999998</v>
      </c>
      <c r="U2982"/>
      <c r="V2982"/>
      <c r="W2982">
        <v>3.9510000000000001E-4</v>
      </c>
      <c r="X2982"/>
      <c r="Y2982">
        <v>2.5640199999999998E-3</v>
      </c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  <c r="AY2982"/>
      <c r="AZ2982"/>
      <c r="BA2982"/>
      <c r="BB2982"/>
      <c r="BC2982"/>
    </row>
    <row r="2983" spans="1:55" x14ac:dyDescent="0.2">
      <c r="A2983" s="3" t="str">
        <f t="shared" si="46"/>
        <v>United KingdomAR6_FAO2013</v>
      </c>
      <c r="B2983" t="s">
        <v>172</v>
      </c>
      <c r="C2983" t="s">
        <v>301</v>
      </c>
      <c r="D2983" t="s">
        <v>300</v>
      </c>
      <c r="E2983" t="s">
        <v>27</v>
      </c>
      <c r="F2983">
        <v>553.63207907804372</v>
      </c>
      <c r="G2983">
        <v>8.6331980135819926</v>
      </c>
      <c r="H2983" t="s">
        <v>144</v>
      </c>
      <c r="I2983" t="s">
        <v>245</v>
      </c>
      <c r="J2983">
        <v>1.2032296165760525E-2</v>
      </c>
      <c r="K2983">
        <v>0.83203617165016841</v>
      </c>
      <c r="L2983">
        <v>4.0911818607701614E-2</v>
      </c>
      <c r="M2983"/>
      <c r="N2983">
        <v>8.9412792568357383E-3</v>
      </c>
      <c r="O2983">
        <v>0.11811073048529436</v>
      </c>
      <c r="P2983"/>
      <c r="Q2983">
        <v>5.512672460000001</v>
      </c>
      <c r="R2983">
        <v>25.7454392</v>
      </c>
      <c r="S2983">
        <v>18.656328600000002</v>
      </c>
      <c r="T2983">
        <v>2.7632810999999999</v>
      </c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  <c r="AX2983"/>
      <c r="AY2983"/>
      <c r="AZ2983"/>
      <c r="BA2983"/>
      <c r="BB2983"/>
      <c r="BC2983"/>
    </row>
    <row r="2984" spans="1:55" x14ac:dyDescent="0.2">
      <c r="A2984" s="3" t="str">
        <f t="shared" si="46"/>
        <v>United KingdomAR6_FAO2014</v>
      </c>
      <c r="B2984" t="s">
        <v>172</v>
      </c>
      <c r="C2984" t="s">
        <v>301</v>
      </c>
      <c r="D2984" t="s">
        <v>300</v>
      </c>
      <c r="E2984" t="s">
        <v>24</v>
      </c>
      <c r="F2984">
        <v>513.49640450930326</v>
      </c>
      <c r="G2984">
        <v>7.9485779980969591</v>
      </c>
      <c r="H2984" t="s">
        <v>217</v>
      </c>
      <c r="I2984" t="s">
        <v>235</v>
      </c>
      <c r="J2984">
        <v>1.1011904136690636E-2</v>
      </c>
      <c r="K2984">
        <v>0.8219371875855418</v>
      </c>
      <c r="L2984">
        <v>3.8697571493045695E-2</v>
      </c>
      <c r="M2984"/>
      <c r="N2984">
        <v>1.0035698792560398E-2</v>
      </c>
      <c r="O2984">
        <v>0.12932954212885206</v>
      </c>
      <c r="P2984"/>
      <c r="Q2984">
        <v>5.5458997600000002</v>
      </c>
      <c r="R2984">
        <v>26.020485600000001</v>
      </c>
      <c r="S2984">
        <v>19.376256900000001</v>
      </c>
      <c r="T2984">
        <v>2.7622863999999998</v>
      </c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  <c r="AX2984"/>
      <c r="AY2984"/>
      <c r="AZ2984"/>
      <c r="BA2984"/>
      <c r="BB2984"/>
      <c r="BC2984"/>
    </row>
    <row r="2985" spans="1:55" x14ac:dyDescent="0.2">
      <c r="A2985" s="3" t="str">
        <f t="shared" si="46"/>
        <v>United KingdomAR6_FAO2015</v>
      </c>
      <c r="B2985" t="s">
        <v>172</v>
      </c>
      <c r="C2985" t="s">
        <v>301</v>
      </c>
      <c r="D2985" t="s">
        <v>300</v>
      </c>
      <c r="E2985" t="s">
        <v>22</v>
      </c>
      <c r="F2985">
        <v>498.30874209856233</v>
      </c>
      <c r="G2985">
        <v>7.6526055988994433</v>
      </c>
      <c r="H2985" t="s">
        <v>226</v>
      </c>
      <c r="I2985" t="s">
        <v>235</v>
      </c>
      <c r="J2985">
        <v>1.0705340108308228E-2</v>
      </c>
      <c r="K2985">
        <v>0.8183919020258833</v>
      </c>
      <c r="L2985">
        <v>3.7525619731676965E-2</v>
      </c>
      <c r="M2985"/>
      <c r="N2985">
        <v>1.0539953301471014E-2</v>
      </c>
      <c r="O2985">
        <v>0.13354252494096872</v>
      </c>
      <c r="P2985"/>
      <c r="Q2985">
        <v>5.6066582400000007</v>
      </c>
      <c r="R2985">
        <v>26.139724959999999</v>
      </c>
      <c r="S2985">
        <v>19.333996500000001</v>
      </c>
      <c r="T2985">
        <v>2.7622863999999998</v>
      </c>
      <c r="U2985"/>
      <c r="V2985"/>
      <c r="W2985"/>
      <c r="X2985"/>
      <c r="Y2985">
        <v>1.2534E-3</v>
      </c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  <c r="AX2985"/>
      <c r="AY2985"/>
      <c r="AZ2985"/>
      <c r="BA2985"/>
      <c r="BB2985"/>
      <c r="BC2985"/>
    </row>
    <row r="2986" spans="1:55" x14ac:dyDescent="0.2">
      <c r="A2986" s="3" t="str">
        <f t="shared" si="46"/>
        <v>United KingdomAR6_FAO2016</v>
      </c>
      <c r="B2986" t="s">
        <v>172</v>
      </c>
      <c r="C2986" t="s">
        <v>301</v>
      </c>
      <c r="D2986" t="s">
        <v>300</v>
      </c>
      <c r="E2986" t="s">
        <v>21</v>
      </c>
      <c r="F2986">
        <v>479.21630324963752</v>
      </c>
      <c r="G2986">
        <v>7.3038358213561061</v>
      </c>
      <c r="H2986" t="s">
        <v>120</v>
      </c>
      <c r="I2986" t="s">
        <v>245</v>
      </c>
      <c r="J2986">
        <v>1.0171327424679221E-2</v>
      </c>
      <c r="K2986">
        <v>0.81188295327861737</v>
      </c>
      <c r="L2986">
        <v>4.0966899388507221E-2</v>
      </c>
      <c r="M2986"/>
      <c r="N2986">
        <v>1.1332245148327421E-2</v>
      </c>
      <c r="O2986">
        <v>0.13581790218454806</v>
      </c>
      <c r="P2986"/>
      <c r="Q2986">
        <v>5.6758913399999997</v>
      </c>
      <c r="R2986">
        <v>26.44813216</v>
      </c>
      <c r="S2986">
        <v>19.1459814</v>
      </c>
      <c r="T2986">
        <v>2.7643784</v>
      </c>
      <c r="U2986"/>
      <c r="V2986"/>
      <c r="W2986"/>
      <c r="X2986"/>
      <c r="Y2986">
        <v>2.9154000000000002E-4</v>
      </c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  <c r="AW2986"/>
      <c r="AX2986"/>
      <c r="AY2986"/>
      <c r="AZ2986"/>
      <c r="BA2986"/>
      <c r="BB2986"/>
      <c r="BC2986"/>
    </row>
    <row r="2987" spans="1:55" x14ac:dyDescent="0.2">
      <c r="A2987" s="3" t="str">
        <f t="shared" si="46"/>
        <v>United KingdomAR6_FAO2017</v>
      </c>
      <c r="B2987" t="s">
        <v>172</v>
      </c>
      <c r="C2987" t="s">
        <v>301</v>
      </c>
      <c r="D2987" t="s">
        <v>300</v>
      </c>
      <c r="E2987" t="s">
        <v>20</v>
      </c>
      <c r="F2987">
        <v>463.85704082175664</v>
      </c>
      <c r="G2987">
        <v>7.0218748528756247</v>
      </c>
      <c r="H2987" t="s">
        <v>34</v>
      </c>
      <c r="I2987" t="s">
        <v>235</v>
      </c>
      <c r="J2987">
        <v>9.7092655927343095E-3</v>
      </c>
      <c r="K2987">
        <v>0.80588851685017326</v>
      </c>
      <c r="L2987">
        <v>4.1424656985616023E-2</v>
      </c>
      <c r="M2987"/>
      <c r="N2987">
        <v>1.1399281614070828E-2</v>
      </c>
      <c r="O2987">
        <v>0.14128754455013989</v>
      </c>
      <c r="P2987"/>
      <c r="Q2987">
        <v>5.7137278199999999</v>
      </c>
      <c r="R2987">
        <v>26.605356319999999</v>
      </c>
      <c r="S2987">
        <v>19.400881500000001</v>
      </c>
      <c r="T2987">
        <v>2.7652918</v>
      </c>
      <c r="U2987"/>
      <c r="V2987"/>
      <c r="W2987">
        <v>2.7250000000000001E-4</v>
      </c>
      <c r="X2987"/>
      <c r="Y2987">
        <v>3.9781999999999996E-4</v>
      </c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  <c r="AW2987"/>
      <c r="AX2987"/>
      <c r="AY2987"/>
      <c r="AZ2987"/>
      <c r="BA2987"/>
      <c r="BB2987"/>
      <c r="BC2987"/>
    </row>
    <row r="2988" spans="1:55" x14ac:dyDescent="0.2">
      <c r="A2988" s="3" t="str">
        <f t="shared" si="46"/>
        <v>United KingdomAR6_FAO2018</v>
      </c>
      <c r="B2988" t="s">
        <v>172</v>
      </c>
      <c r="C2988" t="s">
        <v>301</v>
      </c>
      <c r="D2988" t="s">
        <v>300</v>
      </c>
      <c r="E2988" t="s">
        <v>19</v>
      </c>
      <c r="F2988">
        <v>456.71533401668694</v>
      </c>
      <c r="G2988">
        <v>6.8719977437475634</v>
      </c>
      <c r="H2988" t="s">
        <v>35</v>
      </c>
      <c r="I2988" t="s">
        <v>235</v>
      </c>
      <c r="J2988">
        <v>9.3315710522466483E-3</v>
      </c>
      <c r="K2988">
        <v>0.80548043919056267</v>
      </c>
      <c r="L2988">
        <v>4.1159624217034355E-2</v>
      </c>
      <c r="M2988"/>
      <c r="N2988">
        <v>1.1476902690080851E-2</v>
      </c>
      <c r="O2988">
        <v>0.14188303390232218</v>
      </c>
      <c r="P2988"/>
      <c r="Q2988">
        <v>5.7062143800000005</v>
      </c>
      <c r="R2988">
        <v>26.180116959999999</v>
      </c>
      <c r="S2988">
        <v>19.116115199999999</v>
      </c>
      <c r="T2988">
        <v>2.7655360999999998</v>
      </c>
      <c r="U2988"/>
      <c r="V2988"/>
      <c r="W2988">
        <v>1.0218E-3</v>
      </c>
      <c r="X2988"/>
      <c r="Y2988">
        <v>2.9046200000000001E-3</v>
      </c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  <c r="AW2988"/>
      <c r="AX2988"/>
      <c r="AY2988"/>
      <c r="AZ2988"/>
      <c r="BA2988"/>
      <c r="BB2988"/>
      <c r="BC2988"/>
    </row>
    <row r="2989" spans="1:55" x14ac:dyDescent="0.2">
      <c r="A2989" s="3" t="str">
        <f t="shared" si="46"/>
        <v>United KingdomAR6_FAO2019</v>
      </c>
      <c r="B2989" t="s">
        <v>172</v>
      </c>
      <c r="C2989" t="s">
        <v>301</v>
      </c>
      <c r="D2989" t="s">
        <v>300</v>
      </c>
      <c r="E2989" t="s">
        <v>18</v>
      </c>
      <c r="F2989">
        <v>441.5503604524302</v>
      </c>
      <c r="G2989">
        <v>6.6064426378850865</v>
      </c>
      <c r="H2989" t="s">
        <v>38</v>
      </c>
      <c r="I2989" t="s">
        <v>235</v>
      </c>
      <c r="J2989">
        <v>8.9737269799760339E-3</v>
      </c>
      <c r="K2989">
        <v>0.79981433630213328</v>
      </c>
      <c r="L2989">
        <v>4.1629100314197226E-2</v>
      </c>
      <c r="M2989"/>
      <c r="N2989">
        <v>1.2061405291801556E-2</v>
      </c>
      <c r="O2989">
        <v>0.14649515809186786</v>
      </c>
      <c r="P2989"/>
      <c r="Q2989">
        <v>5.6627715199999997</v>
      </c>
      <c r="R2989">
        <v>25.88053888</v>
      </c>
      <c r="S2989">
        <v>19.331403000000002</v>
      </c>
      <c r="T2989">
        <v>2.7824452000000002</v>
      </c>
      <c r="U2989"/>
      <c r="V2989"/>
      <c r="W2989">
        <v>1.4304999999999999E-3</v>
      </c>
      <c r="X2989"/>
      <c r="Y2989">
        <v>7.4631799999999998E-3</v>
      </c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  <c r="AX2989"/>
      <c r="AY2989"/>
      <c r="AZ2989"/>
      <c r="BA2989"/>
      <c r="BB2989"/>
      <c r="BC2989"/>
    </row>
    <row r="2990" spans="1:55" x14ac:dyDescent="0.2">
      <c r="A2990" s="3" t="str">
        <f t="shared" si="46"/>
        <v>United KingdomAR6_FAO2020</v>
      </c>
      <c r="B2990" t="s">
        <v>172</v>
      </c>
      <c r="C2990" t="s">
        <v>301</v>
      </c>
      <c r="D2990" t="s">
        <v>300</v>
      </c>
      <c r="E2990" t="s">
        <v>107</v>
      </c>
      <c r="F2990">
        <v>401.67480267931433</v>
      </c>
      <c r="G2990">
        <v>5.9878863092964911</v>
      </c>
      <c r="H2990" t="s">
        <v>42</v>
      </c>
      <c r="I2990" t="s">
        <v>205</v>
      </c>
      <c r="J2990">
        <v>8.5875863126485697E-3</v>
      </c>
      <c r="K2990">
        <v>0.7859032463950687</v>
      </c>
      <c r="L2990">
        <v>4.4723883238527072E-2</v>
      </c>
      <c r="M2990"/>
      <c r="N2990">
        <v>1.1894592918911309E-2</v>
      </c>
      <c r="O2990">
        <v>0.15747827744749282</v>
      </c>
      <c r="P2990"/>
      <c r="Q2990">
        <v>5.6081554599999999</v>
      </c>
      <c r="R2990">
        <v>25.484988319999996</v>
      </c>
      <c r="S2990">
        <v>18.388133399999997</v>
      </c>
      <c r="T2990">
        <v>2.7816516999999998</v>
      </c>
      <c r="U2990"/>
      <c r="V2990"/>
      <c r="W2990">
        <v>5.1770000000000006E-4</v>
      </c>
      <c r="X2990"/>
      <c r="Y2990">
        <v>1.6702599999999998E-3</v>
      </c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  <c r="AX2990"/>
      <c r="AY2990"/>
      <c r="AZ2990"/>
      <c r="BA2990"/>
      <c r="BB2990"/>
      <c r="BC2990"/>
    </row>
    <row r="2991" spans="1:55" x14ac:dyDescent="0.2">
      <c r="A2991" s="3" t="str">
        <f t="shared" si="46"/>
        <v>United KingdomSAR_FAO1990</v>
      </c>
      <c r="B2991" t="s">
        <v>172</v>
      </c>
      <c r="C2991" t="s">
        <v>301</v>
      </c>
      <c r="D2991" t="s">
        <v>148</v>
      </c>
      <c r="E2991" t="s">
        <v>79</v>
      </c>
      <c r="F2991">
        <v>728.5934049244363</v>
      </c>
      <c r="G2991">
        <v>12.72705900515065</v>
      </c>
      <c r="H2991" t="s">
        <v>183</v>
      </c>
      <c r="I2991" t="s">
        <v>106</v>
      </c>
      <c r="J2991">
        <v>2.3244544129590192E-2</v>
      </c>
      <c r="K2991">
        <v>0.77955719391405609</v>
      </c>
      <c r="L2991">
        <v>7.5656526588676554E-2</v>
      </c>
      <c r="M2991"/>
      <c r="N2991">
        <v>4.5147957479338675E-2</v>
      </c>
      <c r="O2991">
        <v>9.9638322017928563E-2</v>
      </c>
      <c r="P2991"/>
      <c r="Q2991">
        <v>6.5661909999999999</v>
      </c>
      <c r="R2991">
        <v>25.748604</v>
      </c>
      <c r="S2991">
        <v>27.195091000000001</v>
      </c>
      <c r="T2991">
        <v>2.7924119999999997</v>
      </c>
      <c r="U2991"/>
      <c r="V2991"/>
      <c r="W2991">
        <v>6.1240000000000003E-4</v>
      </c>
      <c r="X2991"/>
      <c r="Y2991">
        <v>2.7653999999999999E-3</v>
      </c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  <c r="AW2991"/>
      <c r="AX2991"/>
      <c r="AY2991"/>
      <c r="AZ2991"/>
      <c r="BA2991"/>
      <c r="BB2991"/>
      <c r="BC2991"/>
    </row>
    <row r="2992" spans="1:55" x14ac:dyDescent="0.2">
      <c r="A2992" s="3" t="str">
        <f t="shared" si="46"/>
        <v>United KingdomSAR_FAO1991</v>
      </c>
      <c r="B2992" t="s">
        <v>172</v>
      </c>
      <c r="C2992" t="s">
        <v>301</v>
      </c>
      <c r="D2992" t="s">
        <v>148</v>
      </c>
      <c r="E2992" t="s">
        <v>78</v>
      </c>
      <c r="F2992">
        <v>736.98152856320451</v>
      </c>
      <c r="G2992">
        <v>12.833832833225708</v>
      </c>
      <c r="H2992" t="s">
        <v>203</v>
      </c>
      <c r="I2992" t="s">
        <v>104</v>
      </c>
      <c r="J2992">
        <v>2.3383470218845185E-2</v>
      </c>
      <c r="K2992">
        <v>0.78493611316772716</v>
      </c>
      <c r="L2992">
        <v>7.5482029454025504E-2</v>
      </c>
      <c r="M2992"/>
      <c r="N2992">
        <v>4.31031260338944E-2</v>
      </c>
      <c r="O2992">
        <v>9.6478731344352975E-2</v>
      </c>
      <c r="P2992"/>
      <c r="Q2992">
        <v>6.5046664999999999</v>
      </c>
      <c r="R2992">
        <v>25.388082300000001</v>
      </c>
      <c r="S2992">
        <v>26.125404999999997</v>
      </c>
      <c r="T2992">
        <v>2.7924119999999997</v>
      </c>
      <c r="U2992"/>
      <c r="V2992"/>
      <c r="W2992">
        <v>6.1240000000000003E-4</v>
      </c>
      <c r="X2992"/>
      <c r="Y2992">
        <v>2.7653999999999999E-3</v>
      </c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  <c r="AW2992"/>
      <c r="AX2992"/>
      <c r="AY2992"/>
      <c r="AZ2992"/>
      <c r="BA2992"/>
      <c r="BB2992"/>
      <c r="BC2992"/>
    </row>
    <row r="2993" spans="1:55" x14ac:dyDescent="0.2">
      <c r="A2993" s="3" t="str">
        <f t="shared" si="46"/>
        <v>United KingdomSAR_FAO1992</v>
      </c>
      <c r="B2993" t="s">
        <v>172</v>
      </c>
      <c r="C2993" t="s">
        <v>301</v>
      </c>
      <c r="D2993" t="s">
        <v>148</v>
      </c>
      <c r="E2993" t="s">
        <v>76</v>
      </c>
      <c r="F2993">
        <v>718.99508962469372</v>
      </c>
      <c r="G2993">
        <v>12.486802187047839</v>
      </c>
      <c r="H2993" t="s">
        <v>211</v>
      </c>
      <c r="I2993" t="s">
        <v>104</v>
      </c>
      <c r="J2993">
        <v>2.2878280022504242E-2</v>
      </c>
      <c r="K2993">
        <v>0.78756645360080657</v>
      </c>
      <c r="L2993">
        <v>7.7602113247657464E-2</v>
      </c>
      <c r="M2993"/>
      <c r="N2993">
        <v>3.7150017918699735E-2</v>
      </c>
      <c r="O2993">
        <v>9.7681415232836202E-2</v>
      </c>
      <c r="P2993"/>
      <c r="Q2993">
        <v>6.4720651</v>
      </c>
      <c r="R2993">
        <v>25.455139500000001</v>
      </c>
      <c r="S2993">
        <v>25.217632000000002</v>
      </c>
      <c r="T2993">
        <v>2.7924119999999997</v>
      </c>
      <c r="U2993"/>
      <c r="V2993"/>
      <c r="W2993">
        <v>6.1240000000000003E-4</v>
      </c>
      <c r="X2993"/>
      <c r="Y2993">
        <v>2.7653999999999999E-3</v>
      </c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  <c r="AW2993"/>
      <c r="AX2993"/>
      <c r="AY2993"/>
      <c r="AZ2993"/>
      <c r="BA2993"/>
      <c r="BB2993"/>
      <c r="BC2993"/>
    </row>
    <row r="2994" spans="1:55" x14ac:dyDescent="0.2">
      <c r="A2994" s="3" t="str">
        <f t="shared" si="46"/>
        <v>United KingdomSAR_FAO1993</v>
      </c>
      <c r="B2994" t="s">
        <v>172</v>
      </c>
      <c r="C2994" t="s">
        <v>301</v>
      </c>
      <c r="D2994" t="s">
        <v>148</v>
      </c>
      <c r="E2994" t="s">
        <v>73</v>
      </c>
      <c r="F2994">
        <v>699.50773061429459</v>
      </c>
      <c r="G2994">
        <v>12.119274565641764</v>
      </c>
      <c r="H2994" t="s">
        <v>203</v>
      </c>
      <c r="I2994" t="s">
        <v>104</v>
      </c>
      <c r="J2994">
        <v>2.2154422955092446E-2</v>
      </c>
      <c r="K2994">
        <v>0.78688877145473879</v>
      </c>
      <c r="L2994">
        <v>8.0406119425331296E-2</v>
      </c>
      <c r="M2994"/>
      <c r="N2994">
        <v>3.2621493548563585E-2</v>
      </c>
      <c r="O2994">
        <v>0.10008361557136643</v>
      </c>
      <c r="P2994"/>
      <c r="Q2994">
        <v>6.4779701000000003</v>
      </c>
      <c r="R2994">
        <v>25.3362585</v>
      </c>
      <c r="S2994">
        <v>25.118276999999999</v>
      </c>
      <c r="T2994">
        <v>2.7920612</v>
      </c>
      <c r="U2994"/>
      <c r="V2994"/>
      <c r="W2994">
        <v>6.1240000000000003E-4</v>
      </c>
      <c r="X2994"/>
      <c r="Y2994">
        <v>2.7653999999999999E-3</v>
      </c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  <c r="AW2994"/>
      <c r="AX2994"/>
      <c r="AY2994"/>
      <c r="AZ2994"/>
      <c r="BA2994"/>
      <c r="BB2994"/>
      <c r="BC2994"/>
    </row>
    <row r="2995" spans="1:55" x14ac:dyDescent="0.2">
      <c r="A2995" s="3" t="str">
        <f t="shared" si="46"/>
        <v>United KingdomSAR_FAO1994</v>
      </c>
      <c r="B2995" t="s">
        <v>172</v>
      </c>
      <c r="C2995" t="s">
        <v>301</v>
      </c>
      <c r="D2995" t="s">
        <v>148</v>
      </c>
      <c r="E2995" t="s">
        <v>70</v>
      </c>
      <c r="F2995">
        <v>695.72165281999492</v>
      </c>
      <c r="G2995">
        <v>12.023031118323887</v>
      </c>
      <c r="H2995" t="s">
        <v>203</v>
      </c>
      <c r="I2995" t="s">
        <v>104</v>
      </c>
      <c r="J2995">
        <v>2.1848540344827944E-2</v>
      </c>
      <c r="K2995">
        <v>0.78268137690399076</v>
      </c>
      <c r="L2995">
        <v>8.1474357651957263E-2</v>
      </c>
      <c r="M2995"/>
      <c r="N2995">
        <v>3.4023274803807665E-2</v>
      </c>
      <c r="O2995">
        <v>0.10182099064024432</v>
      </c>
      <c r="P2995"/>
      <c r="Q2995">
        <v>6.5340848000000005</v>
      </c>
      <c r="R2995">
        <v>25.416234899999999</v>
      </c>
      <c r="S2995">
        <v>25.815621999999998</v>
      </c>
      <c r="T2995">
        <v>2.7902660999999997</v>
      </c>
      <c r="U2995"/>
      <c r="V2995"/>
      <c r="W2995">
        <v>6.1240000000000003E-4</v>
      </c>
      <c r="X2995"/>
      <c r="Y2995">
        <v>2.7653999999999999E-3</v>
      </c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  <c r="AW2995"/>
      <c r="AX2995"/>
      <c r="AY2995"/>
      <c r="AZ2995"/>
      <c r="BA2995"/>
      <c r="BB2995"/>
      <c r="BC2995"/>
    </row>
    <row r="2996" spans="1:55" x14ac:dyDescent="0.2">
      <c r="A2996" s="3" t="str">
        <f t="shared" si="46"/>
        <v>United KingdomSAR_FAO1995</v>
      </c>
      <c r="B2996" t="s">
        <v>172</v>
      </c>
      <c r="C2996" t="s">
        <v>301</v>
      </c>
      <c r="D2996" t="s">
        <v>148</v>
      </c>
      <c r="E2996" t="s">
        <v>68</v>
      </c>
      <c r="F2996">
        <v>686.29974265439432</v>
      </c>
      <c r="G2996">
        <v>11.828873089646525</v>
      </c>
      <c r="H2996" t="s">
        <v>152</v>
      </c>
      <c r="I2996" t="s">
        <v>104</v>
      </c>
      <c r="J2996">
        <v>2.1053246094893029E-2</v>
      </c>
      <c r="K2996">
        <v>0.78175090080260845</v>
      </c>
      <c r="L2996">
        <v>8.3840691518120181E-2</v>
      </c>
      <c r="M2996"/>
      <c r="N2996">
        <v>3.2015261168377745E-2</v>
      </c>
      <c r="O2996">
        <v>0.10239314651089362</v>
      </c>
      <c r="P2996"/>
      <c r="Q2996">
        <v>6.4033503000000005</v>
      </c>
      <c r="R2996">
        <v>25.063489499999996</v>
      </c>
      <c r="S2996">
        <v>25.744632000000003</v>
      </c>
      <c r="T2996">
        <v>2.7879443999999998</v>
      </c>
      <c r="U2996"/>
      <c r="V2996"/>
      <c r="W2996">
        <v>6.1240000000000003E-4</v>
      </c>
      <c r="X2996"/>
      <c r="Y2996">
        <v>2.7653999999999999E-3</v>
      </c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  <c r="AW2996"/>
      <c r="AX2996"/>
      <c r="AY2996"/>
      <c r="AZ2996"/>
      <c r="BA2996"/>
      <c r="BB2996"/>
      <c r="BC2996"/>
    </row>
    <row r="2997" spans="1:55" x14ac:dyDescent="0.2">
      <c r="A2997" s="3" t="str">
        <f t="shared" si="46"/>
        <v>United KingdomSAR_FAO1996</v>
      </c>
      <c r="B2997" t="s">
        <v>172</v>
      </c>
      <c r="C2997" t="s">
        <v>301</v>
      </c>
      <c r="D2997" t="s">
        <v>148</v>
      </c>
      <c r="E2997" t="s">
        <v>65</v>
      </c>
      <c r="F2997">
        <v>706.65950231254999</v>
      </c>
      <c r="G2997">
        <v>12.14881478765089</v>
      </c>
      <c r="H2997" t="s">
        <v>210</v>
      </c>
      <c r="I2997" t="s">
        <v>104</v>
      </c>
      <c r="J2997">
        <v>2.1442391111044387E-2</v>
      </c>
      <c r="K2997">
        <v>0.78639851047127196</v>
      </c>
      <c r="L2997">
        <v>8.1777114865101488E-2</v>
      </c>
      <c r="M2997"/>
      <c r="N2997">
        <v>3.1159546033702894E-2</v>
      </c>
      <c r="O2997">
        <v>0.10066482862992368</v>
      </c>
      <c r="P2997"/>
      <c r="Q2997">
        <v>6.4301357000000001</v>
      </c>
      <c r="R2997">
        <v>25.056969000000002</v>
      </c>
      <c r="S2997">
        <v>26.664774000000001</v>
      </c>
      <c r="T2997">
        <v>2.7879677000000003</v>
      </c>
      <c r="U2997"/>
      <c r="V2997"/>
      <c r="W2997">
        <v>2.2599E-3</v>
      </c>
      <c r="X2997"/>
      <c r="Y2997">
        <v>3.4104000000000001E-3</v>
      </c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  <c r="AW2997"/>
      <c r="AX2997"/>
      <c r="AY2997"/>
      <c r="AZ2997"/>
      <c r="BA2997"/>
      <c r="BB2997"/>
      <c r="BC2997"/>
    </row>
    <row r="2998" spans="1:55" x14ac:dyDescent="0.2">
      <c r="A2998" s="3" t="str">
        <f t="shared" si="46"/>
        <v>United KingdomSAR_FAO1997</v>
      </c>
      <c r="B2998" t="s">
        <v>172</v>
      </c>
      <c r="C2998" t="s">
        <v>301</v>
      </c>
      <c r="D2998" t="s">
        <v>148</v>
      </c>
      <c r="E2998" t="s">
        <v>64</v>
      </c>
      <c r="F2998">
        <v>683.68426383171186</v>
      </c>
      <c r="G2998">
        <v>11.723593516762071</v>
      </c>
      <c r="H2998" t="s">
        <v>211</v>
      </c>
      <c r="I2998" t="s">
        <v>104</v>
      </c>
      <c r="J2998">
        <v>1.9961475087619841E-2</v>
      </c>
      <c r="K2998">
        <v>0.78086605601376946</v>
      </c>
      <c r="L2998">
        <v>8.4422432605982367E-2</v>
      </c>
      <c r="M2998"/>
      <c r="N2998">
        <v>3.2865839213162308E-2</v>
      </c>
      <c r="O2998">
        <v>0.10184567216708591</v>
      </c>
      <c r="P2998"/>
      <c r="Q2998">
        <v>6.4168549000000006</v>
      </c>
      <c r="R2998">
        <v>24.570877799999998</v>
      </c>
      <c r="S2998">
        <v>25.978619999999999</v>
      </c>
      <c r="T2998">
        <v>2.7897833999999997</v>
      </c>
      <c r="U2998"/>
      <c r="V2998"/>
      <c r="W2998">
        <v>1.5781999999999999E-3</v>
      </c>
      <c r="X2998"/>
      <c r="Y2998">
        <v>2.6487999999999998E-3</v>
      </c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  <c r="AW2998"/>
      <c r="AX2998"/>
      <c r="AY2998"/>
      <c r="AZ2998"/>
      <c r="BA2998"/>
      <c r="BB2998"/>
      <c r="BC2998"/>
    </row>
    <row r="2999" spans="1:55" x14ac:dyDescent="0.2">
      <c r="A2999" s="3" t="str">
        <f t="shared" si="46"/>
        <v>United KingdomSAR_FAO1998</v>
      </c>
      <c r="B2999" t="s">
        <v>172</v>
      </c>
      <c r="C2999" t="s">
        <v>301</v>
      </c>
      <c r="D2999" t="s">
        <v>148</v>
      </c>
      <c r="E2999" t="s">
        <v>62</v>
      </c>
      <c r="F2999">
        <v>684.63015885980587</v>
      </c>
      <c r="G2999">
        <v>11.705652681156117</v>
      </c>
      <c r="H2999" t="s">
        <v>183</v>
      </c>
      <c r="I2999" t="s">
        <v>106</v>
      </c>
      <c r="J2999">
        <v>2.0264817318230884E-2</v>
      </c>
      <c r="K2999">
        <v>0.7826331185796741</v>
      </c>
      <c r="L2999">
        <v>8.2960522723597344E-2</v>
      </c>
      <c r="M2999"/>
      <c r="N2999">
        <v>3.3363553315194569E-2</v>
      </c>
      <c r="O2999">
        <v>0.10104280538153387</v>
      </c>
      <c r="P2999"/>
      <c r="Q2999">
        <v>6.3507030999999996</v>
      </c>
      <c r="R2999">
        <v>24.664426499999998</v>
      </c>
      <c r="S2999">
        <v>25.494647999999998</v>
      </c>
      <c r="T2999">
        <v>2.7929173999999999</v>
      </c>
      <c r="U2999"/>
      <c r="V2999"/>
      <c r="W2999">
        <v>1.7284000000000002E-3</v>
      </c>
      <c r="X2999"/>
      <c r="Y2999">
        <v>2.6424999999999999E-3</v>
      </c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/>
      <c r="AW2999"/>
      <c r="AX2999"/>
      <c r="AY2999"/>
      <c r="AZ2999"/>
      <c r="BA2999"/>
      <c r="BB2999"/>
      <c r="BC2999"/>
    </row>
    <row r="3000" spans="1:55" x14ac:dyDescent="0.2">
      <c r="A3000" s="3" t="str">
        <f t="shared" si="46"/>
        <v>United KingdomSAR_FAO1999</v>
      </c>
      <c r="B3000" t="s">
        <v>172</v>
      </c>
      <c r="C3000" t="s">
        <v>301</v>
      </c>
      <c r="D3000" t="s">
        <v>148</v>
      </c>
      <c r="E3000" t="s">
        <v>60</v>
      </c>
      <c r="F3000">
        <v>669.29711211104654</v>
      </c>
      <c r="G3000">
        <v>11.405401949383766</v>
      </c>
      <c r="H3000" t="s">
        <v>220</v>
      </c>
      <c r="I3000" t="s">
        <v>106</v>
      </c>
      <c r="J3000">
        <v>1.9805312468379032E-2</v>
      </c>
      <c r="K3000">
        <v>0.79717855715521913</v>
      </c>
      <c r="L3000">
        <v>8.1452135245297042E-2</v>
      </c>
      <c r="M3000"/>
      <c r="N3000">
        <v>1.88838806361902E-2</v>
      </c>
      <c r="O3000">
        <v>0.10248542696329363</v>
      </c>
      <c r="P3000"/>
      <c r="Q3000">
        <v>6.1789851000000002</v>
      </c>
      <c r="R3000">
        <v>24.555858600000004</v>
      </c>
      <c r="S3000">
        <v>25.241781</v>
      </c>
      <c r="T3000">
        <v>2.8036911</v>
      </c>
      <c r="U3000"/>
      <c r="V3000"/>
      <c r="W3000">
        <v>1.7284000000000002E-3</v>
      </c>
      <c r="X3000"/>
      <c r="Y3000">
        <v>2.6508999999999999E-3</v>
      </c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  <c r="AW3000"/>
      <c r="AX3000"/>
      <c r="AY3000"/>
      <c r="AZ3000"/>
      <c r="BA3000"/>
      <c r="BB3000"/>
      <c r="BC3000"/>
    </row>
    <row r="3001" spans="1:55" x14ac:dyDescent="0.2">
      <c r="A3001" s="3" t="str">
        <f t="shared" si="46"/>
        <v>United KingdomSAR_FAO2000</v>
      </c>
      <c r="B3001" t="s">
        <v>172</v>
      </c>
      <c r="C3001" t="s">
        <v>301</v>
      </c>
      <c r="D3001" t="s">
        <v>148</v>
      </c>
      <c r="E3001" t="s">
        <v>58</v>
      </c>
      <c r="F3001">
        <v>673.06335811573194</v>
      </c>
      <c r="G3001">
        <v>11.42867424738791</v>
      </c>
      <c r="H3001" t="s">
        <v>220</v>
      </c>
      <c r="I3001" t="s">
        <v>106</v>
      </c>
      <c r="J3001">
        <v>1.9507328528254337E-2</v>
      </c>
      <c r="K3001">
        <v>0.80475194077546908</v>
      </c>
      <c r="L3001">
        <v>7.805389926104267E-2</v>
      </c>
      <c r="M3001"/>
      <c r="N3001">
        <v>1.8760694523510972E-2</v>
      </c>
      <c r="O3001">
        <v>9.8433465439977344E-2</v>
      </c>
      <c r="P3001"/>
      <c r="Q3001">
        <v>5.9463191999999996</v>
      </c>
      <c r="R3001">
        <v>23.718277799999999</v>
      </c>
      <c r="S3001">
        <v>24.035508999999998</v>
      </c>
      <c r="T3001">
        <v>2.7975243000000001</v>
      </c>
      <c r="U3001"/>
      <c r="V3001"/>
      <c r="W3001">
        <v>1.7284000000000002E-3</v>
      </c>
      <c r="X3001"/>
      <c r="Y3001">
        <v>2.6424999999999999E-3</v>
      </c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  <c r="AW3001"/>
      <c r="AX3001"/>
      <c r="AY3001"/>
      <c r="AZ3001"/>
      <c r="BA3001"/>
      <c r="BB3001"/>
      <c r="BC3001"/>
    </row>
    <row r="3002" spans="1:55" x14ac:dyDescent="0.2">
      <c r="A3002" s="3" t="str">
        <f t="shared" si="46"/>
        <v>United KingdomSAR_FAO2001</v>
      </c>
      <c r="B3002" t="s">
        <v>172</v>
      </c>
      <c r="C3002" t="s">
        <v>301</v>
      </c>
      <c r="D3002" t="s">
        <v>148</v>
      </c>
      <c r="E3002" t="s">
        <v>55</v>
      </c>
      <c r="F3002">
        <v>683.29967416590625</v>
      </c>
      <c r="G3002">
        <v>11.557906860646984</v>
      </c>
      <c r="H3002" t="s">
        <v>152</v>
      </c>
      <c r="I3002" t="s">
        <v>106</v>
      </c>
      <c r="J3002">
        <v>1.9756893384814397E-2</v>
      </c>
      <c r="K3002">
        <v>0.81375154409921979</v>
      </c>
      <c r="L3002">
        <v>7.4235784738102759E-2</v>
      </c>
      <c r="M3002"/>
      <c r="N3002">
        <v>1.670052531759237E-2</v>
      </c>
      <c r="O3002">
        <v>9.5312145845085114E-2</v>
      </c>
      <c r="P3002"/>
      <c r="Q3002">
        <v>5.6296967000000002</v>
      </c>
      <c r="R3002">
        <v>22.002048599999998</v>
      </c>
      <c r="S3002">
        <v>23.405619999999999</v>
      </c>
      <c r="T3002">
        <v>2.7909155000000001</v>
      </c>
      <c r="U3002"/>
      <c r="V3002"/>
      <c r="W3002">
        <v>7.4899999999999999E-4</v>
      </c>
      <c r="X3002"/>
      <c r="Y3002">
        <v>9.7590000000000003E-4</v>
      </c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/>
      <c r="AY3002"/>
      <c r="AZ3002"/>
      <c r="BA3002"/>
      <c r="BB3002"/>
      <c r="BC3002"/>
    </row>
    <row r="3003" spans="1:55" x14ac:dyDescent="0.2">
      <c r="A3003" s="3" t="str">
        <f t="shared" si="46"/>
        <v>United KingdomSAR_FAO2002</v>
      </c>
      <c r="B3003" t="s">
        <v>172</v>
      </c>
      <c r="C3003" t="s">
        <v>301</v>
      </c>
      <c r="D3003" t="s">
        <v>148</v>
      </c>
      <c r="E3003" t="s">
        <v>52</v>
      </c>
      <c r="F3003">
        <v>664.87572788411694</v>
      </c>
      <c r="G3003">
        <v>11.198759704871454</v>
      </c>
      <c r="H3003" t="s">
        <v>153</v>
      </c>
      <c r="I3003" t="s">
        <v>106</v>
      </c>
      <c r="J3003">
        <v>1.8736609264135732E-2</v>
      </c>
      <c r="K3003">
        <v>0.81397361437282489</v>
      </c>
      <c r="L3003">
        <v>7.4729486835054038E-2</v>
      </c>
      <c r="M3003"/>
      <c r="N3003">
        <v>1.4320193227621994E-2</v>
      </c>
      <c r="O3003">
        <v>9.6976705564499055E-2</v>
      </c>
      <c r="P3003"/>
      <c r="Q3003">
        <v>5.4747921999999996</v>
      </c>
      <c r="R3003">
        <v>21.511837200000002</v>
      </c>
      <c r="S3003">
        <v>23.431009</v>
      </c>
      <c r="T3003">
        <v>2.7849421000000003</v>
      </c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  <c r="AX3003"/>
      <c r="AY3003"/>
      <c r="AZ3003"/>
      <c r="BA3003"/>
      <c r="BB3003"/>
      <c r="BC3003"/>
    </row>
    <row r="3004" spans="1:55" x14ac:dyDescent="0.2">
      <c r="A3004" s="3" t="str">
        <f t="shared" si="46"/>
        <v>United KingdomSAR_FAO2003</v>
      </c>
      <c r="B3004" t="s">
        <v>172</v>
      </c>
      <c r="C3004" t="s">
        <v>301</v>
      </c>
      <c r="D3004" t="s">
        <v>148</v>
      </c>
      <c r="E3004" t="s">
        <v>50</v>
      </c>
      <c r="F3004">
        <v>673.08294547454091</v>
      </c>
      <c r="G3004">
        <v>11.284330048721692</v>
      </c>
      <c r="H3004" t="s">
        <v>153</v>
      </c>
      <c r="I3004" t="s">
        <v>106</v>
      </c>
      <c r="J3004">
        <v>1.8460109763538637E-2</v>
      </c>
      <c r="K3004">
        <v>0.82168057276026141</v>
      </c>
      <c r="L3004">
        <v>6.9075190708292294E-2</v>
      </c>
      <c r="M3004"/>
      <c r="N3004">
        <v>1.4187238088421525E-2</v>
      </c>
      <c r="O3004">
        <v>9.5056998443024829E-2</v>
      </c>
      <c r="P3004"/>
      <c r="Q3004">
        <v>5.3988493000000002</v>
      </c>
      <c r="R3004">
        <v>21.666794100000001</v>
      </c>
      <c r="S3004">
        <v>22.889748999999998</v>
      </c>
      <c r="T3004">
        <v>2.7734931</v>
      </c>
      <c r="U3004"/>
      <c r="V3004"/>
      <c r="W3004">
        <v>1.238E-3</v>
      </c>
      <c r="X3004"/>
      <c r="Y3004">
        <v>1.0102E-2</v>
      </c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  <c r="AW3004"/>
      <c r="AX3004"/>
      <c r="AY3004"/>
      <c r="AZ3004"/>
      <c r="BA3004"/>
      <c r="BB3004"/>
      <c r="BC3004"/>
    </row>
    <row r="3005" spans="1:55" x14ac:dyDescent="0.2">
      <c r="A3005" s="3" t="str">
        <f t="shared" si="46"/>
        <v>United KingdomSAR_FAO2004</v>
      </c>
      <c r="B3005" t="s">
        <v>172</v>
      </c>
      <c r="C3005" t="s">
        <v>301</v>
      </c>
      <c r="D3005" t="s">
        <v>148</v>
      </c>
      <c r="E3005" t="s">
        <v>46</v>
      </c>
      <c r="F3005">
        <v>669.66285758818935</v>
      </c>
      <c r="G3005">
        <v>11.163297961283853</v>
      </c>
      <c r="H3005" t="s">
        <v>219</v>
      </c>
      <c r="I3005" t="s">
        <v>106</v>
      </c>
      <c r="J3005">
        <v>1.7516539762657921E-2</v>
      </c>
      <c r="K3005">
        <v>0.82468027759552665</v>
      </c>
      <c r="L3005">
        <v>6.4067563912447417E-2</v>
      </c>
      <c r="M3005"/>
      <c r="N3005">
        <v>1.5817504507825007E-2</v>
      </c>
      <c r="O3005">
        <v>9.5434653984200812E-2</v>
      </c>
      <c r="P3005"/>
      <c r="Q3005">
        <v>5.3930756999999998</v>
      </c>
      <c r="R3005">
        <v>21.643416899999998</v>
      </c>
      <c r="S3005">
        <v>22.895638999999999</v>
      </c>
      <c r="T3005">
        <v>2.7692003000000001</v>
      </c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  <c r="AX3005"/>
      <c r="AY3005"/>
      <c r="AZ3005"/>
      <c r="BA3005"/>
      <c r="BB3005"/>
      <c r="BC3005"/>
    </row>
    <row r="3006" spans="1:55" x14ac:dyDescent="0.2">
      <c r="A3006" s="3" t="str">
        <f t="shared" si="46"/>
        <v>United KingdomSAR_FAO2005</v>
      </c>
      <c r="B3006" t="s">
        <v>172</v>
      </c>
      <c r="C3006" t="s">
        <v>301</v>
      </c>
      <c r="D3006" t="s">
        <v>148</v>
      </c>
      <c r="E3006" t="s">
        <v>43</v>
      </c>
      <c r="F3006">
        <v>663.01902953739568</v>
      </c>
      <c r="G3006">
        <v>10.976917075751695</v>
      </c>
      <c r="H3006" t="s">
        <v>153</v>
      </c>
      <c r="I3006" t="s">
        <v>106</v>
      </c>
      <c r="J3006">
        <v>1.6945539097954224E-2</v>
      </c>
      <c r="K3006">
        <v>0.82838648262908243</v>
      </c>
      <c r="L3006">
        <v>6.1313368428001995E-2</v>
      </c>
      <c r="M3006"/>
      <c r="N3006">
        <v>1.4850381620014733E-2</v>
      </c>
      <c r="O3006">
        <v>9.5449767322900933E-2</v>
      </c>
      <c r="P3006"/>
      <c r="Q3006">
        <v>5.3215743</v>
      </c>
      <c r="R3006">
        <v>21.6342672</v>
      </c>
      <c r="S3006">
        <v>22.363121</v>
      </c>
      <c r="T3006">
        <v>2.7677188999999998</v>
      </c>
      <c r="U3006"/>
      <c r="V3006"/>
      <c r="W3006"/>
      <c r="X3006"/>
      <c r="Y3006">
        <v>9.2809999999999995E-4</v>
      </c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  <c r="AW3006"/>
      <c r="AX3006"/>
      <c r="AY3006"/>
      <c r="AZ3006"/>
      <c r="BA3006"/>
      <c r="BB3006"/>
      <c r="BC3006"/>
    </row>
    <row r="3007" spans="1:55" x14ac:dyDescent="0.2">
      <c r="A3007" s="3" t="str">
        <f t="shared" si="46"/>
        <v>United KingdomSAR_FAO2006</v>
      </c>
      <c r="B3007" t="s">
        <v>172</v>
      </c>
      <c r="C3007" t="s">
        <v>301</v>
      </c>
      <c r="D3007" t="s">
        <v>148</v>
      </c>
      <c r="E3007" t="s">
        <v>39</v>
      </c>
      <c r="F3007">
        <v>659.26290952242562</v>
      </c>
      <c r="G3007">
        <v>10.834796453165927</v>
      </c>
      <c r="H3007" t="s">
        <v>182</v>
      </c>
      <c r="I3007" t="s">
        <v>106</v>
      </c>
      <c r="J3007">
        <v>1.6259404247493899E-2</v>
      </c>
      <c r="K3007">
        <v>0.83379078045148936</v>
      </c>
      <c r="L3007">
        <v>5.7641721092624852E-2</v>
      </c>
      <c r="M3007"/>
      <c r="N3007">
        <v>1.3976304716237386E-2</v>
      </c>
      <c r="O3007">
        <v>9.4591193739648305E-2</v>
      </c>
      <c r="P3007"/>
      <c r="Q3007">
        <v>5.2577672</v>
      </c>
      <c r="R3007">
        <v>21.301990499999999</v>
      </c>
      <c r="S3007">
        <v>21.835935000000003</v>
      </c>
      <c r="T3007">
        <v>2.7662352000000001</v>
      </c>
      <c r="U3007"/>
      <c r="V3007"/>
      <c r="W3007">
        <v>3.745E-4</v>
      </c>
      <c r="X3007"/>
      <c r="Y3007">
        <v>8.0940000000000016E-4</v>
      </c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  <c r="AW3007"/>
      <c r="AX3007"/>
      <c r="AY3007"/>
      <c r="AZ3007"/>
      <c r="BA3007"/>
      <c r="BB3007"/>
      <c r="BC3007"/>
    </row>
    <row r="3008" spans="1:55" x14ac:dyDescent="0.2">
      <c r="A3008" s="3" t="str">
        <f t="shared" si="46"/>
        <v>United KingdomSAR_FAO2007</v>
      </c>
      <c r="B3008" t="s">
        <v>172</v>
      </c>
      <c r="C3008" t="s">
        <v>301</v>
      </c>
      <c r="D3008" t="s">
        <v>148</v>
      </c>
      <c r="E3008" t="s">
        <v>37</v>
      </c>
      <c r="F3008">
        <v>644.13212132897127</v>
      </c>
      <c r="G3008">
        <v>10.504015817645342</v>
      </c>
      <c r="H3008" t="s">
        <v>232</v>
      </c>
      <c r="I3008" t="s">
        <v>98</v>
      </c>
      <c r="J3008">
        <v>1.5603204389669294E-2</v>
      </c>
      <c r="K3008">
        <v>0.83454202801396771</v>
      </c>
      <c r="L3008">
        <v>5.4762010121845311E-2</v>
      </c>
      <c r="M3008"/>
      <c r="N3008">
        <v>1.5358671630469898E-2</v>
      </c>
      <c r="O3008">
        <v>9.5337290233717092E-2</v>
      </c>
      <c r="P3008"/>
      <c r="Q3008">
        <v>5.1356397999999999</v>
      </c>
      <c r="R3008">
        <v>20.806253999999999</v>
      </c>
      <c r="S3008">
        <v>21.513720999999997</v>
      </c>
      <c r="T3008">
        <v>2.7617640999999997</v>
      </c>
      <c r="U3008"/>
      <c r="V3008"/>
      <c r="W3008">
        <v>4.3910000000000005E-4</v>
      </c>
      <c r="X3008"/>
      <c r="Y3008">
        <v>6.3297000000000006E-3</v>
      </c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  <c r="AX3008"/>
      <c r="AY3008"/>
      <c r="AZ3008"/>
      <c r="BA3008"/>
      <c r="BB3008"/>
      <c r="BC3008"/>
    </row>
    <row r="3009" spans="1:55" x14ac:dyDescent="0.2">
      <c r="A3009" s="3" t="str">
        <f t="shared" si="46"/>
        <v>United KingdomSAR_FAO2008</v>
      </c>
      <c r="B3009" t="s">
        <v>172</v>
      </c>
      <c r="C3009" t="s">
        <v>301</v>
      </c>
      <c r="D3009" t="s">
        <v>148</v>
      </c>
      <c r="E3009" t="s">
        <v>33</v>
      </c>
      <c r="F3009">
        <v>624.11428167572114</v>
      </c>
      <c r="G3009">
        <v>10.097793650633252</v>
      </c>
      <c r="H3009" t="s">
        <v>206</v>
      </c>
      <c r="I3009" t="s">
        <v>98</v>
      </c>
      <c r="J3009">
        <v>1.5043981728760571E-2</v>
      </c>
      <c r="K3009">
        <v>0.83784972299005633</v>
      </c>
      <c r="L3009">
        <v>5.0342824367279132E-2</v>
      </c>
      <c r="M3009"/>
      <c r="N3009">
        <v>1.4053993554703078E-2</v>
      </c>
      <c r="O3009">
        <v>9.7753459087961347E-2</v>
      </c>
      <c r="P3009"/>
      <c r="Q3009">
        <v>5.0280905000000002</v>
      </c>
      <c r="R3009">
        <v>20.373107999999998</v>
      </c>
      <c r="S3009">
        <v>21.66094</v>
      </c>
      <c r="T3009">
        <v>2.758937</v>
      </c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  <c r="AX3009"/>
      <c r="AY3009"/>
      <c r="AZ3009"/>
      <c r="BA3009"/>
      <c r="BB3009"/>
      <c r="BC3009"/>
    </row>
    <row r="3010" spans="1:55" x14ac:dyDescent="0.2">
      <c r="A3010" s="3" t="str">
        <f t="shared" si="46"/>
        <v>United KingdomSAR_FAO2009</v>
      </c>
      <c r="B3010" t="s">
        <v>172</v>
      </c>
      <c r="C3010" t="s">
        <v>301</v>
      </c>
      <c r="D3010" t="s">
        <v>148</v>
      </c>
      <c r="E3010" t="s">
        <v>31</v>
      </c>
      <c r="F3010">
        <v>568.19658604440394</v>
      </c>
      <c r="G3010">
        <v>9.123805681432172</v>
      </c>
      <c r="H3010" t="s">
        <v>147</v>
      </c>
      <c r="I3010" t="s">
        <v>96</v>
      </c>
      <c r="J3010">
        <v>1.3719711012830696E-2</v>
      </c>
      <c r="K3010">
        <v>0.83534275335992203</v>
      </c>
      <c r="L3010">
        <v>4.9303018119386512E-2</v>
      </c>
      <c r="M3010"/>
      <c r="N3010">
        <v>1.0299989431449334E-2</v>
      </c>
      <c r="O3010">
        <v>0.10505423908924222</v>
      </c>
      <c r="P3010"/>
      <c r="Q3010">
        <v>4.9324497000000003</v>
      </c>
      <c r="R3010">
        <v>19.929861000000002</v>
      </c>
      <c r="S3010">
        <v>20.894434</v>
      </c>
      <c r="T3010">
        <v>2.7627012</v>
      </c>
      <c r="U3010"/>
      <c r="V3010"/>
      <c r="W3010">
        <v>1.0400000000000001E-4</v>
      </c>
      <c r="X3010"/>
      <c r="Y3010">
        <v>9.6539999999999994E-4</v>
      </c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  <c r="AX3010"/>
      <c r="AY3010"/>
      <c r="AZ3010"/>
      <c r="BA3010"/>
      <c r="BB3010"/>
      <c r="BC3010"/>
    </row>
    <row r="3011" spans="1:55" x14ac:dyDescent="0.2">
      <c r="A3011" s="3" t="str">
        <f t="shared" ref="A3011:A3074" si="47">C3011&amp;D3011&amp;E3011</f>
        <v>United KingdomSAR_FAO2010</v>
      </c>
      <c r="B3011" t="s">
        <v>172</v>
      </c>
      <c r="C3011" t="s">
        <v>301</v>
      </c>
      <c r="D3011" t="s">
        <v>148</v>
      </c>
      <c r="E3011" t="s">
        <v>30</v>
      </c>
      <c r="F3011">
        <v>580.75635795893209</v>
      </c>
      <c r="G3011">
        <v>9.2526683353246941</v>
      </c>
      <c r="H3011" t="s">
        <v>167</v>
      </c>
      <c r="I3011" t="s">
        <v>96</v>
      </c>
      <c r="J3011">
        <v>1.345733959587238E-2</v>
      </c>
      <c r="K3011">
        <v>0.84467400547021143</v>
      </c>
      <c r="L3011">
        <v>4.1406061392015726E-2</v>
      </c>
      <c r="M3011"/>
      <c r="N3011">
        <v>1.0428855379739602E-2</v>
      </c>
      <c r="O3011">
        <v>0.10349107775803319</v>
      </c>
      <c r="P3011"/>
      <c r="Q3011">
        <v>4.9365265000000003</v>
      </c>
      <c r="R3011">
        <v>19.954850999999998</v>
      </c>
      <c r="S3011">
        <v>21.264078000000001</v>
      </c>
      <c r="T3011">
        <v>2.7631521999999999</v>
      </c>
      <c r="U3011"/>
      <c r="V3011"/>
      <c r="W3011">
        <v>2.6000000000000003E-4</v>
      </c>
      <c r="X3011"/>
      <c r="Y3011">
        <v>1.7354E-3</v>
      </c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  <c r="AX3011"/>
      <c r="AY3011"/>
      <c r="AZ3011"/>
      <c r="BA3011"/>
      <c r="BB3011"/>
      <c r="BC3011"/>
    </row>
    <row r="3012" spans="1:55" x14ac:dyDescent="0.2">
      <c r="A3012" s="3" t="str">
        <f t="shared" si="47"/>
        <v>United KingdomSAR_FAO2011</v>
      </c>
      <c r="B3012" t="s">
        <v>172</v>
      </c>
      <c r="C3012" t="s">
        <v>301</v>
      </c>
      <c r="D3012" t="s">
        <v>148</v>
      </c>
      <c r="E3012" t="s">
        <v>29</v>
      </c>
      <c r="F3012">
        <v>541.08715057069423</v>
      </c>
      <c r="G3012">
        <v>8.5535461474962027</v>
      </c>
      <c r="H3012" t="s">
        <v>230</v>
      </c>
      <c r="I3012" t="s">
        <v>109</v>
      </c>
      <c r="J3012">
        <v>1.250812557756556E-2</v>
      </c>
      <c r="K3012">
        <v>0.83521026884658833</v>
      </c>
      <c r="L3012">
        <v>4.1018079884963927E-2</v>
      </c>
      <c r="M3012"/>
      <c r="N3012">
        <v>9.9574434554423226E-3</v>
      </c>
      <c r="O3012">
        <v>0.11381420781300551</v>
      </c>
      <c r="P3012"/>
      <c r="Q3012">
        <v>4.8814673000000006</v>
      </c>
      <c r="R3012">
        <v>19.786504500000003</v>
      </c>
      <c r="S3012">
        <v>21.328650999999997</v>
      </c>
      <c r="T3012">
        <v>2.7636042000000001</v>
      </c>
      <c r="U3012"/>
      <c r="V3012"/>
      <c r="W3012">
        <v>2.6000000000000003E-4</v>
      </c>
      <c r="X3012"/>
      <c r="Y3012">
        <v>2.5427000000000002E-3</v>
      </c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  <c r="AX3012"/>
      <c r="AY3012"/>
      <c r="AZ3012"/>
      <c r="BA3012"/>
      <c r="BB3012"/>
      <c r="BC3012"/>
    </row>
    <row r="3013" spans="1:55" x14ac:dyDescent="0.2">
      <c r="A3013" s="3" t="str">
        <f t="shared" si="47"/>
        <v>United KingdomSAR_FAO2012</v>
      </c>
      <c r="B3013" t="s">
        <v>172</v>
      </c>
      <c r="C3013" t="s">
        <v>301</v>
      </c>
      <c r="D3013" t="s">
        <v>148</v>
      </c>
      <c r="E3013" t="s">
        <v>28</v>
      </c>
      <c r="F3013">
        <v>560.92824368759352</v>
      </c>
      <c r="G3013">
        <v>8.8057511844754917</v>
      </c>
      <c r="H3013" t="s">
        <v>147</v>
      </c>
      <c r="I3013" t="s">
        <v>109</v>
      </c>
      <c r="J3013">
        <v>1.2823824881284158E-2</v>
      </c>
      <c r="K3013">
        <v>0.84495909799838487</v>
      </c>
      <c r="L3013">
        <v>3.7142757688568194E-2</v>
      </c>
      <c r="M3013"/>
      <c r="N3013">
        <v>8.5055460787263927E-3</v>
      </c>
      <c r="O3013">
        <v>0.10939259823432061</v>
      </c>
      <c r="P3013"/>
      <c r="Q3013">
        <v>4.8649415999999999</v>
      </c>
      <c r="R3013">
        <v>19.8267615</v>
      </c>
      <c r="S3013">
        <v>21.078233000000001</v>
      </c>
      <c r="T3013">
        <v>2.7632887999999998</v>
      </c>
      <c r="U3013"/>
      <c r="V3013"/>
      <c r="W3013">
        <v>3.745E-4</v>
      </c>
      <c r="X3013"/>
      <c r="Y3013">
        <v>2.4261E-3</v>
      </c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  <c r="AW3013"/>
      <c r="AX3013"/>
      <c r="AY3013"/>
      <c r="AZ3013"/>
      <c r="BA3013"/>
      <c r="BB3013"/>
      <c r="BC3013"/>
    </row>
    <row r="3014" spans="1:55" x14ac:dyDescent="0.2">
      <c r="A3014" s="3" t="str">
        <f t="shared" si="47"/>
        <v>United KingdomSAR_FAO2013</v>
      </c>
      <c r="B3014" t="s">
        <v>172</v>
      </c>
      <c r="C3014" t="s">
        <v>301</v>
      </c>
      <c r="D3014" t="s">
        <v>148</v>
      </c>
      <c r="E3014" t="s">
        <v>27</v>
      </c>
      <c r="F3014">
        <v>543.6650405005995</v>
      </c>
      <c r="G3014">
        <v>8.4777745457233742</v>
      </c>
      <c r="H3014" t="s">
        <v>147</v>
      </c>
      <c r="I3014" t="s">
        <v>109</v>
      </c>
      <c r="J3014">
        <v>1.2261426216012686E-2</v>
      </c>
      <c r="K3014">
        <v>0.84488481814850203</v>
      </c>
      <c r="L3014">
        <v>3.2599122733356162E-2</v>
      </c>
      <c r="M3014"/>
      <c r="N3014">
        <v>9.2458025953074795E-3</v>
      </c>
      <c r="O3014">
        <v>0.11327025652283429</v>
      </c>
      <c r="P3014"/>
      <c r="Q3014">
        <v>4.9281088000000004</v>
      </c>
      <c r="R3014">
        <v>19.876993500000001</v>
      </c>
      <c r="S3014">
        <v>21.184842</v>
      </c>
      <c r="T3014">
        <v>2.7632810999999999</v>
      </c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  <c r="AW3014"/>
      <c r="AX3014"/>
      <c r="AY3014"/>
      <c r="AZ3014"/>
      <c r="BA3014"/>
      <c r="BB3014"/>
      <c r="BC3014"/>
    </row>
    <row r="3015" spans="1:55" x14ac:dyDescent="0.2">
      <c r="A3015" s="3" t="str">
        <f t="shared" si="47"/>
        <v>United KingdomSAR_FAO2014</v>
      </c>
      <c r="B3015" t="s">
        <v>172</v>
      </c>
      <c r="C3015" t="s">
        <v>301</v>
      </c>
      <c r="D3015" t="s">
        <v>148</v>
      </c>
      <c r="E3015" t="s">
        <v>24</v>
      </c>
      <c r="F3015">
        <v>504.23861999380802</v>
      </c>
      <c r="G3015">
        <v>7.805273737999352</v>
      </c>
      <c r="H3015" t="s">
        <v>144</v>
      </c>
      <c r="I3015" t="s">
        <v>245</v>
      </c>
      <c r="J3015">
        <v>1.1223806002984426E-2</v>
      </c>
      <c r="K3015">
        <v>0.83451535780684216</v>
      </c>
      <c r="L3015">
        <v>3.0893491528957002E-2</v>
      </c>
      <c r="M3015"/>
      <c r="N3015">
        <v>1.0379135922511386E-2</v>
      </c>
      <c r="O3015">
        <v>0.12421201474168939</v>
      </c>
      <c r="P3015"/>
      <c r="Q3015">
        <v>4.9594082999999998</v>
      </c>
      <c r="R3015">
        <v>20.0893455</v>
      </c>
      <c r="S3015">
        <v>22.002343</v>
      </c>
      <c r="T3015">
        <v>2.7622863999999998</v>
      </c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  <c r="AW3015"/>
      <c r="AX3015"/>
      <c r="AY3015"/>
      <c r="AZ3015"/>
      <c r="BA3015"/>
      <c r="BB3015"/>
      <c r="BC3015"/>
    </row>
    <row r="3016" spans="1:55" x14ac:dyDescent="0.2">
      <c r="A3016" s="3" t="str">
        <f t="shared" si="47"/>
        <v>United KingdomSAR_FAO2015</v>
      </c>
      <c r="B3016" t="s">
        <v>172</v>
      </c>
      <c r="C3016" t="s">
        <v>301</v>
      </c>
      <c r="D3016" t="s">
        <v>148</v>
      </c>
      <c r="E3016" t="s">
        <v>22</v>
      </c>
      <c r="F3016">
        <v>489.16483022353577</v>
      </c>
      <c r="G3016">
        <v>7.5121811084199432</v>
      </c>
      <c r="H3016" t="s">
        <v>121</v>
      </c>
      <c r="I3016" t="s">
        <v>245</v>
      </c>
      <c r="J3016">
        <v>1.0910425520365953E-2</v>
      </c>
      <c r="K3016">
        <v>0.83085595604286067</v>
      </c>
      <c r="L3016">
        <v>2.9995701477040445E-2</v>
      </c>
      <c r="M3016"/>
      <c r="N3016">
        <v>1.0913855402736924E-2</v>
      </c>
      <c r="O3016">
        <v>0.12823448707736207</v>
      </c>
      <c r="P3016"/>
      <c r="Q3016">
        <v>5.0127077000000009</v>
      </c>
      <c r="R3016">
        <v>20.181405300000002</v>
      </c>
      <c r="S3016">
        <v>21.954355</v>
      </c>
      <c r="T3016">
        <v>2.7622863999999998</v>
      </c>
      <c r="U3016"/>
      <c r="V3016"/>
      <c r="W3016"/>
      <c r="X3016"/>
      <c r="Y3016">
        <v>1.186E-3</v>
      </c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  <c r="AX3016"/>
      <c r="AY3016"/>
      <c r="AZ3016"/>
      <c r="BA3016"/>
      <c r="BB3016"/>
      <c r="BC3016"/>
    </row>
    <row r="3017" spans="1:55" x14ac:dyDescent="0.2">
      <c r="A3017" s="3" t="str">
        <f t="shared" si="47"/>
        <v>United KingdomSAR_FAO2016</v>
      </c>
      <c r="B3017" t="s">
        <v>172</v>
      </c>
      <c r="C3017" t="s">
        <v>301</v>
      </c>
      <c r="D3017" t="s">
        <v>148</v>
      </c>
      <c r="E3017" t="s">
        <v>21</v>
      </c>
      <c r="F3017">
        <v>469.64765797130383</v>
      </c>
      <c r="G3017">
        <v>7.157998099075324</v>
      </c>
      <c r="H3017" t="s">
        <v>120</v>
      </c>
      <c r="I3017" t="s">
        <v>245</v>
      </c>
      <c r="J3017">
        <v>1.0337067039134043E-2</v>
      </c>
      <c r="K3017">
        <v>0.82523494632251315</v>
      </c>
      <c r="L3017">
        <v>3.2783645606173632E-2</v>
      </c>
      <c r="M3017"/>
      <c r="N3017">
        <v>1.1745906282145946E-2</v>
      </c>
      <c r="O3017">
        <v>0.13023550178916735</v>
      </c>
      <c r="P3017"/>
      <c r="Q3017">
        <v>5.0738101999999996</v>
      </c>
      <c r="R3017">
        <v>20.419513800000001</v>
      </c>
      <c r="S3017">
        <v>21.740857999999999</v>
      </c>
      <c r="T3017">
        <v>2.7643784</v>
      </c>
      <c r="U3017"/>
      <c r="V3017"/>
      <c r="W3017"/>
      <c r="X3017"/>
      <c r="Y3017">
        <v>2.7470000000000001E-4</v>
      </c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  <c r="AX3017"/>
      <c r="AY3017"/>
      <c r="AZ3017"/>
      <c r="BA3017"/>
      <c r="BB3017"/>
      <c r="BC3017"/>
    </row>
    <row r="3018" spans="1:55" x14ac:dyDescent="0.2">
      <c r="A3018" s="3" t="str">
        <f t="shared" si="47"/>
        <v>United KingdomSAR_FAO2017</v>
      </c>
      <c r="B3018" t="s">
        <v>172</v>
      </c>
      <c r="C3018" t="s">
        <v>301</v>
      </c>
      <c r="D3018" t="s">
        <v>148</v>
      </c>
      <c r="E3018" t="s">
        <v>20</v>
      </c>
      <c r="F3018">
        <v>454.38705778525144</v>
      </c>
      <c r="G3018">
        <v>6.87851810739346</v>
      </c>
      <c r="H3018" t="s">
        <v>118</v>
      </c>
      <c r="I3018" t="s">
        <v>235</v>
      </c>
      <c r="J3018">
        <v>9.8608787209906699E-3</v>
      </c>
      <c r="K3018">
        <v>0.81940416266071348</v>
      </c>
      <c r="L3018">
        <v>3.3179557727600728E-2</v>
      </c>
      <c r="M3018"/>
      <c r="N3018">
        <v>1.182578414225312E-2</v>
      </c>
      <c r="O3018">
        <v>0.13559049546943272</v>
      </c>
      <c r="P3018"/>
      <c r="Q3018">
        <v>5.1074675999999997</v>
      </c>
      <c r="R3018">
        <v>20.540900099999998</v>
      </c>
      <c r="S3018">
        <v>22.030305000000002</v>
      </c>
      <c r="T3018">
        <v>2.7652918</v>
      </c>
      <c r="U3018"/>
      <c r="V3018"/>
      <c r="W3018">
        <v>2.6000000000000003E-4</v>
      </c>
      <c r="X3018"/>
      <c r="Y3018">
        <v>3.7659999999999999E-4</v>
      </c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  <c r="AY3018"/>
      <c r="AZ3018"/>
      <c r="BA3018"/>
      <c r="BB3018"/>
      <c r="BC3018"/>
    </row>
    <row r="3019" spans="1:55" x14ac:dyDescent="0.2">
      <c r="A3019" s="3" t="str">
        <f t="shared" si="47"/>
        <v>United KingdomSAR_FAO2018</v>
      </c>
      <c r="B3019" t="s">
        <v>172</v>
      </c>
      <c r="C3019" t="s">
        <v>301</v>
      </c>
      <c r="D3019" t="s">
        <v>148</v>
      </c>
      <c r="E3019" t="s">
        <v>19</v>
      </c>
      <c r="F3019">
        <v>447.35772382502734</v>
      </c>
      <c r="G3019">
        <v>6.7311978376914103</v>
      </c>
      <c r="H3019" t="s">
        <v>132</v>
      </c>
      <c r="I3019" t="s">
        <v>235</v>
      </c>
      <c r="J3019">
        <v>9.4761658651037924E-3</v>
      </c>
      <c r="K3019">
        <v>0.81890798800167863</v>
      </c>
      <c r="L3019">
        <v>3.2984701184307311E-2</v>
      </c>
      <c r="M3019"/>
      <c r="N3019">
        <v>1.190887932380251E-2</v>
      </c>
      <c r="O3019">
        <v>0.13619843149021163</v>
      </c>
      <c r="P3019"/>
      <c r="Q3019">
        <v>5.0975389</v>
      </c>
      <c r="R3019">
        <v>20.212590299999999</v>
      </c>
      <c r="S3019">
        <v>21.706944</v>
      </c>
      <c r="T3019">
        <v>2.7655360999999998</v>
      </c>
      <c r="U3019"/>
      <c r="V3019"/>
      <c r="W3019">
        <v>9.6749999999999994E-4</v>
      </c>
      <c r="X3019"/>
      <c r="Y3019">
        <v>2.7486000000000003E-3</v>
      </c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  <c r="AY3019"/>
      <c r="AZ3019"/>
      <c r="BA3019"/>
      <c r="BB3019"/>
      <c r="BC3019"/>
    </row>
    <row r="3020" spans="1:55" x14ac:dyDescent="0.2">
      <c r="A3020" s="3" t="str">
        <f t="shared" si="47"/>
        <v>United KingdomSAR_FAO2019</v>
      </c>
      <c r="B3020" t="s">
        <v>172</v>
      </c>
      <c r="C3020" t="s">
        <v>301</v>
      </c>
      <c r="D3020" t="s">
        <v>148</v>
      </c>
      <c r="E3020" t="s">
        <v>18</v>
      </c>
      <c r="F3020">
        <v>432.40543009803548</v>
      </c>
      <c r="G3020">
        <v>6.4696168910962966</v>
      </c>
      <c r="H3020" t="s">
        <v>36</v>
      </c>
      <c r="I3020" t="s">
        <v>235</v>
      </c>
      <c r="J3020">
        <v>9.1141616673079753E-3</v>
      </c>
      <c r="K3020">
        <v>0.81322949414822365</v>
      </c>
      <c r="L3020">
        <v>3.3384317297744277E-2</v>
      </c>
      <c r="M3020"/>
      <c r="N3020">
        <v>1.2515048739276112E-2</v>
      </c>
      <c r="O3020">
        <v>0.14087113981475588</v>
      </c>
      <c r="P3020"/>
      <c r="Q3020">
        <v>5.0562685999999992</v>
      </c>
      <c r="R3020">
        <v>19.9812984</v>
      </c>
      <c r="S3020">
        <v>21.951409999999999</v>
      </c>
      <c r="T3020">
        <v>2.7824452000000002</v>
      </c>
      <c r="U3020"/>
      <c r="V3020"/>
      <c r="W3020">
        <v>1.3525E-3</v>
      </c>
      <c r="X3020"/>
      <c r="Y3020">
        <v>7.0618999999999994E-3</v>
      </c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  <c r="AW3020"/>
      <c r="AX3020"/>
      <c r="AY3020"/>
      <c r="AZ3020"/>
      <c r="BA3020"/>
      <c r="BB3020"/>
      <c r="BC3020"/>
    </row>
    <row r="3021" spans="1:55" x14ac:dyDescent="0.2">
      <c r="A3021" s="3" t="str">
        <f t="shared" si="47"/>
        <v>United KingdomSAR_FAO2020</v>
      </c>
      <c r="B3021" t="s">
        <v>172</v>
      </c>
      <c r="C3021" t="s">
        <v>301</v>
      </c>
      <c r="D3021" t="s">
        <v>148</v>
      </c>
      <c r="E3021" t="s">
        <v>107</v>
      </c>
      <c r="F3021">
        <v>392.61053734889583</v>
      </c>
      <c r="G3021">
        <v>5.8527625974932995</v>
      </c>
      <c r="H3021" t="s">
        <v>40</v>
      </c>
      <c r="I3021" t="s">
        <v>205</v>
      </c>
      <c r="J3021">
        <v>8.7107807547585573E-3</v>
      </c>
      <c r="K3021">
        <v>0.80023125878364343</v>
      </c>
      <c r="L3021">
        <v>3.5952064380983757E-2</v>
      </c>
      <c r="M3021"/>
      <c r="N3021">
        <v>1.2387902148240322E-2</v>
      </c>
      <c r="O3021">
        <v>0.15142877468713256</v>
      </c>
      <c r="P3021"/>
      <c r="Q3021">
        <v>5.0056177999999996</v>
      </c>
      <c r="R3021">
        <v>19.675910099999996</v>
      </c>
      <c r="S3021">
        <v>20.880298</v>
      </c>
      <c r="T3021">
        <v>2.7816516999999998</v>
      </c>
      <c r="U3021"/>
      <c r="V3021"/>
      <c r="W3021">
        <v>4.8899999999999996E-4</v>
      </c>
      <c r="X3021"/>
      <c r="Y3021">
        <v>1.5773E-3</v>
      </c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  <c r="AW3021"/>
      <c r="AX3021"/>
      <c r="AY3021"/>
      <c r="AZ3021"/>
      <c r="BA3021"/>
      <c r="BB3021"/>
      <c r="BC3021"/>
    </row>
    <row r="3022" spans="1:55" x14ac:dyDescent="0.2">
      <c r="A3022" s="3" t="str">
        <f t="shared" si="47"/>
        <v>GreeceAR4_FAO1990</v>
      </c>
      <c r="B3022" t="s">
        <v>291</v>
      </c>
      <c r="C3022" t="s">
        <v>292</v>
      </c>
      <c r="D3022" t="s">
        <v>142</v>
      </c>
      <c r="E3022" t="s">
        <v>79</v>
      </c>
      <c r="F3022">
        <v>92.890389708000001</v>
      </c>
      <c r="G3022">
        <v>9.1097660625027963</v>
      </c>
      <c r="H3022" t="s">
        <v>241</v>
      </c>
      <c r="I3022" t="s">
        <v>169</v>
      </c>
      <c r="J3022">
        <v>2.8706015674579196E-3</v>
      </c>
      <c r="K3022">
        <v>0.77439592525258649</v>
      </c>
      <c r="L3022">
        <v>5.2357116126741175E-2</v>
      </c>
      <c r="M3022"/>
      <c r="N3022">
        <v>7.4956663696721965E-2</v>
      </c>
      <c r="O3022">
        <v>9.8290294923950319E-2</v>
      </c>
      <c r="P3022">
        <v>0.2079</v>
      </c>
      <c r="Q3022">
        <v>0.8591932000000001</v>
      </c>
      <c r="R3022">
        <v>3.8261524999999996</v>
      </c>
      <c r="S3022">
        <v>5.1182393999999993</v>
      </c>
      <c r="T3022">
        <v>1.5546193000000001</v>
      </c>
      <c r="U3022"/>
      <c r="V3022"/>
      <c r="W3022">
        <v>2.84395E-2</v>
      </c>
      <c r="X3022"/>
      <c r="Y3022">
        <v>1.59667E-2</v>
      </c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  <c r="AX3022"/>
      <c r="AY3022"/>
      <c r="AZ3022"/>
      <c r="BA3022"/>
      <c r="BB3022"/>
      <c r="BC3022"/>
    </row>
    <row r="3023" spans="1:55" x14ac:dyDescent="0.2">
      <c r="A3023" s="3" t="str">
        <f t="shared" si="47"/>
        <v>GreeceAR4_FAO1991</v>
      </c>
      <c r="B3023" t="s">
        <v>291</v>
      </c>
      <c r="C3023" t="s">
        <v>292</v>
      </c>
      <c r="D3023" t="s">
        <v>142</v>
      </c>
      <c r="E3023" t="s">
        <v>78</v>
      </c>
      <c r="F3023">
        <v>92.742984221</v>
      </c>
      <c r="G3023">
        <v>8.986786846554244</v>
      </c>
      <c r="H3023" t="s">
        <v>149</v>
      </c>
      <c r="I3023" t="s">
        <v>167</v>
      </c>
      <c r="J3023">
        <v>2.8502978032451842E-3</v>
      </c>
      <c r="K3023">
        <v>0.77858661234074977</v>
      </c>
      <c r="L3023">
        <v>5.2178289653356399E-2</v>
      </c>
      <c r="M3023"/>
      <c r="N3023">
        <v>7.2574762183207062E-2</v>
      </c>
      <c r="O3023">
        <v>9.6660335822686752E-2</v>
      </c>
      <c r="P3023">
        <v>0.20412</v>
      </c>
      <c r="Q3023">
        <v>0.81596570000000002</v>
      </c>
      <c r="R3023">
        <v>3.7510100000000004</v>
      </c>
      <c r="S3023">
        <v>5.0723175999999999</v>
      </c>
      <c r="T3023">
        <v>1.5546193000000001</v>
      </c>
      <c r="U3023"/>
      <c r="V3023"/>
      <c r="W3023">
        <v>2.84395E-2</v>
      </c>
      <c r="X3023"/>
      <c r="Y3023">
        <v>1.59667E-2</v>
      </c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/>
      <c r="AX3023"/>
      <c r="AY3023"/>
      <c r="AZ3023"/>
      <c r="BA3023"/>
      <c r="BB3023"/>
      <c r="BC3023"/>
    </row>
    <row r="3024" spans="1:55" x14ac:dyDescent="0.2">
      <c r="A3024" s="3" t="str">
        <f t="shared" si="47"/>
        <v>GreeceAR4_FAO1992</v>
      </c>
      <c r="B3024" t="s">
        <v>291</v>
      </c>
      <c r="C3024" t="s">
        <v>292</v>
      </c>
      <c r="D3024" t="s">
        <v>142</v>
      </c>
      <c r="E3024" t="s">
        <v>76</v>
      </c>
      <c r="F3024">
        <v>95.072298220999997</v>
      </c>
      <c r="G3024">
        <v>9.142392589196275</v>
      </c>
      <c r="H3024" t="s">
        <v>230</v>
      </c>
      <c r="I3024" t="s">
        <v>202</v>
      </c>
      <c r="J3024">
        <v>2.9305642910721656E-3</v>
      </c>
      <c r="K3024">
        <v>0.78351471388482952</v>
      </c>
      <c r="L3024">
        <v>5.193592037211682E-2</v>
      </c>
      <c r="M3024"/>
      <c r="N3024">
        <v>7.2761548857477903E-2</v>
      </c>
      <c r="O3024">
        <v>9.1787816885575788E-2</v>
      </c>
      <c r="P3024">
        <v>0.18143999999999999</v>
      </c>
      <c r="Q3024">
        <v>0.80876140000000007</v>
      </c>
      <c r="R3024">
        <v>3.7220325000000001</v>
      </c>
      <c r="S3024">
        <v>4.8975406000000001</v>
      </c>
      <c r="T3024">
        <v>1.5546193000000001</v>
      </c>
      <c r="U3024"/>
      <c r="V3024"/>
      <c r="W3024">
        <v>2.84395E-2</v>
      </c>
      <c r="X3024"/>
      <c r="Y3024">
        <v>1.59667E-2</v>
      </c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  <c r="AW3024"/>
      <c r="AX3024"/>
      <c r="AY3024"/>
      <c r="AZ3024"/>
      <c r="BA3024"/>
      <c r="BB3024"/>
      <c r="BC3024"/>
    </row>
    <row r="3025" spans="1:55" x14ac:dyDescent="0.2">
      <c r="A3025" s="3" t="str">
        <f t="shared" si="47"/>
        <v>GreeceAR4_FAO1993</v>
      </c>
      <c r="B3025" t="s">
        <v>291</v>
      </c>
      <c r="C3025" t="s">
        <v>292</v>
      </c>
      <c r="D3025" t="s">
        <v>142</v>
      </c>
      <c r="E3025" t="s">
        <v>73</v>
      </c>
      <c r="F3025">
        <v>94.625623738000016</v>
      </c>
      <c r="G3025">
        <v>9.0460678412854563</v>
      </c>
      <c r="H3025" t="s">
        <v>144</v>
      </c>
      <c r="I3025" t="s">
        <v>167</v>
      </c>
      <c r="J3025">
        <v>2.9031936727885069E-3</v>
      </c>
      <c r="K3025">
        <v>0.78609337502446974</v>
      </c>
      <c r="L3025">
        <v>5.2729012553882876E-2</v>
      </c>
      <c r="M3025"/>
      <c r="N3025">
        <v>7.2777833698278088E-2</v>
      </c>
      <c r="O3025">
        <v>8.8399778723369279E-2</v>
      </c>
      <c r="P3025">
        <v>0.25484749999999995</v>
      </c>
      <c r="Q3025">
        <v>0.82201170000000012</v>
      </c>
      <c r="R3025">
        <v>3.6912474999999998</v>
      </c>
      <c r="S3025">
        <v>4.4808174000000003</v>
      </c>
      <c r="T3025">
        <v>1.5546525999999998</v>
      </c>
      <c r="U3025"/>
      <c r="V3025"/>
      <c r="W3025">
        <v>2.84395E-2</v>
      </c>
      <c r="X3025"/>
      <c r="Y3025">
        <v>1.59667E-2</v>
      </c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  <c r="AY3025"/>
      <c r="AZ3025"/>
      <c r="BA3025"/>
      <c r="BB3025"/>
      <c r="BC3025"/>
    </row>
    <row r="3026" spans="1:55" x14ac:dyDescent="0.2">
      <c r="A3026" s="3" t="str">
        <f t="shared" si="47"/>
        <v>GreeceAR4_FAO1994</v>
      </c>
      <c r="B3026" t="s">
        <v>291</v>
      </c>
      <c r="C3026" t="s">
        <v>292</v>
      </c>
      <c r="D3026" t="s">
        <v>142</v>
      </c>
      <c r="E3026" t="s">
        <v>70</v>
      </c>
      <c r="F3026">
        <v>96.610012771000001</v>
      </c>
      <c r="G3026">
        <v>9.1896442084322523</v>
      </c>
      <c r="H3026" t="s">
        <v>230</v>
      </c>
      <c r="I3026" t="s">
        <v>169</v>
      </c>
      <c r="J3026">
        <v>2.9396194617183841E-3</v>
      </c>
      <c r="K3026">
        <v>0.78702293047231286</v>
      </c>
      <c r="L3026">
        <v>5.3227477944642165E-2</v>
      </c>
      <c r="M3026"/>
      <c r="N3026">
        <v>7.1470125973036147E-2</v>
      </c>
      <c r="O3026">
        <v>8.8279465610008753E-2</v>
      </c>
      <c r="P3026">
        <v>0.29836750000000001</v>
      </c>
      <c r="Q3026">
        <v>0.8173513</v>
      </c>
      <c r="R3026">
        <v>3.67727</v>
      </c>
      <c r="S3026">
        <v>4.6201920000000003</v>
      </c>
      <c r="T3026">
        <v>1.5541794</v>
      </c>
      <c r="U3026"/>
      <c r="V3026"/>
      <c r="W3026">
        <v>2.84395E-2</v>
      </c>
      <c r="X3026"/>
      <c r="Y3026">
        <v>1.59667E-2</v>
      </c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  <c r="AW3026"/>
      <c r="AX3026"/>
      <c r="AY3026"/>
      <c r="AZ3026"/>
      <c r="BA3026"/>
      <c r="BB3026"/>
      <c r="BC3026"/>
    </row>
    <row r="3027" spans="1:55" x14ac:dyDescent="0.2">
      <c r="A3027" s="3" t="str">
        <f t="shared" si="47"/>
        <v>GreeceAR4_FAO1995</v>
      </c>
      <c r="B3027" t="s">
        <v>291</v>
      </c>
      <c r="C3027" t="s">
        <v>292</v>
      </c>
      <c r="D3027" t="s">
        <v>142</v>
      </c>
      <c r="E3027" t="s">
        <v>68</v>
      </c>
      <c r="F3027">
        <v>99.600981703000002</v>
      </c>
      <c r="G3027">
        <v>9.4299885357653874</v>
      </c>
      <c r="H3027" t="s">
        <v>147</v>
      </c>
      <c r="I3027" t="s">
        <v>169</v>
      </c>
      <c r="J3027">
        <v>2.9615372886193647E-3</v>
      </c>
      <c r="K3027">
        <v>0.79048578033873473</v>
      </c>
      <c r="L3027">
        <v>5.1704818526350796E-2</v>
      </c>
      <c r="M3027"/>
      <c r="N3027">
        <v>7.3710146722166997E-2</v>
      </c>
      <c r="O3027">
        <v>8.4099254412747446E-2</v>
      </c>
      <c r="P3027">
        <v>0.32892250000000001</v>
      </c>
      <c r="Q3027">
        <v>0.81670339999999997</v>
      </c>
      <c r="R3027">
        <v>3.6929750000000001</v>
      </c>
      <c r="S3027">
        <v>4.4191909999999996</v>
      </c>
      <c r="T3027">
        <v>1.5624626000000001</v>
      </c>
      <c r="U3027"/>
      <c r="V3027"/>
      <c r="W3027">
        <v>2.84395E-2</v>
      </c>
      <c r="X3027"/>
      <c r="Y3027">
        <v>1.59667E-2</v>
      </c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  <c r="AX3027"/>
      <c r="AY3027"/>
      <c r="AZ3027"/>
      <c r="BA3027"/>
      <c r="BB3027"/>
      <c r="BC3027"/>
    </row>
    <row r="3028" spans="1:55" x14ac:dyDescent="0.2">
      <c r="A3028" s="3" t="str">
        <f t="shared" si="47"/>
        <v>GreeceAR4_FAO1996</v>
      </c>
      <c r="B3028" t="s">
        <v>291</v>
      </c>
      <c r="C3028" t="s">
        <v>292</v>
      </c>
      <c r="D3028" t="s">
        <v>142</v>
      </c>
      <c r="E3028" t="s">
        <v>65</v>
      </c>
      <c r="F3028">
        <v>100.03410874799999</v>
      </c>
      <c r="G3028">
        <v>9.4293519293416779</v>
      </c>
      <c r="H3028" t="s">
        <v>230</v>
      </c>
      <c r="I3028" t="s">
        <v>202</v>
      </c>
      <c r="J3028">
        <v>2.9428768801342746E-3</v>
      </c>
      <c r="K3028">
        <v>0.78677879818241048</v>
      </c>
      <c r="L3028">
        <v>5.2473885584600144E-2</v>
      </c>
      <c r="M3028"/>
      <c r="N3028">
        <v>7.4778204220763408E-2</v>
      </c>
      <c r="O3028">
        <v>8.5969112012225915E-2</v>
      </c>
      <c r="P3028">
        <v>0.36049750000000003</v>
      </c>
      <c r="Q3028">
        <v>0.81022479999999997</v>
      </c>
      <c r="R3028">
        <v>3.7202550000000003</v>
      </c>
      <c r="S3028">
        <v>4.5857133999999995</v>
      </c>
      <c r="T3028">
        <v>1.5620387</v>
      </c>
      <c r="U3028"/>
      <c r="V3028"/>
      <c r="W3028">
        <v>2.99052E-2</v>
      </c>
      <c r="X3028"/>
      <c r="Y3028">
        <v>1.7334400000000003E-2</v>
      </c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  <c r="AX3028"/>
      <c r="AY3028"/>
      <c r="AZ3028"/>
      <c r="BA3028"/>
      <c r="BB3028"/>
      <c r="BC3028"/>
    </row>
    <row r="3029" spans="1:55" x14ac:dyDescent="0.2">
      <c r="A3029" s="3" t="str">
        <f t="shared" si="47"/>
        <v>GreeceAR4_FAO1997</v>
      </c>
      <c r="B3029" t="s">
        <v>291</v>
      </c>
      <c r="C3029" t="s">
        <v>292</v>
      </c>
      <c r="D3029" t="s">
        <v>142</v>
      </c>
      <c r="E3029" t="s">
        <v>64</v>
      </c>
      <c r="F3029">
        <v>100.696006364</v>
      </c>
      <c r="G3029">
        <v>9.4450389362081903</v>
      </c>
      <c r="H3029" t="s">
        <v>241</v>
      </c>
      <c r="I3029" t="s">
        <v>202</v>
      </c>
      <c r="J3029">
        <v>2.8506891860979465E-3</v>
      </c>
      <c r="K3029">
        <v>0.79122778848838426</v>
      </c>
      <c r="L3029">
        <v>5.1763918920060582E-2</v>
      </c>
      <c r="M3029"/>
      <c r="N3029">
        <v>7.3469053015442001E-2</v>
      </c>
      <c r="O3029">
        <v>8.3539239576113034E-2</v>
      </c>
      <c r="P3029">
        <v>0.36646999999999996</v>
      </c>
      <c r="Q3029">
        <v>0.80542729999999996</v>
      </c>
      <c r="R3029">
        <v>3.7223899999999999</v>
      </c>
      <c r="S3029">
        <v>4.3883777999999998</v>
      </c>
      <c r="T3029">
        <v>1.561696</v>
      </c>
      <c r="U3029"/>
      <c r="V3029"/>
      <c r="W3029">
        <v>3.54031E-2</v>
      </c>
      <c r="X3029"/>
      <c r="Y3029">
        <v>1.84829E-2</v>
      </c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  <c r="AW3029"/>
      <c r="AX3029"/>
      <c r="AY3029"/>
      <c r="AZ3029"/>
      <c r="BA3029"/>
      <c r="BB3029"/>
      <c r="BC3029"/>
    </row>
    <row r="3030" spans="1:55" x14ac:dyDescent="0.2">
      <c r="A3030" s="3" t="str">
        <f t="shared" si="47"/>
        <v>GreeceAR4_FAO1998</v>
      </c>
      <c r="B3030" t="s">
        <v>291</v>
      </c>
      <c r="C3030" t="s">
        <v>292</v>
      </c>
      <c r="D3030" t="s">
        <v>142</v>
      </c>
      <c r="E3030" t="s">
        <v>62</v>
      </c>
      <c r="F3030">
        <v>104.26611202799999</v>
      </c>
      <c r="G3030">
        <v>9.7258546238802648</v>
      </c>
      <c r="H3030" t="s">
        <v>147</v>
      </c>
      <c r="I3030" t="s">
        <v>213</v>
      </c>
      <c r="J3030">
        <v>2.9930308353233906E-3</v>
      </c>
      <c r="K3030">
        <v>0.79753525214087784</v>
      </c>
      <c r="L3030">
        <v>5.1746220560627658E-2</v>
      </c>
      <c r="M3030"/>
      <c r="N3030">
        <v>6.9282700884253604E-2</v>
      </c>
      <c r="O3030">
        <v>8.1435826414240867E-2</v>
      </c>
      <c r="P3030">
        <v>0.33076250000000001</v>
      </c>
      <c r="Q3030">
        <v>0.80962630000000002</v>
      </c>
      <c r="R3030">
        <v>3.7238750000000005</v>
      </c>
      <c r="S3030">
        <v>4.2821408000000005</v>
      </c>
      <c r="T3030">
        <v>1.5608483000000002</v>
      </c>
      <c r="U3030"/>
      <c r="V3030"/>
      <c r="W3030">
        <v>0.22378569999999998</v>
      </c>
      <c r="X3030"/>
      <c r="Y3030">
        <v>4.6377800000000011E-2</v>
      </c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  <c r="AW3030"/>
      <c r="AX3030"/>
      <c r="AY3030"/>
      <c r="AZ3030"/>
      <c r="BA3030"/>
      <c r="BB3030"/>
      <c r="BC3030"/>
    </row>
    <row r="3031" spans="1:55" x14ac:dyDescent="0.2">
      <c r="A3031" s="3" t="str">
        <f t="shared" si="47"/>
        <v>GreeceAR4_FAO1999</v>
      </c>
      <c r="B3031" t="s">
        <v>291</v>
      </c>
      <c r="C3031" t="s">
        <v>292</v>
      </c>
      <c r="D3031" t="s">
        <v>142</v>
      </c>
      <c r="E3031" t="s">
        <v>60</v>
      </c>
      <c r="F3031">
        <v>104.26530110500001</v>
      </c>
      <c r="G3031">
        <v>9.6885548270356594</v>
      </c>
      <c r="H3031" t="s">
        <v>202</v>
      </c>
      <c r="I3031" t="s">
        <v>213</v>
      </c>
      <c r="J3031">
        <v>2.9928742596224767E-3</v>
      </c>
      <c r="K3031">
        <v>0.80050654534576948</v>
      </c>
      <c r="L3031">
        <v>5.1294300100990439E-2</v>
      </c>
      <c r="M3031"/>
      <c r="N3031">
        <v>6.9375556358059781E-2</v>
      </c>
      <c r="O3031">
        <v>7.88235981951802E-2</v>
      </c>
      <c r="P3031">
        <v>0.29412250000000001</v>
      </c>
      <c r="Q3031">
        <v>0.81002829999999992</v>
      </c>
      <c r="R3031">
        <v>3.7353850000000004</v>
      </c>
      <c r="S3031">
        <v>4.2751676000000005</v>
      </c>
      <c r="T3031">
        <v>1.5590387000000001</v>
      </c>
      <c r="U3031"/>
      <c r="V3031"/>
      <c r="W3031">
        <v>1.8590400000000003E-2</v>
      </c>
      <c r="X3031"/>
      <c r="Y3031">
        <v>1.3953699999999999E-2</v>
      </c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  <c r="AX3031"/>
      <c r="AY3031"/>
      <c r="AZ3031"/>
      <c r="BA3031"/>
      <c r="BB3031"/>
      <c r="BC3031"/>
    </row>
    <row r="3032" spans="1:55" x14ac:dyDescent="0.2">
      <c r="A3032" s="3" t="str">
        <f t="shared" si="47"/>
        <v>GreeceAR4_FAO2000</v>
      </c>
      <c r="B3032" t="s">
        <v>291</v>
      </c>
      <c r="C3032" t="s">
        <v>292</v>
      </c>
      <c r="D3032" t="s">
        <v>142</v>
      </c>
      <c r="E3032" t="s">
        <v>58</v>
      </c>
      <c r="F3032">
        <v>111.517484057</v>
      </c>
      <c r="G3032">
        <v>10.320143024658591</v>
      </c>
      <c r="H3032" t="s">
        <v>213</v>
      </c>
      <c r="I3032" t="s">
        <v>213</v>
      </c>
      <c r="J3032">
        <v>3.1368142506672777E-3</v>
      </c>
      <c r="K3032">
        <v>0.81106192880723049</v>
      </c>
      <c r="L3032">
        <v>4.7968718997155484E-2</v>
      </c>
      <c r="M3032"/>
      <c r="N3032">
        <v>6.6557134504632853E-2</v>
      </c>
      <c r="O3032">
        <v>7.4412217690981108E-2</v>
      </c>
      <c r="P3032">
        <v>0.25172249999999996</v>
      </c>
      <c r="Q3032">
        <v>0.82789990000000002</v>
      </c>
      <c r="R3032">
        <v>3.7922375000000001</v>
      </c>
      <c r="S3032">
        <v>4.2787137999999993</v>
      </c>
      <c r="T3032">
        <v>1.5582349999999998</v>
      </c>
      <c r="U3032"/>
      <c r="V3032"/>
      <c r="W3032">
        <v>5.0851899999999998E-2</v>
      </c>
      <c r="X3032"/>
      <c r="Y3032">
        <v>2.4865499999999999E-2</v>
      </c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/>
      <c r="AY3032"/>
      <c r="AZ3032"/>
      <c r="BA3032"/>
      <c r="BB3032"/>
      <c r="BC3032"/>
    </row>
    <row r="3033" spans="1:55" x14ac:dyDescent="0.2">
      <c r="A3033" s="3" t="str">
        <f t="shared" si="47"/>
        <v>GreeceAR4_FAO2001</v>
      </c>
      <c r="B3033" t="s">
        <v>291</v>
      </c>
      <c r="C3033" t="s">
        <v>292</v>
      </c>
      <c r="D3033" t="s">
        <v>142</v>
      </c>
      <c r="E3033" t="s">
        <v>55</v>
      </c>
      <c r="F3033">
        <v>112.41085825899999</v>
      </c>
      <c r="G3033">
        <v>10.348876100842817</v>
      </c>
      <c r="H3033" t="s">
        <v>218</v>
      </c>
      <c r="I3033" t="s">
        <v>202</v>
      </c>
      <c r="J3033">
        <v>3.1553718203595677E-3</v>
      </c>
      <c r="K3033">
        <v>0.82410420557022179</v>
      </c>
      <c r="L3033">
        <v>4.0759627859465818E-2</v>
      </c>
      <c r="M3033"/>
      <c r="N3033">
        <v>6.5235061626378821E-2</v>
      </c>
      <c r="O3033">
        <v>6.9901104943933562E-2</v>
      </c>
      <c r="P3033">
        <v>0.26596000000000003</v>
      </c>
      <c r="Q3033">
        <v>0.79259249999999992</v>
      </c>
      <c r="R3033">
        <v>3.7484924999999998</v>
      </c>
      <c r="S3033">
        <v>4.1247371999999993</v>
      </c>
      <c r="T3033">
        <v>1.5577019000000001</v>
      </c>
      <c r="U3033"/>
      <c r="V3033"/>
      <c r="W3033">
        <v>1.2210000000000001E-4</v>
      </c>
      <c r="X3033"/>
      <c r="Y3033">
        <v>3.8763999999999995E-3</v>
      </c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  <c r="AX3033"/>
      <c r="AY3033"/>
      <c r="AZ3033"/>
      <c r="BA3033"/>
      <c r="BB3033"/>
      <c r="BC3033"/>
    </row>
    <row r="3034" spans="1:55" x14ac:dyDescent="0.2">
      <c r="A3034" s="3" t="str">
        <f t="shared" si="47"/>
        <v>GreeceAR4_FAO2002</v>
      </c>
      <c r="B3034" t="s">
        <v>291</v>
      </c>
      <c r="C3034" t="s">
        <v>292</v>
      </c>
      <c r="D3034" t="s">
        <v>142</v>
      </c>
      <c r="E3034" t="s">
        <v>52</v>
      </c>
      <c r="F3034">
        <v>112.37590543799999</v>
      </c>
      <c r="G3034">
        <v>10.307803950313071</v>
      </c>
      <c r="H3034" t="s">
        <v>206</v>
      </c>
      <c r="I3034" t="s">
        <v>167</v>
      </c>
      <c r="J3034">
        <v>3.0749758487480295E-3</v>
      </c>
      <c r="K3034">
        <v>0.82739948566019583</v>
      </c>
      <c r="L3034">
        <v>4.0351128601155251E-2</v>
      </c>
      <c r="M3034"/>
      <c r="N3034">
        <v>6.2802018266217452E-2</v>
      </c>
      <c r="O3034">
        <v>6.9447367472431507E-2</v>
      </c>
      <c r="P3034">
        <v>0.28305999999999998</v>
      </c>
      <c r="Q3034">
        <v>0.77420199999999995</v>
      </c>
      <c r="R3034">
        <v>3.7478225000000003</v>
      </c>
      <c r="S3034">
        <v>4.0746434000000002</v>
      </c>
      <c r="T3034">
        <v>1.5568004</v>
      </c>
      <c r="U3034"/>
      <c r="V3034"/>
      <c r="W3034">
        <v>7.8970000000000006E-4</v>
      </c>
      <c r="X3034"/>
      <c r="Y3034">
        <v>1.6143999999999998E-3</v>
      </c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  <c r="AW3034"/>
      <c r="AX3034"/>
      <c r="AY3034"/>
      <c r="AZ3034"/>
      <c r="BA3034"/>
      <c r="BB3034"/>
      <c r="BC3034"/>
    </row>
    <row r="3035" spans="1:55" x14ac:dyDescent="0.2">
      <c r="A3035" s="3" t="str">
        <f t="shared" si="47"/>
        <v>GreeceAR4_FAO2003</v>
      </c>
      <c r="B3035" t="s">
        <v>291</v>
      </c>
      <c r="C3035" t="s">
        <v>292</v>
      </c>
      <c r="D3035" t="s">
        <v>142</v>
      </c>
      <c r="E3035" t="s">
        <v>50</v>
      </c>
      <c r="F3035">
        <v>115.954508355</v>
      </c>
      <c r="G3035">
        <v>10.61070329481784</v>
      </c>
      <c r="H3035" t="s">
        <v>218</v>
      </c>
      <c r="I3035" t="s">
        <v>167</v>
      </c>
      <c r="J3035">
        <v>3.0895231010342914E-3</v>
      </c>
      <c r="K3035">
        <v>0.83253659798590585</v>
      </c>
      <c r="L3035">
        <v>4.0141595406965401E-2</v>
      </c>
      <c r="M3035"/>
      <c r="N3035">
        <v>6.0928538167488666E-2</v>
      </c>
      <c r="O3035">
        <v>6.6393268439640052E-2</v>
      </c>
      <c r="P3035">
        <v>0.29376999999999998</v>
      </c>
      <c r="Q3035">
        <v>0.75948349999999998</v>
      </c>
      <c r="R3035">
        <v>3.7088025000000004</v>
      </c>
      <c r="S3035">
        <v>4.0144473999999999</v>
      </c>
      <c r="T3035">
        <v>1.5549710999999999</v>
      </c>
      <c r="U3035"/>
      <c r="V3035"/>
      <c r="W3035"/>
      <c r="X3035"/>
      <c r="Y3035">
        <v>9.0680000000000003E-4</v>
      </c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  <c r="AX3035"/>
      <c r="AY3035"/>
      <c r="AZ3035"/>
      <c r="BA3035"/>
      <c r="BB3035"/>
      <c r="BC3035"/>
    </row>
    <row r="3036" spans="1:55" x14ac:dyDescent="0.2">
      <c r="A3036" s="3" t="str">
        <f t="shared" si="47"/>
        <v>GreeceAR4_FAO2004</v>
      </c>
      <c r="B3036" t="s">
        <v>291</v>
      </c>
      <c r="C3036" t="s">
        <v>292</v>
      </c>
      <c r="D3036" t="s">
        <v>142</v>
      </c>
      <c r="E3036" t="s">
        <v>46</v>
      </c>
      <c r="F3036">
        <v>115.82251667</v>
      </c>
      <c r="G3036">
        <v>10.572435048531096</v>
      </c>
      <c r="H3036" t="s">
        <v>213</v>
      </c>
      <c r="I3036" t="s">
        <v>147</v>
      </c>
      <c r="J3036">
        <v>2.9443158541644122E-3</v>
      </c>
      <c r="K3036">
        <v>0.83071865861054595</v>
      </c>
      <c r="L3036">
        <v>4.021377377138631E-2</v>
      </c>
      <c r="M3036"/>
      <c r="N3036">
        <v>6.0732936083938399E-2</v>
      </c>
      <c r="O3036">
        <v>6.8334631534129303E-2</v>
      </c>
      <c r="P3036">
        <v>0.29853250000000003</v>
      </c>
      <c r="Q3036">
        <v>0.80873690000000009</v>
      </c>
      <c r="R3036">
        <v>3.7942825</v>
      </c>
      <c r="S3036">
        <v>4.0905566000000002</v>
      </c>
      <c r="T3036">
        <v>1.5538566</v>
      </c>
      <c r="U3036"/>
      <c r="V3036"/>
      <c r="W3036">
        <v>6.4030000000000011E-4</v>
      </c>
      <c r="X3036"/>
      <c r="Y3036">
        <v>1.6143999999999998E-3</v>
      </c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  <c r="AW3036"/>
      <c r="AX3036"/>
      <c r="AY3036"/>
      <c r="AZ3036"/>
      <c r="BA3036"/>
      <c r="BB3036"/>
      <c r="BC3036"/>
    </row>
    <row r="3037" spans="1:55" x14ac:dyDescent="0.2">
      <c r="A3037" s="3" t="str">
        <f t="shared" si="47"/>
        <v>GreeceAR4_FAO2005</v>
      </c>
      <c r="B3037" t="s">
        <v>291</v>
      </c>
      <c r="C3037" t="s">
        <v>292</v>
      </c>
      <c r="D3037" t="s">
        <v>142</v>
      </c>
      <c r="E3037" t="s">
        <v>43</v>
      </c>
      <c r="F3037">
        <v>117.69949499000001</v>
      </c>
      <c r="G3037">
        <v>10.712308303012001</v>
      </c>
      <c r="H3037" t="s">
        <v>206</v>
      </c>
      <c r="I3037" t="s">
        <v>144</v>
      </c>
      <c r="J3037">
        <v>2.9247558997189185E-3</v>
      </c>
      <c r="K3037">
        <v>0.83183065402547651</v>
      </c>
      <c r="L3037">
        <v>4.0453419544446936E-2</v>
      </c>
      <c r="M3037"/>
      <c r="N3037">
        <v>6.3382827119469187E-2</v>
      </c>
      <c r="O3037">
        <v>6.4333099310607322E-2</v>
      </c>
      <c r="P3037">
        <v>0.28066499999999994</v>
      </c>
      <c r="Q3037">
        <v>0.79841060000000008</v>
      </c>
      <c r="R3037">
        <v>3.7112499999999997</v>
      </c>
      <c r="S3037">
        <v>3.8602323999999997</v>
      </c>
      <c r="T3037">
        <v>1.5532008000000002</v>
      </c>
      <c r="U3037"/>
      <c r="V3037"/>
      <c r="W3037"/>
      <c r="X3037"/>
      <c r="Y3037">
        <v>1.6566999999999999E-3</v>
      </c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  <c r="AW3037"/>
      <c r="AX3037"/>
      <c r="AY3037"/>
      <c r="AZ3037"/>
      <c r="BA3037"/>
      <c r="BB3037"/>
      <c r="BC3037"/>
    </row>
    <row r="3038" spans="1:55" x14ac:dyDescent="0.2">
      <c r="A3038" s="3" t="str">
        <f t="shared" si="47"/>
        <v>GreeceAR4_FAO2006</v>
      </c>
      <c r="B3038" t="s">
        <v>291</v>
      </c>
      <c r="C3038" t="s">
        <v>292</v>
      </c>
      <c r="D3038" t="s">
        <v>142</v>
      </c>
      <c r="E3038" t="s">
        <v>39</v>
      </c>
      <c r="F3038">
        <v>116.324493179</v>
      </c>
      <c r="G3038">
        <v>10.555414892813866</v>
      </c>
      <c r="H3038" t="s">
        <v>213</v>
      </c>
      <c r="I3038" t="s">
        <v>144</v>
      </c>
      <c r="J3038">
        <v>2.7901600679376935E-3</v>
      </c>
      <c r="K3038">
        <v>0.83182461362718674</v>
      </c>
      <c r="L3038">
        <v>4.2458101755062025E-2</v>
      </c>
      <c r="M3038"/>
      <c r="N3038">
        <v>6.1633978546268141E-2</v>
      </c>
      <c r="O3038">
        <v>6.4083306071483062E-2</v>
      </c>
      <c r="P3038">
        <v>0.29266000000000003</v>
      </c>
      <c r="Q3038">
        <v>0.78669330000000004</v>
      </c>
      <c r="R3038">
        <v>3.7081375000000003</v>
      </c>
      <c r="S3038">
        <v>3.7383503999999999</v>
      </c>
      <c r="T3038">
        <v>1.5527211999999999</v>
      </c>
      <c r="U3038"/>
      <c r="V3038"/>
      <c r="W3038">
        <v>5.0797000000000004E-3</v>
      </c>
      <c r="X3038"/>
      <c r="Y3038">
        <v>7.7279999999999996E-3</v>
      </c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  <c r="AX3038"/>
      <c r="AY3038"/>
      <c r="AZ3038"/>
      <c r="BA3038"/>
      <c r="BB3038"/>
      <c r="BC3038"/>
    </row>
    <row r="3039" spans="1:55" x14ac:dyDescent="0.2">
      <c r="A3039" s="3" t="str">
        <f t="shared" si="47"/>
        <v>GreeceAR4_FAO2007</v>
      </c>
      <c r="B3039" t="s">
        <v>291</v>
      </c>
      <c r="C3039" t="s">
        <v>292</v>
      </c>
      <c r="D3039" t="s">
        <v>142</v>
      </c>
      <c r="E3039" t="s">
        <v>37</v>
      </c>
      <c r="F3039">
        <v>120.25305869699999</v>
      </c>
      <c r="G3039">
        <v>10.884133825280649</v>
      </c>
      <c r="H3039" t="s">
        <v>219</v>
      </c>
      <c r="I3039" t="s">
        <v>167</v>
      </c>
      <c r="J3039">
        <v>2.8348249738027686E-3</v>
      </c>
      <c r="K3039">
        <v>0.83723189467206205</v>
      </c>
      <c r="L3039">
        <v>3.960042874251482E-2</v>
      </c>
      <c r="M3039"/>
      <c r="N3039">
        <v>5.800225139864993E-2</v>
      </c>
      <c r="O3039">
        <v>6.5165425186773207E-2</v>
      </c>
      <c r="P3039">
        <v>0.3224225</v>
      </c>
      <c r="Q3039">
        <v>0.78787339999999995</v>
      </c>
      <c r="R3039">
        <v>3.7252875000000003</v>
      </c>
      <c r="S3039">
        <v>3.8983764000000001</v>
      </c>
      <c r="T3039">
        <v>1.5513671999999998</v>
      </c>
      <c r="U3039"/>
      <c r="V3039"/>
      <c r="W3039">
        <v>6.9414699999999996E-2</v>
      </c>
      <c r="X3039"/>
      <c r="Y3039">
        <v>0.11952199999999999</v>
      </c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  <c r="AY3039"/>
      <c r="AZ3039"/>
      <c r="BA3039"/>
      <c r="BB3039"/>
      <c r="BC3039"/>
    </row>
    <row r="3040" spans="1:55" x14ac:dyDescent="0.2">
      <c r="A3040" s="3" t="str">
        <f t="shared" si="47"/>
        <v>GreeceAR4_FAO2008</v>
      </c>
      <c r="B3040" t="s">
        <v>291</v>
      </c>
      <c r="C3040" t="s">
        <v>292</v>
      </c>
      <c r="D3040" t="s">
        <v>142</v>
      </c>
      <c r="E3040" t="s">
        <v>33</v>
      </c>
      <c r="F3040">
        <v>115.90031985</v>
      </c>
      <c r="G3040">
        <v>10.462356324666512</v>
      </c>
      <c r="H3040" t="s">
        <v>218</v>
      </c>
      <c r="I3040" t="s">
        <v>144</v>
      </c>
      <c r="J3040">
        <v>2.7186150080255934E-3</v>
      </c>
      <c r="K3040">
        <v>0.83727220327425178</v>
      </c>
      <c r="L3040">
        <v>4.1170969141203793E-2</v>
      </c>
      <c r="M3040"/>
      <c r="N3040">
        <v>5.6996073915494036E-2</v>
      </c>
      <c r="O3040">
        <v>6.4560753669050383E-2</v>
      </c>
      <c r="P3040">
        <v>0.31665000000000004</v>
      </c>
      <c r="Q3040">
        <v>0.77955179999999991</v>
      </c>
      <c r="R3040">
        <v>3.7181849999999996</v>
      </c>
      <c r="S3040">
        <v>3.7315262000000002</v>
      </c>
      <c r="T3040">
        <v>1.5504656999999999</v>
      </c>
      <c r="U3040"/>
      <c r="V3040"/>
      <c r="W3040">
        <v>6.1136000000000003E-3</v>
      </c>
      <c r="X3040"/>
      <c r="Y3040">
        <v>1.4745899999999999E-2</v>
      </c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  <c r="AX3040"/>
      <c r="AY3040"/>
      <c r="AZ3040"/>
      <c r="BA3040"/>
      <c r="BB3040"/>
      <c r="BC3040"/>
    </row>
    <row r="3041" spans="1:55" x14ac:dyDescent="0.2">
      <c r="A3041" s="3" t="str">
        <f t="shared" si="47"/>
        <v>GreeceAR4_FAO2009</v>
      </c>
      <c r="B3041" t="s">
        <v>291</v>
      </c>
      <c r="C3041" t="s">
        <v>292</v>
      </c>
      <c r="D3041" t="s">
        <v>142</v>
      </c>
      <c r="E3041" t="s">
        <v>31</v>
      </c>
      <c r="F3041">
        <v>109.64973366599999</v>
      </c>
      <c r="G3041">
        <v>9.8721136076410065</v>
      </c>
      <c r="H3041" t="s">
        <v>206</v>
      </c>
      <c r="I3041" t="s">
        <v>144</v>
      </c>
      <c r="J3041">
        <v>2.5760802284064952E-3</v>
      </c>
      <c r="K3041">
        <v>0.84641227951088049</v>
      </c>
      <c r="L3041">
        <v>4.0873495978127485E-2</v>
      </c>
      <c r="M3041"/>
      <c r="N3041">
        <v>4.633937929550612E-2</v>
      </c>
      <c r="O3041">
        <v>6.6374845215485881E-2</v>
      </c>
      <c r="P3041">
        <v>0.35321500000000006</v>
      </c>
      <c r="Q3041">
        <v>0.76823189999999997</v>
      </c>
      <c r="R3041">
        <v>3.6966949999999996</v>
      </c>
      <c r="S3041">
        <v>3.5292140000000001</v>
      </c>
      <c r="T3041">
        <v>1.5491593000000001</v>
      </c>
      <c r="U3041"/>
      <c r="V3041"/>
      <c r="W3041">
        <v>2.7400000000000005E-4</v>
      </c>
      <c r="X3041"/>
      <c r="Y3041">
        <v>1.7658200000000002E-2</v>
      </c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  <c r="AX3041"/>
      <c r="AY3041"/>
      <c r="AZ3041"/>
      <c r="BA3041"/>
      <c r="BB3041"/>
      <c r="BC3041"/>
    </row>
    <row r="3042" spans="1:55" x14ac:dyDescent="0.2">
      <c r="A3042" s="3" t="str">
        <f t="shared" si="47"/>
        <v>GreeceAR4_FAO2010</v>
      </c>
      <c r="B3042" t="s">
        <v>291</v>
      </c>
      <c r="C3042" t="s">
        <v>292</v>
      </c>
      <c r="D3042" t="s">
        <v>142</v>
      </c>
      <c r="E3042" t="s">
        <v>30</v>
      </c>
      <c r="F3042">
        <v>102.88303091799999</v>
      </c>
      <c r="G3042">
        <v>9.2509555203819378</v>
      </c>
      <c r="H3042" t="s">
        <v>144</v>
      </c>
      <c r="I3042" t="s">
        <v>230</v>
      </c>
      <c r="J3042">
        <v>2.3214552668209308E-3</v>
      </c>
      <c r="K3042">
        <v>0.83378686908408173</v>
      </c>
      <c r="L3042">
        <v>4.6425617872853119E-2</v>
      </c>
      <c r="M3042"/>
      <c r="N3042">
        <v>4.6330014439398284E-2</v>
      </c>
      <c r="O3042">
        <v>7.3457498603666863E-2</v>
      </c>
      <c r="P3042">
        <v>0.37865500000000002</v>
      </c>
      <c r="Q3042">
        <v>0.77223330000000001</v>
      </c>
      <c r="R3042">
        <v>3.7454925000000001</v>
      </c>
      <c r="S3042">
        <v>3.7497041999999996</v>
      </c>
      <c r="T3042">
        <v>1.5477659000000001</v>
      </c>
      <c r="U3042"/>
      <c r="V3042"/>
      <c r="W3042"/>
      <c r="X3042"/>
      <c r="Y3042">
        <v>3.5476000000000001E-3</v>
      </c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  <c r="AX3042"/>
      <c r="AY3042"/>
      <c r="AZ3042"/>
      <c r="BA3042"/>
      <c r="BB3042"/>
      <c r="BC3042"/>
    </row>
    <row r="3043" spans="1:55" x14ac:dyDescent="0.2">
      <c r="A3043" s="3" t="str">
        <f t="shared" si="47"/>
        <v>GreeceAR4_FAO2011</v>
      </c>
      <c r="B3043" t="s">
        <v>291</v>
      </c>
      <c r="C3043" t="s">
        <v>292</v>
      </c>
      <c r="D3043" t="s">
        <v>142</v>
      </c>
      <c r="E3043" t="s">
        <v>29</v>
      </c>
      <c r="F3043">
        <v>102.003521612</v>
      </c>
      <c r="G3043">
        <v>9.1854524396845036</v>
      </c>
      <c r="H3043" t="s">
        <v>147</v>
      </c>
      <c r="I3043" t="s">
        <v>230</v>
      </c>
      <c r="J3043">
        <v>2.2950938921418263E-3</v>
      </c>
      <c r="K3043">
        <v>0.82954283677442653</v>
      </c>
      <c r="L3043">
        <v>4.4731181775818467E-2</v>
      </c>
      <c r="M3043"/>
      <c r="N3043">
        <v>2.9725152799462744E-2</v>
      </c>
      <c r="O3043">
        <v>9.6000828650292303E-2</v>
      </c>
      <c r="P3043">
        <v>0.38954250000000001</v>
      </c>
      <c r="Q3043">
        <v>0.75031510000000001</v>
      </c>
      <c r="R3043">
        <v>3.6937624999999996</v>
      </c>
      <c r="S3043">
        <v>3.5316576</v>
      </c>
      <c r="T3043">
        <v>1.5470690999999999</v>
      </c>
      <c r="U3043"/>
      <c r="V3043"/>
      <c r="W3043">
        <v>1.5336400000000002E-2</v>
      </c>
      <c r="X3043"/>
      <c r="Y3043">
        <v>1.2683099999999999E-2</v>
      </c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/>
      <c r="AY3043"/>
      <c r="AZ3043"/>
      <c r="BA3043"/>
      <c r="BB3043"/>
      <c r="BC3043"/>
    </row>
    <row r="3044" spans="1:55" x14ac:dyDescent="0.2">
      <c r="A3044" s="3" t="str">
        <f t="shared" si="47"/>
        <v>GreeceAR4_FAO2012</v>
      </c>
      <c r="B3044" t="s">
        <v>291</v>
      </c>
      <c r="C3044" t="s">
        <v>292</v>
      </c>
      <c r="D3044" t="s">
        <v>142</v>
      </c>
      <c r="E3044" t="s">
        <v>28</v>
      </c>
      <c r="F3044">
        <v>97.136910678999996</v>
      </c>
      <c r="G3044">
        <v>8.7946413705699342</v>
      </c>
      <c r="H3044" t="s">
        <v>217</v>
      </c>
      <c r="I3044" t="s">
        <v>226</v>
      </c>
      <c r="J3044">
        <v>2.1615229392666895E-3</v>
      </c>
      <c r="K3044">
        <v>0.81882105961596363</v>
      </c>
      <c r="L3044">
        <v>4.4769196133598609E-2</v>
      </c>
      <c r="M3044"/>
      <c r="N3044">
        <v>3.6432654881262204E-2</v>
      </c>
      <c r="O3044">
        <v>9.9977089369175487E-2</v>
      </c>
      <c r="P3044">
        <v>0.38789000000000001</v>
      </c>
      <c r="Q3044">
        <v>0.74494970000000005</v>
      </c>
      <c r="R3044">
        <v>3.6757325000000001</v>
      </c>
      <c r="S3044">
        <v>3.4739052000000004</v>
      </c>
      <c r="T3044">
        <v>1.5461780000000001</v>
      </c>
      <c r="U3044"/>
      <c r="V3044"/>
      <c r="W3044">
        <v>7.4239999999999992E-3</v>
      </c>
      <c r="X3044"/>
      <c r="Y3044">
        <v>2.3340899999999998E-2</v>
      </c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  <c r="AW3044"/>
      <c r="AX3044"/>
      <c r="AY3044"/>
      <c r="AZ3044"/>
      <c r="BA3044"/>
      <c r="BB3044"/>
      <c r="BC3044"/>
    </row>
    <row r="3045" spans="1:55" x14ac:dyDescent="0.2">
      <c r="A3045" s="3" t="str">
        <f t="shared" si="47"/>
        <v>GreeceAR4_FAO2013</v>
      </c>
      <c r="B3045" t="s">
        <v>291</v>
      </c>
      <c r="C3045" t="s">
        <v>292</v>
      </c>
      <c r="D3045" t="s">
        <v>142</v>
      </c>
      <c r="E3045" t="s">
        <v>27</v>
      </c>
      <c r="F3045">
        <v>88.854523861000004</v>
      </c>
      <c r="G3045">
        <v>8.103311815978735</v>
      </c>
      <c r="H3045" t="s">
        <v>149</v>
      </c>
      <c r="I3045" t="s">
        <v>195</v>
      </c>
      <c r="J3045">
        <v>1.9513600757761838E-3</v>
      </c>
      <c r="K3045">
        <v>0.80004124751380956</v>
      </c>
      <c r="L3045">
        <v>5.0216841733124809E-2</v>
      </c>
      <c r="M3045"/>
      <c r="N3045">
        <v>4.2807283374228781E-2</v>
      </c>
      <c r="O3045">
        <v>0.10693462737883681</v>
      </c>
      <c r="P3045">
        <v>0.35405999999999999</v>
      </c>
      <c r="Q3045">
        <v>0.69387550000000009</v>
      </c>
      <c r="R3045">
        <v>3.5301999999999998</v>
      </c>
      <c r="S3045">
        <v>3.5206018000000001</v>
      </c>
      <c r="T3045">
        <v>1.5447327</v>
      </c>
      <c r="U3045"/>
      <c r="V3045"/>
      <c r="W3045">
        <v>2.7400000000000005E-4</v>
      </c>
      <c r="X3045"/>
      <c r="Y3045">
        <v>6.7539000000000002E-3</v>
      </c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  <c r="AW3045"/>
      <c r="AX3045"/>
      <c r="AY3045"/>
      <c r="AZ3045"/>
      <c r="BA3045"/>
      <c r="BB3045"/>
      <c r="BC3045"/>
    </row>
    <row r="3046" spans="1:55" x14ac:dyDescent="0.2">
      <c r="A3046" s="3" t="str">
        <f t="shared" si="47"/>
        <v>GreeceAR4_FAO2014</v>
      </c>
      <c r="B3046" t="s">
        <v>291</v>
      </c>
      <c r="C3046" t="s">
        <v>292</v>
      </c>
      <c r="D3046" t="s">
        <v>142</v>
      </c>
      <c r="E3046" t="s">
        <v>24</v>
      </c>
      <c r="F3046">
        <v>85.663589189999996</v>
      </c>
      <c r="G3046">
        <v>7.8645190179623192</v>
      </c>
      <c r="H3046" t="s">
        <v>230</v>
      </c>
      <c r="I3046" t="s">
        <v>195</v>
      </c>
      <c r="J3046">
        <v>1.8564442941908276E-3</v>
      </c>
      <c r="K3046">
        <v>0.792361976527171</v>
      </c>
      <c r="L3046">
        <v>5.2925337437638588E-2</v>
      </c>
      <c r="M3046"/>
      <c r="N3046">
        <v>4.6589664485665719E-2</v>
      </c>
      <c r="O3046">
        <v>0.10812302154952468</v>
      </c>
      <c r="P3046">
        <v>0.34139750000000002</v>
      </c>
      <c r="Q3046">
        <v>0.67836560000000001</v>
      </c>
      <c r="R3046">
        <v>3.4611499999999999</v>
      </c>
      <c r="S3046">
        <v>3.3890645999999998</v>
      </c>
      <c r="T3046">
        <v>1.5424529</v>
      </c>
      <c r="U3046"/>
      <c r="V3046"/>
      <c r="W3046">
        <v>1.704E-3</v>
      </c>
      <c r="X3046"/>
      <c r="Y3046">
        <v>3.9337E-3</v>
      </c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  <c r="AX3046"/>
      <c r="AY3046"/>
      <c r="AZ3046"/>
      <c r="BA3046"/>
      <c r="BB3046"/>
      <c r="BC3046"/>
    </row>
    <row r="3047" spans="1:55" x14ac:dyDescent="0.2">
      <c r="A3047" s="3" t="str">
        <f t="shared" si="47"/>
        <v>GreeceAR4_FAO2015</v>
      </c>
      <c r="B3047" t="s">
        <v>291</v>
      </c>
      <c r="C3047" t="s">
        <v>292</v>
      </c>
      <c r="D3047" t="s">
        <v>142</v>
      </c>
      <c r="E3047" t="s">
        <v>22</v>
      </c>
      <c r="F3047">
        <v>83.783998933999982</v>
      </c>
      <c r="G3047">
        <v>7.7428061031618194</v>
      </c>
      <c r="H3047" t="s">
        <v>121</v>
      </c>
      <c r="I3047" t="s">
        <v>195</v>
      </c>
      <c r="J3047">
        <v>1.8190529391150984E-3</v>
      </c>
      <c r="K3047">
        <v>0.79515708072707736</v>
      </c>
      <c r="L3047">
        <v>5.4050540074690588E-2</v>
      </c>
      <c r="M3047"/>
      <c r="N3047">
        <v>4.331117020158632E-2</v>
      </c>
      <c r="O3047">
        <v>0.10748120899664576</v>
      </c>
      <c r="P3047">
        <v>0.3659425</v>
      </c>
      <c r="Q3047">
        <v>0.65372939999999991</v>
      </c>
      <c r="R3047">
        <v>3.3735024999999998</v>
      </c>
      <c r="S3047">
        <v>3.2255818000000001</v>
      </c>
      <c r="T3047">
        <v>1.5413559999999999</v>
      </c>
      <c r="U3047"/>
      <c r="V3047"/>
      <c r="W3047">
        <v>3.9610000000000003E-4</v>
      </c>
      <c r="X3047"/>
      <c r="Y3047">
        <v>4.5614999999999996E-3</v>
      </c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  <c r="AW3047"/>
      <c r="AX3047"/>
      <c r="AY3047"/>
      <c r="AZ3047"/>
      <c r="BA3047"/>
      <c r="BB3047"/>
      <c r="BC3047"/>
    </row>
    <row r="3048" spans="1:55" x14ac:dyDescent="0.2">
      <c r="A3048" s="3" t="str">
        <f t="shared" si="47"/>
        <v>GreeceAR4_FAO2016</v>
      </c>
      <c r="B3048" t="s">
        <v>291</v>
      </c>
      <c r="C3048" t="s">
        <v>292</v>
      </c>
      <c r="D3048" t="s">
        <v>142</v>
      </c>
      <c r="E3048" t="s">
        <v>21</v>
      </c>
      <c r="F3048">
        <v>82.291838412000004</v>
      </c>
      <c r="G3048">
        <v>7.6366054077168553</v>
      </c>
      <c r="H3048" t="s">
        <v>195</v>
      </c>
      <c r="I3048" t="s">
        <v>195</v>
      </c>
      <c r="J3048">
        <v>1.7644717545327198E-3</v>
      </c>
      <c r="K3048">
        <v>0.78758333175783068</v>
      </c>
      <c r="L3048">
        <v>5.5119351998078193E-2</v>
      </c>
      <c r="M3048"/>
      <c r="N3048">
        <v>4.773116030455854E-2</v>
      </c>
      <c r="O3048">
        <v>0.10956615593953248</v>
      </c>
      <c r="P3048">
        <v>0.40509000000000001</v>
      </c>
      <c r="Q3048">
        <v>0.64243529999999993</v>
      </c>
      <c r="R3048">
        <v>3.3269300000000004</v>
      </c>
      <c r="S3048">
        <v>3.2340450000000001</v>
      </c>
      <c r="T3048">
        <v>1.5410248999999998</v>
      </c>
      <c r="U3048"/>
      <c r="V3048"/>
      <c r="W3048">
        <v>1.6397600000000002E-2</v>
      </c>
      <c r="X3048">
        <v>4.7500000000000003E-5</v>
      </c>
      <c r="Y3048">
        <v>1.0015000000000001E-2</v>
      </c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  <c r="AW3048"/>
      <c r="AX3048"/>
      <c r="AY3048"/>
      <c r="AZ3048"/>
      <c r="BA3048"/>
      <c r="BB3048"/>
      <c r="BC3048"/>
    </row>
    <row r="3049" spans="1:55" x14ac:dyDescent="0.2">
      <c r="A3049" s="3" t="str">
        <f t="shared" si="47"/>
        <v>GreeceAR4_FAO2017</v>
      </c>
      <c r="B3049" t="s">
        <v>291</v>
      </c>
      <c r="C3049" t="s">
        <v>292</v>
      </c>
      <c r="D3049" t="s">
        <v>142</v>
      </c>
      <c r="E3049" t="s">
        <v>20</v>
      </c>
      <c r="F3049">
        <v>82.341823708000007</v>
      </c>
      <c r="G3049">
        <v>7.6563720505279615</v>
      </c>
      <c r="H3049" t="s">
        <v>195</v>
      </c>
      <c r="I3049" t="s">
        <v>171</v>
      </c>
      <c r="J3049">
        <v>1.7409873056120036E-3</v>
      </c>
      <c r="K3049">
        <v>0.78754696679980896</v>
      </c>
      <c r="L3049">
        <v>5.5400738756734548E-2</v>
      </c>
      <c r="M3049"/>
      <c r="N3049">
        <v>4.6645949397727898E-2</v>
      </c>
      <c r="O3049">
        <v>0.11040634504572855</v>
      </c>
      <c r="P3049">
        <v>0.38935249999999999</v>
      </c>
      <c r="Q3049">
        <v>0.6534413</v>
      </c>
      <c r="R3049">
        <v>3.3628824999999996</v>
      </c>
      <c r="S3049">
        <v>3.2907245999999999</v>
      </c>
      <c r="T3049">
        <v>1.5387636</v>
      </c>
      <c r="U3049"/>
      <c r="V3049"/>
      <c r="W3049">
        <v>9.8854000000000008E-3</v>
      </c>
      <c r="X3049">
        <v>4.7500000000000003E-5</v>
      </c>
      <c r="Y3049">
        <v>8.9736E-3</v>
      </c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  <c r="AX3049"/>
      <c r="AY3049"/>
      <c r="AZ3049"/>
      <c r="BA3049"/>
      <c r="BB3049"/>
      <c r="BC3049"/>
    </row>
    <row r="3050" spans="1:55" x14ac:dyDescent="0.2">
      <c r="A3050" s="3" t="str">
        <f t="shared" si="47"/>
        <v>GreeceAR4_FAO2018</v>
      </c>
      <c r="B3050" t="s">
        <v>291</v>
      </c>
      <c r="C3050" t="s">
        <v>292</v>
      </c>
      <c r="D3050" t="s">
        <v>142</v>
      </c>
      <c r="E3050" t="s">
        <v>19</v>
      </c>
      <c r="F3050">
        <v>80.066181703000012</v>
      </c>
      <c r="G3050">
        <v>7.459895832545258</v>
      </c>
      <c r="H3050" t="s">
        <v>120</v>
      </c>
      <c r="I3050" t="s">
        <v>120</v>
      </c>
      <c r="J3050">
        <v>1.6525606310925124E-3</v>
      </c>
      <c r="K3050">
        <v>0.79101719832140993</v>
      </c>
      <c r="L3050">
        <v>5.7299134546191323E-2</v>
      </c>
      <c r="M3050"/>
      <c r="N3050">
        <v>4.4649814415541812E-2</v>
      </c>
      <c r="O3050">
        <v>0.10703385271685684</v>
      </c>
      <c r="P3050">
        <v>0.38241000000000003</v>
      </c>
      <c r="Q3050">
        <v>0.60565040000000003</v>
      </c>
      <c r="R3050">
        <v>3.0891674999999998</v>
      </c>
      <c r="S3050">
        <v>3.1203281999999999</v>
      </c>
      <c r="T3050">
        <v>1.5304575999999999</v>
      </c>
      <c r="U3050"/>
      <c r="V3050"/>
      <c r="W3050">
        <v>2.5859999999999998E-3</v>
      </c>
      <c r="X3050">
        <v>4.7500000000000003E-5</v>
      </c>
      <c r="Y3050">
        <v>4.5865000000000003E-3</v>
      </c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  <c r="AW3050"/>
      <c r="AX3050"/>
      <c r="AY3050"/>
      <c r="AZ3050"/>
      <c r="BA3050"/>
      <c r="BB3050"/>
      <c r="BC3050"/>
    </row>
    <row r="3051" spans="1:55" x14ac:dyDescent="0.2">
      <c r="A3051" s="3" t="str">
        <f t="shared" si="47"/>
        <v>GreeceAR4_FAO2019</v>
      </c>
      <c r="B3051" t="s">
        <v>291</v>
      </c>
      <c r="C3051" t="s">
        <v>292</v>
      </c>
      <c r="D3051" t="s">
        <v>142</v>
      </c>
      <c r="E3051" t="s">
        <v>18</v>
      </c>
      <c r="F3051">
        <v>75.027428399000016</v>
      </c>
      <c r="G3051">
        <v>6.9977945791022274</v>
      </c>
      <c r="H3051" t="s">
        <v>132</v>
      </c>
      <c r="I3051" t="s">
        <v>132</v>
      </c>
      <c r="J3051">
        <v>1.5405031723321754E-3</v>
      </c>
      <c r="K3051">
        <v>0.77747966583348171</v>
      </c>
      <c r="L3051">
        <v>6.1492817646159548E-2</v>
      </c>
      <c r="M3051"/>
      <c r="N3051">
        <v>4.6862432060204552E-2</v>
      </c>
      <c r="O3051">
        <v>0.11416508446015411</v>
      </c>
      <c r="P3051">
        <v>0.37623499999999999</v>
      </c>
      <c r="Q3051">
        <v>0.5973889</v>
      </c>
      <c r="R3051">
        <v>3.0527924999999998</v>
      </c>
      <c r="S3051">
        <v>3.1661606</v>
      </c>
      <c r="T3051">
        <v>1.5254356</v>
      </c>
      <c r="U3051"/>
      <c r="V3051"/>
      <c r="W3051">
        <v>1.0284E-2</v>
      </c>
      <c r="X3051">
        <v>4.7500000000000003E-5</v>
      </c>
      <c r="Y3051">
        <v>3.2610999999999998E-3</v>
      </c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  <c r="AW3051"/>
      <c r="AX3051"/>
      <c r="AY3051"/>
      <c r="AZ3051"/>
      <c r="BA3051"/>
      <c r="BB3051"/>
      <c r="BC3051"/>
    </row>
    <row r="3052" spans="1:55" x14ac:dyDescent="0.2">
      <c r="A3052" s="3" t="str">
        <f t="shared" si="47"/>
        <v>GreeceAR4_FAO2020</v>
      </c>
      <c r="B3052" t="s">
        <v>291</v>
      </c>
      <c r="C3052" t="s">
        <v>292</v>
      </c>
      <c r="D3052" t="s">
        <v>142</v>
      </c>
      <c r="E3052" t="s">
        <v>107</v>
      </c>
      <c r="F3052">
        <v>66.104908594000008</v>
      </c>
      <c r="G3052">
        <v>6.1788378640979067</v>
      </c>
      <c r="H3052" t="s">
        <v>35</v>
      </c>
      <c r="I3052" t="s">
        <v>36</v>
      </c>
      <c r="J3052">
        <v>1.4279222356474079E-3</v>
      </c>
      <c r="K3052">
        <v>0.75075776133066974</v>
      </c>
      <c r="L3052">
        <v>7.0185000262160707E-2</v>
      </c>
      <c r="M3052"/>
      <c r="N3052">
        <v>4.7409420036388282E-2</v>
      </c>
      <c r="O3052">
        <v>0.13164781837078113</v>
      </c>
      <c r="P3052">
        <v>0.45473499999999994</v>
      </c>
      <c r="Q3052">
        <v>0.60112030000000005</v>
      </c>
      <c r="R3052">
        <v>3.0308549999999999</v>
      </c>
      <c r="S3052">
        <v>3.2445644000000002</v>
      </c>
      <c r="T3052">
        <v>1.5241814</v>
      </c>
      <c r="U3052"/>
      <c r="V3052"/>
      <c r="W3052">
        <v>8.3035000000000001E-3</v>
      </c>
      <c r="X3052">
        <v>4.7500000000000003E-5</v>
      </c>
      <c r="Y3052">
        <v>4.1779E-3</v>
      </c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  <c r="AW3052"/>
      <c r="AX3052"/>
      <c r="AY3052"/>
      <c r="AZ3052"/>
      <c r="BA3052"/>
      <c r="BB3052"/>
      <c r="BC3052"/>
    </row>
    <row r="3053" spans="1:55" x14ac:dyDescent="0.2">
      <c r="A3053" s="3" t="str">
        <f t="shared" si="47"/>
        <v>GreeceAR5_FAO1990</v>
      </c>
      <c r="B3053" t="s">
        <v>291</v>
      </c>
      <c r="C3053" t="s">
        <v>292</v>
      </c>
      <c r="D3053" t="s">
        <v>145</v>
      </c>
      <c r="E3053" t="s">
        <v>79</v>
      </c>
      <c r="F3053">
        <v>93.363182638025236</v>
      </c>
      <c r="G3053">
        <v>9.1561328933673689</v>
      </c>
      <c r="H3053" t="s">
        <v>121</v>
      </c>
      <c r="I3053" t="s">
        <v>169</v>
      </c>
      <c r="J3053">
        <v>2.8352577836403279E-3</v>
      </c>
      <c r="K3053">
        <v>0.77182931073442018</v>
      </c>
      <c r="L3053">
        <v>5.7652768884951196E-2</v>
      </c>
      <c r="M3053"/>
      <c r="N3053">
        <v>7.3156283350296808E-2</v>
      </c>
      <c r="O3053">
        <v>9.7361637030331918E-2</v>
      </c>
      <c r="P3053">
        <v>0.232848</v>
      </c>
      <c r="Q3053">
        <v>0.90550749999999991</v>
      </c>
      <c r="R3053">
        <v>4.2852907999999994</v>
      </c>
      <c r="S3053">
        <v>4.5514545000000002</v>
      </c>
      <c r="T3053">
        <v>1.5546193000000001</v>
      </c>
      <c r="U3053"/>
      <c r="V3053"/>
      <c r="W3053">
        <v>2.88268E-2</v>
      </c>
      <c r="X3053"/>
      <c r="Y3053">
        <v>1.5964300000000001E-2</v>
      </c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  <c r="AY3053"/>
      <c r="AZ3053"/>
      <c r="BA3053"/>
      <c r="BB3053"/>
      <c r="BC3053"/>
    </row>
    <row r="3054" spans="1:55" x14ac:dyDescent="0.2">
      <c r="A3054" s="3" t="str">
        <f t="shared" si="47"/>
        <v>GreeceAR5_FAO1991</v>
      </c>
      <c r="B3054" t="s">
        <v>291</v>
      </c>
      <c r="C3054" t="s">
        <v>292</v>
      </c>
      <c r="D3054" t="s">
        <v>145</v>
      </c>
      <c r="E3054" t="s">
        <v>78</v>
      </c>
      <c r="F3054">
        <v>93.227628031812344</v>
      </c>
      <c r="G3054">
        <v>9.0337487883211143</v>
      </c>
      <c r="H3054" t="s">
        <v>149</v>
      </c>
      <c r="I3054" t="s">
        <v>167</v>
      </c>
      <c r="J3054">
        <v>2.8153578406603435E-3</v>
      </c>
      <c r="K3054">
        <v>0.77591992511032193</v>
      </c>
      <c r="L3054">
        <v>5.7435175706177656E-2</v>
      </c>
      <c r="M3054"/>
      <c r="N3054">
        <v>7.0995668496679085E-2</v>
      </c>
      <c r="O3054">
        <v>9.5649230686821421E-2</v>
      </c>
      <c r="P3054">
        <v>0.2286144</v>
      </c>
      <c r="Q3054">
        <v>0.85932739999999996</v>
      </c>
      <c r="R3054">
        <v>4.2011311999999998</v>
      </c>
      <c r="S3054">
        <v>4.510618</v>
      </c>
      <c r="T3054">
        <v>1.5546193000000001</v>
      </c>
      <c r="U3054"/>
      <c r="V3054"/>
      <c r="W3054">
        <v>2.88268E-2</v>
      </c>
      <c r="X3054"/>
      <c r="Y3054">
        <v>1.5964300000000001E-2</v>
      </c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  <c r="AX3054"/>
      <c r="AY3054"/>
      <c r="AZ3054"/>
      <c r="BA3054"/>
      <c r="BB3054"/>
      <c r="BC3054"/>
    </row>
    <row r="3055" spans="1:55" x14ac:dyDescent="0.2">
      <c r="A3055" s="3" t="str">
        <f t="shared" si="47"/>
        <v>GreeceAR5_FAO1992</v>
      </c>
      <c r="B3055" t="s">
        <v>291</v>
      </c>
      <c r="C3055" t="s">
        <v>292</v>
      </c>
      <c r="D3055" t="s">
        <v>145</v>
      </c>
      <c r="E3055" t="s">
        <v>76</v>
      </c>
      <c r="F3055">
        <v>95.579866930695985</v>
      </c>
      <c r="G3055">
        <v>9.1912016797185796</v>
      </c>
      <c r="H3055" t="s">
        <v>149</v>
      </c>
      <c r="I3055" t="s">
        <v>167</v>
      </c>
      <c r="J3055">
        <v>2.8951772520090405E-3</v>
      </c>
      <c r="K3055">
        <v>0.78074478831405114</v>
      </c>
      <c r="L3055">
        <v>5.7166364880077251E-2</v>
      </c>
      <c r="M3055"/>
      <c r="N3055">
        <v>7.1154287268326552E-2</v>
      </c>
      <c r="O3055">
        <v>9.0934559537544979E-2</v>
      </c>
      <c r="P3055">
        <v>0.20321280000000003</v>
      </c>
      <c r="Q3055">
        <v>0.85171240000000015</v>
      </c>
      <c r="R3055">
        <v>4.1686764000000007</v>
      </c>
      <c r="S3055">
        <v>4.3551954999999998</v>
      </c>
      <c r="T3055">
        <v>1.5546193000000001</v>
      </c>
      <c r="U3055"/>
      <c r="V3055"/>
      <c r="W3055">
        <v>2.88268E-2</v>
      </c>
      <c r="X3055"/>
      <c r="Y3055">
        <v>1.5964300000000001E-2</v>
      </c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  <c r="AX3055"/>
      <c r="AY3055"/>
      <c r="AZ3055"/>
      <c r="BA3055"/>
      <c r="BB3055"/>
      <c r="BC3055"/>
    </row>
    <row r="3056" spans="1:55" x14ac:dyDescent="0.2">
      <c r="A3056" s="3" t="str">
        <f t="shared" si="47"/>
        <v>GreeceAR5_FAO1993</v>
      </c>
      <c r="B3056" t="s">
        <v>291</v>
      </c>
      <c r="C3056" t="s">
        <v>292</v>
      </c>
      <c r="D3056" t="s">
        <v>145</v>
      </c>
      <c r="E3056" t="s">
        <v>73</v>
      </c>
      <c r="F3056">
        <v>95.195149298453302</v>
      </c>
      <c r="G3056">
        <v>9.1005136314814763</v>
      </c>
      <c r="H3056" t="s">
        <v>217</v>
      </c>
      <c r="I3056" t="s">
        <v>167</v>
      </c>
      <c r="J3056">
        <v>2.8698857774493492E-3</v>
      </c>
      <c r="K3056">
        <v>0.78276912836363355</v>
      </c>
      <c r="L3056">
        <v>5.800425845750283E-2</v>
      </c>
      <c r="M3056"/>
      <c r="N3056">
        <v>7.1169128508936225E-2</v>
      </c>
      <c r="O3056">
        <v>8.8057484669927383E-2</v>
      </c>
      <c r="P3056">
        <v>0.28542919999999999</v>
      </c>
      <c r="Q3056">
        <v>0.86647710000000011</v>
      </c>
      <c r="R3056">
        <v>4.1341972000000009</v>
      </c>
      <c r="S3056">
        <v>3.9846195</v>
      </c>
      <c r="T3056">
        <v>1.5546525999999998</v>
      </c>
      <c r="U3056"/>
      <c r="V3056"/>
      <c r="W3056">
        <v>2.88268E-2</v>
      </c>
      <c r="X3056"/>
      <c r="Y3056">
        <v>1.5964300000000001E-2</v>
      </c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  <c r="AX3056"/>
      <c r="AY3056"/>
      <c r="AZ3056"/>
      <c r="BA3056"/>
      <c r="BB3056"/>
      <c r="BC3056"/>
    </row>
    <row r="3057" spans="1:55" x14ac:dyDescent="0.2">
      <c r="A3057" s="3" t="str">
        <f t="shared" si="47"/>
        <v>GreeceAR5_FAO1994</v>
      </c>
      <c r="B3057" t="s">
        <v>291</v>
      </c>
      <c r="C3057" t="s">
        <v>292</v>
      </c>
      <c r="D3057" t="s">
        <v>145</v>
      </c>
      <c r="E3057" t="s">
        <v>70</v>
      </c>
      <c r="F3057">
        <v>97.190440391264829</v>
      </c>
      <c r="G3057">
        <v>9.2448550832266072</v>
      </c>
      <c r="H3057" t="s">
        <v>230</v>
      </c>
      <c r="I3057" t="s">
        <v>147</v>
      </c>
      <c r="J3057">
        <v>2.9067446914716592E-3</v>
      </c>
      <c r="K3057">
        <v>0.78370925475455711</v>
      </c>
      <c r="L3057">
        <v>5.8560317003876095E-2</v>
      </c>
      <c r="M3057"/>
      <c r="N3057">
        <v>6.9920238621651892E-2</v>
      </c>
      <c r="O3057">
        <v>8.7810189619914894E-2</v>
      </c>
      <c r="P3057">
        <v>0.33417160000000001</v>
      </c>
      <c r="Q3057">
        <v>0.86158750000000006</v>
      </c>
      <c r="R3057">
        <v>4.1185423999999999</v>
      </c>
      <c r="S3057">
        <v>4.1085600000000007</v>
      </c>
      <c r="T3057">
        <v>1.5541794</v>
      </c>
      <c r="U3057"/>
      <c r="V3057"/>
      <c r="W3057">
        <v>2.88268E-2</v>
      </c>
      <c r="X3057"/>
      <c r="Y3057">
        <v>1.5964300000000001E-2</v>
      </c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  <c r="AW3057"/>
      <c r="AX3057"/>
      <c r="AY3057"/>
      <c r="AZ3057"/>
      <c r="BA3057"/>
      <c r="BB3057"/>
      <c r="BC3057"/>
    </row>
    <row r="3058" spans="1:55" x14ac:dyDescent="0.2">
      <c r="A3058" s="3" t="str">
        <f t="shared" si="47"/>
        <v>GreeceAR5_FAO1995</v>
      </c>
      <c r="B3058" t="s">
        <v>291</v>
      </c>
      <c r="C3058" t="s">
        <v>292</v>
      </c>
      <c r="D3058" t="s">
        <v>145</v>
      </c>
      <c r="E3058" t="s">
        <v>68</v>
      </c>
      <c r="F3058">
        <v>100.21119328180804</v>
      </c>
      <c r="G3058">
        <v>9.487761944161198</v>
      </c>
      <c r="H3058" t="s">
        <v>147</v>
      </c>
      <c r="I3058" t="s">
        <v>147</v>
      </c>
      <c r="J3058">
        <v>2.9295479727202028E-3</v>
      </c>
      <c r="K3058">
        <v>0.78703323598710873</v>
      </c>
      <c r="L3058">
        <v>5.687301698125323E-2</v>
      </c>
      <c r="M3058"/>
      <c r="N3058">
        <v>7.2175757188415263E-2</v>
      </c>
      <c r="O3058">
        <v>8.3917989843222754E-2</v>
      </c>
      <c r="P3058">
        <v>0.36839319999999998</v>
      </c>
      <c r="Q3058">
        <v>0.86084809999999989</v>
      </c>
      <c r="R3058">
        <v>4.1361319999999999</v>
      </c>
      <c r="S3058">
        <v>3.9298175</v>
      </c>
      <c r="T3058">
        <v>1.5624626000000001</v>
      </c>
      <c r="U3058"/>
      <c r="V3058"/>
      <c r="W3058">
        <v>2.88268E-2</v>
      </c>
      <c r="X3058"/>
      <c r="Y3058">
        <v>1.5964300000000001E-2</v>
      </c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  <c r="AX3058"/>
      <c r="AY3058"/>
      <c r="AZ3058"/>
      <c r="BA3058"/>
      <c r="BB3058"/>
      <c r="BC3058"/>
    </row>
    <row r="3059" spans="1:55" x14ac:dyDescent="0.2">
      <c r="A3059" s="3" t="str">
        <f t="shared" si="47"/>
        <v>GreeceAR5_FAO1996</v>
      </c>
      <c r="B3059" t="s">
        <v>291</v>
      </c>
      <c r="C3059" t="s">
        <v>292</v>
      </c>
      <c r="D3059" t="s">
        <v>145</v>
      </c>
      <c r="E3059" t="s">
        <v>65</v>
      </c>
      <c r="F3059">
        <v>100.63815792770859</v>
      </c>
      <c r="G3059">
        <v>9.4862904313125522</v>
      </c>
      <c r="H3059" t="s">
        <v>230</v>
      </c>
      <c r="I3059" t="s">
        <v>167</v>
      </c>
      <c r="J3059">
        <v>2.9112185897352985E-3</v>
      </c>
      <c r="K3059">
        <v>0.78348189556838832</v>
      </c>
      <c r="L3059">
        <v>5.7734248932422648E-2</v>
      </c>
      <c r="M3059"/>
      <c r="N3059">
        <v>7.3115594299564601E-2</v>
      </c>
      <c r="O3059">
        <v>8.5668261199624507E-2</v>
      </c>
      <c r="P3059">
        <v>0.40375720000000004</v>
      </c>
      <c r="Q3059">
        <v>0.85364020000000007</v>
      </c>
      <c r="R3059">
        <v>4.166685600000001</v>
      </c>
      <c r="S3059">
        <v>4.0778995</v>
      </c>
      <c r="T3059">
        <v>1.5620387</v>
      </c>
      <c r="U3059"/>
      <c r="V3059"/>
      <c r="W3059">
        <v>3.0750299999999998E-2</v>
      </c>
      <c r="X3059"/>
      <c r="Y3059">
        <v>1.7331099999999999E-2</v>
      </c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  <c r="AX3059"/>
      <c r="AY3059"/>
      <c r="AZ3059"/>
      <c r="BA3059"/>
      <c r="BB3059"/>
      <c r="BC3059"/>
    </row>
    <row r="3060" spans="1:55" x14ac:dyDescent="0.2">
      <c r="A3060" s="3" t="str">
        <f t="shared" si="47"/>
        <v>GreeceAR5_FAO1997</v>
      </c>
      <c r="B3060" t="s">
        <v>291</v>
      </c>
      <c r="C3060" t="s">
        <v>292</v>
      </c>
      <c r="D3060" t="s">
        <v>145</v>
      </c>
      <c r="E3060" t="s">
        <v>64</v>
      </c>
      <c r="F3060">
        <v>101.32714525538887</v>
      </c>
      <c r="G3060">
        <v>9.5042382194625308</v>
      </c>
      <c r="H3060" t="s">
        <v>149</v>
      </c>
      <c r="I3060" t="s">
        <v>167</v>
      </c>
      <c r="J3060">
        <v>2.8201540723494737E-3</v>
      </c>
      <c r="K3060">
        <v>0.78768925758376529</v>
      </c>
      <c r="L3060">
        <v>5.692224978165214E-2</v>
      </c>
      <c r="M3060"/>
      <c r="N3060">
        <v>7.1933128539537441E-2</v>
      </c>
      <c r="O3060">
        <v>8.3455364095045115E-2</v>
      </c>
      <c r="P3060">
        <v>0.41044639999999999</v>
      </c>
      <c r="Q3060">
        <v>0.8484389</v>
      </c>
      <c r="R3060">
        <v>4.1690768</v>
      </c>
      <c r="S3060">
        <v>3.9024164999999997</v>
      </c>
      <c r="T3060">
        <v>1.561696</v>
      </c>
      <c r="U3060"/>
      <c r="V3060"/>
      <c r="W3060">
        <v>3.6406000000000001E-2</v>
      </c>
      <c r="X3060"/>
      <c r="Y3060">
        <v>1.84799E-2</v>
      </c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  <c r="AY3060"/>
      <c r="AZ3060"/>
      <c r="BA3060"/>
      <c r="BB3060"/>
      <c r="BC3060"/>
    </row>
    <row r="3061" spans="1:55" x14ac:dyDescent="0.2">
      <c r="A3061" s="3" t="str">
        <f t="shared" si="47"/>
        <v>GreeceAR5_FAO1998</v>
      </c>
      <c r="B3061" t="s">
        <v>291</v>
      </c>
      <c r="C3061" t="s">
        <v>292</v>
      </c>
      <c r="D3061" t="s">
        <v>145</v>
      </c>
      <c r="E3061" t="s">
        <v>62</v>
      </c>
      <c r="F3061">
        <v>104.95323753216967</v>
      </c>
      <c r="G3061">
        <v>9.7899491089620518</v>
      </c>
      <c r="H3061" t="s">
        <v>147</v>
      </c>
      <c r="I3061" t="s">
        <v>169</v>
      </c>
      <c r="J3061">
        <v>2.9627455480339729E-3</v>
      </c>
      <c r="K3061">
        <v>0.79370350144355184</v>
      </c>
      <c r="L3061">
        <v>5.6900654756361649E-2</v>
      </c>
      <c r="M3061"/>
      <c r="N3061">
        <v>6.7945374038448469E-2</v>
      </c>
      <c r="O3061">
        <v>8.1450469761638042E-2</v>
      </c>
      <c r="P3061">
        <v>0.37045399999999995</v>
      </c>
      <c r="Q3061">
        <v>0.85293550000000007</v>
      </c>
      <c r="R3061">
        <v>4.1707400000000003</v>
      </c>
      <c r="S3061">
        <v>3.807944</v>
      </c>
      <c r="T3061">
        <v>1.5608483000000002</v>
      </c>
      <c r="U3061"/>
      <c r="V3061"/>
      <c r="W3061">
        <v>0.23012199999999999</v>
      </c>
      <c r="X3061"/>
      <c r="Y3061">
        <v>4.6366700000000004E-2</v>
      </c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  <c r="AY3061"/>
      <c r="AZ3061"/>
      <c r="BA3061"/>
      <c r="BB3061"/>
      <c r="BC3061"/>
    </row>
    <row r="3062" spans="1:55" x14ac:dyDescent="0.2">
      <c r="A3062" s="3" t="str">
        <f t="shared" si="47"/>
        <v>GreeceAR5_FAO1999</v>
      </c>
      <c r="B3062" t="s">
        <v>291</v>
      </c>
      <c r="C3062" t="s">
        <v>292</v>
      </c>
      <c r="D3062" t="s">
        <v>145</v>
      </c>
      <c r="E3062" t="s">
        <v>60</v>
      </c>
      <c r="F3062">
        <v>104.93528761786605</v>
      </c>
      <c r="G3062">
        <v>9.7508114070721987</v>
      </c>
      <c r="H3062" t="s">
        <v>202</v>
      </c>
      <c r="I3062" t="s">
        <v>167</v>
      </c>
      <c r="J3062">
        <v>2.9625280764563992E-3</v>
      </c>
      <c r="K3062">
        <v>0.79680779898228338</v>
      </c>
      <c r="L3062">
        <v>5.6383458375954251E-2</v>
      </c>
      <c r="M3062"/>
      <c r="N3062">
        <v>6.801856740434932E-2</v>
      </c>
      <c r="O3062">
        <v>7.879017523741301E-2</v>
      </c>
      <c r="P3062">
        <v>0.32941720000000002</v>
      </c>
      <c r="Q3062">
        <v>0.8532826</v>
      </c>
      <c r="R3062">
        <v>4.1836311999999998</v>
      </c>
      <c r="S3062">
        <v>3.8017430000000001</v>
      </c>
      <c r="T3062">
        <v>1.5590387000000001</v>
      </c>
      <c r="U3062"/>
      <c r="V3062"/>
      <c r="W3062">
        <v>1.9116000000000001E-2</v>
      </c>
      <c r="X3062"/>
      <c r="Y3062">
        <v>1.3950399999999998E-2</v>
      </c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  <c r="AW3062"/>
      <c r="AX3062"/>
      <c r="AY3062"/>
      <c r="AZ3062"/>
      <c r="BA3062"/>
      <c r="BB3062"/>
      <c r="BC3062"/>
    </row>
    <row r="3063" spans="1:55" x14ac:dyDescent="0.2">
      <c r="A3063" s="3" t="str">
        <f t="shared" si="47"/>
        <v>GreeceAR5_FAO2000</v>
      </c>
      <c r="B3063" t="s">
        <v>291</v>
      </c>
      <c r="C3063" t="s">
        <v>292</v>
      </c>
      <c r="D3063" t="s">
        <v>145</v>
      </c>
      <c r="E3063" t="s">
        <v>58</v>
      </c>
      <c r="F3063">
        <v>112.19222411633947</v>
      </c>
      <c r="G3063">
        <v>10.382585375969985</v>
      </c>
      <c r="H3063" t="s">
        <v>202</v>
      </c>
      <c r="I3063" t="s">
        <v>213</v>
      </c>
      <c r="J3063">
        <v>3.1045610834616157E-3</v>
      </c>
      <c r="K3063">
        <v>0.80754644067656889</v>
      </c>
      <c r="L3063">
        <v>5.2740002972312024E-2</v>
      </c>
      <c r="M3063"/>
      <c r="N3063">
        <v>6.5284185102172876E-2</v>
      </c>
      <c r="O3063">
        <v>7.4429371248946136E-2</v>
      </c>
      <c r="P3063">
        <v>0.28192919999999999</v>
      </c>
      <c r="Q3063">
        <v>0.87163480000000004</v>
      </c>
      <c r="R3063">
        <v>4.2473060000000009</v>
      </c>
      <c r="S3063">
        <v>3.8048964999999999</v>
      </c>
      <c r="T3063">
        <v>1.5582349999999998</v>
      </c>
      <c r="U3063"/>
      <c r="V3063"/>
      <c r="W3063">
        <v>5.2292200000000004E-2</v>
      </c>
      <c r="X3063"/>
      <c r="Y3063">
        <v>2.48583E-2</v>
      </c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  <c r="AW3063"/>
      <c r="AX3063"/>
      <c r="AY3063"/>
      <c r="AZ3063"/>
      <c r="BA3063"/>
      <c r="BB3063"/>
      <c r="BC3063"/>
    </row>
    <row r="3064" spans="1:55" x14ac:dyDescent="0.2">
      <c r="A3064" s="3" t="str">
        <f t="shared" si="47"/>
        <v>GreeceAR5_FAO2001</v>
      </c>
      <c r="B3064" t="s">
        <v>291</v>
      </c>
      <c r="C3064" t="s">
        <v>292</v>
      </c>
      <c r="D3064" t="s">
        <v>145</v>
      </c>
      <c r="E3064" t="s">
        <v>55</v>
      </c>
      <c r="F3064">
        <v>113.02225516221154</v>
      </c>
      <c r="G3064">
        <v>10.405163108145945</v>
      </c>
      <c r="H3064" t="s">
        <v>213</v>
      </c>
      <c r="I3064" t="s">
        <v>202</v>
      </c>
      <c r="J3064">
        <v>3.1218820149921146E-3</v>
      </c>
      <c r="K3064">
        <v>0.82104541291767297</v>
      </c>
      <c r="L3064">
        <v>4.4753695309649358E-2</v>
      </c>
      <c r="M3064"/>
      <c r="N3064">
        <v>6.4131198077096399E-2</v>
      </c>
      <c r="O3064">
        <v>7.0069693695581345E-2</v>
      </c>
      <c r="P3064">
        <v>0.29787520000000001</v>
      </c>
      <c r="Q3064">
        <v>0.83389889999999989</v>
      </c>
      <c r="R3064">
        <v>4.1983116000000003</v>
      </c>
      <c r="S3064">
        <v>3.6679710000000001</v>
      </c>
      <c r="T3064">
        <v>1.5577019000000001</v>
      </c>
      <c r="U3064"/>
      <c r="V3064"/>
      <c r="W3064">
        <v>1.2300000000000001E-4</v>
      </c>
      <c r="X3064"/>
      <c r="Y3064">
        <v>3.8739999999999998E-3</v>
      </c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  <c r="AW3064"/>
      <c r="AX3064"/>
      <c r="AY3064"/>
      <c r="AZ3064"/>
      <c r="BA3064"/>
      <c r="BB3064"/>
      <c r="BC3064"/>
    </row>
    <row r="3065" spans="1:55" x14ac:dyDescent="0.2">
      <c r="A3065" s="3" t="str">
        <f t="shared" si="47"/>
        <v>GreeceAR5_FAO2002</v>
      </c>
      <c r="B3065" t="s">
        <v>291</v>
      </c>
      <c r="C3065" t="s">
        <v>292</v>
      </c>
      <c r="D3065" t="s">
        <v>145</v>
      </c>
      <c r="E3065" t="s">
        <v>52</v>
      </c>
      <c r="F3065">
        <v>113.00191547824951</v>
      </c>
      <c r="G3065">
        <v>10.365225412152858</v>
      </c>
      <c r="H3065" t="s">
        <v>206</v>
      </c>
      <c r="I3065" t="s">
        <v>167</v>
      </c>
      <c r="J3065">
        <v>3.0431306910864929E-3</v>
      </c>
      <c r="K3065">
        <v>0.8243060860138155</v>
      </c>
      <c r="L3065">
        <v>4.4301717258440461E-2</v>
      </c>
      <c r="M3065"/>
      <c r="N3065">
        <v>6.1725524559560471E-2</v>
      </c>
      <c r="O3065">
        <v>6.9666672168183591E-2</v>
      </c>
      <c r="P3065">
        <v>0.31702720000000001</v>
      </c>
      <c r="Q3065">
        <v>0.8144016999999999</v>
      </c>
      <c r="R3065">
        <v>4.1975612</v>
      </c>
      <c r="S3065">
        <v>3.6234245</v>
      </c>
      <c r="T3065">
        <v>1.5568004</v>
      </c>
      <c r="U3065"/>
      <c r="V3065"/>
      <c r="W3065">
        <v>7.8819999999999997E-4</v>
      </c>
      <c r="X3065"/>
      <c r="Y3065">
        <v>1.6156E-3</v>
      </c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  <c r="AW3065"/>
      <c r="AX3065"/>
      <c r="AY3065"/>
      <c r="AZ3065"/>
      <c r="BA3065"/>
      <c r="BB3065"/>
      <c r="BC3065"/>
    </row>
    <row r="3066" spans="1:55" x14ac:dyDescent="0.2">
      <c r="A3066" s="3" t="str">
        <f t="shared" si="47"/>
        <v>GreeceAR5_FAO2003</v>
      </c>
      <c r="B3066" t="s">
        <v>291</v>
      </c>
      <c r="C3066" t="s">
        <v>292</v>
      </c>
      <c r="D3066" t="s">
        <v>145</v>
      </c>
      <c r="E3066" t="s">
        <v>50</v>
      </c>
      <c r="F3066">
        <v>116.59410138063623</v>
      </c>
      <c r="G3066">
        <v>10.66923083221797</v>
      </c>
      <c r="H3066" t="s">
        <v>206</v>
      </c>
      <c r="I3066" t="s">
        <v>169</v>
      </c>
      <c r="J3066">
        <v>3.0582864880588484E-3</v>
      </c>
      <c r="K3066">
        <v>0.82935727702918316</v>
      </c>
      <c r="L3066">
        <v>4.407596226004265E-2</v>
      </c>
      <c r="M3066"/>
      <c r="N3066">
        <v>5.9933212289342043E-2</v>
      </c>
      <c r="O3066">
        <v>6.6633548421432209E-2</v>
      </c>
      <c r="P3066">
        <v>0.32902239999999999</v>
      </c>
      <c r="Q3066">
        <v>0.79857020000000001</v>
      </c>
      <c r="R3066">
        <v>4.1538588000000001</v>
      </c>
      <c r="S3066">
        <v>3.5698945000000002</v>
      </c>
      <c r="T3066">
        <v>1.5549710999999999</v>
      </c>
      <c r="U3066"/>
      <c r="V3066"/>
      <c r="W3066"/>
      <c r="X3066"/>
      <c r="Y3066">
        <v>9.0560000000000011E-4</v>
      </c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  <c r="AW3066"/>
      <c r="AX3066"/>
      <c r="AY3066"/>
      <c r="AZ3066"/>
      <c r="BA3066"/>
      <c r="BB3066"/>
      <c r="BC3066"/>
    </row>
    <row r="3067" spans="1:55" x14ac:dyDescent="0.2">
      <c r="A3067" s="3" t="str">
        <f t="shared" si="47"/>
        <v>GreeceAR5_FAO2004</v>
      </c>
      <c r="B3067" t="s">
        <v>291</v>
      </c>
      <c r="C3067" t="s">
        <v>292</v>
      </c>
      <c r="D3067" t="s">
        <v>145</v>
      </c>
      <c r="E3067" t="s">
        <v>46</v>
      </c>
      <c r="F3067">
        <v>116.47626313018739</v>
      </c>
      <c r="G3067">
        <v>10.632109904398984</v>
      </c>
      <c r="H3067" t="s">
        <v>213</v>
      </c>
      <c r="I3067" t="s">
        <v>147</v>
      </c>
      <c r="J3067">
        <v>2.9154366660451214E-3</v>
      </c>
      <c r="K3067">
        <v>0.82748443317599196</v>
      </c>
      <c r="L3067">
        <v>4.4156194298173572E-2</v>
      </c>
      <c r="M3067"/>
      <c r="N3067">
        <v>5.9755810862213009E-2</v>
      </c>
      <c r="O3067">
        <v>6.8603561663621374E-2</v>
      </c>
      <c r="P3067">
        <v>0.3343564</v>
      </c>
      <c r="Q3067">
        <v>0.85092860000000003</v>
      </c>
      <c r="R3067">
        <v>4.2495964000000006</v>
      </c>
      <c r="S3067">
        <v>3.6375755000000001</v>
      </c>
      <c r="T3067">
        <v>1.5538566</v>
      </c>
      <c r="U3067"/>
      <c r="V3067"/>
      <c r="W3067">
        <v>6.4150000000000003E-4</v>
      </c>
      <c r="X3067"/>
      <c r="Y3067">
        <v>1.6156E-3</v>
      </c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  <c r="AW3067"/>
      <c r="AX3067"/>
      <c r="AY3067"/>
      <c r="AZ3067"/>
      <c r="BA3067"/>
      <c r="BB3067"/>
      <c r="BC3067"/>
    </row>
    <row r="3068" spans="1:55" x14ac:dyDescent="0.2">
      <c r="A3068" s="3" t="str">
        <f t="shared" si="47"/>
        <v>GreeceAR5_FAO2005</v>
      </c>
      <c r="B3068" t="s">
        <v>291</v>
      </c>
      <c r="C3068" t="s">
        <v>292</v>
      </c>
      <c r="D3068" t="s">
        <v>145</v>
      </c>
      <c r="E3068" t="s">
        <v>43</v>
      </c>
      <c r="F3068">
        <v>118.37678024484067</v>
      </c>
      <c r="G3068">
        <v>10.773950780403716</v>
      </c>
      <c r="H3068" t="s">
        <v>206</v>
      </c>
      <c r="I3068" t="s">
        <v>144</v>
      </c>
      <c r="J3068">
        <v>2.8969978118516008E-3</v>
      </c>
      <c r="K3068">
        <v>0.82846430661060011</v>
      </c>
      <c r="L3068">
        <v>4.4424317739596979E-2</v>
      </c>
      <c r="M3068"/>
      <c r="N3068">
        <v>6.2395355462778988E-2</v>
      </c>
      <c r="O3068">
        <v>6.4716020187023882E-2</v>
      </c>
      <c r="P3068">
        <v>0.31434479999999998</v>
      </c>
      <c r="Q3068">
        <v>0.84009200000000006</v>
      </c>
      <c r="R3068">
        <v>4.1565999999999992</v>
      </c>
      <c r="S3068">
        <v>3.4327569999999996</v>
      </c>
      <c r="T3068">
        <v>1.5532008000000002</v>
      </c>
      <c r="U3068"/>
      <c r="V3068"/>
      <c r="W3068"/>
      <c r="X3068"/>
      <c r="Y3068">
        <v>1.6561E-3</v>
      </c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  <c r="AW3068"/>
      <c r="AX3068"/>
      <c r="AY3068"/>
      <c r="AZ3068"/>
      <c r="BA3068"/>
      <c r="BB3068"/>
      <c r="BC3068"/>
    </row>
    <row r="3069" spans="1:55" x14ac:dyDescent="0.2">
      <c r="A3069" s="3" t="str">
        <f t="shared" si="47"/>
        <v>GreeceAR5_FAO2006</v>
      </c>
      <c r="B3069" t="s">
        <v>291</v>
      </c>
      <c r="C3069" t="s">
        <v>292</v>
      </c>
      <c r="D3069" t="s">
        <v>145</v>
      </c>
      <c r="E3069" t="s">
        <v>39</v>
      </c>
      <c r="F3069">
        <v>117.03237456871075</v>
      </c>
      <c r="G3069">
        <v>10.619648843541686</v>
      </c>
      <c r="H3069" t="s">
        <v>213</v>
      </c>
      <c r="I3069" t="s">
        <v>144</v>
      </c>
      <c r="J3069">
        <v>2.7648266544292857E-3</v>
      </c>
      <c r="K3069">
        <v>0.82809988266368806</v>
      </c>
      <c r="L3069">
        <v>4.6611783441220876E-2</v>
      </c>
      <c r="M3069"/>
      <c r="N3069">
        <v>6.072251330188734E-2</v>
      </c>
      <c r="O3069">
        <v>6.456582059320376E-2</v>
      </c>
      <c r="P3069">
        <v>0.32777919999999999</v>
      </c>
      <c r="Q3069">
        <v>0.82697549999999997</v>
      </c>
      <c r="R3069">
        <v>4.1531140000000004</v>
      </c>
      <c r="S3069">
        <v>3.3243719999999999</v>
      </c>
      <c r="T3069">
        <v>1.5527211999999999</v>
      </c>
      <c r="U3069"/>
      <c r="V3069"/>
      <c r="W3069">
        <v>5.0772999999999999E-3</v>
      </c>
      <c r="X3069"/>
      <c r="Y3069">
        <v>7.7270999999999998E-3</v>
      </c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  <c r="AW3069"/>
      <c r="AX3069"/>
      <c r="AY3069"/>
      <c r="AZ3069"/>
      <c r="BA3069"/>
      <c r="BB3069"/>
      <c r="BC3069"/>
    </row>
    <row r="3070" spans="1:55" x14ac:dyDescent="0.2">
      <c r="A3070" s="3" t="str">
        <f t="shared" si="47"/>
        <v>GreeceAR5_FAO2007</v>
      </c>
      <c r="B3070" t="s">
        <v>291</v>
      </c>
      <c r="C3070" t="s">
        <v>292</v>
      </c>
      <c r="D3070" t="s">
        <v>145</v>
      </c>
      <c r="E3070" t="s">
        <v>37</v>
      </c>
      <c r="F3070">
        <v>120.9324696149412</v>
      </c>
      <c r="G3070">
        <v>10.94562747403566</v>
      </c>
      <c r="H3070" t="s">
        <v>208</v>
      </c>
      <c r="I3070" t="s">
        <v>169</v>
      </c>
      <c r="J3070">
        <v>2.8092782472223326E-3</v>
      </c>
      <c r="K3070">
        <v>0.83384473681851434</v>
      </c>
      <c r="L3070">
        <v>4.3458135936391619E-2</v>
      </c>
      <c r="M3070"/>
      <c r="N3070">
        <v>5.7157535394893794E-2</v>
      </c>
      <c r="O3070">
        <v>6.5539591850200335E-2</v>
      </c>
      <c r="P3070">
        <v>0.36111320000000002</v>
      </c>
      <c r="Q3070">
        <v>0.82804280000000008</v>
      </c>
      <c r="R3070">
        <v>4.1723220000000003</v>
      </c>
      <c r="S3070">
        <v>3.4666770000000002</v>
      </c>
      <c r="T3070">
        <v>1.5513671999999998</v>
      </c>
      <c r="U3070"/>
      <c r="V3070"/>
      <c r="W3070">
        <v>6.9396999999999986E-2</v>
      </c>
      <c r="X3070"/>
      <c r="Y3070">
        <v>0.1194938</v>
      </c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  <c r="AW3070"/>
      <c r="AX3070"/>
      <c r="AY3070"/>
      <c r="AZ3070"/>
      <c r="BA3070"/>
      <c r="BB3070"/>
      <c r="BC3070"/>
    </row>
    <row r="3071" spans="1:55" x14ac:dyDescent="0.2">
      <c r="A3071" s="3" t="str">
        <f t="shared" si="47"/>
        <v>GreeceAR5_FAO2008</v>
      </c>
      <c r="B3071" t="s">
        <v>291</v>
      </c>
      <c r="C3071" t="s">
        <v>292</v>
      </c>
      <c r="D3071" t="s">
        <v>145</v>
      </c>
      <c r="E3071" t="s">
        <v>33</v>
      </c>
      <c r="F3071">
        <v>116.59773982692242</v>
      </c>
      <c r="G3071">
        <v>10.525312633294018</v>
      </c>
      <c r="H3071" t="s">
        <v>218</v>
      </c>
      <c r="I3071" t="s">
        <v>217</v>
      </c>
      <c r="J3071">
        <v>2.6947392973058573E-3</v>
      </c>
      <c r="K3071">
        <v>0.83359503384179323</v>
      </c>
      <c r="L3071">
        <v>4.5188980993920505E-2</v>
      </c>
      <c r="M3071"/>
      <c r="N3071">
        <v>5.6132247595577445E-2</v>
      </c>
      <c r="O3071">
        <v>6.5083737568708763E-2</v>
      </c>
      <c r="P3071">
        <v>0.35464800000000002</v>
      </c>
      <c r="Q3071">
        <v>0.81901139999999995</v>
      </c>
      <c r="R3071">
        <v>4.1643672</v>
      </c>
      <c r="S3071">
        <v>3.3183034999999999</v>
      </c>
      <c r="T3071">
        <v>1.5504656999999999</v>
      </c>
      <c r="U3071"/>
      <c r="V3071"/>
      <c r="W3071">
        <v>6.1114999999999997E-3</v>
      </c>
      <c r="X3071"/>
      <c r="Y3071">
        <v>1.4741399999999998E-2</v>
      </c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  <c r="AW3071"/>
      <c r="AX3071"/>
      <c r="AY3071"/>
      <c r="AZ3071"/>
      <c r="BA3071"/>
      <c r="BB3071"/>
      <c r="BC3071"/>
    </row>
    <row r="3072" spans="1:55" x14ac:dyDescent="0.2">
      <c r="A3072" s="3" t="str">
        <f t="shared" si="47"/>
        <v>GreeceAR5_FAO2009</v>
      </c>
      <c r="B3072" t="s">
        <v>291</v>
      </c>
      <c r="C3072" t="s">
        <v>292</v>
      </c>
      <c r="D3072" t="s">
        <v>145</v>
      </c>
      <c r="E3072" t="s">
        <v>31</v>
      </c>
      <c r="F3072">
        <v>110.33382871878159</v>
      </c>
      <c r="G3072">
        <v>9.9337048569189719</v>
      </c>
      <c r="H3072" t="s">
        <v>213</v>
      </c>
      <c r="I3072" t="s">
        <v>144</v>
      </c>
      <c r="J3072">
        <v>2.5537915366648663E-3</v>
      </c>
      <c r="K3072">
        <v>0.8424946958243299</v>
      </c>
      <c r="L3072">
        <v>4.4816057871177754E-2</v>
      </c>
      <c r="M3072"/>
      <c r="N3072">
        <v>4.5552179767264014E-2</v>
      </c>
      <c r="O3072">
        <v>6.7137066537228396E-2</v>
      </c>
      <c r="P3072">
        <v>0.39560079999999997</v>
      </c>
      <c r="Q3072">
        <v>0.80711010000000005</v>
      </c>
      <c r="R3072">
        <v>4.1402983999999998</v>
      </c>
      <c r="S3072">
        <v>3.138395</v>
      </c>
      <c r="T3072">
        <v>1.5491593000000001</v>
      </c>
      <c r="U3072"/>
      <c r="V3072"/>
      <c r="W3072">
        <v>2.7250000000000001E-4</v>
      </c>
      <c r="X3072"/>
      <c r="Y3072">
        <v>1.7652500000000002E-2</v>
      </c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  <c r="AW3072"/>
      <c r="AX3072"/>
      <c r="AY3072"/>
      <c r="AZ3072"/>
      <c r="BA3072"/>
      <c r="BB3072"/>
      <c r="BC3072"/>
    </row>
    <row r="3073" spans="1:55" x14ac:dyDescent="0.2">
      <c r="A3073" s="3" t="str">
        <f t="shared" si="47"/>
        <v>GreeceAR5_FAO2010</v>
      </c>
      <c r="B3073" t="s">
        <v>291</v>
      </c>
      <c r="C3073" t="s">
        <v>292</v>
      </c>
      <c r="D3073" t="s">
        <v>145</v>
      </c>
      <c r="E3073" t="s">
        <v>30</v>
      </c>
      <c r="F3073">
        <v>103.56193615635357</v>
      </c>
      <c r="G3073">
        <v>9.3120007880662552</v>
      </c>
      <c r="H3073" t="s">
        <v>144</v>
      </c>
      <c r="I3073" t="s">
        <v>241</v>
      </c>
      <c r="J3073">
        <v>2.3033853183224247E-3</v>
      </c>
      <c r="K3073">
        <v>0.82958337378812175</v>
      </c>
      <c r="L3073">
        <v>5.0910935150238562E-2</v>
      </c>
      <c r="M3073"/>
      <c r="N3073">
        <v>4.5431102610356072E-2</v>
      </c>
      <c r="O3073">
        <v>7.4074588451283618E-2</v>
      </c>
      <c r="P3073">
        <v>0.42409360000000002</v>
      </c>
      <c r="Q3073">
        <v>0.81112410000000001</v>
      </c>
      <c r="R3073">
        <v>4.1949516000000004</v>
      </c>
      <c r="S3073">
        <v>3.3344684999999998</v>
      </c>
      <c r="T3073">
        <v>1.5477659000000001</v>
      </c>
      <c r="U3073"/>
      <c r="V3073"/>
      <c r="W3073"/>
      <c r="X3073"/>
      <c r="Y3073">
        <v>3.5470000000000002E-3</v>
      </c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  <c r="AX3073"/>
      <c r="AY3073"/>
      <c r="AZ3073"/>
      <c r="BA3073"/>
      <c r="BB3073"/>
      <c r="BC3073"/>
    </row>
    <row r="3074" spans="1:55" x14ac:dyDescent="0.2">
      <c r="A3074" s="3" t="str">
        <f t="shared" si="47"/>
        <v>GreeceAR5_FAO2011</v>
      </c>
      <c r="B3074" t="s">
        <v>291</v>
      </c>
      <c r="C3074" t="s">
        <v>292</v>
      </c>
      <c r="D3074" t="s">
        <v>145</v>
      </c>
      <c r="E3074" t="s">
        <v>29</v>
      </c>
      <c r="F3074">
        <v>102.68840170079827</v>
      </c>
      <c r="G3074">
        <v>9.2471261288192057</v>
      </c>
      <c r="H3074" t="s">
        <v>144</v>
      </c>
      <c r="I3074" t="s">
        <v>230</v>
      </c>
      <c r="J3074">
        <v>2.2769902901398731E-3</v>
      </c>
      <c r="K3074">
        <v>0.82547664919969677</v>
      </c>
      <c r="L3074">
        <v>4.9005917260963795E-2</v>
      </c>
      <c r="M3074"/>
      <c r="N3074">
        <v>2.887872034839439E-2</v>
      </c>
      <c r="O3074">
        <v>9.6638713190945094E-2</v>
      </c>
      <c r="P3074">
        <v>0.4362876</v>
      </c>
      <c r="Q3074">
        <v>0.78749710000000006</v>
      </c>
      <c r="R3074">
        <v>4.1370139999999989</v>
      </c>
      <c r="S3074">
        <v>3.140568</v>
      </c>
      <c r="T3074">
        <v>1.5470690999999999</v>
      </c>
      <c r="U3074"/>
      <c r="V3074"/>
      <c r="W3074">
        <v>1.5334E-2</v>
      </c>
      <c r="X3074"/>
      <c r="Y3074">
        <v>1.26786E-2</v>
      </c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  <c r="AW3074"/>
      <c r="AX3074"/>
      <c r="AY3074"/>
      <c r="AZ3074"/>
      <c r="BA3074"/>
      <c r="BB3074"/>
      <c r="BC3074"/>
    </row>
    <row r="3075" spans="1:55" x14ac:dyDescent="0.2">
      <c r="A3075" s="3" t="str">
        <f t="shared" ref="A3075:A3138" si="48">C3075&amp;D3075&amp;E3075</f>
        <v>GreeceAR5_FAO2012</v>
      </c>
      <c r="B3075" t="s">
        <v>291</v>
      </c>
      <c r="C3075" t="s">
        <v>292</v>
      </c>
      <c r="D3075" t="s">
        <v>145</v>
      </c>
      <c r="E3075" t="s">
        <v>28</v>
      </c>
      <c r="F3075">
        <v>97.835335649485103</v>
      </c>
      <c r="G3075">
        <v>8.8578758001676139</v>
      </c>
      <c r="H3075" t="s">
        <v>217</v>
      </c>
      <c r="I3075" t="s">
        <v>226</v>
      </c>
      <c r="J3075">
        <v>2.1454574473394393E-3</v>
      </c>
      <c r="K3075">
        <v>0.81470101976299703</v>
      </c>
      <c r="L3075">
        <v>4.8980734035274046E-2</v>
      </c>
      <c r="M3075"/>
      <c r="N3075">
        <v>3.5675326804213515E-2</v>
      </c>
      <c r="O3075">
        <v>0.10064291939751545</v>
      </c>
      <c r="P3075">
        <v>0.43443679999999996</v>
      </c>
      <c r="Q3075">
        <v>0.78181789999999995</v>
      </c>
      <c r="R3075">
        <v>4.1168204000000008</v>
      </c>
      <c r="S3075">
        <v>3.0892109999999997</v>
      </c>
      <c r="T3075">
        <v>1.5461780000000001</v>
      </c>
      <c r="U3075"/>
      <c r="V3075"/>
      <c r="W3075">
        <v>7.4209999999999996E-3</v>
      </c>
      <c r="X3075"/>
      <c r="Y3075">
        <v>2.33364E-2</v>
      </c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  <c r="AW3075"/>
      <c r="AX3075"/>
      <c r="AY3075"/>
      <c r="AZ3075"/>
      <c r="BA3075"/>
      <c r="BB3075"/>
      <c r="BC3075"/>
    </row>
    <row r="3076" spans="1:55" x14ac:dyDescent="0.2">
      <c r="A3076" s="3" t="str">
        <f t="shared" si="48"/>
        <v>GreeceAR5_FAO2013</v>
      </c>
      <c r="B3076" t="s">
        <v>291</v>
      </c>
      <c r="C3076" t="s">
        <v>292</v>
      </c>
      <c r="D3076" t="s">
        <v>145</v>
      </c>
      <c r="E3076" t="s">
        <v>27</v>
      </c>
      <c r="F3076">
        <v>89.539967196109657</v>
      </c>
      <c r="G3076">
        <v>8.1658225451484387</v>
      </c>
      <c r="H3076" t="s">
        <v>149</v>
      </c>
      <c r="I3076" t="s">
        <v>195</v>
      </c>
      <c r="J3076">
        <v>1.9382424328472604E-3</v>
      </c>
      <c r="K3076">
        <v>0.79550867206202669</v>
      </c>
      <c r="L3076">
        <v>5.4927551020020809E-2</v>
      </c>
      <c r="M3076"/>
      <c r="N3076">
        <v>4.2276655861051081E-2</v>
      </c>
      <c r="O3076">
        <v>0.10728712105690143</v>
      </c>
      <c r="P3076">
        <v>0.39654719999999999</v>
      </c>
      <c r="Q3076">
        <v>0.72739270000000011</v>
      </c>
      <c r="R3076">
        <v>3.953824</v>
      </c>
      <c r="S3076">
        <v>3.1307364999999998</v>
      </c>
      <c r="T3076">
        <v>1.5447327</v>
      </c>
      <c r="U3076"/>
      <c r="V3076"/>
      <c r="W3076">
        <v>2.7250000000000001E-4</v>
      </c>
      <c r="X3076"/>
      <c r="Y3076">
        <v>6.7530000000000003E-3</v>
      </c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  <c r="AW3076"/>
      <c r="AX3076"/>
      <c r="AY3076"/>
      <c r="AZ3076"/>
      <c r="BA3076"/>
      <c r="BB3076"/>
      <c r="BC3076"/>
    </row>
    <row r="3077" spans="1:55" x14ac:dyDescent="0.2">
      <c r="A3077" s="3" t="str">
        <f t="shared" si="48"/>
        <v>GreeceAR5_FAO2014</v>
      </c>
      <c r="B3077" t="s">
        <v>291</v>
      </c>
      <c r="C3077" t="s">
        <v>292</v>
      </c>
      <c r="D3077" t="s">
        <v>145</v>
      </c>
      <c r="E3077" t="s">
        <v>24</v>
      </c>
      <c r="F3077">
        <v>86.349174326523226</v>
      </c>
      <c r="G3077">
        <v>7.9274605476787583</v>
      </c>
      <c r="H3077" t="s">
        <v>230</v>
      </c>
      <c r="I3077" t="s">
        <v>171</v>
      </c>
      <c r="J3077">
        <v>1.8443189663892314E-3</v>
      </c>
      <c r="K3077">
        <v>0.78759793393926381</v>
      </c>
      <c r="L3077">
        <v>5.7886209054204676E-2</v>
      </c>
      <c r="M3077"/>
      <c r="N3077">
        <v>4.6003657867623199E-2</v>
      </c>
      <c r="O3077">
        <v>0.10851219913890837</v>
      </c>
      <c r="P3077">
        <v>0.38236520000000002</v>
      </c>
      <c r="Q3077">
        <v>0.71045479999999994</v>
      </c>
      <c r="R3077">
        <v>3.8764879999999997</v>
      </c>
      <c r="S3077">
        <v>3.0137654999999999</v>
      </c>
      <c r="T3077">
        <v>1.5424529</v>
      </c>
      <c r="U3077"/>
      <c r="V3077"/>
      <c r="W3077">
        <v>1.7021999999999999E-3</v>
      </c>
      <c r="X3077"/>
      <c r="Y3077">
        <v>3.9313000000000004E-3</v>
      </c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  <c r="AW3077"/>
      <c r="AX3077"/>
      <c r="AY3077"/>
      <c r="AZ3077"/>
      <c r="BA3077"/>
      <c r="BB3077"/>
      <c r="BC3077"/>
    </row>
    <row r="3078" spans="1:55" x14ac:dyDescent="0.2">
      <c r="A3078" s="3" t="str">
        <f t="shared" si="48"/>
        <v>GreeceAR5_FAO2015</v>
      </c>
      <c r="B3078" t="s">
        <v>291</v>
      </c>
      <c r="C3078" t="s">
        <v>292</v>
      </c>
      <c r="D3078" t="s">
        <v>145</v>
      </c>
      <c r="E3078" t="s">
        <v>22</v>
      </c>
      <c r="F3078">
        <v>84.469860563405902</v>
      </c>
      <c r="G3078">
        <v>7.8061892512289335</v>
      </c>
      <c r="H3078" t="s">
        <v>121</v>
      </c>
      <c r="I3078" t="s">
        <v>195</v>
      </c>
      <c r="J3078">
        <v>1.8073716706822392E-3</v>
      </c>
      <c r="K3078">
        <v>0.79017030096760554</v>
      </c>
      <c r="L3078">
        <v>5.9103589059005125E-2</v>
      </c>
      <c r="M3078"/>
      <c r="N3078">
        <v>4.2748027149947777E-2</v>
      </c>
      <c r="O3078">
        <v>0.10797808282344151</v>
      </c>
      <c r="P3078">
        <v>0.40985560000000004</v>
      </c>
      <c r="Q3078">
        <v>0.68350860000000002</v>
      </c>
      <c r="R3078">
        <v>3.7783227999999998</v>
      </c>
      <c r="S3078">
        <v>2.8683864999999997</v>
      </c>
      <c r="T3078">
        <v>1.5413559999999999</v>
      </c>
      <c r="U3078"/>
      <c r="V3078"/>
      <c r="W3078">
        <v>3.9549999999999996E-4</v>
      </c>
      <c r="X3078"/>
      <c r="Y3078">
        <v>4.5588E-3</v>
      </c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  <c r="AW3078"/>
      <c r="AX3078"/>
      <c r="AY3078"/>
      <c r="AZ3078"/>
      <c r="BA3078"/>
      <c r="BB3078"/>
      <c r="BC3078"/>
    </row>
    <row r="3079" spans="1:55" x14ac:dyDescent="0.2">
      <c r="A3079" s="3" t="str">
        <f t="shared" si="48"/>
        <v>GreeceAR5_FAO2016</v>
      </c>
      <c r="B3079" t="s">
        <v>291</v>
      </c>
      <c r="C3079" t="s">
        <v>292</v>
      </c>
      <c r="D3079" t="s">
        <v>145</v>
      </c>
      <c r="E3079" t="s">
        <v>21</v>
      </c>
      <c r="F3079">
        <v>82.939600747419462</v>
      </c>
      <c r="G3079">
        <v>7.6967171447862519</v>
      </c>
      <c r="H3079" t="s">
        <v>195</v>
      </c>
      <c r="I3079" t="s">
        <v>195</v>
      </c>
      <c r="J3079">
        <v>1.7535299372083218E-3</v>
      </c>
      <c r="K3079">
        <v>0.78248494686133141</v>
      </c>
      <c r="L3079">
        <v>6.0291432733363105E-2</v>
      </c>
      <c r="M3079"/>
      <c r="N3079">
        <v>4.7151050514329135E-2</v>
      </c>
      <c r="O3079">
        <v>0.11007256989097632</v>
      </c>
      <c r="P3079">
        <v>0.45370080000000007</v>
      </c>
      <c r="Q3079">
        <v>0.67131989999999997</v>
      </c>
      <c r="R3079">
        <v>3.7261616000000002</v>
      </c>
      <c r="S3079">
        <v>2.8759125000000001</v>
      </c>
      <c r="T3079">
        <v>1.5410248999999998</v>
      </c>
      <c r="U3079"/>
      <c r="V3079"/>
      <c r="W3079">
        <v>1.6391900000000001E-2</v>
      </c>
      <c r="X3079">
        <v>4.7500000000000003E-5</v>
      </c>
      <c r="Y3079">
        <v>1.00135E-2</v>
      </c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  <c r="AW3079"/>
      <c r="AX3079"/>
      <c r="AY3079"/>
      <c r="AZ3079"/>
      <c r="BA3079"/>
      <c r="BB3079"/>
      <c r="BC3079"/>
    </row>
    <row r="3080" spans="1:55" x14ac:dyDescent="0.2">
      <c r="A3080" s="3" t="str">
        <f t="shared" si="48"/>
        <v>GreeceAR5_FAO2017</v>
      </c>
      <c r="B3080" t="s">
        <v>291</v>
      </c>
      <c r="C3080" t="s">
        <v>292</v>
      </c>
      <c r="D3080" t="s">
        <v>145</v>
      </c>
      <c r="E3080" t="s">
        <v>20</v>
      </c>
      <c r="F3080">
        <v>82.990953960385497</v>
      </c>
      <c r="G3080">
        <v>7.716729988908595</v>
      </c>
      <c r="H3080" t="s">
        <v>195</v>
      </c>
      <c r="I3080" t="s">
        <v>171</v>
      </c>
      <c r="J3080">
        <v>1.7304199036155595E-3</v>
      </c>
      <c r="K3080">
        <v>0.78245887481575382</v>
      </c>
      <c r="L3080">
        <v>6.0606160150553499E-2</v>
      </c>
      <c r="M3080"/>
      <c r="N3080">
        <v>4.6073863179246007E-2</v>
      </c>
      <c r="O3080">
        <v>0.11086110185444677</v>
      </c>
      <c r="P3080">
        <v>0.43607479999999998</v>
      </c>
      <c r="Q3080">
        <v>0.68282149999999997</v>
      </c>
      <c r="R3080">
        <v>3.7664283999999997</v>
      </c>
      <c r="S3080">
        <v>2.9263154999999998</v>
      </c>
      <c r="T3080">
        <v>1.5387636</v>
      </c>
      <c r="U3080"/>
      <c r="V3080"/>
      <c r="W3080">
        <v>9.8821000000000013E-3</v>
      </c>
      <c r="X3080">
        <v>4.7500000000000003E-5</v>
      </c>
      <c r="Y3080">
        <v>8.9709000000000004E-3</v>
      </c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  <c r="AX3080"/>
      <c r="AY3080"/>
      <c r="AZ3080"/>
      <c r="BA3080"/>
      <c r="BB3080"/>
      <c r="BC3080"/>
    </row>
    <row r="3081" spans="1:55" x14ac:dyDescent="0.2">
      <c r="A3081" s="3" t="str">
        <f t="shared" si="48"/>
        <v>GreeceAR5_FAO2018</v>
      </c>
      <c r="B3081" t="s">
        <v>291</v>
      </c>
      <c r="C3081" t="s">
        <v>292</v>
      </c>
      <c r="D3081" t="s">
        <v>145</v>
      </c>
      <c r="E3081" t="s">
        <v>19</v>
      </c>
      <c r="F3081">
        <v>80.702155607802027</v>
      </c>
      <c r="G3081">
        <v>7.5191505513432482</v>
      </c>
      <c r="H3081" t="s">
        <v>120</v>
      </c>
      <c r="I3081" t="s">
        <v>120</v>
      </c>
      <c r="J3081">
        <v>1.6425038392810854E-3</v>
      </c>
      <c r="K3081">
        <v>0.78589132701373454</v>
      </c>
      <c r="L3081">
        <v>6.2687033500345449E-2</v>
      </c>
      <c r="M3081"/>
      <c r="N3081">
        <v>4.4084800280567195E-2</v>
      </c>
      <c r="O3081">
        <v>0.10733683920535272</v>
      </c>
      <c r="P3081">
        <v>0.42829919999999999</v>
      </c>
      <c r="Q3081">
        <v>0.63313249999999999</v>
      </c>
      <c r="R3081">
        <v>3.4598675999999999</v>
      </c>
      <c r="S3081">
        <v>2.7747885000000001</v>
      </c>
      <c r="T3081">
        <v>1.5304575999999999</v>
      </c>
      <c r="U3081"/>
      <c r="V3081"/>
      <c r="W3081">
        <v>2.5869000000000001E-3</v>
      </c>
      <c r="X3081">
        <v>4.7500000000000003E-5</v>
      </c>
      <c r="Y3081">
        <v>4.5868000000000003E-3</v>
      </c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  <c r="AW3081"/>
      <c r="AX3081"/>
      <c r="AY3081"/>
      <c r="AZ3081"/>
      <c r="BA3081"/>
      <c r="BB3081"/>
      <c r="BC3081"/>
    </row>
    <row r="3082" spans="1:55" x14ac:dyDescent="0.2">
      <c r="A3082" s="3" t="str">
        <f t="shared" si="48"/>
        <v>GreeceAR5_FAO2019</v>
      </c>
      <c r="B3082" t="s">
        <v>291</v>
      </c>
      <c r="C3082" t="s">
        <v>292</v>
      </c>
      <c r="D3082" t="s">
        <v>145</v>
      </c>
      <c r="E3082" t="s">
        <v>18</v>
      </c>
      <c r="F3082">
        <v>75.659037840671544</v>
      </c>
      <c r="G3082">
        <v>7.0567046766672634</v>
      </c>
      <c r="H3082" t="s">
        <v>132</v>
      </c>
      <c r="I3082" t="s">
        <v>132</v>
      </c>
      <c r="J3082">
        <v>1.5316048753235159E-3</v>
      </c>
      <c r="K3082">
        <v>0.77220842642538134</v>
      </c>
      <c r="L3082">
        <v>6.7251640565490378E-2</v>
      </c>
      <c r="M3082"/>
      <c r="N3082">
        <v>4.6243820518104745E-2</v>
      </c>
      <c r="O3082">
        <v>0.11429611249102352</v>
      </c>
      <c r="P3082">
        <v>0.42138320000000001</v>
      </c>
      <c r="Q3082">
        <v>0.62460160000000009</v>
      </c>
      <c r="R3082">
        <v>3.4191275999999999</v>
      </c>
      <c r="S3082">
        <v>2.8155455000000003</v>
      </c>
      <c r="T3082">
        <v>1.5254356</v>
      </c>
      <c r="U3082"/>
      <c r="V3082"/>
      <c r="W3082">
        <v>1.02804E-2</v>
      </c>
      <c r="X3082">
        <v>4.7500000000000003E-5</v>
      </c>
      <c r="Y3082">
        <v>3.2604999999999999E-3</v>
      </c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  <c r="AW3082"/>
      <c r="AX3082"/>
      <c r="AY3082"/>
      <c r="AZ3082"/>
      <c r="BA3082"/>
      <c r="BB3082"/>
      <c r="BC3082"/>
    </row>
    <row r="3083" spans="1:55" x14ac:dyDescent="0.2">
      <c r="A3083" s="3" t="str">
        <f t="shared" si="48"/>
        <v>GreeceAR5_FAO2020</v>
      </c>
      <c r="B3083" t="s">
        <v>291</v>
      </c>
      <c r="C3083" t="s">
        <v>292</v>
      </c>
      <c r="D3083" t="s">
        <v>145</v>
      </c>
      <c r="E3083" t="s">
        <v>107</v>
      </c>
      <c r="F3083">
        <v>66.7437842706384</v>
      </c>
      <c r="G3083">
        <v>6.2385536901269409</v>
      </c>
      <c r="H3083" t="s">
        <v>35</v>
      </c>
      <c r="I3083" t="s">
        <v>36</v>
      </c>
      <c r="J3083">
        <v>1.4213002061085863E-3</v>
      </c>
      <c r="K3083">
        <v>0.74503593390020462</v>
      </c>
      <c r="L3083">
        <v>7.6672459610728799E-2</v>
      </c>
      <c r="M3083"/>
      <c r="N3083">
        <v>4.6697794481259804E-2</v>
      </c>
      <c r="O3083">
        <v>0.13159381200780676</v>
      </c>
      <c r="P3083">
        <v>0.50930319999999996</v>
      </c>
      <c r="Q3083">
        <v>0.62865700000000002</v>
      </c>
      <c r="R3083">
        <v>3.3945576000000002</v>
      </c>
      <c r="S3083">
        <v>2.8852670000000002</v>
      </c>
      <c r="T3083">
        <v>1.5241814</v>
      </c>
      <c r="U3083"/>
      <c r="V3083"/>
      <c r="W3083">
        <v>8.3029000000000002E-3</v>
      </c>
      <c r="X3083">
        <v>4.7500000000000003E-5</v>
      </c>
      <c r="Y3083">
        <v>4.1773000000000001E-3</v>
      </c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  <c r="AW3083"/>
      <c r="AX3083"/>
      <c r="AY3083"/>
      <c r="AZ3083"/>
      <c r="BA3083"/>
      <c r="BB3083"/>
      <c r="BC3083"/>
    </row>
    <row r="3084" spans="1:55" x14ac:dyDescent="0.2">
      <c r="A3084" s="3" t="str">
        <f t="shared" si="48"/>
        <v>GreeceAR6_FAO1990</v>
      </c>
      <c r="B3084" t="s">
        <v>291</v>
      </c>
      <c r="C3084" t="s">
        <v>292</v>
      </c>
      <c r="D3084" t="s">
        <v>300</v>
      </c>
      <c r="E3084" t="s">
        <v>79</v>
      </c>
      <c r="F3084">
        <v>93.217025177698162</v>
      </c>
      <c r="G3084">
        <v>9.1417992225101941</v>
      </c>
      <c r="H3084" t="s">
        <v>121</v>
      </c>
      <c r="I3084" t="s">
        <v>169</v>
      </c>
      <c r="J3084">
        <v>2.8445017251757616E-3</v>
      </c>
      <c r="K3084">
        <v>0.77266228592636543</v>
      </c>
      <c r="L3084">
        <v>5.6249918380876854E-2</v>
      </c>
      <c r="M3084"/>
      <c r="N3084">
        <v>7.3615919898830262E-2</v>
      </c>
      <c r="O3084">
        <v>9.7471875793927423E-2</v>
      </c>
      <c r="P3084">
        <v>0.22619520000000001</v>
      </c>
      <c r="Q3084">
        <v>0.89249629999999991</v>
      </c>
      <c r="R3084">
        <v>4.1628539199999999</v>
      </c>
      <c r="S3084">
        <v>4.6888568999999993</v>
      </c>
      <c r="T3084">
        <v>1.5546193000000001</v>
      </c>
      <c r="U3084"/>
      <c r="V3084"/>
      <c r="W3084">
        <v>2.8688319999999996E-2</v>
      </c>
      <c r="X3084"/>
      <c r="Y3084">
        <v>1.5942620000000001E-2</v>
      </c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  <c r="AW3084"/>
      <c r="AX3084"/>
      <c r="AY3084"/>
      <c r="AZ3084"/>
      <c r="BA3084"/>
      <c r="BB3084"/>
      <c r="BC3084"/>
    </row>
    <row r="3085" spans="1:55" x14ac:dyDescent="0.2">
      <c r="A3085" s="3" t="str">
        <f t="shared" si="48"/>
        <v>GreeceAR6_FAO1991</v>
      </c>
      <c r="B3085" t="s">
        <v>291</v>
      </c>
      <c r="C3085" t="s">
        <v>292</v>
      </c>
      <c r="D3085" t="s">
        <v>300</v>
      </c>
      <c r="E3085" t="s">
        <v>78</v>
      </c>
      <c r="F3085">
        <v>93.078931296925489</v>
      </c>
      <c r="G3085">
        <v>9.0193400880573567</v>
      </c>
      <c r="H3085" t="s">
        <v>149</v>
      </c>
      <c r="I3085" t="s">
        <v>167</v>
      </c>
      <c r="J3085">
        <v>2.8245071189290337E-3</v>
      </c>
      <c r="K3085">
        <v>0.7767751777135955</v>
      </c>
      <c r="L3085">
        <v>5.6042240445967915E-2</v>
      </c>
      <c r="M3085"/>
      <c r="N3085">
        <v>7.1400855344673914E-2</v>
      </c>
      <c r="O3085">
        <v>9.5781726495762678E-2</v>
      </c>
      <c r="P3085">
        <v>0.22208255999999998</v>
      </c>
      <c r="Q3085">
        <v>0.84712955999999995</v>
      </c>
      <c r="R3085">
        <v>4.0810988799999999</v>
      </c>
      <c r="S3085">
        <v>4.6467875999999997</v>
      </c>
      <c r="T3085">
        <v>1.5546193000000001</v>
      </c>
      <c r="U3085"/>
      <c r="V3085"/>
      <c r="W3085">
        <v>2.8688319999999996E-2</v>
      </c>
      <c r="X3085"/>
      <c r="Y3085">
        <v>1.5942620000000001E-2</v>
      </c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  <c r="AW3085"/>
      <c r="AX3085"/>
      <c r="AY3085"/>
      <c r="AZ3085"/>
      <c r="BA3085"/>
      <c r="BB3085"/>
      <c r="BC3085"/>
    </row>
    <row r="3086" spans="1:55" x14ac:dyDescent="0.2">
      <c r="A3086" s="3" t="str">
        <f t="shared" si="48"/>
        <v>GreeceAR6_FAO1992</v>
      </c>
      <c r="B3086" t="s">
        <v>291</v>
      </c>
      <c r="C3086" t="s">
        <v>292</v>
      </c>
      <c r="D3086" t="s">
        <v>300</v>
      </c>
      <c r="E3086" t="s">
        <v>76</v>
      </c>
      <c r="F3086">
        <v>95.425365059526058</v>
      </c>
      <c r="G3086">
        <v>9.176344389125715</v>
      </c>
      <c r="H3086" t="s">
        <v>149</v>
      </c>
      <c r="I3086" t="s">
        <v>167</v>
      </c>
      <c r="J3086">
        <v>2.9044679011287133E-3</v>
      </c>
      <c r="K3086">
        <v>0.78162177697447677</v>
      </c>
      <c r="L3086">
        <v>5.5780137063573543E-2</v>
      </c>
      <c r="M3086"/>
      <c r="N3086">
        <v>7.1565897459645159E-2</v>
      </c>
      <c r="O3086">
        <v>9.1032188502304531E-2</v>
      </c>
      <c r="P3086">
        <v>0.19740672000000001</v>
      </c>
      <c r="Q3086">
        <v>0.8396293600000001</v>
      </c>
      <c r="R3086">
        <v>4.0495713600000007</v>
      </c>
      <c r="S3086">
        <v>4.4866731</v>
      </c>
      <c r="T3086">
        <v>1.5546193000000001</v>
      </c>
      <c r="U3086"/>
      <c r="V3086"/>
      <c r="W3086">
        <v>2.8688319999999996E-2</v>
      </c>
      <c r="X3086"/>
      <c r="Y3086">
        <v>1.5942620000000001E-2</v>
      </c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  <c r="AW3086"/>
      <c r="AX3086"/>
      <c r="AY3086"/>
      <c r="AZ3086"/>
      <c r="BA3086"/>
      <c r="BB3086"/>
      <c r="BC3086"/>
    </row>
    <row r="3087" spans="1:55" x14ac:dyDescent="0.2">
      <c r="A3087" s="3" t="str">
        <f t="shared" si="48"/>
        <v>GreeceAR6_FAO1993</v>
      </c>
      <c r="B3087" t="s">
        <v>291</v>
      </c>
      <c r="C3087" t="s">
        <v>292</v>
      </c>
      <c r="D3087" t="s">
        <v>300</v>
      </c>
      <c r="E3087" t="s">
        <v>73</v>
      </c>
      <c r="F3087">
        <v>95.025349964914071</v>
      </c>
      <c r="G3087">
        <v>9.0842810696242999</v>
      </c>
      <c r="H3087" t="s">
        <v>217</v>
      </c>
      <c r="I3087" t="s">
        <v>167</v>
      </c>
      <c r="J3087">
        <v>2.8786571371041412E-3</v>
      </c>
      <c r="K3087">
        <v>0.78378373539702217</v>
      </c>
      <c r="L3087">
        <v>5.6606239549909593E-2</v>
      </c>
      <c r="M3087"/>
      <c r="N3087">
        <v>7.1581198607403224E-2</v>
      </c>
      <c r="O3087">
        <v>8.8028826445665023E-2</v>
      </c>
      <c r="P3087">
        <v>0.27727407999999998</v>
      </c>
      <c r="Q3087">
        <v>0.85398934000000004</v>
      </c>
      <c r="R3087">
        <v>4.0160772800000002</v>
      </c>
      <c r="S3087">
        <v>4.1049099</v>
      </c>
      <c r="T3087">
        <v>1.5546525999999998</v>
      </c>
      <c r="U3087"/>
      <c r="V3087"/>
      <c r="W3087">
        <v>2.8688319999999996E-2</v>
      </c>
      <c r="X3087"/>
      <c r="Y3087">
        <v>1.5942620000000001E-2</v>
      </c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  <c r="AW3087"/>
      <c r="AX3087"/>
      <c r="AY3087"/>
      <c r="AZ3087"/>
      <c r="BA3087"/>
      <c r="BB3087"/>
      <c r="BC3087"/>
    </row>
    <row r="3088" spans="1:55" x14ac:dyDescent="0.2">
      <c r="A3088" s="3" t="str">
        <f t="shared" si="48"/>
        <v>GreeceAR6_FAO1994</v>
      </c>
      <c r="B3088" t="s">
        <v>291</v>
      </c>
      <c r="C3088" t="s">
        <v>292</v>
      </c>
      <c r="D3088" t="s">
        <v>300</v>
      </c>
      <c r="E3088" t="s">
        <v>70</v>
      </c>
      <c r="F3088">
        <v>97.017379361308727</v>
      </c>
      <c r="G3088">
        <v>9.228393339293179</v>
      </c>
      <c r="H3088" t="s">
        <v>217</v>
      </c>
      <c r="I3088" t="s">
        <v>169</v>
      </c>
      <c r="J3088">
        <v>2.9154211260692163E-3</v>
      </c>
      <c r="K3088">
        <v>0.78472108135146956</v>
      </c>
      <c r="L3088">
        <v>5.71470913773095E-2</v>
      </c>
      <c r="M3088"/>
      <c r="N3088">
        <v>7.0317662674257653E-2</v>
      </c>
      <c r="O3088">
        <v>8.781416459696334E-2</v>
      </c>
      <c r="P3088">
        <v>0.32462384</v>
      </c>
      <c r="Q3088">
        <v>0.84916469999999999</v>
      </c>
      <c r="R3088">
        <v>4.0008697599999996</v>
      </c>
      <c r="S3088">
        <v>4.2325919999999995</v>
      </c>
      <c r="T3088">
        <v>1.5541794</v>
      </c>
      <c r="U3088"/>
      <c r="V3088"/>
      <c r="W3088">
        <v>2.8688319999999996E-2</v>
      </c>
      <c r="X3088"/>
      <c r="Y3088">
        <v>1.5942620000000001E-2</v>
      </c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  <c r="AW3088"/>
      <c r="AX3088"/>
      <c r="AY3088"/>
      <c r="AZ3088"/>
      <c r="BA3088"/>
      <c r="BB3088"/>
      <c r="BC3088"/>
    </row>
    <row r="3089" spans="1:55" x14ac:dyDescent="0.2">
      <c r="A3089" s="3" t="str">
        <f t="shared" si="48"/>
        <v>GreeceAR6_FAO1995</v>
      </c>
      <c r="B3089" t="s">
        <v>291</v>
      </c>
      <c r="C3089" t="s">
        <v>292</v>
      </c>
      <c r="D3089" t="s">
        <v>300</v>
      </c>
      <c r="E3089" t="s">
        <v>68</v>
      </c>
      <c r="F3089">
        <v>100.03070236862791</v>
      </c>
      <c r="G3089">
        <v>9.4706734856641361</v>
      </c>
      <c r="H3089" t="s">
        <v>147</v>
      </c>
      <c r="I3089" t="s">
        <v>169</v>
      </c>
      <c r="J3089">
        <v>2.9380243757651191E-3</v>
      </c>
      <c r="K3089">
        <v>0.78807414860550873</v>
      </c>
      <c r="L3089">
        <v>5.5502883642206263E-2</v>
      </c>
      <c r="M3089"/>
      <c r="N3089">
        <v>7.2569580928214777E-2</v>
      </c>
      <c r="O3089">
        <v>8.3853386824070272E-2</v>
      </c>
      <c r="P3089">
        <v>0.35786768000000002</v>
      </c>
      <c r="Q3089">
        <v>0.84844953999999995</v>
      </c>
      <c r="R3089">
        <v>4.0179568000000003</v>
      </c>
      <c r="S3089">
        <v>4.0484534999999999</v>
      </c>
      <c r="T3089">
        <v>1.5624626000000001</v>
      </c>
      <c r="U3089"/>
      <c r="V3089"/>
      <c r="W3089">
        <v>2.8688319999999996E-2</v>
      </c>
      <c r="X3089"/>
      <c r="Y3089">
        <v>1.5942620000000001E-2</v>
      </c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  <c r="AW3089"/>
      <c r="AX3089"/>
      <c r="AY3089"/>
      <c r="AZ3089"/>
      <c r="BA3089"/>
      <c r="BB3089"/>
      <c r="BC3089"/>
    </row>
    <row r="3090" spans="1:55" x14ac:dyDescent="0.2">
      <c r="A3090" s="3" t="str">
        <f t="shared" si="48"/>
        <v>GreeceAR6_FAO1996</v>
      </c>
      <c r="B3090" t="s">
        <v>291</v>
      </c>
      <c r="C3090" t="s">
        <v>292</v>
      </c>
      <c r="D3090" t="s">
        <v>300</v>
      </c>
      <c r="E3090" t="s">
        <v>65</v>
      </c>
      <c r="F3090">
        <v>100.45852051757512</v>
      </c>
      <c r="G3090">
        <v>9.4693575633035891</v>
      </c>
      <c r="H3090" t="s">
        <v>230</v>
      </c>
      <c r="I3090" t="s">
        <v>167</v>
      </c>
      <c r="J3090">
        <v>2.9195824020223807E-3</v>
      </c>
      <c r="K3090">
        <v>0.78448638934148585</v>
      </c>
      <c r="L3090">
        <v>5.634010746926766E-2</v>
      </c>
      <c r="M3090"/>
      <c r="N3090">
        <v>7.3541067078513545E-2</v>
      </c>
      <c r="O3090">
        <v>8.5632436110732901E-2</v>
      </c>
      <c r="P3090">
        <v>0.39222128000000001</v>
      </c>
      <c r="Q3090">
        <v>0.84143668000000005</v>
      </c>
      <c r="R3090">
        <v>4.0476374399999999</v>
      </c>
      <c r="S3090">
        <v>4.2010059000000002</v>
      </c>
      <c r="T3090">
        <v>1.5620387</v>
      </c>
      <c r="U3090"/>
      <c r="V3090"/>
      <c r="W3090">
        <v>3.0493020000000003E-2</v>
      </c>
      <c r="X3090"/>
      <c r="Y3090">
        <v>1.7307740000000002E-2</v>
      </c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  <c r="AW3090"/>
      <c r="AX3090"/>
      <c r="AY3090"/>
      <c r="AZ3090"/>
      <c r="BA3090"/>
      <c r="BB3090"/>
      <c r="BC3090"/>
    </row>
    <row r="3091" spans="1:55" x14ac:dyDescent="0.2">
      <c r="A3091" s="3" t="str">
        <f t="shared" si="48"/>
        <v>GreeceAR6_FAO1997</v>
      </c>
      <c r="B3091" t="s">
        <v>291</v>
      </c>
      <c r="C3091" t="s">
        <v>292</v>
      </c>
      <c r="D3091" t="s">
        <v>300</v>
      </c>
      <c r="E3091" t="s">
        <v>64</v>
      </c>
      <c r="F3091">
        <v>101.14108191625071</v>
      </c>
      <c r="G3091">
        <v>9.4867859336548062</v>
      </c>
      <c r="H3091" t="s">
        <v>241</v>
      </c>
      <c r="I3091" t="s">
        <v>167</v>
      </c>
      <c r="J3091">
        <v>2.8282226006422443E-3</v>
      </c>
      <c r="K3091">
        <v>0.78875120320456882</v>
      </c>
      <c r="L3091">
        <v>5.5554674571557133E-2</v>
      </c>
      <c r="M3091"/>
      <c r="N3091">
        <v>7.2327301538863881E-2</v>
      </c>
      <c r="O3091">
        <v>8.3366820685010182E-2</v>
      </c>
      <c r="P3091">
        <v>0.39871935999999997</v>
      </c>
      <c r="Q3091">
        <v>0.83634505999999997</v>
      </c>
      <c r="R3091">
        <v>4.0499603200000003</v>
      </c>
      <c r="S3091">
        <v>4.0202252999999999</v>
      </c>
      <c r="T3091">
        <v>1.561696</v>
      </c>
      <c r="U3091"/>
      <c r="V3091"/>
      <c r="W3091">
        <v>3.6100800000000002E-2</v>
      </c>
      <c r="X3091"/>
      <c r="Y3091">
        <v>1.845486E-2</v>
      </c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  <c r="AW3091"/>
      <c r="AX3091"/>
      <c r="AY3091"/>
      <c r="AZ3091"/>
      <c r="BA3091"/>
      <c r="BB3091"/>
      <c r="BC3091"/>
    </row>
    <row r="3092" spans="1:55" x14ac:dyDescent="0.2">
      <c r="A3092" s="3" t="str">
        <f t="shared" si="48"/>
        <v>GreeceAR6_FAO1998</v>
      </c>
      <c r="B3092" t="s">
        <v>291</v>
      </c>
      <c r="C3092" t="s">
        <v>292</v>
      </c>
      <c r="D3092" t="s">
        <v>300</v>
      </c>
      <c r="E3092" t="s">
        <v>62</v>
      </c>
      <c r="F3092">
        <v>104.75260948755349</v>
      </c>
      <c r="G3092">
        <v>9.771234694878153</v>
      </c>
      <c r="H3092" t="s">
        <v>169</v>
      </c>
      <c r="I3092" t="s">
        <v>167</v>
      </c>
      <c r="J3092">
        <v>2.9707942415601028E-3</v>
      </c>
      <c r="K3092">
        <v>0.79483641098276536</v>
      </c>
      <c r="L3092">
        <v>5.5534094797596446E-2</v>
      </c>
      <c r="M3092"/>
      <c r="N3092">
        <v>6.8290112397246569E-2</v>
      </c>
      <c r="O3092">
        <v>8.1339381822391657E-2</v>
      </c>
      <c r="P3092">
        <v>0.35986960000000001</v>
      </c>
      <c r="Q3092">
        <v>0.84075989999999989</v>
      </c>
      <c r="R3092">
        <v>4.0515759999999998</v>
      </c>
      <c r="S3092">
        <v>3.9229008000000003</v>
      </c>
      <c r="T3092">
        <v>1.5608483000000002</v>
      </c>
      <c r="U3092"/>
      <c r="V3092"/>
      <c r="W3092">
        <v>0.2281936</v>
      </c>
      <c r="X3092"/>
      <c r="Y3092">
        <v>4.6304779999999997E-2</v>
      </c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  <c r="AW3092"/>
      <c r="AX3092"/>
      <c r="AY3092"/>
      <c r="AZ3092"/>
      <c r="BA3092"/>
      <c r="BB3092"/>
      <c r="BC3092"/>
    </row>
    <row r="3093" spans="1:55" x14ac:dyDescent="0.2">
      <c r="A3093" s="3" t="str">
        <f t="shared" si="48"/>
        <v>GreeceAR6_FAO1999</v>
      </c>
      <c r="B3093" t="s">
        <v>291</v>
      </c>
      <c r="C3093" t="s">
        <v>292</v>
      </c>
      <c r="D3093" t="s">
        <v>300</v>
      </c>
      <c r="E3093" t="s">
        <v>60</v>
      </c>
      <c r="F3093">
        <v>104.73940325804494</v>
      </c>
      <c r="G3093">
        <v>9.7326094133142309</v>
      </c>
      <c r="H3093" t="s">
        <v>202</v>
      </c>
      <c r="I3093" t="s">
        <v>202</v>
      </c>
      <c r="J3093">
        <v>2.970595559695617E-3</v>
      </c>
      <c r="K3093">
        <v>0.79790467352799099</v>
      </c>
      <c r="L3093">
        <v>5.5033611042128505E-2</v>
      </c>
      <c r="M3093"/>
      <c r="N3093">
        <v>6.8367759157345387E-2</v>
      </c>
      <c r="O3093">
        <v>7.8693956272535032E-2</v>
      </c>
      <c r="P3093">
        <v>0.32000528</v>
      </c>
      <c r="Q3093">
        <v>0.84112043999999997</v>
      </c>
      <c r="R3093">
        <v>4.0640988800000004</v>
      </c>
      <c r="S3093">
        <v>3.9165125999999999</v>
      </c>
      <c r="T3093">
        <v>1.5590387000000001</v>
      </c>
      <c r="U3093"/>
      <c r="V3093"/>
      <c r="W3093">
        <v>1.8956000000000001E-2</v>
      </c>
      <c r="X3093"/>
      <c r="Y3093">
        <v>1.3931760000000001E-2</v>
      </c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  <c r="AW3093"/>
      <c r="AX3093"/>
      <c r="AY3093"/>
      <c r="AZ3093"/>
      <c r="BA3093"/>
      <c r="BB3093"/>
      <c r="BC3093"/>
    </row>
    <row r="3094" spans="1:55" x14ac:dyDescent="0.2">
      <c r="A3094" s="3" t="str">
        <f t="shared" si="48"/>
        <v>GreeceAR6_FAO2000</v>
      </c>
      <c r="B3094" t="s">
        <v>291</v>
      </c>
      <c r="C3094" t="s">
        <v>292</v>
      </c>
      <c r="D3094" t="s">
        <v>300</v>
      </c>
      <c r="E3094" t="s">
        <v>58</v>
      </c>
      <c r="F3094">
        <v>111.99486515722882</v>
      </c>
      <c r="G3094">
        <v>10.364321220331586</v>
      </c>
      <c r="H3094" t="s">
        <v>202</v>
      </c>
      <c r="I3094" t="s">
        <v>213</v>
      </c>
      <c r="J3094">
        <v>3.1131497616523245E-3</v>
      </c>
      <c r="K3094">
        <v>0.80858998845343122</v>
      </c>
      <c r="L3094">
        <v>5.1473577191702577E-2</v>
      </c>
      <c r="M3094"/>
      <c r="N3094">
        <v>6.561114338448179E-2</v>
      </c>
      <c r="O3094">
        <v>7.4325290970384428E-2</v>
      </c>
      <c r="P3094">
        <v>0.27387408000000002</v>
      </c>
      <c r="Q3094">
        <v>0.85932511999999994</v>
      </c>
      <c r="R3094">
        <v>4.1259544000000004</v>
      </c>
      <c r="S3094">
        <v>3.9197612999999998</v>
      </c>
      <c r="T3094">
        <v>1.5582349999999998</v>
      </c>
      <c r="U3094"/>
      <c r="V3094"/>
      <c r="W3094">
        <v>5.1853879999999998E-2</v>
      </c>
      <c r="X3094"/>
      <c r="Y3094">
        <v>2.4825420000000001E-2</v>
      </c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  <c r="AW3094"/>
      <c r="AX3094"/>
      <c r="AY3094"/>
      <c r="AZ3094"/>
      <c r="BA3094"/>
      <c r="BB3094"/>
      <c r="BC3094"/>
    </row>
    <row r="3095" spans="1:55" x14ac:dyDescent="0.2">
      <c r="A3095" s="3" t="str">
        <f t="shared" si="48"/>
        <v>GreeceAR6_FAO2001</v>
      </c>
      <c r="B3095" t="s">
        <v>291</v>
      </c>
      <c r="C3095" t="s">
        <v>292</v>
      </c>
      <c r="D3095" t="s">
        <v>300</v>
      </c>
      <c r="E3095" t="s">
        <v>55</v>
      </c>
      <c r="F3095">
        <v>112.84259138995469</v>
      </c>
      <c r="G3095">
        <v>10.388622729861384</v>
      </c>
      <c r="H3095" t="s">
        <v>206</v>
      </c>
      <c r="I3095" t="s">
        <v>202</v>
      </c>
      <c r="J3095">
        <v>3.1308308920110907E-3</v>
      </c>
      <c r="K3095">
        <v>0.82196311149226253</v>
      </c>
      <c r="L3095">
        <v>4.3691702814459707E-2</v>
      </c>
      <c r="M3095"/>
      <c r="N3095">
        <v>6.441564098147072E-2</v>
      </c>
      <c r="O3095">
        <v>6.9929544711806971E-2</v>
      </c>
      <c r="P3095">
        <v>0.28936448000000003</v>
      </c>
      <c r="Q3095">
        <v>0.8222578599999999</v>
      </c>
      <c r="R3095">
        <v>4.0783598399999992</v>
      </c>
      <c r="S3095">
        <v>3.7787022000000001</v>
      </c>
      <c r="T3095">
        <v>1.5577019000000001</v>
      </c>
      <c r="U3095"/>
      <c r="V3095"/>
      <c r="W3095">
        <v>1.2260000000000003E-4</v>
      </c>
      <c r="X3095"/>
      <c r="Y3095">
        <v>3.8691999999999997E-3</v>
      </c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  <c r="AW3095"/>
      <c r="AX3095"/>
      <c r="AY3095"/>
      <c r="AZ3095"/>
      <c r="BA3095"/>
      <c r="BB3095"/>
      <c r="BC3095"/>
    </row>
    <row r="3096" spans="1:55" x14ac:dyDescent="0.2">
      <c r="A3096" s="3" t="str">
        <f t="shared" si="48"/>
        <v>GreeceAR6_FAO2002</v>
      </c>
      <c r="B3096" t="s">
        <v>291</v>
      </c>
      <c r="C3096" t="s">
        <v>292</v>
      </c>
      <c r="D3096" t="s">
        <v>300</v>
      </c>
      <c r="E3096" t="s">
        <v>52</v>
      </c>
      <c r="F3096">
        <v>112.81855655442371</v>
      </c>
      <c r="G3096">
        <v>10.348406612500296</v>
      </c>
      <c r="H3096" t="s">
        <v>206</v>
      </c>
      <c r="I3096" t="s">
        <v>167</v>
      </c>
      <c r="J3096">
        <v>3.0516484151510096E-3</v>
      </c>
      <c r="K3096">
        <v>0.82523174554996215</v>
      </c>
      <c r="L3096">
        <v>4.3251337263942979E-2</v>
      </c>
      <c r="M3096"/>
      <c r="N3096">
        <v>6.2002745408717225E-2</v>
      </c>
      <c r="O3096">
        <v>6.9514171777377606E-2</v>
      </c>
      <c r="P3096">
        <v>0.30796927999999996</v>
      </c>
      <c r="Q3096">
        <v>0.80306858000000003</v>
      </c>
      <c r="R3096">
        <v>4.0776308800000001</v>
      </c>
      <c r="S3096">
        <v>3.7328109000000005</v>
      </c>
      <c r="T3096">
        <v>1.5568004</v>
      </c>
      <c r="U3096"/>
      <c r="V3096"/>
      <c r="W3096">
        <v>7.8747999999999991E-4</v>
      </c>
      <c r="X3096"/>
      <c r="Y3096">
        <v>1.6130399999999998E-3</v>
      </c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  <c r="AW3096"/>
      <c r="AX3096"/>
      <c r="AY3096"/>
      <c r="AZ3096"/>
      <c r="BA3096"/>
      <c r="BB3096"/>
      <c r="BC3096"/>
    </row>
    <row r="3097" spans="1:55" x14ac:dyDescent="0.2">
      <c r="A3097" s="3" t="str">
        <f t="shared" si="48"/>
        <v>GreeceAR6_FAO2003</v>
      </c>
      <c r="B3097" t="s">
        <v>291</v>
      </c>
      <c r="C3097" t="s">
        <v>292</v>
      </c>
      <c r="D3097" t="s">
        <v>300</v>
      </c>
      <c r="E3097" t="s">
        <v>50</v>
      </c>
      <c r="F3097">
        <v>116.40733465732565</v>
      </c>
      <c r="G3097">
        <v>10.652140282531651</v>
      </c>
      <c r="H3097" t="s">
        <v>218</v>
      </c>
      <c r="I3097" t="s">
        <v>169</v>
      </c>
      <c r="J3097">
        <v>3.0666595786374134E-3</v>
      </c>
      <c r="K3097">
        <v>0.83030121357441478</v>
      </c>
      <c r="L3097">
        <v>4.3029604677904329E-2</v>
      </c>
      <c r="M3097"/>
      <c r="N3097">
        <v>6.018988228789382E-2</v>
      </c>
      <c r="O3097">
        <v>6.6479299459787075E-2</v>
      </c>
      <c r="P3097">
        <v>0.31962175999999998</v>
      </c>
      <c r="Q3097">
        <v>0.7875414799999999</v>
      </c>
      <c r="R3097">
        <v>4.0351771200000002</v>
      </c>
      <c r="S3097">
        <v>3.6776649000000003</v>
      </c>
      <c r="T3097">
        <v>1.5549710999999999</v>
      </c>
      <c r="U3097"/>
      <c r="V3097"/>
      <c r="W3097"/>
      <c r="X3097"/>
      <c r="Y3097">
        <v>9.0463999999999996E-4</v>
      </c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/>
      <c r="AW3097"/>
      <c r="AX3097"/>
      <c r="AY3097"/>
      <c r="AZ3097"/>
      <c r="BA3097"/>
      <c r="BB3097"/>
      <c r="BC3097"/>
    </row>
    <row r="3098" spans="1:55" x14ac:dyDescent="0.2">
      <c r="A3098" s="3" t="str">
        <f t="shared" si="48"/>
        <v>GreeceAR6_FAO2004</v>
      </c>
      <c r="B3098" t="s">
        <v>291</v>
      </c>
      <c r="C3098" t="s">
        <v>292</v>
      </c>
      <c r="D3098" t="s">
        <v>300</v>
      </c>
      <c r="E3098" t="s">
        <v>46</v>
      </c>
      <c r="F3098">
        <v>116.28555035923092</v>
      </c>
      <c r="G3098">
        <v>10.614701386246962</v>
      </c>
      <c r="H3098" t="s">
        <v>213</v>
      </c>
      <c r="I3098" t="s">
        <v>147</v>
      </c>
      <c r="J3098">
        <v>2.9231694302288436E-3</v>
      </c>
      <c r="K3098">
        <v>0.82844382705335406</v>
      </c>
      <c r="L3098">
        <v>4.3107941350904531E-2</v>
      </c>
      <c r="M3098"/>
      <c r="N3098">
        <v>6.0008295632810058E-2</v>
      </c>
      <c r="O3098">
        <v>6.8439935962931409E-2</v>
      </c>
      <c r="P3098">
        <v>0.32480335999999999</v>
      </c>
      <c r="Q3098">
        <v>0.83903923999999996</v>
      </c>
      <c r="R3098">
        <v>4.1281793599999999</v>
      </c>
      <c r="S3098">
        <v>3.7473890999999999</v>
      </c>
      <c r="T3098">
        <v>1.5538566</v>
      </c>
      <c r="U3098"/>
      <c r="V3098"/>
      <c r="W3098">
        <v>6.4030000000000011E-4</v>
      </c>
      <c r="X3098"/>
      <c r="Y3098">
        <v>1.6130399999999998E-3</v>
      </c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  <c r="AW3098"/>
      <c r="AX3098"/>
      <c r="AY3098"/>
      <c r="AZ3098"/>
      <c r="BA3098"/>
      <c r="BB3098"/>
      <c r="BC3098"/>
    </row>
    <row r="3099" spans="1:55" x14ac:dyDescent="0.2">
      <c r="A3099" s="3" t="str">
        <f t="shared" si="48"/>
        <v>GreeceAR6_FAO2005</v>
      </c>
      <c r="B3099" t="s">
        <v>291</v>
      </c>
      <c r="C3099" t="s">
        <v>292</v>
      </c>
      <c r="D3099" t="s">
        <v>300</v>
      </c>
      <c r="E3099" t="s">
        <v>43</v>
      </c>
      <c r="F3099">
        <v>118.180378700025</v>
      </c>
      <c r="G3099">
        <v>10.75607547941426</v>
      </c>
      <c r="H3099" t="s">
        <v>206</v>
      </c>
      <c r="I3099" t="s">
        <v>144</v>
      </c>
      <c r="J3099">
        <v>2.9044470826896708E-3</v>
      </c>
      <c r="K3099">
        <v>0.8294528013325726</v>
      </c>
      <c r="L3099">
        <v>4.336838118515899E-2</v>
      </c>
      <c r="M3099"/>
      <c r="N3099">
        <v>6.2650760761813945E-2</v>
      </c>
      <c r="O3099">
        <v>6.4528056720454433E-2</v>
      </c>
      <c r="P3099">
        <v>0.30536352</v>
      </c>
      <c r="Q3099">
        <v>0.82834719999999995</v>
      </c>
      <c r="R3099">
        <v>4.0378400000000001</v>
      </c>
      <c r="S3099">
        <v>3.5363874000000002</v>
      </c>
      <c r="T3099">
        <v>1.5532008000000002</v>
      </c>
      <c r="U3099"/>
      <c r="V3099"/>
      <c r="W3099"/>
      <c r="X3099"/>
      <c r="Y3099">
        <v>1.65394E-3</v>
      </c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  <c r="AW3099"/>
      <c r="AX3099"/>
      <c r="AY3099"/>
      <c r="AZ3099"/>
      <c r="BA3099"/>
      <c r="BB3099"/>
      <c r="BC3099"/>
    </row>
    <row r="3100" spans="1:55" x14ac:dyDescent="0.2">
      <c r="A3100" s="3" t="str">
        <f t="shared" si="48"/>
        <v>GreeceAR6_FAO2006</v>
      </c>
      <c r="B3100" t="s">
        <v>291</v>
      </c>
      <c r="C3100" t="s">
        <v>292</v>
      </c>
      <c r="D3100" t="s">
        <v>300</v>
      </c>
      <c r="E3100" t="s">
        <v>39</v>
      </c>
      <c r="F3100">
        <v>116.8283512381239</v>
      </c>
      <c r="G3100">
        <v>10.601135537845662</v>
      </c>
      <c r="H3100" t="s">
        <v>202</v>
      </c>
      <c r="I3100" t="s">
        <v>144</v>
      </c>
      <c r="J3100">
        <v>2.7716281278852063E-3</v>
      </c>
      <c r="K3100">
        <v>0.82918045737357959</v>
      </c>
      <c r="L3100">
        <v>4.5507380022497441E-2</v>
      </c>
      <c r="M3100"/>
      <c r="N3100">
        <v>6.0959354913638394E-2</v>
      </c>
      <c r="O3100">
        <v>6.4352807690284508E-2</v>
      </c>
      <c r="P3100">
        <v>0.31841407999999999</v>
      </c>
      <c r="Q3100">
        <v>0.81560389999999994</v>
      </c>
      <c r="R3100">
        <v>4.0344536</v>
      </c>
      <c r="S3100">
        <v>3.4247304000000001</v>
      </c>
      <c r="T3100">
        <v>1.5527211999999999</v>
      </c>
      <c r="U3100"/>
      <c r="V3100"/>
      <c r="W3100">
        <v>5.0708199999999993E-3</v>
      </c>
      <c r="X3100"/>
      <c r="Y3100">
        <v>7.71654E-3</v>
      </c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  <c r="AW3100"/>
      <c r="AX3100"/>
      <c r="AY3100"/>
      <c r="AZ3100"/>
      <c r="BA3100"/>
      <c r="BB3100"/>
      <c r="BC3100"/>
    </row>
    <row r="3101" spans="1:55" x14ac:dyDescent="0.2">
      <c r="A3101" s="3" t="str">
        <f t="shared" si="48"/>
        <v>GreeceAR6_FAO2007</v>
      </c>
      <c r="B3101" t="s">
        <v>291</v>
      </c>
      <c r="C3101" t="s">
        <v>292</v>
      </c>
      <c r="D3101" t="s">
        <v>300</v>
      </c>
      <c r="E3101" t="s">
        <v>37</v>
      </c>
      <c r="F3101">
        <v>120.7352568240522</v>
      </c>
      <c r="G3101">
        <v>10.927777695981355</v>
      </c>
      <c r="H3101" t="s">
        <v>208</v>
      </c>
      <c r="I3101" t="s">
        <v>169</v>
      </c>
      <c r="J3101">
        <v>2.8161379419418763E-3</v>
      </c>
      <c r="K3101">
        <v>0.83483835779211168</v>
      </c>
      <c r="L3101">
        <v>4.2431776288605422E-2</v>
      </c>
      <c r="M3101"/>
      <c r="N3101">
        <v>5.737687104804403E-2</v>
      </c>
      <c r="O3101">
        <v>6.535299487123894E-2</v>
      </c>
      <c r="P3101">
        <v>0.35079568</v>
      </c>
      <c r="Q3101">
        <v>0.81669831999999998</v>
      </c>
      <c r="R3101">
        <v>4.0531128000000001</v>
      </c>
      <c r="S3101">
        <v>3.5713314</v>
      </c>
      <c r="T3101">
        <v>1.5513671999999998</v>
      </c>
      <c r="U3101"/>
      <c r="V3101"/>
      <c r="W3101">
        <v>6.9304599999999994E-2</v>
      </c>
      <c r="X3101"/>
      <c r="Y3101">
        <v>0.11933412</v>
      </c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  <c r="AW3101"/>
      <c r="AX3101"/>
      <c r="AY3101"/>
      <c r="AZ3101"/>
      <c r="BA3101"/>
      <c r="BB3101"/>
      <c r="BC3101"/>
    </row>
    <row r="3102" spans="1:55" x14ac:dyDescent="0.2">
      <c r="A3102" s="3" t="str">
        <f t="shared" si="48"/>
        <v>GreeceAR6_FAO2008</v>
      </c>
      <c r="B3102" t="s">
        <v>291</v>
      </c>
      <c r="C3102" t="s">
        <v>292</v>
      </c>
      <c r="D3102" t="s">
        <v>300</v>
      </c>
      <c r="E3102" t="s">
        <v>33</v>
      </c>
      <c r="F3102">
        <v>116.39655885980036</v>
      </c>
      <c r="G3102">
        <v>10.507151967590108</v>
      </c>
      <c r="H3102" t="s">
        <v>218</v>
      </c>
      <c r="I3102" t="s">
        <v>217</v>
      </c>
      <c r="J3102">
        <v>2.7011504896589707E-3</v>
      </c>
      <c r="K3102">
        <v>0.83466356892972693</v>
      </c>
      <c r="L3102">
        <v>4.4120444194422792E-2</v>
      </c>
      <c r="M3102"/>
      <c r="N3102">
        <v>5.635623660528339E-2</v>
      </c>
      <c r="O3102">
        <v>6.4859750270566952E-2</v>
      </c>
      <c r="P3102">
        <v>0.34451519999999997</v>
      </c>
      <c r="Q3102">
        <v>0.80785956000000003</v>
      </c>
      <c r="R3102">
        <v>4.0453852799999996</v>
      </c>
      <c r="S3102">
        <v>3.4184787000000001</v>
      </c>
      <c r="T3102">
        <v>1.5504656999999999</v>
      </c>
      <c r="U3102"/>
      <c r="V3102"/>
      <c r="W3102">
        <v>6.1035000000000004E-3</v>
      </c>
      <c r="X3102"/>
      <c r="Y3102">
        <v>1.4721959999999999E-2</v>
      </c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/>
      <c r="AW3102"/>
      <c r="AX3102"/>
      <c r="AY3102"/>
      <c r="AZ3102"/>
      <c r="BA3102"/>
      <c r="BB3102"/>
      <c r="BC3102"/>
    </row>
    <row r="3103" spans="1:55" x14ac:dyDescent="0.2">
      <c r="A3103" s="3" t="str">
        <f t="shared" si="48"/>
        <v>GreeceAR6_FAO2009</v>
      </c>
      <c r="B3103" t="s">
        <v>291</v>
      </c>
      <c r="C3103" t="s">
        <v>292</v>
      </c>
      <c r="D3103" t="s">
        <v>300</v>
      </c>
      <c r="E3103" t="s">
        <v>31</v>
      </c>
      <c r="F3103">
        <v>110.13686153003357</v>
      </c>
      <c r="G3103">
        <v>9.915971275638956</v>
      </c>
      <c r="H3103" t="s">
        <v>213</v>
      </c>
      <c r="I3103" t="s">
        <v>144</v>
      </c>
      <c r="J3103">
        <v>2.559774859615832E-3</v>
      </c>
      <c r="K3103">
        <v>0.8436279068465683</v>
      </c>
      <c r="L3103">
        <v>4.3767368009966535E-2</v>
      </c>
      <c r="M3103"/>
      <c r="N3103">
        <v>4.5755032336554542E-2</v>
      </c>
      <c r="O3103">
        <v>6.6849692806910666E-2</v>
      </c>
      <c r="P3103">
        <v>0.38429791999999996</v>
      </c>
      <c r="Q3103">
        <v>0.79612233999999993</v>
      </c>
      <c r="R3103">
        <v>4.0220041599999998</v>
      </c>
      <c r="S3103">
        <v>3.233139</v>
      </c>
      <c r="T3103">
        <v>1.5491593000000001</v>
      </c>
      <c r="U3103"/>
      <c r="V3103"/>
      <c r="W3103">
        <v>2.7250000000000001E-4</v>
      </c>
      <c r="X3103"/>
      <c r="Y3103">
        <v>1.7629300000000001E-2</v>
      </c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  <c r="AW3103"/>
      <c r="AX3103"/>
      <c r="AY3103"/>
      <c r="AZ3103"/>
      <c r="BA3103"/>
      <c r="BB3103"/>
      <c r="BC3103"/>
    </row>
    <row r="3104" spans="1:55" x14ac:dyDescent="0.2">
      <c r="A3104" s="3" t="str">
        <f t="shared" si="48"/>
        <v>GreeceAR6_FAO2010</v>
      </c>
      <c r="B3104" t="s">
        <v>291</v>
      </c>
      <c r="C3104" t="s">
        <v>292</v>
      </c>
      <c r="D3104" t="s">
        <v>300</v>
      </c>
      <c r="E3104" t="s">
        <v>30</v>
      </c>
      <c r="F3104">
        <v>103.36573931601767</v>
      </c>
      <c r="G3104">
        <v>9.2943593147640797</v>
      </c>
      <c r="H3104" t="s">
        <v>144</v>
      </c>
      <c r="I3104" t="s">
        <v>241</v>
      </c>
      <c r="J3104">
        <v>2.3082096928066865E-3</v>
      </c>
      <c r="K3104">
        <v>0.83080282628744961</v>
      </c>
      <c r="L3104">
        <v>4.9719217687051565E-2</v>
      </c>
      <c r="M3104"/>
      <c r="N3104">
        <v>4.5661884951186504E-2</v>
      </c>
      <c r="O3104">
        <v>7.3816071074312303E-2</v>
      </c>
      <c r="P3104">
        <v>0.41197663999999995</v>
      </c>
      <c r="Q3104">
        <v>0.80012753999999997</v>
      </c>
      <c r="R3104">
        <v>4.0750958400000004</v>
      </c>
      <c r="S3104">
        <v>3.4351316999999999</v>
      </c>
      <c r="T3104">
        <v>1.5477659000000001</v>
      </c>
      <c r="U3104"/>
      <c r="V3104"/>
      <c r="W3104"/>
      <c r="X3104"/>
      <c r="Y3104">
        <v>3.5422000000000001E-3</v>
      </c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  <c r="AW3104"/>
      <c r="AX3104"/>
      <c r="AY3104"/>
      <c r="AZ3104"/>
      <c r="BA3104"/>
      <c r="BB3104"/>
      <c r="BC3104"/>
    </row>
    <row r="3105" spans="1:55" x14ac:dyDescent="0.2">
      <c r="A3105" s="3" t="str">
        <f t="shared" si="48"/>
        <v>GreeceAR6_FAO2011</v>
      </c>
      <c r="B3105" t="s">
        <v>291</v>
      </c>
      <c r="C3105" t="s">
        <v>292</v>
      </c>
      <c r="D3105" t="s">
        <v>300</v>
      </c>
      <c r="E3105" t="s">
        <v>29</v>
      </c>
      <c r="F3105">
        <v>102.49115679273662</v>
      </c>
      <c r="G3105">
        <v>9.2293641565525828</v>
      </c>
      <c r="H3105" t="s">
        <v>144</v>
      </c>
      <c r="I3105" t="s">
        <v>230</v>
      </c>
      <c r="J3105">
        <v>2.2818387525424038E-3</v>
      </c>
      <c r="K3105">
        <v>0.82665653199885869</v>
      </c>
      <c r="L3105">
        <v>4.7869551013993393E-2</v>
      </c>
      <c r="M3105"/>
      <c r="N3105">
        <v>2.9091721009240231E-2</v>
      </c>
      <c r="O3105">
        <v>9.6382195977907634E-2</v>
      </c>
      <c r="P3105">
        <v>0.42382223999999996</v>
      </c>
      <c r="Q3105">
        <v>0.77696693999999988</v>
      </c>
      <c r="R3105">
        <v>4.0188135999999997</v>
      </c>
      <c r="S3105">
        <v>3.2353775999999996</v>
      </c>
      <c r="T3105">
        <v>1.5470690999999999</v>
      </c>
      <c r="U3105"/>
      <c r="V3105"/>
      <c r="W3105">
        <v>1.5313200000000001E-2</v>
      </c>
      <c r="X3105"/>
      <c r="Y3105">
        <v>1.2662040000000001E-2</v>
      </c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  <c r="AW3105"/>
      <c r="AX3105"/>
      <c r="AY3105"/>
      <c r="AZ3105"/>
      <c r="BA3105"/>
      <c r="BB3105"/>
      <c r="BC3105"/>
    </row>
    <row r="3106" spans="1:55" x14ac:dyDescent="0.2">
      <c r="A3106" s="3" t="str">
        <f t="shared" si="48"/>
        <v>GreeceAR6_FAO2012</v>
      </c>
      <c r="B3106" t="s">
        <v>291</v>
      </c>
      <c r="C3106" t="s">
        <v>292</v>
      </c>
      <c r="D3106" t="s">
        <v>300</v>
      </c>
      <c r="E3106" t="s">
        <v>28</v>
      </c>
      <c r="F3106">
        <v>97.635200263580344</v>
      </c>
      <c r="G3106">
        <v>8.8397558194899339</v>
      </c>
      <c r="H3106" t="s">
        <v>217</v>
      </c>
      <c r="I3106" t="s">
        <v>226</v>
      </c>
      <c r="J3106">
        <v>2.149763052970492E-3</v>
      </c>
      <c r="K3106">
        <v>0.81589361335789312</v>
      </c>
      <c r="L3106">
        <v>4.786099689695919E-2</v>
      </c>
      <c r="M3106"/>
      <c r="N3106">
        <v>3.5869236743537383E-2</v>
      </c>
      <c r="O3106">
        <v>0.10037615300161025</v>
      </c>
      <c r="P3106">
        <v>0.42202432000000001</v>
      </c>
      <c r="Q3106">
        <v>0.77137526000000001</v>
      </c>
      <c r="R3106">
        <v>3.9991969600000004</v>
      </c>
      <c r="S3106">
        <v>3.1824701999999996</v>
      </c>
      <c r="T3106">
        <v>1.5461780000000001</v>
      </c>
      <c r="U3106"/>
      <c r="V3106"/>
      <c r="W3106">
        <v>7.4113999999999994E-3</v>
      </c>
      <c r="X3106"/>
      <c r="Y3106">
        <v>2.330496E-2</v>
      </c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  <c r="AW3106"/>
      <c r="AX3106"/>
      <c r="AY3106"/>
      <c r="AZ3106"/>
      <c r="BA3106"/>
      <c r="BB3106"/>
      <c r="BC3106"/>
    </row>
    <row r="3107" spans="1:55" x14ac:dyDescent="0.2">
      <c r="A3107" s="3" t="str">
        <f t="shared" si="48"/>
        <v>GreeceAR6_FAO2013</v>
      </c>
      <c r="B3107" t="s">
        <v>291</v>
      </c>
      <c r="C3107" t="s">
        <v>292</v>
      </c>
      <c r="D3107" t="s">
        <v>300</v>
      </c>
      <c r="E3107" t="s">
        <v>27</v>
      </c>
      <c r="F3107">
        <v>89.344091958309505</v>
      </c>
      <c r="G3107">
        <v>8.1479592101154736</v>
      </c>
      <c r="H3107" t="s">
        <v>149</v>
      </c>
      <c r="I3107" t="s">
        <v>195</v>
      </c>
      <c r="J3107">
        <v>1.9417490707791555E-3</v>
      </c>
      <c r="K3107">
        <v>0.79681081555601341</v>
      </c>
      <c r="L3107">
        <v>5.3675976538827275E-2</v>
      </c>
      <c r="M3107"/>
      <c r="N3107">
        <v>4.2418636677496888E-2</v>
      </c>
      <c r="O3107">
        <v>0.10709457122766244</v>
      </c>
      <c r="P3107">
        <v>0.38521727999999994</v>
      </c>
      <c r="Q3107">
        <v>0.71787598000000008</v>
      </c>
      <c r="R3107">
        <v>3.8408575999999996</v>
      </c>
      <c r="S3107">
        <v>3.2252492999999998</v>
      </c>
      <c r="T3107">
        <v>1.5447327</v>
      </c>
      <c r="U3107"/>
      <c r="V3107"/>
      <c r="W3107">
        <v>2.7250000000000001E-4</v>
      </c>
      <c r="X3107"/>
      <c r="Y3107">
        <v>6.7438000000000003E-3</v>
      </c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  <c r="AW3107"/>
      <c r="AX3107"/>
      <c r="AY3107"/>
      <c r="AZ3107"/>
      <c r="BA3107"/>
      <c r="BB3107"/>
      <c r="BC3107"/>
    </row>
    <row r="3108" spans="1:55" x14ac:dyDescent="0.2">
      <c r="A3108" s="3" t="str">
        <f t="shared" si="48"/>
        <v>GreeceAR6_FAO2014</v>
      </c>
      <c r="B3108" t="s">
        <v>291</v>
      </c>
      <c r="C3108" t="s">
        <v>292</v>
      </c>
      <c r="D3108" t="s">
        <v>300</v>
      </c>
      <c r="E3108" t="s">
        <v>24</v>
      </c>
      <c r="F3108">
        <v>86.153616740771156</v>
      </c>
      <c r="G3108">
        <v>7.9095069880999889</v>
      </c>
      <c r="H3108" t="s">
        <v>230</v>
      </c>
      <c r="I3108" t="s">
        <v>171</v>
      </c>
      <c r="J3108">
        <v>1.8475599054781099E-3</v>
      </c>
      <c r="K3108">
        <v>0.78896050647434579</v>
      </c>
      <c r="L3108">
        <v>5.6568668145338556E-2</v>
      </c>
      <c r="M3108"/>
      <c r="N3108">
        <v>4.6160578254218411E-2</v>
      </c>
      <c r="O3108">
        <v>0.10831024712609734</v>
      </c>
      <c r="P3108">
        <v>0.37144048000000002</v>
      </c>
      <c r="Q3108">
        <v>0.70132391999999988</v>
      </c>
      <c r="R3108">
        <v>3.7657311999999998</v>
      </c>
      <c r="S3108">
        <v>3.1047471</v>
      </c>
      <c r="T3108">
        <v>1.5424529</v>
      </c>
      <c r="U3108"/>
      <c r="V3108"/>
      <c r="W3108">
        <v>1.70028E-3</v>
      </c>
      <c r="X3108"/>
      <c r="Y3108">
        <v>3.9264199999999999E-3</v>
      </c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  <c r="AW3108"/>
      <c r="AX3108"/>
      <c r="AY3108"/>
      <c r="AZ3108"/>
      <c r="BA3108"/>
      <c r="BB3108"/>
      <c r="BC3108"/>
    </row>
    <row r="3109" spans="1:55" x14ac:dyDescent="0.2">
      <c r="A3109" s="3" t="str">
        <f t="shared" si="48"/>
        <v>GreeceAR6_FAO2015</v>
      </c>
      <c r="B3109" t="s">
        <v>291</v>
      </c>
      <c r="C3109" t="s">
        <v>292</v>
      </c>
      <c r="D3109" t="s">
        <v>300</v>
      </c>
      <c r="E3109" t="s">
        <v>22</v>
      </c>
      <c r="F3109">
        <v>84.274707547319139</v>
      </c>
      <c r="G3109">
        <v>7.7881543999061016</v>
      </c>
      <c r="H3109" t="s">
        <v>121</v>
      </c>
      <c r="I3109" t="s">
        <v>195</v>
      </c>
      <c r="J3109">
        <v>1.8105028682073856E-3</v>
      </c>
      <c r="K3109">
        <v>0.79158999296947385</v>
      </c>
      <c r="L3109">
        <v>5.7761571922326303E-2</v>
      </c>
      <c r="M3109"/>
      <c r="N3109">
        <v>4.2898394980189249E-2</v>
      </c>
      <c r="O3109">
        <v>0.10775004012801066</v>
      </c>
      <c r="P3109">
        <v>0.39814544000000002</v>
      </c>
      <c r="Q3109">
        <v>0.67500123999999995</v>
      </c>
      <c r="R3109">
        <v>3.6703707199999998</v>
      </c>
      <c r="S3109">
        <v>2.9549792999999998</v>
      </c>
      <c r="T3109">
        <v>1.5413559999999999</v>
      </c>
      <c r="U3109"/>
      <c r="V3109"/>
      <c r="W3109">
        <v>3.9510000000000001E-4</v>
      </c>
      <c r="X3109"/>
      <c r="Y3109">
        <v>4.5531199999999999E-3</v>
      </c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  <c r="AW3109"/>
      <c r="AX3109"/>
      <c r="AY3109"/>
      <c r="AZ3109"/>
      <c r="BA3109"/>
      <c r="BB3109"/>
      <c r="BC3109"/>
    </row>
    <row r="3110" spans="1:55" x14ac:dyDescent="0.2">
      <c r="A3110" s="3" t="str">
        <f t="shared" si="48"/>
        <v>GreeceAR6_FAO2016</v>
      </c>
      <c r="B3110" t="s">
        <v>291</v>
      </c>
      <c r="C3110" t="s">
        <v>292</v>
      </c>
      <c r="D3110" t="s">
        <v>300</v>
      </c>
      <c r="E3110" t="s">
        <v>21</v>
      </c>
      <c r="F3110">
        <v>82.754625466420805</v>
      </c>
      <c r="G3110">
        <v>7.6795516122325136</v>
      </c>
      <c r="H3110" t="s">
        <v>195</v>
      </c>
      <c r="I3110" t="s">
        <v>195</v>
      </c>
      <c r="J3110">
        <v>1.7564602577537622E-3</v>
      </c>
      <c r="K3110">
        <v>0.78393563776155428</v>
      </c>
      <c r="L3110">
        <v>5.8917645354238907E-2</v>
      </c>
      <c r="M3110"/>
      <c r="N3110">
        <v>4.7306807045108618E-2</v>
      </c>
      <c r="O3110">
        <v>0.10983990983909818</v>
      </c>
      <c r="P3110">
        <v>0.44073792000000001</v>
      </c>
      <c r="Q3110">
        <v>0.66305645999999985</v>
      </c>
      <c r="R3110">
        <v>3.61969984</v>
      </c>
      <c r="S3110">
        <v>2.9627325</v>
      </c>
      <c r="T3110">
        <v>1.5410248999999998</v>
      </c>
      <c r="U3110"/>
      <c r="V3110"/>
      <c r="W3110">
        <v>1.637046E-2</v>
      </c>
      <c r="X3110">
        <v>4.7500000000000003E-5</v>
      </c>
      <c r="Y3110">
        <v>9.9999000000000008E-3</v>
      </c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  <c r="AW3110"/>
      <c r="AX3110"/>
      <c r="AY3110"/>
      <c r="AZ3110"/>
      <c r="BA3110"/>
      <c r="BB3110"/>
      <c r="BC3110"/>
    </row>
    <row r="3111" spans="1:55" x14ac:dyDescent="0.2">
      <c r="A3111" s="3" t="str">
        <f t="shared" si="48"/>
        <v>GreeceAR6_FAO2017</v>
      </c>
      <c r="B3111" t="s">
        <v>291</v>
      </c>
      <c r="C3111" t="s">
        <v>292</v>
      </c>
      <c r="D3111" t="s">
        <v>300</v>
      </c>
      <c r="E3111" t="s">
        <v>20</v>
      </c>
      <c r="F3111">
        <v>82.805482876205744</v>
      </c>
      <c r="G3111">
        <v>7.699484371054286</v>
      </c>
      <c r="H3111" t="s">
        <v>195</v>
      </c>
      <c r="I3111" t="s">
        <v>171</v>
      </c>
      <c r="J3111">
        <v>1.7332504522414589E-3</v>
      </c>
      <c r="K3111">
        <v>0.78390819155508629</v>
      </c>
      <c r="L3111">
        <v>5.9223710554699049E-2</v>
      </c>
      <c r="M3111"/>
      <c r="N3111">
        <v>4.6227402591128272E-2</v>
      </c>
      <c r="O3111">
        <v>0.11064069529908643</v>
      </c>
      <c r="P3111">
        <v>0.42361552000000002</v>
      </c>
      <c r="Q3111">
        <v>0.67441629999999997</v>
      </c>
      <c r="R3111">
        <v>3.6588161599999998</v>
      </c>
      <c r="S3111">
        <v>3.0146571</v>
      </c>
      <c r="T3111">
        <v>1.5387636</v>
      </c>
      <c r="U3111"/>
      <c r="V3111"/>
      <c r="W3111">
        <v>9.8691400000000002E-3</v>
      </c>
      <c r="X3111">
        <v>4.7500000000000003E-5</v>
      </c>
      <c r="Y3111">
        <v>8.9590599999999996E-3</v>
      </c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  <c r="AW3111"/>
      <c r="AX3111"/>
      <c r="AY3111"/>
      <c r="AZ3111"/>
      <c r="BA3111"/>
      <c r="BB3111"/>
      <c r="BC3111"/>
    </row>
    <row r="3112" spans="1:55" x14ac:dyDescent="0.2">
      <c r="A3112" s="3" t="str">
        <f t="shared" si="48"/>
        <v>GreeceAR6_FAO2018</v>
      </c>
      <c r="B3112" t="s">
        <v>291</v>
      </c>
      <c r="C3112" t="s">
        <v>292</v>
      </c>
      <c r="D3112" t="s">
        <v>300</v>
      </c>
      <c r="E3112" t="s">
        <v>19</v>
      </c>
      <c r="F3112">
        <v>80.52072944154699</v>
      </c>
      <c r="G3112">
        <v>7.502246781577119</v>
      </c>
      <c r="H3112" t="s">
        <v>120</v>
      </c>
      <c r="I3112" t="s">
        <v>120</v>
      </c>
      <c r="J3112">
        <v>1.6451930819889465E-3</v>
      </c>
      <c r="K3112">
        <v>0.78734889646763906</v>
      </c>
      <c r="L3112">
        <v>6.1256129421033638E-2</v>
      </c>
      <c r="M3112"/>
      <c r="N3112">
        <v>4.4235909360631286E-2</v>
      </c>
      <c r="O3112">
        <v>0.10715906475069591</v>
      </c>
      <c r="P3112">
        <v>0.41606208</v>
      </c>
      <c r="Q3112">
        <v>0.62527809999999995</v>
      </c>
      <c r="R3112">
        <v>3.3610142399999998</v>
      </c>
      <c r="S3112">
        <v>2.8585556999999997</v>
      </c>
      <c r="T3112">
        <v>1.5304575999999999</v>
      </c>
      <c r="U3112"/>
      <c r="V3112"/>
      <c r="W3112">
        <v>2.5830599999999999E-3</v>
      </c>
      <c r="X3112">
        <v>4.7500000000000003E-5</v>
      </c>
      <c r="Y3112">
        <v>4.5803200000000006E-3</v>
      </c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  <c r="AW3112"/>
      <c r="AX3112"/>
      <c r="AY3112"/>
      <c r="AZ3112"/>
      <c r="BA3112"/>
      <c r="BB3112"/>
      <c r="BC3112"/>
    </row>
    <row r="3113" spans="1:55" x14ac:dyDescent="0.2">
      <c r="A3113" s="3" t="str">
        <f t="shared" si="48"/>
        <v>GreeceAR6_FAO2019</v>
      </c>
      <c r="B3113" t="s">
        <v>291</v>
      </c>
      <c r="C3113" t="s">
        <v>292</v>
      </c>
      <c r="D3113" t="s">
        <v>300</v>
      </c>
      <c r="E3113" t="s">
        <v>18</v>
      </c>
      <c r="F3113">
        <v>75.47873084095869</v>
      </c>
      <c r="G3113">
        <v>7.0398874756503931</v>
      </c>
      <c r="H3113" t="s">
        <v>132</v>
      </c>
      <c r="I3113" t="s">
        <v>132</v>
      </c>
      <c r="J3113">
        <v>1.5339711707354179E-3</v>
      </c>
      <c r="K3113">
        <v>0.77370993824759471</v>
      </c>
      <c r="L3113">
        <v>6.5723528243489412E-2</v>
      </c>
      <c r="M3113"/>
      <c r="N3113">
        <v>4.6409537438649687E-2</v>
      </c>
      <c r="O3113">
        <v>0.11415699607026619</v>
      </c>
      <c r="P3113">
        <v>0.40934367999999999</v>
      </c>
      <c r="Q3113">
        <v>0.61682744</v>
      </c>
      <c r="R3113">
        <v>3.32143824</v>
      </c>
      <c r="S3113">
        <v>2.9005430999999997</v>
      </c>
      <c r="T3113">
        <v>1.5254356</v>
      </c>
      <c r="U3113"/>
      <c r="V3113"/>
      <c r="W3113">
        <v>1.0266959999999999E-2</v>
      </c>
      <c r="X3113">
        <v>4.7500000000000003E-5</v>
      </c>
      <c r="Y3113">
        <v>3.2561000000000001E-3</v>
      </c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  <c r="AW3113"/>
      <c r="AX3113"/>
      <c r="AY3113"/>
      <c r="AZ3113"/>
      <c r="BA3113"/>
      <c r="BB3113"/>
      <c r="BC3113"/>
    </row>
    <row r="3114" spans="1:55" x14ac:dyDescent="0.2">
      <c r="A3114" s="3" t="str">
        <f t="shared" si="48"/>
        <v>GreeceAR6_FAO2020</v>
      </c>
      <c r="B3114" t="s">
        <v>291</v>
      </c>
      <c r="C3114" t="s">
        <v>292</v>
      </c>
      <c r="D3114" t="s">
        <v>300</v>
      </c>
      <c r="E3114" t="s">
        <v>107</v>
      </c>
      <c r="F3114">
        <v>66.561531332474416</v>
      </c>
      <c r="G3114">
        <v>6.2215184747530419</v>
      </c>
      <c r="H3114" t="s">
        <v>35</v>
      </c>
      <c r="I3114" t="s">
        <v>36</v>
      </c>
      <c r="J3114">
        <v>1.4230489231758898E-3</v>
      </c>
      <c r="K3114">
        <v>0.74666775907138883</v>
      </c>
      <c r="L3114">
        <v>7.4954236657102394E-2</v>
      </c>
      <c r="M3114"/>
      <c r="N3114">
        <v>4.6888318490647632E-2</v>
      </c>
      <c r="O3114">
        <v>0.13148968578086107</v>
      </c>
      <c r="P3114">
        <v>0.49475167999999997</v>
      </c>
      <c r="Q3114">
        <v>0.6207950000000001</v>
      </c>
      <c r="R3114">
        <v>3.2975702400000002</v>
      </c>
      <c r="S3114">
        <v>2.9723693999999998</v>
      </c>
      <c r="T3114">
        <v>1.5241814</v>
      </c>
      <c r="U3114"/>
      <c r="V3114"/>
      <c r="W3114">
        <v>8.2914600000000005E-3</v>
      </c>
      <c r="X3114">
        <v>4.7500000000000003E-5</v>
      </c>
      <c r="Y3114">
        <v>4.1716200000000009E-3</v>
      </c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  <c r="AW3114"/>
      <c r="AX3114"/>
      <c r="AY3114"/>
      <c r="AZ3114"/>
      <c r="BA3114"/>
      <c r="BB3114"/>
      <c r="BC3114"/>
    </row>
    <row r="3115" spans="1:55" x14ac:dyDescent="0.2">
      <c r="A3115" s="3" t="str">
        <f t="shared" si="48"/>
        <v>GreeceSAR_FAO1990</v>
      </c>
      <c r="B3115" t="s">
        <v>291</v>
      </c>
      <c r="C3115" t="s">
        <v>292</v>
      </c>
      <c r="D3115" t="s">
        <v>148</v>
      </c>
      <c r="E3115" t="s">
        <v>79</v>
      </c>
      <c r="F3115">
        <v>91.456825308485378</v>
      </c>
      <c r="G3115">
        <v>8.9691763162851004</v>
      </c>
      <c r="H3115" t="s">
        <v>241</v>
      </c>
      <c r="I3115" t="s">
        <v>202</v>
      </c>
      <c r="J3115">
        <v>2.9177758094801687E-3</v>
      </c>
      <c r="K3115">
        <v>0.78406587062995758</v>
      </c>
      <c r="L3115">
        <v>4.5280938906152202E-2</v>
      </c>
      <c r="M3115"/>
      <c r="N3115">
        <v>7.6657255540458963E-2</v>
      </c>
      <c r="O3115">
        <v>9.3995934923431126E-2</v>
      </c>
      <c r="P3115">
        <v>0.17463600000000001</v>
      </c>
      <c r="Q3115">
        <v>0.77101199999999992</v>
      </c>
      <c r="R3115">
        <v>3.2139681000000002</v>
      </c>
      <c r="S3115">
        <v>5.3243429999999998</v>
      </c>
      <c r="T3115">
        <v>1.5546193000000001</v>
      </c>
      <c r="U3115"/>
      <c r="V3115"/>
      <c r="W3115">
        <v>2.6515099999999996E-2</v>
      </c>
      <c r="X3115"/>
      <c r="Y3115">
        <v>1.5077100000000001E-2</v>
      </c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  <c r="AW3115"/>
      <c r="AX3115"/>
      <c r="AY3115"/>
      <c r="AZ3115"/>
      <c r="BA3115"/>
      <c r="BB3115"/>
      <c r="BC3115"/>
    </row>
    <row r="3116" spans="1:55" x14ac:dyDescent="0.2">
      <c r="A3116" s="3" t="str">
        <f t="shared" si="48"/>
        <v>GreeceSAR_FAO1991</v>
      </c>
      <c r="B3116" t="s">
        <v>291</v>
      </c>
      <c r="C3116" t="s">
        <v>292</v>
      </c>
      <c r="D3116" t="s">
        <v>148</v>
      </c>
      <c r="E3116" t="s">
        <v>78</v>
      </c>
      <c r="F3116">
        <v>91.318457059773692</v>
      </c>
      <c r="G3116">
        <v>8.8487502924946746</v>
      </c>
      <c r="H3116" t="s">
        <v>144</v>
      </c>
      <c r="I3116" t="s">
        <v>213</v>
      </c>
      <c r="J3116">
        <v>2.8974164729082233E-3</v>
      </c>
      <c r="K3116">
        <v>0.78822049249230353</v>
      </c>
      <c r="L3116">
        <v>4.5134381873887977E-2</v>
      </c>
      <c r="M3116"/>
      <c r="N3116">
        <v>7.4151206310672249E-2</v>
      </c>
      <c r="O3116">
        <v>9.2493919323136345E-2</v>
      </c>
      <c r="P3116">
        <v>0.1714608</v>
      </c>
      <c r="Q3116">
        <v>0.73276130000000006</v>
      </c>
      <c r="R3116">
        <v>3.1508484000000001</v>
      </c>
      <c r="S3116">
        <v>5.2765719999999998</v>
      </c>
      <c r="T3116">
        <v>1.5546193000000001</v>
      </c>
      <c r="U3116"/>
      <c r="V3116"/>
      <c r="W3116">
        <v>2.6515099999999996E-2</v>
      </c>
      <c r="X3116"/>
      <c r="Y3116">
        <v>1.5077100000000001E-2</v>
      </c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  <c r="AW3116"/>
      <c r="AX3116"/>
      <c r="AY3116"/>
      <c r="AZ3116"/>
      <c r="BA3116"/>
      <c r="BB3116"/>
      <c r="BC3116"/>
    </row>
    <row r="3117" spans="1:55" x14ac:dyDescent="0.2">
      <c r="A3117" s="3" t="str">
        <f t="shared" si="48"/>
        <v>GreeceSAR_FAO1992</v>
      </c>
      <c r="B3117" t="s">
        <v>291</v>
      </c>
      <c r="C3117" t="s">
        <v>292</v>
      </c>
      <c r="D3117" t="s">
        <v>148</v>
      </c>
      <c r="E3117" t="s">
        <v>76</v>
      </c>
      <c r="F3117">
        <v>93.629531331365115</v>
      </c>
      <c r="G3117">
        <v>9.0036524770231772</v>
      </c>
      <c r="H3117" t="s">
        <v>230</v>
      </c>
      <c r="I3117" t="s">
        <v>206</v>
      </c>
      <c r="J3117">
        <v>2.9792729701296644E-3</v>
      </c>
      <c r="K3117">
        <v>0.79305876579473866</v>
      </c>
      <c r="L3117">
        <v>4.4912410733023517E-2</v>
      </c>
      <c r="M3117"/>
      <c r="N3117">
        <v>7.4334249086929038E-2</v>
      </c>
      <c r="O3117">
        <v>8.7694574385308824E-2</v>
      </c>
      <c r="P3117">
        <v>0.15240960000000001</v>
      </c>
      <c r="Q3117">
        <v>0.72631580000000007</v>
      </c>
      <c r="R3117">
        <v>3.1265073000000001</v>
      </c>
      <c r="S3117">
        <v>5.0947570000000004</v>
      </c>
      <c r="T3117">
        <v>1.5546193000000001</v>
      </c>
      <c r="U3117"/>
      <c r="V3117"/>
      <c r="W3117">
        <v>2.6515099999999996E-2</v>
      </c>
      <c r="X3117"/>
      <c r="Y3117">
        <v>1.5077100000000001E-2</v>
      </c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  <c r="AW3117"/>
      <c r="AX3117"/>
      <c r="AY3117"/>
      <c r="AZ3117"/>
      <c r="BA3117"/>
      <c r="BB3117"/>
      <c r="BC3117"/>
    </row>
    <row r="3118" spans="1:55" x14ac:dyDescent="0.2">
      <c r="A3118" s="3" t="str">
        <f t="shared" si="48"/>
        <v>GreeceSAR_FAO1993</v>
      </c>
      <c r="B3118" t="s">
        <v>291</v>
      </c>
      <c r="C3118" t="s">
        <v>292</v>
      </c>
      <c r="D3118" t="s">
        <v>148</v>
      </c>
      <c r="E3118" t="s">
        <v>73</v>
      </c>
      <c r="F3118">
        <v>93.14922229399518</v>
      </c>
      <c r="G3118">
        <v>8.9049260754946324</v>
      </c>
      <c r="H3118" t="s">
        <v>144</v>
      </c>
      <c r="I3118" t="s">
        <v>167</v>
      </c>
      <c r="J3118">
        <v>2.9501707819966794E-3</v>
      </c>
      <c r="K3118">
        <v>0.7960296927075271</v>
      </c>
      <c r="L3118">
        <v>4.561434480106985E-2</v>
      </c>
      <c r="M3118"/>
      <c r="N3118">
        <v>7.43655564812786E-2</v>
      </c>
      <c r="O3118">
        <v>8.3990406010124544E-2</v>
      </c>
      <c r="P3118">
        <v>0.21407189999999998</v>
      </c>
      <c r="Q3118">
        <v>0.73751169999999999</v>
      </c>
      <c r="R3118">
        <v>3.1006478999999998</v>
      </c>
      <c r="S3118">
        <v>4.6612529999999994</v>
      </c>
      <c r="T3118">
        <v>1.5546525999999998</v>
      </c>
      <c r="U3118"/>
      <c r="V3118"/>
      <c r="W3118">
        <v>2.6515099999999996E-2</v>
      </c>
      <c r="X3118"/>
      <c r="Y3118">
        <v>1.5077100000000001E-2</v>
      </c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  <c r="AW3118"/>
      <c r="AX3118"/>
      <c r="AY3118"/>
      <c r="AZ3118"/>
      <c r="BA3118"/>
      <c r="BB3118"/>
      <c r="BC3118"/>
    </row>
    <row r="3119" spans="1:55" x14ac:dyDescent="0.2">
      <c r="A3119" s="3" t="str">
        <f t="shared" si="48"/>
        <v>GreeceSAR_FAO1994</v>
      </c>
      <c r="B3119" t="s">
        <v>291</v>
      </c>
      <c r="C3119" t="s">
        <v>292</v>
      </c>
      <c r="D3119" t="s">
        <v>148</v>
      </c>
      <c r="E3119" t="s">
        <v>70</v>
      </c>
      <c r="F3119">
        <v>95.104896028561868</v>
      </c>
      <c r="G3119">
        <v>9.0464759491758677</v>
      </c>
      <c r="H3119" t="s">
        <v>230</v>
      </c>
      <c r="I3119" t="s">
        <v>202</v>
      </c>
      <c r="J3119">
        <v>2.9866874912520794E-3</v>
      </c>
      <c r="K3119">
        <v>0.79694522050912731</v>
      </c>
      <c r="L3119">
        <v>4.6038170346083915E-2</v>
      </c>
      <c r="M3119"/>
      <c r="N3119">
        <v>7.3016745482661474E-2</v>
      </c>
      <c r="O3119">
        <v>8.3999863662127416E-2</v>
      </c>
      <c r="P3119">
        <v>0.25062869999999998</v>
      </c>
      <c r="Q3119">
        <v>0.73331050000000009</v>
      </c>
      <c r="R3119">
        <v>3.0889068000000002</v>
      </c>
      <c r="S3119">
        <v>4.8062399999999998</v>
      </c>
      <c r="T3119">
        <v>1.5541794</v>
      </c>
      <c r="U3119"/>
      <c r="V3119"/>
      <c r="W3119">
        <v>2.6515099999999996E-2</v>
      </c>
      <c r="X3119"/>
      <c r="Y3119">
        <v>1.5077100000000001E-2</v>
      </c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  <c r="AW3119"/>
      <c r="AX3119"/>
      <c r="AY3119"/>
      <c r="AZ3119"/>
      <c r="BA3119"/>
      <c r="BB3119"/>
      <c r="BC3119"/>
    </row>
    <row r="3120" spans="1:55" x14ac:dyDescent="0.2">
      <c r="A3120" s="3" t="str">
        <f t="shared" si="48"/>
        <v>GreeceSAR_FAO1995</v>
      </c>
      <c r="B3120" t="s">
        <v>291</v>
      </c>
      <c r="C3120" t="s">
        <v>292</v>
      </c>
      <c r="D3120" t="s">
        <v>148</v>
      </c>
      <c r="E3120" t="s">
        <v>68</v>
      </c>
      <c r="F3120">
        <v>98.076653244669814</v>
      </c>
      <c r="G3120">
        <v>9.285668674243766</v>
      </c>
      <c r="H3120" t="s">
        <v>169</v>
      </c>
      <c r="I3120" t="s">
        <v>202</v>
      </c>
      <c r="J3120">
        <v>3.0086444575039379E-3</v>
      </c>
      <c r="K3120">
        <v>0.80028092249869243</v>
      </c>
      <c r="L3120">
        <v>4.4713456347610772E-2</v>
      </c>
      <c r="M3120"/>
      <c r="N3120">
        <v>7.5257252492625271E-2</v>
      </c>
      <c r="O3120">
        <v>7.9748368661071475E-2</v>
      </c>
      <c r="P3120">
        <v>0.27629490000000001</v>
      </c>
      <c r="Q3120">
        <v>0.73277819999999994</v>
      </c>
      <c r="R3120">
        <v>3.1020989999999995</v>
      </c>
      <c r="S3120">
        <v>4.5971449999999994</v>
      </c>
      <c r="T3120">
        <v>1.5624626000000001</v>
      </c>
      <c r="U3120"/>
      <c r="V3120"/>
      <c r="W3120">
        <v>2.6515099999999996E-2</v>
      </c>
      <c r="X3120"/>
      <c r="Y3120">
        <v>1.5077100000000001E-2</v>
      </c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  <c r="AW3120"/>
      <c r="AX3120"/>
      <c r="AY3120"/>
      <c r="AZ3120"/>
      <c r="BA3120"/>
      <c r="BB3120"/>
      <c r="BC3120"/>
    </row>
    <row r="3121" spans="1:55" x14ac:dyDescent="0.2">
      <c r="A3121" s="3" t="str">
        <f t="shared" si="48"/>
        <v>GreeceSAR_FAO1996</v>
      </c>
      <c r="B3121" t="s">
        <v>291</v>
      </c>
      <c r="C3121" t="s">
        <v>292</v>
      </c>
      <c r="D3121" t="s">
        <v>148</v>
      </c>
      <c r="E3121" t="s">
        <v>65</v>
      </c>
      <c r="F3121">
        <v>98.486404686607784</v>
      </c>
      <c r="G3121">
        <v>9.2834632273780056</v>
      </c>
      <c r="H3121" t="s">
        <v>230</v>
      </c>
      <c r="I3121" t="s">
        <v>202</v>
      </c>
      <c r="J3121">
        <v>2.9884038939545928E-3</v>
      </c>
      <c r="K3121">
        <v>0.79656027305094534</v>
      </c>
      <c r="L3121">
        <v>4.5377170526331854E-2</v>
      </c>
      <c r="M3121"/>
      <c r="N3121">
        <v>7.6402482368932004E-2</v>
      </c>
      <c r="O3121">
        <v>8.166007405379079E-2</v>
      </c>
      <c r="P3121">
        <v>0.30281790000000003</v>
      </c>
      <c r="Q3121">
        <v>0.72729440000000001</v>
      </c>
      <c r="R3121">
        <v>3.1250141999999999</v>
      </c>
      <c r="S3121">
        <v>4.7703730000000002</v>
      </c>
      <c r="T3121">
        <v>1.5620387</v>
      </c>
      <c r="U3121"/>
      <c r="V3121"/>
      <c r="W3121">
        <v>2.7501600000000001E-2</v>
      </c>
      <c r="X3121"/>
      <c r="Y3121">
        <v>1.63692E-2</v>
      </c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  <c r="AW3121"/>
      <c r="AX3121"/>
      <c r="AY3121"/>
      <c r="AZ3121"/>
      <c r="BA3121"/>
      <c r="BB3121"/>
      <c r="BC3121"/>
    </row>
    <row r="3122" spans="1:55" x14ac:dyDescent="0.2">
      <c r="A3122" s="3" t="str">
        <f t="shared" si="48"/>
        <v>GreeceSAR_FAO1997</v>
      </c>
      <c r="B3122" t="s">
        <v>291</v>
      </c>
      <c r="C3122" t="s">
        <v>292</v>
      </c>
      <c r="D3122" t="s">
        <v>148</v>
      </c>
      <c r="E3122" t="s">
        <v>64</v>
      </c>
      <c r="F3122">
        <v>99.144102451436794</v>
      </c>
      <c r="G3122">
        <v>9.2994741476064693</v>
      </c>
      <c r="H3122" t="s">
        <v>241</v>
      </c>
      <c r="I3122" t="s">
        <v>213</v>
      </c>
      <c r="J3122">
        <v>2.8947024757848289E-3</v>
      </c>
      <c r="K3122">
        <v>0.80107334909708028</v>
      </c>
      <c r="L3122">
        <v>4.4776355266777049E-2</v>
      </c>
      <c r="M3122"/>
      <c r="N3122">
        <v>7.5017909482937767E-2</v>
      </c>
      <c r="O3122">
        <v>7.9132386153204851E-2</v>
      </c>
      <c r="P3122">
        <v>0.30783479999999996</v>
      </c>
      <c r="Q3122">
        <v>0.72311529999999991</v>
      </c>
      <c r="R3122">
        <v>3.1268076000000002</v>
      </c>
      <c r="S3122">
        <v>4.5650910000000007</v>
      </c>
      <c r="T3122">
        <v>1.561696</v>
      </c>
      <c r="U3122"/>
      <c r="V3122"/>
      <c r="W3122">
        <v>3.2555500000000001E-2</v>
      </c>
      <c r="X3122"/>
      <c r="Y3122">
        <v>1.7453299999999998E-2</v>
      </c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  <c r="AW3122"/>
      <c r="AX3122"/>
      <c r="AY3122"/>
      <c r="AZ3122"/>
      <c r="BA3122"/>
      <c r="BB3122"/>
      <c r="BC3122"/>
    </row>
    <row r="3123" spans="1:55" x14ac:dyDescent="0.2">
      <c r="A3123" s="3" t="str">
        <f t="shared" si="48"/>
        <v>GreeceSAR_FAO1998</v>
      </c>
      <c r="B3123" t="s">
        <v>291</v>
      </c>
      <c r="C3123" t="s">
        <v>292</v>
      </c>
      <c r="D3123" t="s">
        <v>148</v>
      </c>
      <c r="E3123" t="s">
        <v>62</v>
      </c>
      <c r="F3123">
        <v>102.65416161560375</v>
      </c>
      <c r="G3123">
        <v>9.5754932546210032</v>
      </c>
      <c r="H3123" t="s">
        <v>147</v>
      </c>
      <c r="I3123" t="s">
        <v>213</v>
      </c>
      <c r="J3123">
        <v>3.0385278900959757E-3</v>
      </c>
      <c r="K3123">
        <v>0.80751357308543104</v>
      </c>
      <c r="L3123">
        <v>4.4748959481689811E-2</v>
      </c>
      <c r="M3123"/>
      <c r="N3123">
        <v>7.0697405193474588E-2</v>
      </c>
      <c r="O3123">
        <v>7.7040062239404489E-2</v>
      </c>
      <c r="P3123">
        <v>0.27784049999999999</v>
      </c>
      <c r="Q3123">
        <v>0.72682150000000001</v>
      </c>
      <c r="R3123">
        <v>3.1280550000000003</v>
      </c>
      <c r="S3123">
        <v>4.4545760000000003</v>
      </c>
      <c r="T3123">
        <v>1.5608483000000002</v>
      </c>
      <c r="U3123"/>
      <c r="V3123"/>
      <c r="W3123">
        <v>0.20578849999999999</v>
      </c>
      <c r="X3123"/>
      <c r="Y3123">
        <v>4.3797399999999993E-2</v>
      </c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  <c r="AW3123"/>
      <c r="AX3123"/>
      <c r="AY3123"/>
      <c r="AZ3123"/>
      <c r="BA3123"/>
      <c r="BB3123"/>
      <c r="BC3123"/>
    </row>
    <row r="3124" spans="1:55" x14ac:dyDescent="0.2">
      <c r="A3124" s="3" t="str">
        <f t="shared" si="48"/>
        <v>GreeceSAR_FAO1999</v>
      </c>
      <c r="B3124" t="s">
        <v>291</v>
      </c>
      <c r="C3124" t="s">
        <v>292</v>
      </c>
      <c r="D3124" t="s">
        <v>148</v>
      </c>
      <c r="E3124" t="s">
        <v>60</v>
      </c>
      <c r="F3124">
        <v>102.68313416557234</v>
      </c>
      <c r="G3124">
        <v>9.541536490391417</v>
      </c>
      <c r="H3124" t="s">
        <v>202</v>
      </c>
      <c r="I3124" t="s">
        <v>213</v>
      </c>
      <c r="J3124">
        <v>3.0385183509416217E-3</v>
      </c>
      <c r="K3124">
        <v>0.81026358116484976</v>
      </c>
      <c r="L3124">
        <v>4.4371427252435147E-2</v>
      </c>
      <c r="M3124"/>
      <c r="N3124">
        <v>7.0783464029695972E-2</v>
      </c>
      <c r="O3124">
        <v>7.4581527553019195E-2</v>
      </c>
      <c r="P3124">
        <v>0.2470629</v>
      </c>
      <c r="Q3124">
        <v>0.72724869999999997</v>
      </c>
      <c r="R3124">
        <v>3.1377234000000005</v>
      </c>
      <c r="S3124">
        <v>4.4473219999999998</v>
      </c>
      <c r="T3124">
        <v>1.5590387000000001</v>
      </c>
      <c r="U3124"/>
      <c r="V3124"/>
      <c r="W3124">
        <v>1.7096E-2</v>
      </c>
      <c r="X3124"/>
      <c r="Y3124">
        <v>1.3177299999999999E-2</v>
      </c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  <c r="AW3124"/>
      <c r="AX3124"/>
      <c r="AY3124"/>
      <c r="AZ3124"/>
      <c r="BA3124"/>
      <c r="BB3124"/>
      <c r="BC3124"/>
    </row>
    <row r="3125" spans="1:55" x14ac:dyDescent="0.2">
      <c r="A3125" s="3" t="str">
        <f t="shared" si="48"/>
        <v>GreeceSAR_FAO2000</v>
      </c>
      <c r="B3125" t="s">
        <v>291</v>
      </c>
      <c r="C3125" t="s">
        <v>292</v>
      </c>
      <c r="D3125" t="s">
        <v>148</v>
      </c>
      <c r="E3125" t="s">
        <v>58</v>
      </c>
      <c r="F3125">
        <v>109.92069957974201</v>
      </c>
      <c r="G3125">
        <v>10.172372078028964</v>
      </c>
      <c r="H3125" t="s">
        <v>213</v>
      </c>
      <c r="I3125" t="s">
        <v>218</v>
      </c>
      <c r="J3125">
        <v>3.1858207298054611E-3</v>
      </c>
      <c r="K3125">
        <v>0.82035470255273735</v>
      </c>
      <c r="L3125">
        <v>4.1465382443875522E-2</v>
      </c>
      <c r="M3125"/>
      <c r="N3125">
        <v>6.7847290397122437E-2</v>
      </c>
      <c r="O3125">
        <v>7.0332624606264771E-2</v>
      </c>
      <c r="P3125">
        <v>0.21144689999999997</v>
      </c>
      <c r="Q3125">
        <v>0.74370510000000001</v>
      </c>
      <c r="R3125">
        <v>3.1854795000000005</v>
      </c>
      <c r="S3125">
        <v>4.4510109999999994</v>
      </c>
      <c r="T3125">
        <v>1.5582349999999998</v>
      </c>
      <c r="U3125"/>
      <c r="V3125"/>
      <c r="W3125">
        <v>4.6761899999999995E-2</v>
      </c>
      <c r="X3125"/>
      <c r="Y3125">
        <v>2.34831E-2</v>
      </c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  <c r="AW3125"/>
      <c r="AX3125"/>
      <c r="AY3125"/>
      <c r="AZ3125"/>
      <c r="BA3125"/>
      <c r="BB3125"/>
      <c r="BC3125"/>
    </row>
    <row r="3126" spans="1:55" x14ac:dyDescent="0.2">
      <c r="A3126" s="3" t="str">
        <f t="shared" si="48"/>
        <v>GreeceSAR_FAO2001</v>
      </c>
      <c r="B3126" t="s">
        <v>291</v>
      </c>
      <c r="C3126" t="s">
        <v>292</v>
      </c>
      <c r="D3126" t="s">
        <v>148</v>
      </c>
      <c r="E3126" t="s">
        <v>55</v>
      </c>
      <c r="F3126">
        <v>110.9306784653667</v>
      </c>
      <c r="G3126">
        <v>10.212606370956152</v>
      </c>
      <c r="H3126" t="s">
        <v>218</v>
      </c>
      <c r="I3126" t="s">
        <v>213</v>
      </c>
      <c r="J3126">
        <v>3.2074442157764603E-3</v>
      </c>
      <c r="K3126">
        <v>0.83255596648394281</v>
      </c>
      <c r="L3126">
        <v>3.5269861151710484E-2</v>
      </c>
      <c r="M3126"/>
      <c r="N3126">
        <v>6.6383405545242177E-2</v>
      </c>
      <c r="O3126">
        <v>6.5790766819104535E-2</v>
      </c>
      <c r="P3126">
        <v>0.22340640000000003</v>
      </c>
      <c r="Q3126">
        <v>0.71247729999999998</v>
      </c>
      <c r="R3126">
        <v>3.1487336999999997</v>
      </c>
      <c r="S3126">
        <v>4.2908340000000003</v>
      </c>
      <c r="T3126">
        <v>1.5577019000000001</v>
      </c>
      <c r="U3126"/>
      <c r="V3126"/>
      <c r="W3126">
        <v>1.1449999999999999E-4</v>
      </c>
      <c r="X3126"/>
      <c r="Y3126">
        <v>3.6619999999999999E-3</v>
      </c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  <c r="AW3126"/>
      <c r="AX3126"/>
      <c r="AY3126"/>
      <c r="AZ3126"/>
      <c r="BA3126"/>
      <c r="BB3126"/>
      <c r="BC3126"/>
    </row>
    <row r="3127" spans="1:55" x14ac:dyDescent="0.2">
      <c r="A3127" s="3" t="str">
        <f t="shared" si="48"/>
        <v>GreeceSAR_FAO2002</v>
      </c>
      <c r="B3127" t="s">
        <v>291</v>
      </c>
      <c r="C3127" t="s">
        <v>292</v>
      </c>
      <c r="D3127" t="s">
        <v>148</v>
      </c>
      <c r="E3127" t="s">
        <v>52</v>
      </c>
      <c r="F3127">
        <v>110.88430886062926</v>
      </c>
      <c r="G3127">
        <v>10.170985608048603</v>
      </c>
      <c r="H3127" t="s">
        <v>206</v>
      </c>
      <c r="I3127" t="s">
        <v>202</v>
      </c>
      <c r="J3127">
        <v>3.1247884100943811E-3</v>
      </c>
      <c r="K3127">
        <v>0.83585325354770423</v>
      </c>
      <c r="L3127">
        <v>3.4918038674192062E-2</v>
      </c>
      <c r="M3127"/>
      <c r="N3127">
        <v>6.3916336042057265E-2</v>
      </c>
      <c r="O3127">
        <v>6.5312371736046385E-2</v>
      </c>
      <c r="P3127">
        <v>0.23777039999999999</v>
      </c>
      <c r="Q3127">
        <v>0.69607439999999998</v>
      </c>
      <c r="R3127">
        <v>3.1481709000000002</v>
      </c>
      <c r="S3127">
        <v>4.2387230000000002</v>
      </c>
      <c r="T3127">
        <v>1.5568004</v>
      </c>
      <c r="U3127"/>
      <c r="V3127"/>
      <c r="W3127">
        <v>7.4689999999999999E-4</v>
      </c>
      <c r="X3127"/>
      <c r="Y3127">
        <v>1.5232000000000002E-3</v>
      </c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  <c r="AW3127"/>
      <c r="AX3127"/>
      <c r="AY3127"/>
      <c r="AZ3127"/>
      <c r="BA3127"/>
      <c r="BB3127"/>
      <c r="BC3127"/>
    </row>
    <row r="3128" spans="1:55" x14ac:dyDescent="0.2">
      <c r="A3128" s="3" t="str">
        <f t="shared" si="48"/>
        <v>GreeceSAR_FAO2003</v>
      </c>
      <c r="B3128" t="s">
        <v>291</v>
      </c>
      <c r="C3128" t="s">
        <v>292</v>
      </c>
      <c r="D3128" t="s">
        <v>148</v>
      </c>
      <c r="E3128" t="s">
        <v>50</v>
      </c>
      <c r="F3128">
        <v>114.45337432851409</v>
      </c>
      <c r="G3128">
        <v>10.473338323099512</v>
      </c>
      <c r="H3128" t="s">
        <v>208</v>
      </c>
      <c r="I3128" t="s">
        <v>213</v>
      </c>
      <c r="J3128">
        <v>3.1390215234500568E-3</v>
      </c>
      <c r="K3128">
        <v>0.84091750563821754</v>
      </c>
      <c r="L3128">
        <v>3.4723524105946584E-2</v>
      </c>
      <c r="M3128"/>
      <c r="N3128">
        <v>6.197211934915102E-2</v>
      </c>
      <c r="O3128">
        <v>6.238685090668486E-2</v>
      </c>
      <c r="P3128">
        <v>0.24676679999999998</v>
      </c>
      <c r="Q3128">
        <v>0.68314390000000003</v>
      </c>
      <c r="R3128">
        <v>3.1153941000000001</v>
      </c>
      <c r="S3128">
        <v>4.1761030000000003</v>
      </c>
      <c r="T3128">
        <v>1.5549710999999999</v>
      </c>
      <c r="U3128"/>
      <c r="V3128"/>
      <c r="W3128"/>
      <c r="X3128"/>
      <c r="Y3128">
        <v>8.5719999999999991E-4</v>
      </c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  <c r="AW3128"/>
      <c r="AX3128"/>
      <c r="AY3128"/>
      <c r="AZ3128"/>
      <c r="BA3128"/>
      <c r="BB3128"/>
      <c r="BC3128"/>
    </row>
    <row r="3129" spans="1:55" x14ac:dyDescent="0.2">
      <c r="A3129" s="3" t="str">
        <f t="shared" si="48"/>
        <v>GreeceSAR_FAO2004</v>
      </c>
      <c r="B3129" t="s">
        <v>291</v>
      </c>
      <c r="C3129" t="s">
        <v>292</v>
      </c>
      <c r="D3129" t="s">
        <v>148</v>
      </c>
      <c r="E3129" t="s">
        <v>46</v>
      </c>
      <c r="F3129">
        <v>114.29563946015732</v>
      </c>
      <c r="G3129">
        <v>10.433059643883846</v>
      </c>
      <c r="H3129" t="s">
        <v>206</v>
      </c>
      <c r="I3129" t="s">
        <v>202</v>
      </c>
      <c r="J3129">
        <v>2.9896597827043189E-3</v>
      </c>
      <c r="K3129">
        <v>0.83921638897977047</v>
      </c>
      <c r="L3129">
        <v>3.478845917944684E-2</v>
      </c>
      <c r="M3129"/>
      <c r="N3129">
        <v>6.1779545412870653E-2</v>
      </c>
      <c r="O3129">
        <v>6.4215606427912089E-2</v>
      </c>
      <c r="P3129">
        <v>0.25076730000000003</v>
      </c>
      <c r="Q3129">
        <v>0.72695170000000009</v>
      </c>
      <c r="R3129">
        <v>3.1871972999999998</v>
      </c>
      <c r="S3129">
        <v>4.2552770000000004</v>
      </c>
      <c r="T3129">
        <v>1.5538566</v>
      </c>
      <c r="U3129"/>
      <c r="V3129"/>
      <c r="W3129">
        <v>6.0350000000000009E-4</v>
      </c>
      <c r="X3129"/>
      <c r="Y3129">
        <v>1.5232000000000002E-3</v>
      </c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  <c r="AW3129"/>
      <c r="AX3129"/>
      <c r="AY3129"/>
      <c r="AZ3129"/>
      <c r="BA3129"/>
      <c r="BB3129"/>
      <c r="BC3129"/>
    </row>
    <row r="3130" spans="1:55" x14ac:dyDescent="0.2">
      <c r="A3130" s="3" t="str">
        <f t="shared" si="48"/>
        <v>GreeceSAR_FAO2005</v>
      </c>
      <c r="B3130" t="s">
        <v>291</v>
      </c>
      <c r="C3130" t="s">
        <v>292</v>
      </c>
      <c r="D3130" t="s">
        <v>148</v>
      </c>
      <c r="E3130" t="s">
        <v>43</v>
      </c>
      <c r="F3130">
        <v>116.16476224255248</v>
      </c>
      <c r="G3130">
        <v>10.572626052423047</v>
      </c>
      <c r="H3130" t="s">
        <v>208</v>
      </c>
      <c r="I3130" t="s">
        <v>167</v>
      </c>
      <c r="J3130">
        <v>2.9689562933950505E-3</v>
      </c>
      <c r="K3130">
        <v>0.84026664329051282</v>
      </c>
      <c r="L3130">
        <v>3.4981982108635075E-2</v>
      </c>
      <c r="M3130"/>
      <c r="N3130">
        <v>6.4451184037262549E-2</v>
      </c>
      <c r="O3130">
        <v>6.0300190563589651E-2</v>
      </c>
      <c r="P3130">
        <v>0.23575860000000001</v>
      </c>
      <c r="Q3130">
        <v>0.71764499999999998</v>
      </c>
      <c r="R3130">
        <v>3.1174499999999998</v>
      </c>
      <c r="S3130">
        <v>4.0156780000000003</v>
      </c>
      <c r="T3130">
        <v>1.5532008000000002</v>
      </c>
      <c r="U3130"/>
      <c r="V3130"/>
      <c r="W3130"/>
      <c r="X3130"/>
      <c r="Y3130">
        <v>1.5646999999999998E-3</v>
      </c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/>
      <c r="AV3130"/>
      <c r="AW3130"/>
      <c r="AX3130"/>
      <c r="AY3130"/>
      <c r="AZ3130"/>
      <c r="BA3130"/>
      <c r="BB3130"/>
      <c r="BC3130"/>
    </row>
    <row r="3131" spans="1:55" x14ac:dyDescent="0.2">
      <c r="A3131" s="3" t="str">
        <f t="shared" si="48"/>
        <v>GreeceSAR_FAO2006</v>
      </c>
      <c r="B3131" t="s">
        <v>291</v>
      </c>
      <c r="C3131" t="s">
        <v>292</v>
      </c>
      <c r="D3131" t="s">
        <v>148</v>
      </c>
      <c r="E3131" t="s">
        <v>39</v>
      </c>
      <c r="F3131">
        <v>114.77045292615973</v>
      </c>
      <c r="G3131">
        <v>10.414399538432562</v>
      </c>
      <c r="H3131" t="s">
        <v>218</v>
      </c>
      <c r="I3131" t="s">
        <v>167</v>
      </c>
      <c r="J3131">
        <v>2.8305842219247777E-3</v>
      </c>
      <c r="K3131">
        <v>0.84063817180389533</v>
      </c>
      <c r="L3131">
        <v>3.6726246265836912E-2</v>
      </c>
      <c r="M3131"/>
      <c r="N3131">
        <v>6.2667655303472555E-2</v>
      </c>
      <c r="O3131">
        <v>5.9967926626795204E-2</v>
      </c>
      <c r="P3131">
        <v>0.24583440000000001</v>
      </c>
      <c r="Q3131">
        <v>0.70779650000000005</v>
      </c>
      <c r="R3131">
        <v>3.1148355000000003</v>
      </c>
      <c r="S3131">
        <v>3.8888880000000001</v>
      </c>
      <c r="T3131">
        <v>1.5527211999999999</v>
      </c>
      <c r="U3131"/>
      <c r="V3131"/>
      <c r="W3131">
        <v>4.7980999999999996E-3</v>
      </c>
      <c r="X3131"/>
      <c r="Y3131">
        <v>7.2972000000000002E-3</v>
      </c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/>
      <c r="AW3131"/>
      <c r="AX3131"/>
      <c r="AY3131"/>
      <c r="AZ3131"/>
      <c r="BA3131"/>
      <c r="BB3131"/>
      <c r="BC3131"/>
    </row>
    <row r="3132" spans="1:55" x14ac:dyDescent="0.2">
      <c r="A3132" s="3" t="str">
        <f t="shared" si="48"/>
        <v>GreeceSAR_FAO2007</v>
      </c>
      <c r="B3132" t="s">
        <v>291</v>
      </c>
      <c r="C3132" t="s">
        <v>292</v>
      </c>
      <c r="D3132" t="s">
        <v>148</v>
      </c>
      <c r="E3132" t="s">
        <v>37</v>
      </c>
      <c r="F3132">
        <v>118.70571562889049</v>
      </c>
      <c r="G3132">
        <v>10.744083424821737</v>
      </c>
      <c r="H3132" t="s">
        <v>153</v>
      </c>
      <c r="I3132" t="s">
        <v>213</v>
      </c>
      <c r="J3132">
        <v>2.8754807932231475E-3</v>
      </c>
      <c r="K3132">
        <v>0.84567485436362144</v>
      </c>
      <c r="L3132">
        <v>3.4268440162402145E-2</v>
      </c>
      <c r="M3132"/>
      <c r="N3132">
        <v>5.8949904831981079E-2</v>
      </c>
      <c r="O3132">
        <v>6.1106800641995328E-2</v>
      </c>
      <c r="P3132">
        <v>0.27083489999999999</v>
      </c>
      <c r="Q3132">
        <v>0.70900859999999999</v>
      </c>
      <c r="R3132">
        <v>3.1292415</v>
      </c>
      <c r="S3132">
        <v>4.055358</v>
      </c>
      <c r="T3132">
        <v>1.5513671999999998</v>
      </c>
      <c r="U3132"/>
      <c r="V3132"/>
      <c r="W3132">
        <v>6.5553500000000001E-2</v>
      </c>
      <c r="X3132"/>
      <c r="Y3132">
        <v>0.1128716</v>
      </c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  <c r="AW3132"/>
      <c r="AX3132"/>
      <c r="AY3132"/>
      <c r="AZ3132"/>
      <c r="BA3132"/>
      <c r="BB3132"/>
      <c r="BC3132"/>
    </row>
    <row r="3133" spans="1:55" x14ac:dyDescent="0.2">
      <c r="A3133" s="3" t="str">
        <f t="shared" si="48"/>
        <v>GreeceSAR_FAO2008</v>
      </c>
      <c r="B3133" t="s">
        <v>291</v>
      </c>
      <c r="C3133" t="s">
        <v>292</v>
      </c>
      <c r="D3133" t="s">
        <v>148</v>
      </c>
      <c r="E3133" t="s">
        <v>33</v>
      </c>
      <c r="F3133">
        <v>114.36233428306095</v>
      </c>
      <c r="G3133">
        <v>10.323521910366916</v>
      </c>
      <c r="H3133" t="s">
        <v>182</v>
      </c>
      <c r="I3133" t="s">
        <v>147</v>
      </c>
      <c r="J3133">
        <v>2.7566503730589212E-3</v>
      </c>
      <c r="K3133">
        <v>0.8460415240941016</v>
      </c>
      <c r="L3133">
        <v>3.5620972653013276E-2</v>
      </c>
      <c r="M3133"/>
      <c r="N3133">
        <v>5.7955815144733178E-2</v>
      </c>
      <c r="O3133">
        <v>6.0381688108151955E-2</v>
      </c>
      <c r="P3133">
        <v>0.265986</v>
      </c>
      <c r="Q3133">
        <v>0.70176780000000005</v>
      </c>
      <c r="R3133">
        <v>3.1232753999999994</v>
      </c>
      <c r="S3133">
        <v>3.8817890000000004</v>
      </c>
      <c r="T3133">
        <v>1.5504656999999999</v>
      </c>
      <c r="U3133"/>
      <c r="V3133"/>
      <c r="W3133">
        <v>5.7739999999999996E-3</v>
      </c>
      <c r="X3133"/>
      <c r="Y3133">
        <v>1.3926300000000001E-2</v>
      </c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  <c r="AW3133"/>
      <c r="AX3133"/>
      <c r="AY3133"/>
      <c r="AZ3133"/>
      <c r="BA3133"/>
      <c r="BB3133"/>
      <c r="BC3133"/>
    </row>
    <row r="3134" spans="1:55" x14ac:dyDescent="0.2">
      <c r="A3134" s="3" t="str">
        <f t="shared" si="48"/>
        <v>GreeceSAR_FAO2009</v>
      </c>
      <c r="B3134" t="s">
        <v>291</v>
      </c>
      <c r="C3134" t="s">
        <v>292</v>
      </c>
      <c r="D3134" t="s">
        <v>148</v>
      </c>
      <c r="E3134" t="s">
        <v>31</v>
      </c>
      <c r="F3134">
        <v>108.15593327537395</v>
      </c>
      <c r="G3134">
        <v>9.7376220163680269</v>
      </c>
      <c r="H3134" t="s">
        <v>218</v>
      </c>
      <c r="I3134" t="s">
        <v>144</v>
      </c>
      <c r="J3134">
        <v>2.6115400643135283E-3</v>
      </c>
      <c r="K3134">
        <v>0.85555591933873465</v>
      </c>
      <c r="L3134">
        <v>3.5408629253826027E-2</v>
      </c>
      <c r="M3134"/>
      <c r="N3134">
        <v>4.7164296517006328E-2</v>
      </c>
      <c r="O3134">
        <v>6.1871154890433024E-2</v>
      </c>
      <c r="P3134">
        <v>0.29670059999999998</v>
      </c>
      <c r="Q3134">
        <v>0.69158470000000005</v>
      </c>
      <c r="R3134">
        <v>3.1052237999999996</v>
      </c>
      <c r="S3134">
        <v>3.6713299999999998</v>
      </c>
      <c r="T3134">
        <v>1.5491593000000001</v>
      </c>
      <c r="U3134"/>
      <c r="V3134"/>
      <c r="W3134">
        <v>2.6000000000000003E-4</v>
      </c>
      <c r="X3134"/>
      <c r="Y3134">
        <v>1.6677000000000001E-2</v>
      </c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  <c r="AW3134"/>
      <c r="AX3134"/>
      <c r="AY3134"/>
      <c r="AZ3134"/>
      <c r="BA3134"/>
      <c r="BB3134"/>
      <c r="BC3134"/>
    </row>
    <row r="3135" spans="1:55" x14ac:dyDescent="0.2">
      <c r="A3135" s="3" t="str">
        <f t="shared" si="48"/>
        <v>GreeceSAR_FAO2010</v>
      </c>
      <c r="B3135" t="s">
        <v>291</v>
      </c>
      <c r="C3135" t="s">
        <v>292</v>
      </c>
      <c r="D3135" t="s">
        <v>148</v>
      </c>
      <c r="E3135" t="s">
        <v>30</v>
      </c>
      <c r="F3135">
        <v>101.37160619586416</v>
      </c>
      <c r="G3135">
        <v>9.115052420015191</v>
      </c>
      <c r="H3135" t="s">
        <v>147</v>
      </c>
      <c r="I3135" t="s">
        <v>217</v>
      </c>
      <c r="J3135">
        <v>2.3489921569713628E-3</v>
      </c>
      <c r="K3135">
        <v>0.84376961011176876</v>
      </c>
      <c r="L3135">
        <v>4.0239456172360535E-2</v>
      </c>
      <c r="M3135"/>
      <c r="N3135">
        <v>4.7241369991543262E-2</v>
      </c>
      <c r="O3135">
        <v>6.8749563724327528E-2</v>
      </c>
      <c r="P3135">
        <v>0.31807020000000003</v>
      </c>
      <c r="Q3135">
        <v>0.69535170000000002</v>
      </c>
      <c r="R3135">
        <v>3.1462137000000001</v>
      </c>
      <c r="S3135">
        <v>3.9006989999999999</v>
      </c>
      <c r="T3135">
        <v>1.5477659000000001</v>
      </c>
      <c r="U3135"/>
      <c r="V3135"/>
      <c r="W3135"/>
      <c r="X3135"/>
      <c r="Y3135">
        <v>3.3500000000000001E-3</v>
      </c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/>
      <c r="AW3135"/>
      <c r="AX3135"/>
      <c r="AY3135"/>
      <c r="AZ3135"/>
      <c r="BA3135"/>
      <c r="BB3135"/>
      <c r="BC3135"/>
    </row>
    <row r="3136" spans="1:55" x14ac:dyDescent="0.2">
      <c r="A3136" s="3" t="str">
        <f t="shared" si="48"/>
        <v>GreeceSAR_FAO2011</v>
      </c>
      <c r="B3136" t="s">
        <v>291</v>
      </c>
      <c r="C3136" t="s">
        <v>292</v>
      </c>
      <c r="D3136" t="s">
        <v>148</v>
      </c>
      <c r="E3136" t="s">
        <v>29</v>
      </c>
      <c r="F3136">
        <v>100.50593945165153</v>
      </c>
      <c r="G3136">
        <v>9.0505946476101702</v>
      </c>
      <c r="H3136" t="s">
        <v>147</v>
      </c>
      <c r="I3136" t="s">
        <v>230</v>
      </c>
      <c r="J3136">
        <v>2.3233612378828978E-3</v>
      </c>
      <c r="K3136">
        <v>0.83921437811595245</v>
      </c>
      <c r="L3136">
        <v>3.8807027113347985E-2</v>
      </c>
      <c r="M3136"/>
      <c r="N3136">
        <v>3.0408330861796208E-2</v>
      </c>
      <c r="O3136">
        <v>9.1570263908903438E-2</v>
      </c>
      <c r="P3136">
        <v>0.32721569999999994</v>
      </c>
      <c r="Q3136">
        <v>0.67614069999999993</v>
      </c>
      <c r="R3136">
        <v>3.1027605</v>
      </c>
      <c r="S3136">
        <v>3.6738719999999998</v>
      </c>
      <c r="T3136">
        <v>1.5470690999999999</v>
      </c>
      <c r="U3136"/>
      <c r="V3136"/>
      <c r="W3136">
        <v>1.4482E-2</v>
      </c>
      <c r="X3136"/>
      <c r="Y3136">
        <v>1.19787E-2</v>
      </c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  <c r="AW3136"/>
      <c r="AX3136"/>
      <c r="AY3136"/>
      <c r="AZ3136"/>
      <c r="BA3136"/>
      <c r="BB3136"/>
      <c r="BC3136"/>
    </row>
    <row r="3137" spans="1:55" x14ac:dyDescent="0.2">
      <c r="A3137" s="3" t="str">
        <f t="shared" si="48"/>
        <v>GreeceSAR_FAO2012</v>
      </c>
      <c r="B3137" t="s">
        <v>291</v>
      </c>
      <c r="C3137" t="s">
        <v>292</v>
      </c>
      <c r="D3137" t="s">
        <v>148</v>
      </c>
      <c r="E3137" t="s">
        <v>28</v>
      </c>
      <c r="F3137">
        <v>95.650128300670886</v>
      </c>
      <c r="G3137">
        <v>8.6600301530411219</v>
      </c>
      <c r="H3137" t="s">
        <v>144</v>
      </c>
      <c r="I3137" t="s">
        <v>241</v>
      </c>
      <c r="J3137">
        <v>2.1867333460272591E-3</v>
      </c>
      <c r="K3137">
        <v>0.82852743493946157</v>
      </c>
      <c r="L3137">
        <v>3.8903393851139466E-2</v>
      </c>
      <c r="M3137"/>
      <c r="N3137">
        <v>3.7183530206176124E-2</v>
      </c>
      <c r="O3137">
        <v>9.5385641003222846E-2</v>
      </c>
      <c r="P3137">
        <v>0.32582759999999994</v>
      </c>
      <c r="Q3137">
        <v>0.67134729999999998</v>
      </c>
      <c r="R3137">
        <v>3.0876153</v>
      </c>
      <c r="S3137">
        <v>3.613794</v>
      </c>
      <c r="T3137">
        <v>1.5461780000000001</v>
      </c>
      <c r="U3137"/>
      <c r="V3137"/>
      <c r="W3137">
        <v>7.0120000000000009E-3</v>
      </c>
      <c r="X3137"/>
      <c r="Y3137">
        <v>2.20413E-2</v>
      </c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/>
      <c r="AW3137"/>
      <c r="AX3137"/>
      <c r="AY3137"/>
      <c r="AZ3137"/>
      <c r="BA3137"/>
      <c r="BB3137"/>
      <c r="BC3137"/>
    </row>
    <row r="3138" spans="1:55" x14ac:dyDescent="0.2">
      <c r="A3138" s="3" t="str">
        <f t="shared" si="48"/>
        <v>GreeceSAR_FAO2013</v>
      </c>
      <c r="B3138" t="s">
        <v>291</v>
      </c>
      <c r="C3138" t="s">
        <v>292</v>
      </c>
      <c r="D3138" t="s">
        <v>148</v>
      </c>
      <c r="E3138" t="s">
        <v>27</v>
      </c>
      <c r="F3138">
        <v>87.416985476683749</v>
      </c>
      <c r="G3138">
        <v>7.9722118869106806</v>
      </c>
      <c r="H3138" t="s">
        <v>149</v>
      </c>
      <c r="I3138" t="s">
        <v>204</v>
      </c>
      <c r="J3138">
        <v>1.9715391603286809E-3</v>
      </c>
      <c r="K3138">
        <v>0.81035004225391016</v>
      </c>
      <c r="L3138">
        <v>4.3662392880279094E-2</v>
      </c>
      <c r="M3138"/>
      <c r="N3138">
        <v>4.3586474835228442E-2</v>
      </c>
      <c r="O3138">
        <v>0.10240109003058233</v>
      </c>
      <c r="P3138">
        <v>0.29741039999999996</v>
      </c>
      <c r="Q3138">
        <v>0.62603390000000003</v>
      </c>
      <c r="R3138">
        <v>2.9653679999999998</v>
      </c>
      <c r="S3138">
        <v>3.6623710000000003</v>
      </c>
      <c r="T3138">
        <v>1.5447327</v>
      </c>
      <c r="U3138"/>
      <c r="V3138"/>
      <c r="W3138">
        <v>2.6000000000000003E-4</v>
      </c>
      <c r="X3138"/>
      <c r="Y3138">
        <v>6.3774999999999995E-3</v>
      </c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  <c r="AW3138"/>
      <c r="AX3138"/>
      <c r="AY3138"/>
      <c r="AZ3138"/>
      <c r="BA3138"/>
      <c r="BB3138"/>
      <c r="BC3138"/>
    </row>
    <row r="3139" spans="1:55" x14ac:dyDescent="0.2">
      <c r="A3139" s="3" t="str">
        <f t="shared" ref="A3139:A3202" si="49">C3139&amp;D3139&amp;E3139</f>
        <v>GreeceSAR_FAO2014</v>
      </c>
      <c r="B3139" t="s">
        <v>291</v>
      </c>
      <c r="C3139" t="s">
        <v>292</v>
      </c>
      <c r="D3139" t="s">
        <v>148</v>
      </c>
      <c r="E3139" t="s">
        <v>24</v>
      </c>
      <c r="F3139">
        <v>84.240080367467911</v>
      </c>
      <c r="G3139">
        <v>7.7338309121650006</v>
      </c>
      <c r="H3139" t="s">
        <v>230</v>
      </c>
      <c r="I3139" t="s">
        <v>195</v>
      </c>
      <c r="J3139">
        <v>1.8750930258612227E-3</v>
      </c>
      <c r="K3139">
        <v>0.80296766269932163</v>
      </c>
      <c r="L3139">
        <v>4.6026620670589539E-2</v>
      </c>
      <c r="M3139"/>
      <c r="N3139">
        <v>4.7457143766088478E-2</v>
      </c>
      <c r="O3139">
        <v>0.1035485728640004</v>
      </c>
      <c r="P3139">
        <v>0.28677390000000003</v>
      </c>
      <c r="Q3139">
        <v>0.6126296</v>
      </c>
      <c r="R3139">
        <v>2.9073660000000001</v>
      </c>
      <c r="S3139">
        <v>3.5255370000000004</v>
      </c>
      <c r="T3139">
        <v>1.5424529</v>
      </c>
      <c r="U3139"/>
      <c r="V3139"/>
      <c r="W3139">
        <v>1.6104000000000001E-3</v>
      </c>
      <c r="X3139"/>
      <c r="Y3139">
        <v>3.7161E-3</v>
      </c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  <c r="AW3139"/>
      <c r="AX3139"/>
      <c r="AY3139"/>
      <c r="AZ3139"/>
      <c r="BA3139"/>
      <c r="BB3139"/>
      <c r="BC3139"/>
    </row>
    <row r="3140" spans="1:55" x14ac:dyDescent="0.2">
      <c r="A3140" s="3" t="str">
        <f t="shared" si="49"/>
        <v>GreeceSAR_FAO2015</v>
      </c>
      <c r="B3140" t="s">
        <v>291</v>
      </c>
      <c r="C3140" t="s">
        <v>292</v>
      </c>
      <c r="D3140" t="s">
        <v>148</v>
      </c>
      <c r="E3140" t="s">
        <v>22</v>
      </c>
      <c r="F3140">
        <v>82.379253498317851</v>
      </c>
      <c r="G3140">
        <v>7.6129880988749115</v>
      </c>
      <c r="H3140" t="s">
        <v>149</v>
      </c>
      <c r="I3140" t="s">
        <v>195</v>
      </c>
      <c r="J3140">
        <v>1.8374025567333165E-3</v>
      </c>
      <c r="K3140">
        <v>0.80599947507940028</v>
      </c>
      <c r="L3140">
        <v>4.701455850298291E-2</v>
      </c>
      <c r="M3140"/>
      <c r="N3140">
        <v>4.4128249939607803E-2</v>
      </c>
      <c r="O3140">
        <v>0.1028577164780089</v>
      </c>
      <c r="P3140">
        <v>0.30739169999999999</v>
      </c>
      <c r="Q3140">
        <v>0.59137419999999996</v>
      </c>
      <c r="R3140">
        <v>2.8337420999999998</v>
      </c>
      <c r="S3140">
        <v>3.3554710000000001</v>
      </c>
      <c r="T3140">
        <v>1.5413559999999999</v>
      </c>
      <c r="U3140"/>
      <c r="V3140"/>
      <c r="W3140">
        <v>3.745E-4</v>
      </c>
      <c r="X3140"/>
      <c r="Y3140">
        <v>4.3090999999999997E-3</v>
      </c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  <c r="AW3140"/>
      <c r="AX3140"/>
      <c r="AY3140"/>
      <c r="AZ3140"/>
      <c r="BA3140"/>
      <c r="BB3140"/>
      <c r="BC3140"/>
    </row>
    <row r="3141" spans="1:55" x14ac:dyDescent="0.2">
      <c r="A3141" s="3" t="str">
        <f t="shared" si="49"/>
        <v>GreeceSAR_FAO2016</v>
      </c>
      <c r="B3141" t="s">
        <v>291</v>
      </c>
      <c r="C3141" t="s">
        <v>292</v>
      </c>
      <c r="D3141" t="s">
        <v>148</v>
      </c>
      <c r="E3141" t="s">
        <v>21</v>
      </c>
      <c r="F3141">
        <v>80.938608969302024</v>
      </c>
      <c r="G3141">
        <v>7.5110269848816431</v>
      </c>
      <c r="H3141" t="s">
        <v>195</v>
      </c>
      <c r="I3141" t="s">
        <v>195</v>
      </c>
      <c r="J3141">
        <v>1.7814798237981472E-3</v>
      </c>
      <c r="K3141">
        <v>0.79861766461749839</v>
      </c>
      <c r="L3141">
        <v>4.792827486687997E-2</v>
      </c>
      <c r="M3141"/>
      <c r="N3141">
        <v>4.8606026826055415E-2</v>
      </c>
      <c r="O3141">
        <v>0.10484803368956618</v>
      </c>
      <c r="P3141">
        <v>0.34027560000000007</v>
      </c>
      <c r="Q3141">
        <v>0.58148730000000004</v>
      </c>
      <c r="R3141">
        <v>2.7946211999999999</v>
      </c>
      <c r="S3141">
        <v>3.3642750000000001</v>
      </c>
      <c r="T3141">
        <v>1.5410248999999998</v>
      </c>
      <c r="U3141"/>
      <c r="V3141"/>
      <c r="W3141">
        <v>1.54868E-2</v>
      </c>
      <c r="X3141">
        <v>4.7500000000000003E-5</v>
      </c>
      <c r="Y3141">
        <v>9.4570000000000001E-3</v>
      </c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  <c r="AW3141"/>
      <c r="AX3141"/>
      <c r="AY3141"/>
      <c r="AZ3141"/>
      <c r="BA3141"/>
      <c r="BB3141"/>
      <c r="BC3141"/>
    </row>
    <row r="3142" spans="1:55" x14ac:dyDescent="0.2">
      <c r="A3142" s="3" t="str">
        <f t="shared" si="49"/>
        <v>GreeceSAR_FAO2017</v>
      </c>
      <c r="B3142" t="s">
        <v>291</v>
      </c>
      <c r="C3142" t="s">
        <v>292</v>
      </c>
      <c r="D3142" t="s">
        <v>148</v>
      </c>
      <c r="E3142" t="s">
        <v>20</v>
      </c>
      <c r="F3142">
        <v>80.981529363074372</v>
      </c>
      <c r="G3142">
        <v>7.5298880945748703</v>
      </c>
      <c r="H3142" t="s">
        <v>32</v>
      </c>
      <c r="I3142" t="s">
        <v>171</v>
      </c>
      <c r="J3142">
        <v>1.7574203006174192E-3</v>
      </c>
      <c r="K3142">
        <v>0.79862427036862027</v>
      </c>
      <c r="L3142">
        <v>4.8169861339454327E-2</v>
      </c>
      <c r="M3142"/>
      <c r="N3142">
        <v>4.7506301152075464E-2</v>
      </c>
      <c r="O3142">
        <v>0.10569956713984985</v>
      </c>
      <c r="P3142">
        <v>0.32705610000000002</v>
      </c>
      <c r="Q3142">
        <v>0.59144849999999993</v>
      </c>
      <c r="R3142">
        <v>2.8248213</v>
      </c>
      <c r="S3142">
        <v>3.4232369999999994</v>
      </c>
      <c r="T3142">
        <v>1.5387636</v>
      </c>
      <c r="U3142"/>
      <c r="V3142"/>
      <c r="W3142">
        <v>9.3361999999999994E-3</v>
      </c>
      <c r="X3142">
        <v>4.7500000000000003E-5</v>
      </c>
      <c r="Y3142">
        <v>8.4747999999999993E-3</v>
      </c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  <c r="AW3142"/>
      <c r="AX3142"/>
      <c r="AY3142"/>
      <c r="AZ3142"/>
      <c r="BA3142"/>
      <c r="BB3142"/>
      <c r="BC3142"/>
    </row>
    <row r="3143" spans="1:55" x14ac:dyDescent="0.2">
      <c r="A3143" s="3" t="str">
        <f t="shared" si="49"/>
        <v>GreeceSAR_FAO2018</v>
      </c>
      <c r="B3143" t="s">
        <v>291</v>
      </c>
      <c r="C3143" t="s">
        <v>292</v>
      </c>
      <c r="D3143" t="s">
        <v>148</v>
      </c>
      <c r="E3143" t="s">
        <v>19</v>
      </c>
      <c r="F3143">
        <v>78.744891497617445</v>
      </c>
      <c r="G3143">
        <v>7.3367890840146606</v>
      </c>
      <c r="H3143" t="s">
        <v>120</v>
      </c>
      <c r="I3143" t="s">
        <v>120</v>
      </c>
      <c r="J3143">
        <v>1.6680155793015465E-3</v>
      </c>
      <c r="K3143">
        <v>0.80207660166639994</v>
      </c>
      <c r="L3143">
        <v>4.981263046336501E-2</v>
      </c>
      <c r="M3143"/>
      <c r="N3143">
        <v>4.5478018668408782E-2</v>
      </c>
      <c r="O3143">
        <v>0.10263274920182636</v>
      </c>
      <c r="P3143">
        <v>0.32122440000000002</v>
      </c>
      <c r="Q3143">
        <v>0.54797399999999996</v>
      </c>
      <c r="R3143">
        <v>2.5949007000000002</v>
      </c>
      <c r="S3143">
        <v>3.2459789999999997</v>
      </c>
      <c r="T3143">
        <v>1.5304575999999999</v>
      </c>
      <c r="U3143"/>
      <c r="V3143"/>
      <c r="W3143">
        <v>2.4407999999999995E-3</v>
      </c>
      <c r="X3143">
        <v>4.7500000000000003E-5</v>
      </c>
      <c r="Y3143">
        <v>4.3300999999999999E-3</v>
      </c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  <c r="AW3143"/>
      <c r="AX3143"/>
      <c r="AY3143"/>
      <c r="AZ3143"/>
      <c r="BA3143"/>
      <c r="BB3143"/>
      <c r="BC3143"/>
    </row>
    <row r="3144" spans="1:55" x14ac:dyDescent="0.2">
      <c r="A3144" s="3" t="str">
        <f t="shared" si="49"/>
        <v>GreeceSAR_FAO2019</v>
      </c>
      <c r="B3144" t="s">
        <v>291</v>
      </c>
      <c r="C3144" t="s">
        <v>292</v>
      </c>
      <c r="D3144" t="s">
        <v>148</v>
      </c>
      <c r="E3144" t="s">
        <v>18</v>
      </c>
      <c r="F3144">
        <v>73.710169866086716</v>
      </c>
      <c r="G3144">
        <v>6.8749341157010893</v>
      </c>
      <c r="H3144" t="s">
        <v>118</v>
      </c>
      <c r="I3144" t="s">
        <v>132</v>
      </c>
      <c r="J3144">
        <v>1.5536493251991175E-3</v>
      </c>
      <c r="K3144">
        <v>0.78899795210918278</v>
      </c>
      <c r="L3144">
        <v>5.3508373808209775E-2</v>
      </c>
      <c r="M3144"/>
      <c r="N3144">
        <v>4.7784320343611235E-2</v>
      </c>
      <c r="O3144">
        <v>0.10970935373899612</v>
      </c>
      <c r="P3144">
        <v>0.31603739999999997</v>
      </c>
      <c r="Q3144">
        <v>0.54040769999999994</v>
      </c>
      <c r="R3144">
        <v>2.5643457000000001</v>
      </c>
      <c r="S3144">
        <v>3.2936570000000001</v>
      </c>
      <c r="T3144">
        <v>1.5254356</v>
      </c>
      <c r="U3144"/>
      <c r="V3144"/>
      <c r="W3144">
        <v>9.7127999999999989E-3</v>
      </c>
      <c r="X3144">
        <v>4.7500000000000003E-5</v>
      </c>
      <c r="Y3144">
        <v>3.0795000000000002E-3</v>
      </c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  <c r="AW3144"/>
      <c r="AX3144"/>
      <c r="AY3144"/>
      <c r="AZ3144"/>
      <c r="BA3144"/>
      <c r="BB3144"/>
      <c r="BC3144"/>
    </row>
    <row r="3145" spans="1:55" x14ac:dyDescent="0.2">
      <c r="A3145" s="3" t="str">
        <f t="shared" si="49"/>
        <v>GreeceSAR_FAO2020</v>
      </c>
      <c r="B3145" t="s">
        <v>291</v>
      </c>
      <c r="C3145" t="s">
        <v>292</v>
      </c>
      <c r="D3145" t="s">
        <v>148</v>
      </c>
      <c r="E3145" t="s">
        <v>107</v>
      </c>
      <c r="F3145">
        <v>64.777630716066042</v>
      </c>
      <c r="G3145">
        <v>6.0547769587462845</v>
      </c>
      <c r="H3145" t="s">
        <v>38</v>
      </c>
      <c r="I3145" t="s">
        <v>35</v>
      </c>
      <c r="J3145">
        <v>1.4372098690742174E-3</v>
      </c>
      <c r="K3145">
        <v>0.76344759777098792</v>
      </c>
      <c r="L3145">
        <v>6.1220708744600366E-2</v>
      </c>
      <c r="M3145"/>
      <c r="N3145">
        <v>4.8476905663931195E-2</v>
      </c>
      <c r="O3145">
        <v>0.12685478782048054</v>
      </c>
      <c r="P3145">
        <v>0.38197739999999997</v>
      </c>
      <c r="Q3145">
        <v>0.54364950000000001</v>
      </c>
      <c r="R3145">
        <v>2.5459182</v>
      </c>
      <c r="S3145">
        <v>3.3752179999999998</v>
      </c>
      <c r="T3145">
        <v>1.5241814</v>
      </c>
      <c r="U3145"/>
      <c r="V3145"/>
      <c r="W3145">
        <v>7.8402999999999997E-3</v>
      </c>
      <c r="X3145">
        <v>4.7500000000000003E-5</v>
      </c>
      <c r="Y3145">
        <v>3.9451E-3</v>
      </c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  <c r="AW3145"/>
      <c r="AX3145"/>
      <c r="AY3145"/>
      <c r="AZ3145"/>
      <c r="BA3145"/>
      <c r="BB3145"/>
      <c r="BC3145"/>
    </row>
    <row r="3146" spans="1:55" x14ac:dyDescent="0.2">
      <c r="A3146" s="3" t="str">
        <f t="shared" si="49"/>
        <v>IndonesiaAR4_FAO1990</v>
      </c>
      <c r="B3146" t="s">
        <v>173</v>
      </c>
      <c r="C3146" t="s">
        <v>174</v>
      </c>
      <c r="D3146" t="s">
        <v>142</v>
      </c>
      <c r="E3146" t="s">
        <v>79</v>
      </c>
      <c r="F3146">
        <v>1140.1505546909998</v>
      </c>
      <c r="G3146">
        <v>6.2590653454832745</v>
      </c>
      <c r="H3146" t="s">
        <v>48</v>
      </c>
      <c r="I3146" t="s">
        <v>101</v>
      </c>
      <c r="J3146">
        <v>3.5234193544912293E-2</v>
      </c>
      <c r="K3146">
        <v>0.16564689568667088</v>
      </c>
      <c r="L3146">
        <v>0.13875380753366817</v>
      </c>
      <c r="M3146"/>
      <c r="N3146">
        <v>6.8794327501123268E-3</v>
      </c>
      <c r="O3146">
        <v>0.68871986402954866</v>
      </c>
      <c r="P3146">
        <v>55.512307499999999</v>
      </c>
      <c r="Q3146">
        <v>5.3386496000000001</v>
      </c>
      <c r="R3146">
        <v>19.620895000000001</v>
      </c>
      <c r="S3146">
        <v>50.321084599999999</v>
      </c>
      <c r="T3146">
        <v>256.60415330000001</v>
      </c>
      <c r="U3146">
        <v>4.4866698000000005</v>
      </c>
      <c r="V3146">
        <v>243.71595149999999</v>
      </c>
      <c r="W3146">
        <v>4.5659791000000007</v>
      </c>
      <c r="X3146">
        <v>724.60219979999999</v>
      </c>
      <c r="Y3146">
        <v>0.47230299999999997</v>
      </c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  <c r="AW3146"/>
      <c r="AX3146"/>
      <c r="AY3146"/>
      <c r="AZ3146"/>
      <c r="BA3146"/>
      <c r="BB3146"/>
      <c r="BC3146"/>
    </row>
    <row r="3147" spans="1:55" x14ac:dyDescent="0.2">
      <c r="A3147" s="3" t="str">
        <f t="shared" si="49"/>
        <v>IndonesiaAR4_FAO1991</v>
      </c>
      <c r="B3147" t="s">
        <v>173</v>
      </c>
      <c r="C3147" t="s">
        <v>174</v>
      </c>
      <c r="D3147" t="s">
        <v>142</v>
      </c>
      <c r="E3147" t="s">
        <v>78</v>
      </c>
      <c r="F3147">
        <v>1161.2974539689999</v>
      </c>
      <c r="G3147">
        <v>6.2650504989587139</v>
      </c>
      <c r="H3147" t="s">
        <v>47</v>
      </c>
      <c r="I3147" t="s">
        <v>101</v>
      </c>
      <c r="J3147">
        <v>3.5690501117307864E-2</v>
      </c>
      <c r="K3147">
        <v>0.17736782190990527</v>
      </c>
      <c r="L3147">
        <v>0.13908531980326863</v>
      </c>
      <c r="M3147"/>
      <c r="N3147">
        <v>7.9326892223135059E-3</v>
      </c>
      <c r="O3147">
        <v>0.67561416906451266</v>
      </c>
      <c r="P3147">
        <v>54.345025</v>
      </c>
      <c r="Q3147">
        <v>5.5747967999999997</v>
      </c>
      <c r="R3147">
        <v>19.948730000000001</v>
      </c>
      <c r="S3147">
        <v>50.300641800000001</v>
      </c>
      <c r="T3147">
        <v>256.60415330000001</v>
      </c>
      <c r="U3147">
        <v>4.4866698000000005</v>
      </c>
      <c r="V3147">
        <v>243.71595149999999</v>
      </c>
      <c r="W3147">
        <v>4.5659791000000007</v>
      </c>
      <c r="X3147">
        <v>724.60219979999999</v>
      </c>
      <c r="Y3147">
        <v>0.47230299999999997</v>
      </c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  <c r="AW3147"/>
      <c r="AX3147"/>
      <c r="AY3147"/>
      <c r="AZ3147"/>
      <c r="BA3147"/>
      <c r="BB3147"/>
      <c r="BC3147"/>
    </row>
    <row r="3148" spans="1:55" x14ac:dyDescent="0.2">
      <c r="A3148" s="3" t="str">
        <f t="shared" si="49"/>
        <v>IndonesiaAR4_FAO1992</v>
      </c>
      <c r="B3148" t="s">
        <v>173</v>
      </c>
      <c r="C3148" t="s">
        <v>174</v>
      </c>
      <c r="D3148" t="s">
        <v>142</v>
      </c>
      <c r="E3148" t="s">
        <v>76</v>
      </c>
      <c r="F3148">
        <v>1182.3845555470002</v>
      </c>
      <c r="G3148">
        <v>6.2706538410197519</v>
      </c>
      <c r="H3148" t="s">
        <v>49</v>
      </c>
      <c r="I3148" t="s">
        <v>101</v>
      </c>
      <c r="J3148">
        <v>3.644651514310291E-2</v>
      </c>
      <c r="K3148">
        <v>0.18243683832643351</v>
      </c>
      <c r="L3148">
        <v>0.13941773355094142</v>
      </c>
      <c r="M3148"/>
      <c r="N3148">
        <v>8.375307746149226E-3</v>
      </c>
      <c r="O3148">
        <v>0.66977012037647576</v>
      </c>
      <c r="P3148">
        <v>58.688802500000001</v>
      </c>
      <c r="Q3148">
        <v>5.8790422999999992</v>
      </c>
      <c r="R3148">
        <v>20.727574999999998</v>
      </c>
      <c r="S3148">
        <v>52.105299999999993</v>
      </c>
      <c r="T3148">
        <v>256.60415330000001</v>
      </c>
      <c r="U3148">
        <v>4.4866698000000005</v>
      </c>
      <c r="V3148">
        <v>243.71595149999999</v>
      </c>
      <c r="W3148">
        <v>4.5659791000000007</v>
      </c>
      <c r="X3148">
        <v>724.60219979999999</v>
      </c>
      <c r="Y3148">
        <v>0.47230299999999997</v>
      </c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  <c r="AW3148"/>
      <c r="AX3148"/>
      <c r="AY3148"/>
      <c r="AZ3148"/>
      <c r="BA3148"/>
      <c r="BB3148"/>
      <c r="BC3148"/>
    </row>
    <row r="3149" spans="1:55" x14ac:dyDescent="0.2">
      <c r="A3149" s="3" t="str">
        <f t="shared" si="49"/>
        <v>IndonesiaAR4_FAO1993</v>
      </c>
      <c r="B3149" t="s">
        <v>173</v>
      </c>
      <c r="C3149" t="s">
        <v>174</v>
      </c>
      <c r="D3149" t="s">
        <v>142</v>
      </c>
      <c r="E3149" t="s">
        <v>73</v>
      </c>
      <c r="F3149">
        <v>1198.677726525</v>
      </c>
      <c r="G3149">
        <v>6.2516672958087698</v>
      </c>
      <c r="H3149" t="s">
        <v>126</v>
      </c>
      <c r="I3149" t="s">
        <v>101</v>
      </c>
      <c r="J3149">
        <v>3.6776440184905092E-2</v>
      </c>
      <c r="K3149">
        <v>0.19204261070850798</v>
      </c>
      <c r="L3149">
        <v>0.1403034096199938</v>
      </c>
      <c r="M3149"/>
      <c r="N3149">
        <v>9.0903977081388931E-3</v>
      </c>
      <c r="O3149">
        <v>0.65856358196335918</v>
      </c>
      <c r="P3149">
        <v>58.210250000000002</v>
      </c>
      <c r="Q3149">
        <v>5.8932665999999996</v>
      </c>
      <c r="R3149">
        <v>19.797245000000004</v>
      </c>
      <c r="S3149">
        <v>51.053300399999998</v>
      </c>
      <c r="T3149">
        <v>256.58917379999997</v>
      </c>
      <c r="U3149">
        <v>4.4866698000000005</v>
      </c>
      <c r="V3149">
        <v>243.71595149999999</v>
      </c>
      <c r="W3149">
        <v>4.5659791000000007</v>
      </c>
      <c r="X3149">
        <v>724.60219979999999</v>
      </c>
      <c r="Y3149">
        <v>0.47230299999999997</v>
      </c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/>
      <c r="AW3149"/>
      <c r="AX3149"/>
      <c r="AY3149"/>
      <c r="AZ3149"/>
      <c r="BA3149"/>
      <c r="BB3149"/>
      <c r="BC3149"/>
    </row>
    <row r="3150" spans="1:55" x14ac:dyDescent="0.2">
      <c r="A3150" s="3" t="str">
        <f t="shared" si="49"/>
        <v>IndonesiaAR4_FAO1994</v>
      </c>
      <c r="B3150" t="s">
        <v>173</v>
      </c>
      <c r="C3150" t="s">
        <v>174</v>
      </c>
      <c r="D3150" t="s">
        <v>142</v>
      </c>
      <c r="E3150" t="s">
        <v>70</v>
      </c>
      <c r="F3150">
        <v>1220.2144142029999</v>
      </c>
      <c r="G3150">
        <v>6.2598040185476593</v>
      </c>
      <c r="H3150" t="s">
        <v>124</v>
      </c>
      <c r="I3150" t="s">
        <v>101</v>
      </c>
      <c r="J3150">
        <v>3.7128305199201433E-2</v>
      </c>
      <c r="K3150">
        <v>0.20128872199926198</v>
      </c>
      <c r="L3150">
        <v>0.1405650656290848</v>
      </c>
      <c r="M3150"/>
      <c r="N3150">
        <v>1.0381027991112266E-2</v>
      </c>
      <c r="O3150">
        <v>0.64776518438054087</v>
      </c>
      <c r="P3150">
        <v>56.735647500000006</v>
      </c>
      <c r="Q3150">
        <v>6.1936949000000006</v>
      </c>
      <c r="R3150">
        <v>20.736249999999998</v>
      </c>
      <c r="S3150">
        <v>52.309400200000006</v>
      </c>
      <c r="T3150">
        <v>256.5669249</v>
      </c>
      <c r="U3150">
        <v>4.4866698000000005</v>
      </c>
      <c r="V3150">
        <v>243.71595149999999</v>
      </c>
      <c r="W3150">
        <v>4.5659791000000007</v>
      </c>
      <c r="X3150">
        <v>724.60219979999999</v>
      </c>
      <c r="Y3150">
        <v>0.47230299999999997</v>
      </c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  <c r="AW3150"/>
      <c r="AX3150"/>
      <c r="AY3150"/>
      <c r="AZ3150"/>
      <c r="BA3150"/>
      <c r="BB3150"/>
      <c r="BC3150"/>
    </row>
    <row r="3151" spans="1:55" x14ac:dyDescent="0.2">
      <c r="A3151" s="3" t="str">
        <f t="shared" si="49"/>
        <v>IndonesiaAR4_FAO1995</v>
      </c>
      <c r="B3151" t="s">
        <v>173</v>
      </c>
      <c r="C3151" t="s">
        <v>174</v>
      </c>
      <c r="D3151" t="s">
        <v>142</v>
      </c>
      <c r="E3151" t="s">
        <v>68</v>
      </c>
      <c r="F3151">
        <v>1256.987100482</v>
      </c>
      <c r="G3151">
        <v>6.3439289026219736</v>
      </c>
      <c r="H3151" t="s">
        <v>126</v>
      </c>
      <c r="I3151" t="s">
        <v>101</v>
      </c>
      <c r="J3151">
        <v>3.7375275883238142E-2</v>
      </c>
      <c r="K3151">
        <v>0.21559759833341327</v>
      </c>
      <c r="L3151">
        <v>0.13894988762814361</v>
      </c>
      <c r="M3151"/>
      <c r="N3151">
        <v>1.0690406222026641E-2</v>
      </c>
      <c r="O3151">
        <v>0.6347621078164164</v>
      </c>
      <c r="P3151">
        <v>60.461852499999999</v>
      </c>
      <c r="Q3151">
        <v>6.1279127000000004</v>
      </c>
      <c r="R3151">
        <v>21.052565000000001</v>
      </c>
      <c r="S3151">
        <v>54.421773200000004</v>
      </c>
      <c r="T3151">
        <v>258.47268969999999</v>
      </c>
      <c r="U3151">
        <v>4.4866698000000005</v>
      </c>
      <c r="V3151">
        <v>243.71595149999999</v>
      </c>
      <c r="W3151">
        <v>4.5659791000000007</v>
      </c>
      <c r="X3151">
        <v>724.60219979999999</v>
      </c>
      <c r="Y3151">
        <v>0.47230299999999997</v>
      </c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  <c r="AW3151"/>
      <c r="AX3151"/>
      <c r="AY3151"/>
      <c r="AZ3151"/>
      <c r="BA3151"/>
      <c r="BB3151"/>
      <c r="BC3151"/>
    </row>
    <row r="3152" spans="1:55" x14ac:dyDescent="0.2">
      <c r="A3152" s="3" t="str">
        <f t="shared" si="49"/>
        <v>IndonesiaAR4_FAO1996</v>
      </c>
      <c r="B3152" t="s">
        <v>173</v>
      </c>
      <c r="C3152" t="s">
        <v>174</v>
      </c>
      <c r="D3152" t="s">
        <v>142</v>
      </c>
      <c r="E3152" t="s">
        <v>65</v>
      </c>
      <c r="F3152">
        <v>1100.8966303249999</v>
      </c>
      <c r="G3152">
        <v>5.4669310482663551</v>
      </c>
      <c r="H3152" t="s">
        <v>293</v>
      </c>
      <c r="I3152" t="s">
        <v>99</v>
      </c>
      <c r="J3152">
        <v>3.2386985612704283E-2</v>
      </c>
      <c r="K3152">
        <v>0.25945006291433442</v>
      </c>
      <c r="L3152">
        <v>0.16194733114621951</v>
      </c>
      <c r="M3152"/>
      <c r="N3152">
        <v>1.3078239845052093E-2</v>
      </c>
      <c r="O3152">
        <v>0.56552436609439405</v>
      </c>
      <c r="P3152">
        <v>61.154117499999991</v>
      </c>
      <c r="Q3152">
        <v>6.2776763000000004</v>
      </c>
      <c r="R3152">
        <v>21.572597500000001</v>
      </c>
      <c r="S3152">
        <v>56.502558200000003</v>
      </c>
      <c r="T3152">
        <v>258.3501713</v>
      </c>
      <c r="U3152">
        <v>2.6209164999999999</v>
      </c>
      <c r="V3152">
        <v>67.269055900000012</v>
      </c>
      <c r="W3152">
        <v>2.6985038000000001</v>
      </c>
      <c r="X3152">
        <v>724.60219979999999</v>
      </c>
      <c r="Y3152">
        <v>7.8747099999999987E-2</v>
      </c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  <c r="AW3152"/>
      <c r="AX3152"/>
      <c r="AY3152"/>
      <c r="AZ3152"/>
      <c r="BA3152"/>
      <c r="BB3152"/>
      <c r="BC3152"/>
    </row>
    <row r="3153" spans="1:55" x14ac:dyDescent="0.2">
      <c r="A3153" s="3" t="str">
        <f t="shared" si="49"/>
        <v>IndonesiaAR4_FAO1997</v>
      </c>
      <c r="B3153" t="s">
        <v>173</v>
      </c>
      <c r="C3153" t="s">
        <v>174</v>
      </c>
      <c r="D3153" t="s">
        <v>142</v>
      </c>
      <c r="E3153" t="s">
        <v>64</v>
      </c>
      <c r="F3153">
        <v>2071.6232010689996</v>
      </c>
      <c r="G3153">
        <v>10.123849767392787</v>
      </c>
      <c r="H3153" t="s">
        <v>169</v>
      </c>
      <c r="I3153" t="s">
        <v>231</v>
      </c>
      <c r="J3153">
        <v>5.8647349286220687E-2</v>
      </c>
      <c r="K3153">
        <v>0.14981677162132859</v>
      </c>
      <c r="L3153">
        <v>8.7813423668516286E-2</v>
      </c>
      <c r="M3153"/>
      <c r="N3153">
        <v>7.7899676078509493E-3</v>
      </c>
      <c r="O3153">
        <v>0.75457983710230414</v>
      </c>
      <c r="P3153">
        <v>58.885837500000001</v>
      </c>
      <c r="Q3153">
        <v>6.2650791999999997</v>
      </c>
      <c r="R3153">
        <v>21.617810000000002</v>
      </c>
      <c r="S3153">
        <v>53.816654399999997</v>
      </c>
      <c r="T3153">
        <v>260.17831189999998</v>
      </c>
      <c r="U3153">
        <v>48.836002299999997</v>
      </c>
      <c r="V3153">
        <v>964.63993119999998</v>
      </c>
      <c r="W3153">
        <v>49.266502299999999</v>
      </c>
      <c r="X3153">
        <v>724.60219979999999</v>
      </c>
      <c r="Y3153">
        <v>0.55225340000000001</v>
      </c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/>
      <c r="AW3153"/>
      <c r="AX3153"/>
      <c r="AY3153"/>
      <c r="AZ3153"/>
      <c r="BA3153"/>
      <c r="BB3153"/>
      <c r="BC3153"/>
    </row>
    <row r="3154" spans="1:55" x14ac:dyDescent="0.2">
      <c r="A3154" s="3" t="str">
        <f t="shared" si="49"/>
        <v>IndonesiaAR4_FAO1998</v>
      </c>
      <c r="B3154" t="s">
        <v>173</v>
      </c>
      <c r="C3154" t="s">
        <v>174</v>
      </c>
      <c r="D3154" t="s">
        <v>142</v>
      </c>
      <c r="E3154" t="s">
        <v>62</v>
      </c>
      <c r="F3154">
        <v>1303.5689448130001</v>
      </c>
      <c r="G3154">
        <v>6.2715157049691737</v>
      </c>
      <c r="H3154" t="s">
        <v>130</v>
      </c>
      <c r="I3154" t="s">
        <v>97</v>
      </c>
      <c r="J3154">
        <v>3.7419847848047978E-2</v>
      </c>
      <c r="K3154">
        <v>0.24136744071111305</v>
      </c>
      <c r="L3154">
        <v>0.14233645352115759</v>
      </c>
      <c r="M3154"/>
      <c r="N3154">
        <v>1.013215690704776E-2</v>
      </c>
      <c r="O3154">
        <v>0.60616394886068159</v>
      </c>
      <c r="P3154">
        <v>62.002317500000004</v>
      </c>
      <c r="Q3154">
        <v>5.7122610000000007</v>
      </c>
      <c r="R3154">
        <v>20.767040000000001</v>
      </c>
      <c r="S3154">
        <v>55.359430200000006</v>
      </c>
      <c r="T3154">
        <v>262.66685479999995</v>
      </c>
      <c r="U3154">
        <v>31.6265614</v>
      </c>
      <c r="V3154">
        <v>204.5406351</v>
      </c>
      <c r="W3154">
        <v>31.691091500000002</v>
      </c>
      <c r="X3154">
        <v>724.60219979999999</v>
      </c>
      <c r="Y3154">
        <v>0.2689742</v>
      </c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  <c r="AW3154"/>
      <c r="AX3154"/>
      <c r="AY3154"/>
      <c r="AZ3154"/>
      <c r="BA3154"/>
      <c r="BB3154"/>
      <c r="BC3154"/>
    </row>
    <row r="3155" spans="1:55" x14ac:dyDescent="0.2">
      <c r="A3155" s="3" t="str">
        <f t="shared" si="49"/>
        <v>IndonesiaAR4_FAO1999</v>
      </c>
      <c r="B3155" t="s">
        <v>173</v>
      </c>
      <c r="C3155" t="s">
        <v>174</v>
      </c>
      <c r="D3155" t="s">
        <v>142</v>
      </c>
      <c r="E3155" t="s">
        <v>60</v>
      </c>
      <c r="F3155">
        <v>1196.154919456</v>
      </c>
      <c r="G3155">
        <v>5.6690636818141087</v>
      </c>
      <c r="H3155" t="s">
        <v>47</v>
      </c>
      <c r="I3155" t="s">
        <v>97</v>
      </c>
      <c r="J3155">
        <v>3.4334924764236684E-2</v>
      </c>
      <c r="K3155">
        <v>0.27795304319879105</v>
      </c>
      <c r="L3155">
        <v>0.15815211912352856</v>
      </c>
      <c r="M3155"/>
      <c r="N3155">
        <v>1.1878104008853375E-2</v>
      </c>
      <c r="O3155">
        <v>0.55201673366882709</v>
      </c>
      <c r="P3155">
        <v>63.233907500000001</v>
      </c>
      <c r="Q3155">
        <v>5.3942313000000004</v>
      </c>
      <c r="R3155">
        <v>19.750832500000001</v>
      </c>
      <c r="S3155">
        <v>53.956267400000002</v>
      </c>
      <c r="T3155">
        <v>264.2361037</v>
      </c>
      <c r="U3155">
        <v>3.8750539999999996</v>
      </c>
      <c r="V3155">
        <v>103.06833630000001</v>
      </c>
      <c r="W3155">
        <v>3.9644009000000002</v>
      </c>
      <c r="X3155">
        <v>724.60219979999999</v>
      </c>
      <c r="Y3155">
        <v>0.109208</v>
      </c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  <c r="AW3155"/>
      <c r="AX3155"/>
      <c r="AY3155"/>
      <c r="AZ3155"/>
      <c r="BA3155"/>
      <c r="BB3155"/>
      <c r="BC3155"/>
    </row>
    <row r="3156" spans="1:55" x14ac:dyDescent="0.2">
      <c r="A3156" s="3" t="str">
        <f t="shared" si="49"/>
        <v>IndonesiaAR4_FAO2000</v>
      </c>
      <c r="B3156" t="s">
        <v>173</v>
      </c>
      <c r="C3156" t="s">
        <v>174</v>
      </c>
      <c r="D3156" t="s">
        <v>142</v>
      </c>
      <c r="E3156" t="s">
        <v>58</v>
      </c>
      <c r="F3156">
        <v>1127.6130878000001</v>
      </c>
      <c r="G3156">
        <v>5.2674374519266083</v>
      </c>
      <c r="H3156" t="s">
        <v>114</v>
      </c>
      <c r="I3156" t="s">
        <v>99</v>
      </c>
      <c r="J3156">
        <v>3.1718011152780716E-2</v>
      </c>
      <c r="K3156">
        <v>0.29327215476471519</v>
      </c>
      <c r="L3156">
        <v>0.1709837284490589</v>
      </c>
      <c r="M3156"/>
      <c r="N3156">
        <v>1.7017486057596641E-2</v>
      </c>
      <c r="O3156">
        <v>0.51872663072862912</v>
      </c>
      <c r="P3156">
        <v>62.334259999999993</v>
      </c>
      <c r="Q3156">
        <v>5.2620075999999996</v>
      </c>
      <c r="R3156">
        <v>19.246202499999999</v>
      </c>
      <c r="S3156">
        <v>54.8555122</v>
      </c>
      <c r="T3156">
        <v>264.22260119999999</v>
      </c>
      <c r="U3156">
        <v>1.1299889000000001</v>
      </c>
      <c r="V3156">
        <v>31.175631299999999</v>
      </c>
      <c r="W3156">
        <v>1.1959664000000001</v>
      </c>
      <c r="X3156">
        <v>724.60219979999999</v>
      </c>
      <c r="Y3156">
        <v>7.9252800000000012E-2</v>
      </c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  <c r="AW3156"/>
      <c r="AX3156"/>
      <c r="AY3156"/>
      <c r="AZ3156"/>
      <c r="BA3156"/>
      <c r="BB3156"/>
      <c r="BC3156"/>
    </row>
    <row r="3157" spans="1:55" x14ac:dyDescent="0.2">
      <c r="A3157" s="3" t="str">
        <f t="shared" si="49"/>
        <v>IndonesiaAR4_FAO2001</v>
      </c>
      <c r="B3157" t="s">
        <v>173</v>
      </c>
      <c r="C3157" t="s">
        <v>174</v>
      </c>
      <c r="D3157" t="s">
        <v>142</v>
      </c>
      <c r="E3157" t="s">
        <v>55</v>
      </c>
      <c r="F3157">
        <v>956.70577780999997</v>
      </c>
      <c r="G3157">
        <v>4.4064991901408206</v>
      </c>
      <c r="H3157" t="s">
        <v>56</v>
      </c>
      <c r="I3157" t="s">
        <v>105</v>
      </c>
      <c r="J3157">
        <v>2.6854722919395231E-2</v>
      </c>
      <c r="K3157">
        <v>0.36712908832223501</v>
      </c>
      <c r="L3157">
        <v>0.19478264969672701</v>
      </c>
      <c r="M3157"/>
      <c r="N3157">
        <v>2.2182480047919884E-2</v>
      </c>
      <c r="O3157">
        <v>0.41590578193311811</v>
      </c>
      <c r="P3157">
        <v>60.785550000000001</v>
      </c>
      <c r="Q3157">
        <v>5.3728762999999997</v>
      </c>
      <c r="R3157">
        <v>19.284779999999998</v>
      </c>
      <c r="S3157">
        <v>54.903400799999993</v>
      </c>
      <c r="T3157">
        <v>263.30789899999996</v>
      </c>
      <c r="U3157">
        <v>0.15397639999999999</v>
      </c>
      <c r="V3157">
        <v>36.399447299999999</v>
      </c>
      <c r="W3157">
        <v>0.16380950000000002</v>
      </c>
      <c r="X3157">
        <v>74.671535399999996</v>
      </c>
      <c r="Y3157">
        <v>0.1023968</v>
      </c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  <c r="AW3157"/>
      <c r="AX3157"/>
      <c r="AY3157"/>
      <c r="AZ3157"/>
      <c r="BA3157"/>
      <c r="BB3157"/>
      <c r="BC3157"/>
    </row>
    <row r="3158" spans="1:55" x14ac:dyDescent="0.2">
      <c r="A3158" s="3" t="str">
        <f t="shared" si="49"/>
        <v>IndonesiaAR4_FAO2002</v>
      </c>
      <c r="B3158" t="s">
        <v>173</v>
      </c>
      <c r="C3158" t="s">
        <v>174</v>
      </c>
      <c r="D3158" t="s">
        <v>142</v>
      </c>
      <c r="E3158" t="s">
        <v>52</v>
      </c>
      <c r="F3158">
        <v>1439.440314619</v>
      </c>
      <c r="G3158">
        <v>6.5394894168319908</v>
      </c>
      <c r="H3158" t="s">
        <v>123</v>
      </c>
      <c r="I3158" t="s">
        <v>101</v>
      </c>
      <c r="J3158">
        <v>3.9387840177267687E-2</v>
      </c>
      <c r="K3158">
        <v>0.24749245688196156</v>
      </c>
      <c r="L3158">
        <v>0.12497627094084547</v>
      </c>
      <c r="M3158"/>
      <c r="N3158">
        <v>1.453695123270087E-2</v>
      </c>
      <c r="O3158">
        <v>0.61299432094449213</v>
      </c>
      <c r="P3158">
        <v>60.897427500000006</v>
      </c>
      <c r="Q3158">
        <v>5.8075455999999992</v>
      </c>
      <c r="R3158">
        <v>19.627402499999999</v>
      </c>
      <c r="S3158">
        <v>56.336125200000005</v>
      </c>
      <c r="T3158">
        <v>265.27705500000002</v>
      </c>
      <c r="U3158">
        <v>2.9620996000000002</v>
      </c>
      <c r="V3158">
        <v>512.98886100000004</v>
      </c>
      <c r="W3158">
        <v>3.2403364000000003</v>
      </c>
      <c r="X3158">
        <v>74.671535399999996</v>
      </c>
      <c r="Y3158">
        <v>1.3049781</v>
      </c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  <c r="AW3158"/>
      <c r="AX3158"/>
      <c r="AY3158"/>
      <c r="AZ3158"/>
      <c r="BA3158"/>
      <c r="BB3158"/>
      <c r="BC3158"/>
    </row>
    <row r="3159" spans="1:55" x14ac:dyDescent="0.2">
      <c r="A3159" s="3" t="str">
        <f t="shared" si="49"/>
        <v>IndonesiaAR4_FAO2003</v>
      </c>
      <c r="B3159" t="s">
        <v>173</v>
      </c>
      <c r="C3159" t="s">
        <v>174</v>
      </c>
      <c r="D3159" t="s">
        <v>142</v>
      </c>
      <c r="E3159" t="s">
        <v>50</v>
      </c>
      <c r="F3159">
        <v>1106.2450887289999</v>
      </c>
      <c r="G3159">
        <v>4.9589586188587376</v>
      </c>
      <c r="H3159" t="s">
        <v>133</v>
      </c>
      <c r="I3159" t="s">
        <v>99</v>
      </c>
      <c r="J3159">
        <v>2.9475091615845737E-2</v>
      </c>
      <c r="K3159">
        <v>0.34969919771076019</v>
      </c>
      <c r="L3159">
        <v>0.15678449641233941</v>
      </c>
      <c r="M3159"/>
      <c r="N3159">
        <v>1.8637859452726446E-2</v>
      </c>
      <c r="O3159">
        <v>0.47487844642417398</v>
      </c>
      <c r="P3159">
        <v>60.665864999999997</v>
      </c>
      <c r="Q3159">
        <v>5.6649845000000001</v>
      </c>
      <c r="R3159">
        <v>18.826329999999999</v>
      </c>
      <c r="S3159">
        <v>57.372926800000002</v>
      </c>
      <c r="T3159">
        <v>268.60313819999999</v>
      </c>
      <c r="U3159">
        <v>0.68915210000000005</v>
      </c>
      <c r="V3159">
        <v>157.38022800000002</v>
      </c>
      <c r="W3159">
        <v>0.69950089999999998</v>
      </c>
      <c r="X3159">
        <v>74.671535399999996</v>
      </c>
      <c r="Y3159">
        <v>0.35406409999999994</v>
      </c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  <c r="AW3159"/>
      <c r="AX3159"/>
      <c r="AY3159"/>
      <c r="AZ3159"/>
      <c r="BA3159"/>
      <c r="BB3159"/>
      <c r="BC3159"/>
    </row>
    <row r="3160" spans="1:55" x14ac:dyDescent="0.2">
      <c r="A3160" s="3" t="str">
        <f t="shared" si="49"/>
        <v>IndonesiaAR4_FAO2004</v>
      </c>
      <c r="B3160" t="s">
        <v>173</v>
      </c>
      <c r="C3160" t="s">
        <v>174</v>
      </c>
      <c r="D3160" t="s">
        <v>142</v>
      </c>
      <c r="E3160" t="s">
        <v>46</v>
      </c>
      <c r="F3160">
        <v>1457.7918691389998</v>
      </c>
      <c r="G3160">
        <v>6.4521595752111311</v>
      </c>
      <c r="H3160" t="s">
        <v>122</v>
      </c>
      <c r="I3160" t="s">
        <v>101</v>
      </c>
      <c r="J3160">
        <v>3.7058422108088095E-2</v>
      </c>
      <c r="K3160">
        <v>0.27103445173786073</v>
      </c>
      <c r="L3160">
        <v>0.1145487767918657</v>
      </c>
      <c r="M3160"/>
      <c r="N3160">
        <v>1.5009692244286799E-2</v>
      </c>
      <c r="O3160">
        <v>0.59940707922598691</v>
      </c>
      <c r="P3160">
        <v>63.021262499999999</v>
      </c>
      <c r="Q3160">
        <v>5.5753465999999996</v>
      </c>
      <c r="R3160">
        <v>18.807115</v>
      </c>
      <c r="S3160">
        <v>58.779516600000001</v>
      </c>
      <c r="T3160">
        <v>270.43290000000002</v>
      </c>
      <c r="U3160">
        <v>3.1255129999999998</v>
      </c>
      <c r="V3160">
        <v>497.6509873</v>
      </c>
      <c r="W3160">
        <v>3.1746759999999998</v>
      </c>
      <c r="X3160">
        <v>74.671535399999996</v>
      </c>
      <c r="Y3160">
        <v>1.1974715999999999</v>
      </c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  <c r="AW3160"/>
      <c r="AX3160"/>
      <c r="AY3160"/>
      <c r="AZ3160"/>
      <c r="BA3160"/>
      <c r="BB3160"/>
      <c r="BC3160"/>
    </row>
    <row r="3161" spans="1:55" x14ac:dyDescent="0.2">
      <c r="A3161" s="3" t="str">
        <f t="shared" si="49"/>
        <v>IndonesiaAR4_FAO2005</v>
      </c>
      <c r="B3161" t="s">
        <v>173</v>
      </c>
      <c r="C3161" t="s">
        <v>174</v>
      </c>
      <c r="D3161" t="s">
        <v>142</v>
      </c>
      <c r="E3161" t="s">
        <v>43</v>
      </c>
      <c r="F3161">
        <v>1185.926338949</v>
      </c>
      <c r="G3161">
        <v>5.1831279586485168</v>
      </c>
      <c r="H3161" t="s">
        <v>246</v>
      </c>
      <c r="I3161" t="s">
        <v>97</v>
      </c>
      <c r="J3161">
        <v>2.9469498206154923E-2</v>
      </c>
      <c r="K3161">
        <v>0.3377040435369088</v>
      </c>
      <c r="L3161">
        <v>0.13536630947185979</v>
      </c>
      <c r="M3161"/>
      <c r="N3161">
        <v>1.8031452239226812E-2</v>
      </c>
      <c r="O3161">
        <v>0.5088981947520046</v>
      </c>
      <c r="P3161">
        <v>62.577719999999999</v>
      </c>
      <c r="Q3161">
        <v>5.6867897000000003</v>
      </c>
      <c r="R3161">
        <v>18.5960325</v>
      </c>
      <c r="S3161">
        <v>60.216174599999995</v>
      </c>
      <c r="T3161">
        <v>276.6297022</v>
      </c>
      <c r="U3161">
        <v>1.0378873000000002</v>
      </c>
      <c r="V3161">
        <v>225.37829449999998</v>
      </c>
      <c r="W3161">
        <v>1.0524863</v>
      </c>
      <c r="X3161">
        <v>74.671535399999996</v>
      </c>
      <c r="Y3161">
        <v>0.35863059999999997</v>
      </c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/>
      <c r="AW3161"/>
      <c r="AX3161"/>
      <c r="AY3161"/>
      <c r="AZ3161"/>
      <c r="BA3161"/>
      <c r="BB3161"/>
      <c r="BC3161"/>
    </row>
    <row r="3162" spans="1:55" x14ac:dyDescent="0.2">
      <c r="A3162" s="3" t="str">
        <f t="shared" si="49"/>
        <v>IndonesiaAR4_FAO2006</v>
      </c>
      <c r="B3162" t="s">
        <v>173</v>
      </c>
      <c r="C3162" t="s">
        <v>174</v>
      </c>
      <c r="D3162" t="s">
        <v>142</v>
      </c>
      <c r="E3162" t="s">
        <v>39</v>
      </c>
      <c r="F3162">
        <v>1609.2203761579999</v>
      </c>
      <c r="G3162">
        <v>6.9423565092376975</v>
      </c>
      <c r="H3162" t="s">
        <v>36</v>
      </c>
      <c r="I3162" t="s">
        <v>101</v>
      </c>
      <c r="J3162">
        <v>3.8598770657513604E-2</v>
      </c>
      <c r="K3162">
        <v>0.26790564324651017</v>
      </c>
      <c r="L3162">
        <v>9.5748643549907253E-2</v>
      </c>
      <c r="M3162"/>
      <c r="N3162">
        <v>1.3625816136103362E-2</v>
      </c>
      <c r="O3162">
        <v>0.62271989706747921</v>
      </c>
      <c r="P3162">
        <v>62.299532499999998</v>
      </c>
      <c r="Q3162">
        <v>5.6942294999999996</v>
      </c>
      <c r="R3162">
        <v>19.131702499999999</v>
      </c>
      <c r="S3162">
        <v>61.334777199999998</v>
      </c>
      <c r="T3162">
        <v>283.49210210000001</v>
      </c>
      <c r="U3162">
        <v>3.9308611999999998</v>
      </c>
      <c r="V3162">
        <v>614.04418169999997</v>
      </c>
      <c r="W3162">
        <v>4.0050018000000005</v>
      </c>
      <c r="X3162">
        <v>74.671535399999996</v>
      </c>
      <c r="Y3162">
        <v>1.5199237999999999</v>
      </c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  <c r="AW3162"/>
      <c r="AX3162"/>
      <c r="AY3162"/>
      <c r="AZ3162"/>
      <c r="BA3162"/>
      <c r="BB3162"/>
      <c r="BC3162"/>
    </row>
    <row r="3163" spans="1:55" x14ac:dyDescent="0.2">
      <c r="A3163" s="3" t="str">
        <f t="shared" si="49"/>
        <v>IndonesiaAR4_FAO2007</v>
      </c>
      <c r="B3163" t="s">
        <v>173</v>
      </c>
      <c r="C3163" t="s">
        <v>174</v>
      </c>
      <c r="D3163" t="s">
        <v>142</v>
      </c>
      <c r="E3163" t="s">
        <v>37</v>
      </c>
      <c r="F3163">
        <v>1050.1950696680001</v>
      </c>
      <c r="G3163">
        <v>4.4716116860921193</v>
      </c>
      <c r="H3163" t="s">
        <v>69</v>
      </c>
      <c r="I3163" t="s">
        <v>99</v>
      </c>
      <c r="J3163">
        <v>2.475711838948556E-2</v>
      </c>
      <c r="K3163">
        <v>0.4256356108597148</v>
      </c>
      <c r="L3163">
        <v>0.140570898527137</v>
      </c>
      <c r="M3163"/>
      <c r="N3163">
        <v>2.1395937235835098E-2</v>
      </c>
      <c r="O3163">
        <v>0.41239755337731299</v>
      </c>
      <c r="P3163">
        <v>62.096402499999996</v>
      </c>
      <c r="Q3163">
        <v>6.0120807999999997</v>
      </c>
      <c r="R3163">
        <v>19.942554999999999</v>
      </c>
      <c r="S3163">
        <v>63.261168400000003</v>
      </c>
      <c r="T3163">
        <v>291.0876657</v>
      </c>
      <c r="U3163">
        <v>0.33598230000000001</v>
      </c>
      <c r="V3163">
        <v>42.258976400000002</v>
      </c>
      <c r="W3163">
        <v>0.35668240000000001</v>
      </c>
      <c r="X3163">
        <v>74.671535399999996</v>
      </c>
      <c r="Y3163">
        <v>0.1571429</v>
      </c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  <c r="AW3163"/>
      <c r="AX3163"/>
      <c r="AY3163"/>
      <c r="AZ3163"/>
      <c r="BA3163"/>
      <c r="BB3163"/>
      <c r="BC3163"/>
    </row>
    <row r="3164" spans="1:55" x14ac:dyDescent="0.2">
      <c r="A3164" s="3" t="str">
        <f t="shared" si="49"/>
        <v>IndonesiaAR4_FAO2008</v>
      </c>
      <c r="B3164" t="s">
        <v>173</v>
      </c>
      <c r="C3164" t="s">
        <v>174</v>
      </c>
      <c r="D3164" t="s">
        <v>142</v>
      </c>
      <c r="E3164" t="s">
        <v>33</v>
      </c>
      <c r="F3164">
        <v>1035.5075107780001</v>
      </c>
      <c r="G3164">
        <v>4.3520322591977818</v>
      </c>
      <c r="H3164" t="s">
        <v>63</v>
      </c>
      <c r="I3164" t="s">
        <v>99</v>
      </c>
      <c r="J3164">
        <v>2.4289374381086273E-2</v>
      </c>
      <c r="K3164">
        <v>0.42773984291742934</v>
      </c>
      <c r="L3164">
        <v>0.1363322423880185</v>
      </c>
      <c r="M3164"/>
      <c r="N3164">
        <v>2.2658333599504085E-2</v>
      </c>
      <c r="O3164">
        <v>0.41326958109504808</v>
      </c>
      <c r="P3164">
        <v>61.990689999999994</v>
      </c>
      <c r="Q3164">
        <v>6.1941034000000004</v>
      </c>
      <c r="R3164">
        <v>20.738294999999997</v>
      </c>
      <c r="S3164">
        <v>65.458650200000008</v>
      </c>
      <c r="T3164">
        <v>295.6119587</v>
      </c>
      <c r="U3164">
        <v>0.2053343</v>
      </c>
      <c r="V3164">
        <v>31.282070899999997</v>
      </c>
      <c r="W3164">
        <v>0.21592729999999999</v>
      </c>
      <c r="X3164">
        <v>74.671535399999996</v>
      </c>
      <c r="Y3164">
        <v>9.5249300000000009E-2</v>
      </c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/>
      <c r="AU3164"/>
      <c r="AV3164"/>
      <c r="AW3164"/>
      <c r="AX3164"/>
      <c r="AY3164"/>
      <c r="AZ3164"/>
      <c r="BA3164"/>
      <c r="BB3164"/>
      <c r="BC3164"/>
    </row>
    <row r="3165" spans="1:55" x14ac:dyDescent="0.2">
      <c r="A3165" s="3" t="str">
        <f t="shared" si="49"/>
        <v>IndonesiaAR4_FAO2009</v>
      </c>
      <c r="B3165" t="s">
        <v>173</v>
      </c>
      <c r="C3165" t="s">
        <v>174</v>
      </c>
      <c r="D3165" t="s">
        <v>142</v>
      </c>
      <c r="E3165" t="s">
        <v>31</v>
      </c>
      <c r="F3165">
        <v>1432.741892687</v>
      </c>
      <c r="G3165">
        <v>5.9454484585835017</v>
      </c>
      <c r="H3165" t="s">
        <v>45</v>
      </c>
      <c r="I3165" t="s">
        <v>101</v>
      </c>
      <c r="J3165">
        <v>3.3660438003463536E-2</v>
      </c>
      <c r="K3165">
        <v>0.32490801195669106</v>
      </c>
      <c r="L3165">
        <v>9.4028978996589629E-2</v>
      </c>
      <c r="M3165"/>
      <c r="N3165">
        <v>1.5624476094586047E-2</v>
      </c>
      <c r="O3165">
        <v>0.5654385329521332</v>
      </c>
      <c r="P3165">
        <v>62.254975000000002</v>
      </c>
      <c r="Q3165">
        <v>6.4854040000000008</v>
      </c>
      <c r="R3165">
        <v>21.505372499999996</v>
      </c>
      <c r="S3165">
        <v>68.100867199999996</v>
      </c>
      <c r="T3165">
        <v>298.50620630000003</v>
      </c>
      <c r="U3165">
        <v>2.5189345999999997</v>
      </c>
      <c r="V3165">
        <v>404.49423389999998</v>
      </c>
      <c r="W3165">
        <v>2.5494653</v>
      </c>
      <c r="X3165">
        <v>74.671535399999996</v>
      </c>
      <c r="Y3165">
        <v>0.89069710000000002</v>
      </c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/>
      <c r="AW3165"/>
      <c r="AX3165"/>
      <c r="AY3165"/>
      <c r="AZ3165"/>
      <c r="BA3165"/>
      <c r="BB3165"/>
      <c r="BC3165"/>
    </row>
    <row r="3166" spans="1:55" x14ac:dyDescent="0.2">
      <c r="A3166" s="3" t="str">
        <f t="shared" si="49"/>
        <v>IndonesiaAR4_FAO2010</v>
      </c>
      <c r="B3166" t="s">
        <v>173</v>
      </c>
      <c r="C3166" t="s">
        <v>174</v>
      </c>
      <c r="D3166" t="s">
        <v>142</v>
      </c>
      <c r="E3166" t="s">
        <v>30</v>
      </c>
      <c r="F3166">
        <v>1079.7298103970002</v>
      </c>
      <c r="G3166">
        <v>4.4248288837682912</v>
      </c>
      <c r="H3166" t="s">
        <v>63</v>
      </c>
      <c r="I3166" t="s">
        <v>99</v>
      </c>
      <c r="J3166">
        <v>2.4363050278791373E-2</v>
      </c>
      <c r="K3166">
        <v>0.46023191655446466</v>
      </c>
      <c r="L3166">
        <v>0.11879402826697798</v>
      </c>
      <c r="M3166"/>
      <c r="N3166">
        <v>2.0772611873847657E-2</v>
      </c>
      <c r="O3166">
        <v>0.40020144330470969</v>
      </c>
      <c r="P3166">
        <v>62.355402500000004</v>
      </c>
      <c r="Q3166">
        <v>6.7585765000000002</v>
      </c>
      <c r="R3166">
        <v>22.7611025</v>
      </c>
      <c r="S3166">
        <v>68.073779000000002</v>
      </c>
      <c r="T3166">
        <v>304.05637459999997</v>
      </c>
      <c r="U3166">
        <v>0.1096739</v>
      </c>
      <c r="V3166">
        <v>24.565400799999999</v>
      </c>
      <c r="W3166">
        <v>0.1145892</v>
      </c>
      <c r="X3166">
        <v>74.671535399999996</v>
      </c>
      <c r="Y3166">
        <v>5.9138199999999995E-2</v>
      </c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  <c r="AW3166"/>
      <c r="AX3166"/>
      <c r="AY3166"/>
      <c r="AZ3166"/>
      <c r="BA3166"/>
      <c r="BB3166"/>
      <c r="BC3166"/>
    </row>
    <row r="3167" spans="1:55" x14ac:dyDescent="0.2">
      <c r="A3167" s="3" t="str">
        <f t="shared" si="49"/>
        <v>IndonesiaAR4_FAO2011</v>
      </c>
      <c r="B3167" t="s">
        <v>173</v>
      </c>
      <c r="C3167" t="s">
        <v>174</v>
      </c>
      <c r="D3167" t="s">
        <v>142</v>
      </c>
      <c r="E3167" t="s">
        <v>29</v>
      </c>
      <c r="F3167">
        <v>1639.4004104069998</v>
      </c>
      <c r="G3167">
        <v>6.6345707028811116</v>
      </c>
      <c r="H3167" t="s">
        <v>36</v>
      </c>
      <c r="I3167" t="s">
        <v>101</v>
      </c>
      <c r="J3167">
        <v>3.6886744783302339E-2</v>
      </c>
      <c r="K3167">
        <v>0.34715217611706528</v>
      </c>
      <c r="L3167">
        <v>7.4302561610777487E-2</v>
      </c>
      <c r="M3167"/>
      <c r="N3167">
        <v>1.4695479490589455E-2</v>
      </c>
      <c r="O3167">
        <v>0.56384978278156783</v>
      </c>
      <c r="P3167">
        <v>61.594262500000006</v>
      </c>
      <c r="Q3167">
        <v>7.1486407999999999</v>
      </c>
      <c r="R3167">
        <v>23.490612500000001</v>
      </c>
      <c r="S3167">
        <v>70.367842600000003</v>
      </c>
      <c r="T3167">
        <v>309.00499159999998</v>
      </c>
      <c r="U3167">
        <v>0.73414219999999997</v>
      </c>
      <c r="V3167">
        <v>201.06304699999998</v>
      </c>
      <c r="W3167">
        <v>0.76467289999999999</v>
      </c>
      <c r="X3167">
        <v>391.20411440000004</v>
      </c>
      <c r="Y3167">
        <v>0.44365320000000008</v>
      </c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  <c r="AW3167"/>
      <c r="AX3167"/>
      <c r="AY3167"/>
      <c r="AZ3167"/>
      <c r="BA3167"/>
      <c r="BB3167"/>
      <c r="BC3167"/>
    </row>
    <row r="3168" spans="1:55" x14ac:dyDescent="0.2">
      <c r="A3168" s="3" t="str">
        <f t="shared" si="49"/>
        <v>IndonesiaAR4_FAO2012</v>
      </c>
      <c r="B3168" t="s">
        <v>173</v>
      </c>
      <c r="C3168" t="s">
        <v>174</v>
      </c>
      <c r="D3168" t="s">
        <v>142</v>
      </c>
      <c r="E3168" t="s">
        <v>28</v>
      </c>
      <c r="F3168">
        <v>1658.5623290159999</v>
      </c>
      <c r="G3168">
        <v>6.6283449189770733</v>
      </c>
      <c r="H3168" t="s">
        <v>132</v>
      </c>
      <c r="I3168" t="s">
        <v>100</v>
      </c>
      <c r="J3168">
        <v>3.6906882206896405E-2</v>
      </c>
      <c r="K3168">
        <v>0.34667356778875286</v>
      </c>
      <c r="L3168">
        <v>6.9552916018199976E-2</v>
      </c>
      <c r="M3168"/>
      <c r="N3168">
        <v>1.5859965872133491E-2</v>
      </c>
      <c r="O3168">
        <v>0.56791355032091373</v>
      </c>
      <c r="P3168">
        <v>61.266547500000001</v>
      </c>
      <c r="Q3168">
        <v>7.6356188999999999</v>
      </c>
      <c r="R3168">
        <v>25.386392499999999</v>
      </c>
      <c r="S3168">
        <v>71.985535600000006</v>
      </c>
      <c r="T3168">
        <v>312.91645779999999</v>
      </c>
      <c r="U3168">
        <v>1.1364724999999998</v>
      </c>
      <c r="V3168">
        <v>211.9985413</v>
      </c>
      <c r="W3168">
        <v>1.1919807999999998</v>
      </c>
      <c r="X3168">
        <v>391.20411440000004</v>
      </c>
      <c r="Y3168">
        <v>0.4349288</v>
      </c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/>
      <c r="AU3168"/>
      <c r="AV3168"/>
      <c r="AW3168"/>
      <c r="AX3168"/>
      <c r="AY3168"/>
      <c r="AZ3168"/>
      <c r="BA3168"/>
      <c r="BB3168"/>
      <c r="BC3168"/>
    </row>
    <row r="3169" spans="1:55" x14ac:dyDescent="0.2">
      <c r="A3169" s="3" t="str">
        <f t="shared" si="49"/>
        <v>IndonesiaAR4_FAO2013</v>
      </c>
      <c r="B3169" t="s">
        <v>173</v>
      </c>
      <c r="C3169" t="s">
        <v>174</v>
      </c>
      <c r="D3169" t="s">
        <v>142</v>
      </c>
      <c r="E3169" t="s">
        <v>27</v>
      </c>
      <c r="F3169">
        <v>1595.129768084</v>
      </c>
      <c r="G3169">
        <v>6.2979922476640668</v>
      </c>
      <c r="H3169" t="s">
        <v>132</v>
      </c>
      <c r="I3169" t="s">
        <v>100</v>
      </c>
      <c r="J3169">
        <v>3.503110938943936E-2</v>
      </c>
      <c r="K3169">
        <v>0.33917059967469032</v>
      </c>
      <c r="L3169">
        <v>7.5264816428200307E-2</v>
      </c>
      <c r="M3169"/>
      <c r="N3169">
        <v>1.7423246224903034E-2</v>
      </c>
      <c r="O3169">
        <v>0.56814133767220631</v>
      </c>
      <c r="P3169">
        <v>61.477977499999994</v>
      </c>
      <c r="Q3169">
        <v>6.8322592999999996</v>
      </c>
      <c r="R3169">
        <v>21.2289575</v>
      </c>
      <c r="S3169">
        <v>70.6827988</v>
      </c>
      <c r="T3169">
        <v>314.74874139999997</v>
      </c>
      <c r="U3169">
        <v>0.56558430000000004</v>
      </c>
      <c r="V3169">
        <v>181.9532926</v>
      </c>
      <c r="W3169">
        <v>0.57398990000000005</v>
      </c>
      <c r="X3169">
        <v>391.20411440000004</v>
      </c>
      <c r="Y3169">
        <v>0.32181690000000002</v>
      </c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  <c r="AW3169"/>
      <c r="AX3169"/>
      <c r="AY3169"/>
      <c r="AZ3169"/>
      <c r="BA3169"/>
      <c r="BB3169"/>
      <c r="BC3169"/>
    </row>
    <row r="3170" spans="1:55" x14ac:dyDescent="0.2">
      <c r="A3170" s="3" t="str">
        <f t="shared" si="49"/>
        <v>IndonesiaAR4_FAO2014</v>
      </c>
      <c r="B3170" t="s">
        <v>173</v>
      </c>
      <c r="C3170" t="s">
        <v>174</v>
      </c>
      <c r="D3170" t="s">
        <v>142</v>
      </c>
      <c r="E3170" t="s">
        <v>24</v>
      </c>
      <c r="F3170">
        <v>1971.2206629520001</v>
      </c>
      <c r="G3170">
        <v>7.693176059091746</v>
      </c>
      <c r="H3170" t="s">
        <v>241</v>
      </c>
      <c r="I3170" t="s">
        <v>100</v>
      </c>
      <c r="J3170">
        <v>4.2718982322952806E-2</v>
      </c>
      <c r="K3170">
        <v>0.29159846525715766</v>
      </c>
      <c r="L3170">
        <v>6.3288932747473867E-2</v>
      </c>
      <c r="M3170"/>
      <c r="N3170">
        <v>1.4478305762714583E-2</v>
      </c>
      <c r="O3170">
        <v>0.63063429623265388</v>
      </c>
      <c r="P3170">
        <v>60.642834999999998</v>
      </c>
      <c r="Q3170">
        <v>7.4643067999999992</v>
      </c>
      <c r="R3170">
        <v>24.130125</v>
      </c>
      <c r="S3170">
        <v>72.807538800000003</v>
      </c>
      <c r="T3170">
        <v>318.47954570000002</v>
      </c>
      <c r="U3170">
        <v>2.6783495000000004</v>
      </c>
      <c r="V3170">
        <v>508.71511400000003</v>
      </c>
      <c r="W3170">
        <v>2.7520691999999998</v>
      </c>
      <c r="X3170">
        <v>391.20411440000004</v>
      </c>
      <c r="Y3170">
        <v>1.0427055000000001</v>
      </c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  <c r="AW3170"/>
      <c r="AX3170"/>
      <c r="AY3170"/>
      <c r="AZ3170"/>
      <c r="BA3170"/>
      <c r="BB3170"/>
      <c r="BC3170"/>
    </row>
    <row r="3171" spans="1:55" x14ac:dyDescent="0.2">
      <c r="A3171" s="3" t="str">
        <f t="shared" si="49"/>
        <v>IndonesiaAR4_FAO2015</v>
      </c>
      <c r="B3171" t="s">
        <v>173</v>
      </c>
      <c r="C3171" t="s">
        <v>174</v>
      </c>
      <c r="D3171" t="s">
        <v>142</v>
      </c>
      <c r="E3171" t="s">
        <v>22</v>
      </c>
      <c r="F3171">
        <v>2019.402622648</v>
      </c>
      <c r="G3171">
        <v>7.7941536460894563</v>
      </c>
      <c r="H3171" t="s">
        <v>149</v>
      </c>
      <c r="I3171" t="s">
        <v>100</v>
      </c>
      <c r="J3171">
        <v>4.3843697158430776E-2</v>
      </c>
      <c r="K3171">
        <v>0.28375075558168189</v>
      </c>
      <c r="L3171">
        <v>6.3028613397609748E-2</v>
      </c>
      <c r="M3171"/>
      <c r="N3171">
        <v>1.3657806096554499E-2</v>
      </c>
      <c r="O3171">
        <v>0.63956282492415384</v>
      </c>
      <c r="P3171">
        <v>60.198837500000003</v>
      </c>
      <c r="Q3171">
        <v>7.7384621999999998</v>
      </c>
      <c r="R3171">
        <v>25.136040000000001</v>
      </c>
      <c r="S3171">
        <v>72.8435968</v>
      </c>
      <c r="T3171">
        <v>318.39504470000003</v>
      </c>
      <c r="U3171">
        <v>4.3173791999999995</v>
      </c>
      <c r="V3171">
        <v>554.3149568</v>
      </c>
      <c r="W3171">
        <v>4.6338897000000001</v>
      </c>
      <c r="X3171">
        <v>391.20411440000004</v>
      </c>
      <c r="Y3171">
        <v>1.1680320999999998</v>
      </c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/>
      <c r="AW3171"/>
      <c r="AX3171"/>
      <c r="AY3171"/>
      <c r="AZ3171"/>
      <c r="BA3171"/>
      <c r="BB3171"/>
      <c r="BC3171"/>
    </row>
    <row r="3172" spans="1:55" x14ac:dyDescent="0.2">
      <c r="A3172" s="3" t="str">
        <f t="shared" si="49"/>
        <v>IndonesiaAR4_FAO2016</v>
      </c>
      <c r="B3172" t="s">
        <v>173</v>
      </c>
      <c r="C3172" t="s">
        <v>174</v>
      </c>
      <c r="D3172" t="s">
        <v>142</v>
      </c>
      <c r="E3172" t="s">
        <v>21</v>
      </c>
      <c r="F3172">
        <v>1381.4206466359999</v>
      </c>
      <c r="G3172">
        <v>5.2756146132294832</v>
      </c>
      <c r="H3172" t="s">
        <v>133</v>
      </c>
      <c r="I3172" t="s">
        <v>97</v>
      </c>
      <c r="J3172">
        <v>2.9619920506747457E-2</v>
      </c>
      <c r="K3172">
        <v>0.40917972478294767</v>
      </c>
      <c r="L3172">
        <v>9.3718914841232778E-2</v>
      </c>
      <c r="M3172"/>
      <c r="N3172">
        <v>2.2973039364426257E-2</v>
      </c>
      <c r="O3172">
        <v>0.47412832101139329</v>
      </c>
      <c r="P3172">
        <v>56.028420000000004</v>
      </c>
      <c r="Q3172">
        <v>7.9947280000000003</v>
      </c>
      <c r="R3172">
        <v>25.532415</v>
      </c>
      <c r="S3172">
        <v>74.3698634</v>
      </c>
      <c r="T3172">
        <v>322.87535339999999</v>
      </c>
      <c r="U3172">
        <v>0.34903669999999998</v>
      </c>
      <c r="V3172">
        <v>57.168711799999997</v>
      </c>
      <c r="W3172">
        <v>0.35110199999999997</v>
      </c>
      <c r="X3172">
        <v>221.40595400000001</v>
      </c>
      <c r="Y3172">
        <v>0.1211762</v>
      </c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  <c r="AW3172"/>
      <c r="AX3172"/>
      <c r="AY3172"/>
      <c r="AZ3172"/>
      <c r="BA3172"/>
      <c r="BB3172"/>
      <c r="BC3172"/>
    </row>
    <row r="3173" spans="1:55" x14ac:dyDescent="0.2">
      <c r="A3173" s="3" t="str">
        <f t="shared" si="49"/>
        <v>IndonesiaAR4_FAO2017</v>
      </c>
      <c r="B3173" t="s">
        <v>173</v>
      </c>
      <c r="C3173" t="s">
        <v>174</v>
      </c>
      <c r="D3173" t="s">
        <v>142</v>
      </c>
      <c r="E3173" t="s">
        <v>20</v>
      </c>
      <c r="F3173">
        <v>1392.272497125</v>
      </c>
      <c r="G3173">
        <v>5.2638130056042742</v>
      </c>
      <c r="H3173" t="s">
        <v>51</v>
      </c>
      <c r="I3173" t="s">
        <v>97</v>
      </c>
      <c r="J3173">
        <v>2.9437394440558769E-2</v>
      </c>
      <c r="K3173">
        <v>0.42961232175104763</v>
      </c>
      <c r="L3173">
        <v>9.4557883574410848E-2</v>
      </c>
      <c r="M3173"/>
      <c r="N3173">
        <v>2.2984187652977082E-2</v>
      </c>
      <c r="O3173">
        <v>0.45284560702156446</v>
      </c>
      <c r="P3173">
        <v>57.614129999999996</v>
      </c>
      <c r="Q3173">
        <v>9.5431367000000016</v>
      </c>
      <c r="R3173">
        <v>26.214987499999999</v>
      </c>
      <c r="S3173">
        <v>79.623484200000007</v>
      </c>
      <c r="T3173">
        <v>324.34045890000004</v>
      </c>
      <c r="U3173">
        <v>5.8602500000000002E-2</v>
      </c>
      <c r="V3173">
        <v>22.8687431</v>
      </c>
      <c r="W3173">
        <v>7.3201500000000017E-2</v>
      </c>
      <c r="X3173">
        <v>221.40595400000001</v>
      </c>
      <c r="Y3173">
        <v>8.6517399999999994E-2</v>
      </c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  <c r="AW3173"/>
      <c r="AX3173"/>
      <c r="AY3173"/>
      <c r="AZ3173"/>
      <c r="BA3173"/>
      <c r="BB3173"/>
      <c r="BC3173"/>
    </row>
    <row r="3174" spans="1:55" x14ac:dyDescent="0.2">
      <c r="A3174" s="3" t="str">
        <f t="shared" si="49"/>
        <v>IndonesiaAR4_FAO2018</v>
      </c>
      <c r="B3174" t="s">
        <v>173</v>
      </c>
      <c r="C3174" t="s">
        <v>174</v>
      </c>
      <c r="D3174" t="s">
        <v>142</v>
      </c>
      <c r="E3174" t="s">
        <v>19</v>
      </c>
      <c r="F3174">
        <v>1638.1478052139998</v>
      </c>
      <c r="G3174">
        <v>6.1338494393854797</v>
      </c>
      <c r="H3174" t="s">
        <v>44</v>
      </c>
      <c r="I3174" t="s">
        <v>101</v>
      </c>
      <c r="J3174">
        <v>3.381126104963024E-2</v>
      </c>
      <c r="K3174">
        <v>0.39950828485498308</v>
      </c>
      <c r="L3174">
        <v>8.1699244113394506E-2</v>
      </c>
      <c r="M3174"/>
      <c r="N3174">
        <v>2.0672782806418391E-2</v>
      </c>
      <c r="O3174">
        <v>0.49811968822520408</v>
      </c>
      <c r="P3174">
        <v>60.140345000000003</v>
      </c>
      <c r="Q3174">
        <v>9.6795639000000016</v>
      </c>
      <c r="R3174">
        <v>25.709952500000004</v>
      </c>
      <c r="S3174">
        <v>82.561942999999999</v>
      </c>
      <c r="T3174">
        <v>326.57750309999994</v>
      </c>
      <c r="U3174">
        <v>0.55214630000000009</v>
      </c>
      <c r="V3174">
        <v>200.95462060000003</v>
      </c>
      <c r="W3174">
        <v>0.59239049999999993</v>
      </c>
      <c r="X3174">
        <v>221.40595400000001</v>
      </c>
      <c r="Y3174">
        <v>0.41472439999999994</v>
      </c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  <c r="AW3174"/>
      <c r="AX3174"/>
      <c r="AY3174"/>
      <c r="AZ3174"/>
      <c r="BA3174"/>
      <c r="BB3174"/>
      <c r="BC3174"/>
    </row>
    <row r="3175" spans="1:55" x14ac:dyDescent="0.2">
      <c r="A3175" s="3" t="str">
        <f t="shared" si="49"/>
        <v>IndonesiaAR4_FAO2019</v>
      </c>
      <c r="B3175" t="s">
        <v>173</v>
      </c>
      <c r="C3175" t="s">
        <v>174</v>
      </c>
      <c r="D3175" t="s">
        <v>142</v>
      </c>
      <c r="E3175" t="s">
        <v>18</v>
      </c>
      <c r="F3175">
        <v>1910.0935784039998</v>
      </c>
      <c r="G3175">
        <v>7.0853668177101357</v>
      </c>
      <c r="H3175" t="s">
        <v>115</v>
      </c>
      <c r="I3175" t="s">
        <v>100</v>
      </c>
      <c r="J3175">
        <v>3.9219060012749912E-2</v>
      </c>
      <c r="K3175">
        <v>0.36508311837929569</v>
      </c>
      <c r="L3175">
        <v>7.1211450431477558E-2</v>
      </c>
      <c r="M3175"/>
      <c r="N3175">
        <v>1.7381292519574119E-2</v>
      </c>
      <c r="O3175">
        <v>0.54632413866965268</v>
      </c>
      <c r="P3175">
        <v>56.440107499999996</v>
      </c>
      <c r="Q3175">
        <v>9.9198198999999985</v>
      </c>
      <c r="R3175">
        <v>26.667085</v>
      </c>
      <c r="S3175">
        <v>80.573418799999999</v>
      </c>
      <c r="T3175">
        <v>328.67778100000004</v>
      </c>
      <c r="U3175">
        <v>2.8545208000000004</v>
      </c>
      <c r="V3175">
        <v>428.7325179</v>
      </c>
      <c r="W3175">
        <v>3.1307098</v>
      </c>
      <c r="X3175">
        <v>221.40595400000001</v>
      </c>
      <c r="Y3175">
        <v>0.99499729999999997</v>
      </c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  <c r="AW3175"/>
      <c r="AX3175"/>
      <c r="AY3175"/>
      <c r="AZ3175"/>
      <c r="BA3175"/>
      <c r="BB3175"/>
      <c r="BC3175"/>
    </row>
    <row r="3176" spans="1:55" x14ac:dyDescent="0.2">
      <c r="A3176" s="3" t="str">
        <f t="shared" si="49"/>
        <v>IndonesiaAR4_FAO2020</v>
      </c>
      <c r="B3176" t="s">
        <v>173</v>
      </c>
      <c r="C3176" t="s">
        <v>174</v>
      </c>
      <c r="D3176" t="s">
        <v>142</v>
      </c>
      <c r="E3176" t="s">
        <v>107</v>
      </c>
      <c r="F3176">
        <v>1472.1289527919998</v>
      </c>
      <c r="G3176">
        <v>5.4150663774617307</v>
      </c>
      <c r="H3176" t="s">
        <v>45</v>
      </c>
      <c r="I3176" t="s">
        <v>101</v>
      </c>
      <c r="J3176">
        <v>3.1799237154119975E-2</v>
      </c>
      <c r="K3176">
        <v>0.44157287903829934</v>
      </c>
      <c r="L3176">
        <v>9.3881470547048845E-2</v>
      </c>
      <c r="M3176"/>
      <c r="N3176">
        <v>2.053129694357048E-2</v>
      </c>
      <c r="O3176">
        <v>0.44401435347108142</v>
      </c>
      <c r="P3176">
        <v>56.331157499999996</v>
      </c>
      <c r="Q3176">
        <v>9.9904235000000003</v>
      </c>
      <c r="R3176">
        <v>27.454807499999998</v>
      </c>
      <c r="S3176">
        <v>84.352833599999997</v>
      </c>
      <c r="T3176">
        <v>330.97176040000005</v>
      </c>
      <c r="U3176">
        <v>0.14118869999999997</v>
      </c>
      <c r="V3176">
        <v>36.757360100000007</v>
      </c>
      <c r="W3176">
        <v>0.1531169</v>
      </c>
      <c r="X3176">
        <v>221.40595400000001</v>
      </c>
      <c r="Y3176">
        <v>8.9140700000000003E-2</v>
      </c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  <c r="AW3176"/>
      <c r="AX3176"/>
      <c r="AY3176"/>
      <c r="AZ3176"/>
      <c r="BA3176"/>
      <c r="BB3176"/>
      <c r="BC3176"/>
    </row>
    <row r="3177" spans="1:55" x14ac:dyDescent="0.2">
      <c r="A3177" s="3" t="str">
        <f t="shared" si="49"/>
        <v>IndonesiaAR5_FAO1990</v>
      </c>
      <c r="B3177" t="s">
        <v>173</v>
      </c>
      <c r="C3177" t="s">
        <v>174</v>
      </c>
      <c r="D3177" t="s">
        <v>145</v>
      </c>
      <c r="E3177" t="s">
        <v>79</v>
      </c>
      <c r="F3177">
        <v>1176.4917000171242</v>
      </c>
      <c r="G3177">
        <v>6.4585667204464814</v>
      </c>
      <c r="H3177" t="s">
        <v>49</v>
      </c>
      <c r="I3177" t="s">
        <v>101</v>
      </c>
      <c r="J3177">
        <v>3.5727758583320147E-2</v>
      </c>
      <c r="K3177">
        <v>0.16488441315888644</v>
      </c>
      <c r="L3177">
        <v>0.15029038052770918</v>
      </c>
      <c r="M3177"/>
      <c r="N3177">
        <v>6.6552040189666734E-3</v>
      </c>
      <c r="O3177">
        <v>0.67817000229443769</v>
      </c>
      <c r="P3177">
        <v>62.173784399999995</v>
      </c>
      <c r="Q3177">
        <v>5.2335715999999994</v>
      </c>
      <c r="R3177">
        <v>21.9754024</v>
      </c>
      <c r="S3177">
        <v>44.7486155</v>
      </c>
      <c r="T3177">
        <v>256.60415330000001</v>
      </c>
      <c r="U3177">
        <v>4.6900301999999998</v>
      </c>
      <c r="V3177">
        <v>250.59825959999998</v>
      </c>
      <c r="W3177">
        <v>4.7710110999999999</v>
      </c>
      <c r="X3177">
        <v>724.60219979999999</v>
      </c>
      <c r="Y3177">
        <v>0.47218360000000004</v>
      </c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  <c r="AW3177"/>
      <c r="AX3177"/>
      <c r="AY3177"/>
      <c r="AZ3177"/>
      <c r="BA3177"/>
      <c r="BB3177"/>
      <c r="BC3177"/>
    </row>
    <row r="3178" spans="1:55" x14ac:dyDescent="0.2">
      <c r="A3178" s="3" t="str">
        <f t="shared" si="49"/>
        <v>IndonesiaAR5_FAO1991</v>
      </c>
      <c r="B3178" t="s">
        <v>173</v>
      </c>
      <c r="C3178" t="s">
        <v>174</v>
      </c>
      <c r="D3178" t="s">
        <v>145</v>
      </c>
      <c r="E3178" t="s">
        <v>78</v>
      </c>
      <c r="F3178">
        <v>1198.444529520594</v>
      </c>
      <c r="G3178">
        <v>6.4654541969294357</v>
      </c>
      <c r="H3178" t="s">
        <v>47</v>
      </c>
      <c r="I3178" t="s">
        <v>101</v>
      </c>
      <c r="J3178">
        <v>3.6191526846858786E-2</v>
      </c>
      <c r="K3178">
        <v>0.17657552998667606</v>
      </c>
      <c r="L3178">
        <v>0.15062872227551835</v>
      </c>
      <c r="M3178"/>
      <c r="N3178">
        <v>7.6752372216761329E-3</v>
      </c>
      <c r="O3178">
        <v>0.66512051051612942</v>
      </c>
      <c r="P3178">
        <v>60.866427999999999</v>
      </c>
      <c r="Q3178">
        <v>5.4742379999999997</v>
      </c>
      <c r="R3178">
        <v>22.342577600000002</v>
      </c>
      <c r="S3178">
        <v>44.730436500000003</v>
      </c>
      <c r="T3178">
        <v>256.60415330000001</v>
      </c>
      <c r="U3178">
        <v>4.6900301999999998</v>
      </c>
      <c r="V3178">
        <v>250.59825959999998</v>
      </c>
      <c r="W3178">
        <v>4.7710110999999999</v>
      </c>
      <c r="X3178">
        <v>724.60219979999999</v>
      </c>
      <c r="Y3178">
        <v>0.47218360000000004</v>
      </c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  <c r="AW3178"/>
      <c r="AX3178"/>
      <c r="AY3178"/>
      <c r="AZ3178"/>
      <c r="BA3178"/>
      <c r="BB3178"/>
      <c r="BC3178"/>
    </row>
    <row r="3179" spans="1:55" x14ac:dyDescent="0.2">
      <c r="A3179" s="3" t="str">
        <f t="shared" si="49"/>
        <v>IndonesiaAR5_FAO1992</v>
      </c>
      <c r="B3179" t="s">
        <v>173</v>
      </c>
      <c r="C3179" t="s">
        <v>174</v>
      </c>
      <c r="D3179" t="s">
        <v>145</v>
      </c>
      <c r="E3179" t="s">
        <v>76</v>
      </c>
      <c r="F3179">
        <v>1220.4766310133257</v>
      </c>
      <c r="G3179">
        <v>6.4726712119459346</v>
      </c>
      <c r="H3179" t="s">
        <v>124</v>
      </c>
      <c r="I3179" t="s">
        <v>101</v>
      </c>
      <c r="J3179">
        <v>3.6969042667537033E-2</v>
      </c>
      <c r="K3179">
        <v>0.18147717468478294</v>
      </c>
      <c r="L3179">
        <v>0.15095128119266399</v>
      </c>
      <c r="M3179"/>
      <c r="N3179">
        <v>8.1024901090048611E-3</v>
      </c>
      <c r="O3179">
        <v>0.65946905401354816</v>
      </c>
      <c r="P3179">
        <v>65.731458799999999</v>
      </c>
      <c r="Q3179">
        <v>5.7764186000000004</v>
      </c>
      <c r="R3179">
        <v>23.214883999999998</v>
      </c>
      <c r="S3179">
        <v>46.335250000000002</v>
      </c>
      <c r="T3179">
        <v>256.60415330000001</v>
      </c>
      <c r="U3179">
        <v>4.6900301999999998</v>
      </c>
      <c r="V3179">
        <v>250.59825959999998</v>
      </c>
      <c r="W3179">
        <v>4.7710110999999999</v>
      </c>
      <c r="X3179">
        <v>724.60219979999999</v>
      </c>
      <c r="Y3179">
        <v>0.47218360000000004</v>
      </c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  <c r="AW3179"/>
      <c r="AX3179"/>
      <c r="AY3179"/>
      <c r="AZ3179"/>
      <c r="BA3179"/>
      <c r="BB3179"/>
      <c r="BC3179"/>
    </row>
    <row r="3180" spans="1:55" x14ac:dyDescent="0.2">
      <c r="A3180" s="3" t="str">
        <f t="shared" si="49"/>
        <v>IndonesiaAR5_FAO1993</v>
      </c>
      <c r="B3180" t="s">
        <v>173</v>
      </c>
      <c r="C3180" t="s">
        <v>174</v>
      </c>
      <c r="D3180" t="s">
        <v>145</v>
      </c>
      <c r="E3180" t="s">
        <v>73</v>
      </c>
      <c r="F3180">
        <v>1237.3160333993455</v>
      </c>
      <c r="G3180">
        <v>6.4531842124132357</v>
      </c>
      <c r="H3180" t="s">
        <v>124</v>
      </c>
      <c r="I3180" t="s">
        <v>101</v>
      </c>
      <c r="J3180">
        <v>3.7301855321745063E-2</v>
      </c>
      <c r="K3180">
        <v>0.19087260343254137</v>
      </c>
      <c r="L3180">
        <v>0.15190377313490483</v>
      </c>
      <c r="M3180"/>
      <c r="N3180">
        <v>8.7952093953028269E-3</v>
      </c>
      <c r="O3180">
        <v>0.64842841403725104</v>
      </c>
      <c r="P3180">
        <v>65.195479999999989</v>
      </c>
      <c r="Q3180">
        <v>5.8121801999999994</v>
      </c>
      <c r="R3180">
        <v>22.1729144</v>
      </c>
      <c r="S3180">
        <v>45.399747000000005</v>
      </c>
      <c r="T3180">
        <v>256.58917379999997</v>
      </c>
      <c r="U3180">
        <v>4.6900301999999998</v>
      </c>
      <c r="V3180">
        <v>250.59825959999998</v>
      </c>
      <c r="W3180">
        <v>4.7710110999999999</v>
      </c>
      <c r="X3180">
        <v>724.60219979999999</v>
      </c>
      <c r="Y3180">
        <v>0.47218360000000004</v>
      </c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  <c r="AW3180"/>
      <c r="AX3180"/>
      <c r="AY3180"/>
      <c r="AZ3180"/>
      <c r="BA3180"/>
      <c r="BB3180"/>
      <c r="BC3180"/>
    </row>
    <row r="3181" spans="1:55" x14ac:dyDescent="0.2">
      <c r="A3181" s="3" t="str">
        <f t="shared" si="49"/>
        <v>IndonesiaAR5_FAO1994</v>
      </c>
      <c r="B3181" t="s">
        <v>173</v>
      </c>
      <c r="C3181" t="s">
        <v>174</v>
      </c>
      <c r="D3181" t="s">
        <v>145</v>
      </c>
      <c r="E3181" t="s">
        <v>70</v>
      </c>
      <c r="F3181">
        <v>1259.3732403974464</v>
      </c>
      <c r="G3181">
        <v>6.4606921368327663</v>
      </c>
      <c r="H3181" t="s">
        <v>49</v>
      </c>
      <c r="I3181" t="s">
        <v>101</v>
      </c>
      <c r="J3181">
        <v>3.7664985016733689E-2</v>
      </c>
      <c r="K3181">
        <v>0.20004450475300689</v>
      </c>
      <c r="L3181">
        <v>0.15220437500298808</v>
      </c>
      <c r="M3181"/>
      <c r="N3181">
        <v>1.0047067038501854E-2</v>
      </c>
      <c r="O3181">
        <v>0.63770405320550316</v>
      </c>
      <c r="P3181">
        <v>63.543925200000004</v>
      </c>
      <c r="Q3181">
        <v>6.1057124000000007</v>
      </c>
      <c r="R3181">
        <v>23.224600000000002</v>
      </c>
      <c r="S3181">
        <v>46.516748499999999</v>
      </c>
      <c r="T3181">
        <v>256.5669249</v>
      </c>
      <c r="U3181">
        <v>4.6900301999999998</v>
      </c>
      <c r="V3181">
        <v>250.59825959999998</v>
      </c>
      <c r="W3181">
        <v>4.7710110999999999</v>
      </c>
      <c r="X3181">
        <v>724.60219979999999</v>
      </c>
      <c r="Y3181">
        <v>0.47218360000000004</v>
      </c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  <c r="AW3181"/>
      <c r="AX3181"/>
      <c r="AY3181"/>
      <c r="AZ3181"/>
      <c r="BA3181"/>
      <c r="BB3181"/>
      <c r="BC3181"/>
    </row>
    <row r="3182" spans="1:55" x14ac:dyDescent="0.2">
      <c r="A3182" s="3" t="str">
        <f t="shared" si="49"/>
        <v>IndonesiaAR5_FAO1995</v>
      </c>
      <c r="B3182" t="s">
        <v>173</v>
      </c>
      <c r="C3182" t="s">
        <v>174</v>
      </c>
      <c r="D3182" t="s">
        <v>145</v>
      </c>
      <c r="E3182" t="s">
        <v>68</v>
      </c>
      <c r="F3182">
        <v>1296.9292121910671</v>
      </c>
      <c r="G3182">
        <v>6.54551403965778</v>
      </c>
      <c r="H3182" t="s">
        <v>130</v>
      </c>
      <c r="I3182" t="s">
        <v>101</v>
      </c>
      <c r="J3182">
        <v>3.7914091429402053E-2</v>
      </c>
      <c r="K3182">
        <v>0.21395448137919351</v>
      </c>
      <c r="L3182">
        <v>0.15049760467483556</v>
      </c>
      <c r="M3182"/>
      <c r="N3182">
        <v>1.0350265085745146E-2</v>
      </c>
      <c r="O3182">
        <v>0.62519764886022577</v>
      </c>
      <c r="P3182">
        <v>67.717274799999998</v>
      </c>
      <c r="Q3182">
        <v>6.0204434000000004</v>
      </c>
      <c r="R3182">
        <v>23.578872800000003</v>
      </c>
      <c r="S3182">
        <v>48.395201</v>
      </c>
      <c r="T3182">
        <v>258.47268969999999</v>
      </c>
      <c r="U3182">
        <v>4.6900301999999998</v>
      </c>
      <c r="V3182">
        <v>250.59825959999998</v>
      </c>
      <c r="W3182">
        <v>4.7710110999999999</v>
      </c>
      <c r="X3182">
        <v>724.60219979999999</v>
      </c>
      <c r="Y3182">
        <v>0.47218360000000004</v>
      </c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/>
      <c r="AW3182"/>
      <c r="AX3182"/>
      <c r="AY3182"/>
      <c r="AZ3182"/>
      <c r="BA3182"/>
      <c r="BB3182"/>
      <c r="BC3182"/>
    </row>
    <row r="3183" spans="1:55" x14ac:dyDescent="0.2">
      <c r="A3183" s="3" t="str">
        <f t="shared" si="49"/>
        <v>IndonesiaAR5_FAO1996</v>
      </c>
      <c r="B3183" t="s">
        <v>173</v>
      </c>
      <c r="C3183" t="s">
        <v>174</v>
      </c>
      <c r="D3183" t="s">
        <v>145</v>
      </c>
      <c r="E3183" t="s">
        <v>65</v>
      </c>
      <c r="F3183">
        <v>1136.4180560662317</v>
      </c>
      <c r="G3183">
        <v>5.6433265243848529</v>
      </c>
      <c r="H3183" t="s">
        <v>246</v>
      </c>
      <c r="I3183" t="s">
        <v>99</v>
      </c>
      <c r="J3183">
        <v>3.2873826773611649E-2</v>
      </c>
      <c r="K3183">
        <v>0.25728598294425864</v>
      </c>
      <c r="L3183">
        <v>0.17532684991861483</v>
      </c>
      <c r="M3183"/>
      <c r="N3183">
        <v>1.2656996109943044E-2</v>
      </c>
      <c r="O3183">
        <v>0.55473017102718347</v>
      </c>
      <c r="P3183">
        <v>68.492611599999989</v>
      </c>
      <c r="Q3183">
        <v>6.1635488</v>
      </c>
      <c r="R3183">
        <v>24.161309199999998</v>
      </c>
      <c r="S3183">
        <v>50.245563499999996</v>
      </c>
      <c r="T3183">
        <v>258.3501713</v>
      </c>
      <c r="U3183">
        <v>2.7784474000000001</v>
      </c>
      <c r="V3183">
        <v>69.157310200000012</v>
      </c>
      <c r="W3183">
        <v>2.860697</v>
      </c>
      <c r="X3183">
        <v>724.60219979999999</v>
      </c>
      <c r="Y3183">
        <v>7.8728499999999993E-2</v>
      </c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  <c r="AW3183"/>
      <c r="AX3183"/>
      <c r="AY3183"/>
      <c r="AZ3183"/>
      <c r="BA3183"/>
      <c r="BB3183"/>
      <c r="BC3183"/>
    </row>
    <row r="3184" spans="1:55" x14ac:dyDescent="0.2">
      <c r="A3184" s="3" t="str">
        <f t="shared" si="49"/>
        <v>IndonesiaAR5_FAO1997</v>
      </c>
      <c r="B3184" t="s">
        <v>173</v>
      </c>
      <c r="C3184" t="s">
        <v>174</v>
      </c>
      <c r="D3184" t="s">
        <v>145</v>
      </c>
      <c r="E3184" t="s">
        <v>64</v>
      </c>
      <c r="F3184">
        <v>2135.8074635161911</v>
      </c>
      <c r="G3184">
        <v>10.43751290367692</v>
      </c>
      <c r="H3184" t="s">
        <v>167</v>
      </c>
      <c r="I3184" t="s">
        <v>231</v>
      </c>
      <c r="J3184">
        <v>5.9444150931206169E-2</v>
      </c>
      <c r="K3184">
        <v>0.14856932120878077</v>
      </c>
      <c r="L3184">
        <v>9.5188568920939728E-2</v>
      </c>
      <c r="M3184"/>
      <c r="N3184">
        <v>7.5492369802051054E-3</v>
      </c>
      <c r="O3184">
        <v>0.74869287289007447</v>
      </c>
      <c r="P3184">
        <v>65.952138000000005</v>
      </c>
      <c r="Q3184">
        <v>6.1580488000000004</v>
      </c>
      <c r="R3184">
        <v>24.211947199999997</v>
      </c>
      <c r="S3184">
        <v>47.857092000000002</v>
      </c>
      <c r="T3184">
        <v>260.17831189999998</v>
      </c>
      <c r="U3184">
        <v>51.771265299999996</v>
      </c>
      <c r="V3184">
        <v>991.71754329999999</v>
      </c>
      <c r="W3184">
        <v>52.227640299999997</v>
      </c>
      <c r="X3184">
        <v>724.60219979999999</v>
      </c>
      <c r="Y3184">
        <v>0.55211540000000003</v>
      </c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  <c r="AW3184"/>
      <c r="AX3184"/>
      <c r="AY3184"/>
      <c r="AZ3184"/>
      <c r="BA3184"/>
      <c r="BB3184"/>
      <c r="BC3184"/>
    </row>
    <row r="3185" spans="1:55" x14ac:dyDescent="0.2">
      <c r="A3185" s="3" t="str">
        <f t="shared" si="49"/>
        <v>IndonesiaAR5_FAO1998</v>
      </c>
      <c r="B3185" t="s">
        <v>173</v>
      </c>
      <c r="C3185" t="s">
        <v>174</v>
      </c>
      <c r="D3185" t="s">
        <v>145</v>
      </c>
      <c r="E3185" t="s">
        <v>62</v>
      </c>
      <c r="F3185">
        <v>1345.8842663728626</v>
      </c>
      <c r="G3185">
        <v>6.47509619434756</v>
      </c>
      <c r="H3185" t="s">
        <v>130</v>
      </c>
      <c r="I3185" t="s">
        <v>97</v>
      </c>
      <c r="J3185">
        <v>3.7993231196350077E-2</v>
      </c>
      <c r="K3185">
        <v>0.23891906505244792</v>
      </c>
      <c r="L3185">
        <v>0.15407291630182465</v>
      </c>
      <c r="M3185"/>
      <c r="N3185">
        <v>9.8030676092281978E-3</v>
      </c>
      <c r="O3185">
        <v>0.59720495103649929</v>
      </c>
      <c r="P3185">
        <v>69.442595600000004</v>
      </c>
      <c r="Q3185">
        <v>5.6053076999999991</v>
      </c>
      <c r="R3185">
        <v>23.2590848</v>
      </c>
      <c r="S3185">
        <v>49.229023500000004</v>
      </c>
      <c r="T3185">
        <v>262.66685479999995</v>
      </c>
      <c r="U3185">
        <v>33.527458899999999</v>
      </c>
      <c r="V3185">
        <v>210.28212660000003</v>
      </c>
      <c r="W3185">
        <v>33.595868299999992</v>
      </c>
      <c r="X3185">
        <v>724.60219979999999</v>
      </c>
      <c r="Y3185">
        <v>0.26890639999999999</v>
      </c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  <c r="AW3185"/>
      <c r="AX3185"/>
      <c r="AY3185"/>
      <c r="AZ3185"/>
      <c r="BA3185"/>
      <c r="BB3185"/>
      <c r="BC3185"/>
    </row>
    <row r="3186" spans="1:55" x14ac:dyDescent="0.2">
      <c r="A3186" s="3" t="str">
        <f t="shared" si="49"/>
        <v>IndonesiaAR5_FAO1999</v>
      </c>
      <c r="B3186" t="s">
        <v>173</v>
      </c>
      <c r="C3186" t="s">
        <v>174</v>
      </c>
      <c r="D3186" t="s">
        <v>145</v>
      </c>
      <c r="E3186" t="s">
        <v>60</v>
      </c>
      <c r="F3186">
        <v>1234.8020903520537</v>
      </c>
      <c r="G3186">
        <v>5.8522283115523059</v>
      </c>
      <c r="H3186" t="s">
        <v>47</v>
      </c>
      <c r="I3186" t="s">
        <v>97</v>
      </c>
      <c r="J3186">
        <v>3.4860874207125962E-2</v>
      </c>
      <c r="K3186">
        <v>0.27503742296754713</v>
      </c>
      <c r="L3186">
        <v>0.17122109985874798</v>
      </c>
      <c r="M3186"/>
      <c r="N3186">
        <v>1.149485600941769E-2</v>
      </c>
      <c r="O3186">
        <v>0.54224662116428723</v>
      </c>
      <c r="P3186">
        <v>70.821976399999997</v>
      </c>
      <c r="Q3186">
        <v>5.2877163000000005</v>
      </c>
      <c r="R3186">
        <v>22.120932400000001</v>
      </c>
      <c r="S3186">
        <v>47.981244500000003</v>
      </c>
      <c r="T3186">
        <v>264.2361037</v>
      </c>
      <c r="U3186">
        <v>4.1079610999999998</v>
      </c>
      <c r="V3186">
        <v>105.9614826</v>
      </c>
      <c r="W3186">
        <v>4.2026801000000003</v>
      </c>
      <c r="X3186">
        <v>724.60219979999999</v>
      </c>
      <c r="Y3186">
        <v>0.10917979999999999</v>
      </c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  <c r="AW3186"/>
      <c r="AX3186"/>
      <c r="AY3186"/>
      <c r="AZ3186"/>
      <c r="BA3186"/>
      <c r="BB3186"/>
      <c r="BC3186"/>
    </row>
    <row r="3187" spans="1:55" x14ac:dyDescent="0.2">
      <c r="A3187" s="3" t="str">
        <f t="shared" si="49"/>
        <v>IndonesiaAR5_FAO2000</v>
      </c>
      <c r="B3187" t="s">
        <v>173</v>
      </c>
      <c r="C3187" t="s">
        <v>174</v>
      </c>
      <c r="D3187" t="s">
        <v>145</v>
      </c>
      <c r="E3187" t="s">
        <v>58</v>
      </c>
      <c r="F3187">
        <v>1164.3265644409396</v>
      </c>
      <c r="G3187">
        <v>5.4389377155730845</v>
      </c>
      <c r="H3187" t="s">
        <v>119</v>
      </c>
      <c r="I3187" t="s">
        <v>99</v>
      </c>
      <c r="J3187">
        <v>3.2219014899424407E-2</v>
      </c>
      <c r="K3187">
        <v>0.2899802473398484</v>
      </c>
      <c r="L3187">
        <v>0.18507181454153829</v>
      </c>
      <c r="M3187"/>
      <c r="N3187">
        <v>1.6737804148063428E-2</v>
      </c>
      <c r="O3187">
        <v>0.50821013397054982</v>
      </c>
      <c r="P3187">
        <v>69.814371199999997</v>
      </c>
      <c r="Q3187">
        <v>5.1392407000000002</v>
      </c>
      <c r="R3187">
        <v>21.555746800000001</v>
      </c>
      <c r="S3187">
        <v>48.780908499999995</v>
      </c>
      <c r="T3187">
        <v>264.22260119999999</v>
      </c>
      <c r="U3187">
        <v>1.1979071000000001</v>
      </c>
      <c r="V3187">
        <v>32.050736699999995</v>
      </c>
      <c r="W3187">
        <v>1.2678482</v>
      </c>
      <c r="X3187">
        <v>724.60219979999999</v>
      </c>
      <c r="Y3187">
        <v>7.9232999999999998E-2</v>
      </c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  <c r="AW3187"/>
      <c r="AX3187"/>
      <c r="AY3187"/>
      <c r="AZ3187"/>
      <c r="BA3187"/>
      <c r="BB3187"/>
      <c r="BC3187"/>
    </row>
    <row r="3188" spans="1:55" x14ac:dyDescent="0.2">
      <c r="A3188" s="3" t="str">
        <f t="shared" si="49"/>
        <v>IndonesiaAR5_FAO2001</v>
      </c>
      <c r="B3188" t="s">
        <v>173</v>
      </c>
      <c r="C3188" t="s">
        <v>174</v>
      </c>
      <c r="D3188" t="s">
        <v>145</v>
      </c>
      <c r="E3188" t="s">
        <v>55</v>
      </c>
      <c r="F3188">
        <v>992.62905256063755</v>
      </c>
      <c r="G3188">
        <v>4.5719585035132626</v>
      </c>
      <c r="H3188" t="s">
        <v>136</v>
      </c>
      <c r="I3188" t="s">
        <v>99</v>
      </c>
      <c r="J3188">
        <v>2.7418235305074763E-2</v>
      </c>
      <c r="K3188">
        <v>0.36093908790481821</v>
      </c>
      <c r="L3188">
        <v>0.20979253361850625</v>
      </c>
      <c r="M3188"/>
      <c r="N3188">
        <v>2.1678484491293986E-2</v>
      </c>
      <c r="O3188">
        <v>0.40758989398538154</v>
      </c>
      <c r="P3188">
        <v>68.079816000000008</v>
      </c>
      <c r="Q3188">
        <v>5.2490152999999999</v>
      </c>
      <c r="R3188">
        <v>21.598953600000002</v>
      </c>
      <c r="S3188">
        <v>48.823493999999997</v>
      </c>
      <c r="T3188">
        <v>263.30789899999996</v>
      </c>
      <c r="U3188">
        <v>0.1539365</v>
      </c>
      <c r="V3188">
        <v>37.429353000000006</v>
      </c>
      <c r="W3188">
        <v>0.16376690000000002</v>
      </c>
      <c r="X3188">
        <v>74.671535399999996</v>
      </c>
      <c r="Y3188">
        <v>0.1023695</v>
      </c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  <c r="AW3188"/>
      <c r="AX3188"/>
      <c r="AY3188"/>
      <c r="AZ3188"/>
      <c r="BA3188"/>
      <c r="BB3188"/>
      <c r="BC3188"/>
    </row>
    <row r="3189" spans="1:55" x14ac:dyDescent="0.2">
      <c r="A3189" s="3" t="str">
        <f t="shared" si="49"/>
        <v>IndonesiaAR5_FAO2002</v>
      </c>
      <c r="B3189" t="s">
        <v>173</v>
      </c>
      <c r="C3189" t="s">
        <v>174</v>
      </c>
      <c r="D3189" t="s">
        <v>145</v>
      </c>
      <c r="E3189" t="s">
        <v>52</v>
      </c>
      <c r="F3189">
        <v>1488.0964700754193</v>
      </c>
      <c r="G3189">
        <v>6.7605381191918426</v>
      </c>
      <c r="H3189" t="s">
        <v>129</v>
      </c>
      <c r="I3189" t="s">
        <v>101</v>
      </c>
      <c r="J3189">
        <v>4.0074294495084171E-2</v>
      </c>
      <c r="K3189">
        <v>0.24421689136507105</v>
      </c>
      <c r="L3189">
        <v>0.13507746426479353</v>
      </c>
      <c r="M3189"/>
      <c r="N3189">
        <v>1.425923484786697E-2</v>
      </c>
      <c r="O3189">
        <v>0.60644640952226858</v>
      </c>
      <c r="P3189">
        <v>68.205118799999994</v>
      </c>
      <c r="Q3189">
        <v>5.6900095000000004</v>
      </c>
      <c r="R3189">
        <v>21.9826908</v>
      </c>
      <c r="S3189">
        <v>50.097560999999999</v>
      </c>
      <c r="T3189">
        <v>265.27705500000002</v>
      </c>
      <c r="U3189">
        <v>2.9613609999999997</v>
      </c>
      <c r="V3189">
        <v>527.4978519</v>
      </c>
      <c r="W3189">
        <v>3.2395275999999997</v>
      </c>
      <c r="X3189">
        <v>74.671535399999996</v>
      </c>
      <c r="Y3189">
        <v>1.3046514000000002</v>
      </c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  <c r="AW3189"/>
      <c r="AX3189"/>
      <c r="AY3189"/>
      <c r="AZ3189"/>
      <c r="BA3189"/>
      <c r="BB3189"/>
      <c r="BC3189"/>
    </row>
    <row r="3190" spans="1:55" x14ac:dyDescent="0.2">
      <c r="A3190" s="3" t="str">
        <f t="shared" si="49"/>
        <v>IndonesiaAR5_FAO2003</v>
      </c>
      <c r="B3190" t="s">
        <v>173</v>
      </c>
      <c r="C3190" t="s">
        <v>174</v>
      </c>
      <c r="D3190" t="s">
        <v>145</v>
      </c>
      <c r="E3190" t="s">
        <v>50</v>
      </c>
      <c r="F3190">
        <v>1144.076292388406</v>
      </c>
      <c r="G3190">
        <v>5.1285443420949468</v>
      </c>
      <c r="H3190" t="s">
        <v>114</v>
      </c>
      <c r="I3190" t="s">
        <v>99</v>
      </c>
      <c r="J3190">
        <v>3.0009348885474758E-2</v>
      </c>
      <c r="K3190">
        <v>0.34458267976304308</v>
      </c>
      <c r="L3190">
        <v>0.16936845289809366</v>
      </c>
      <c r="M3190"/>
      <c r="N3190">
        <v>1.8276351589262912E-2</v>
      </c>
      <c r="O3190">
        <v>0.46777251574960033</v>
      </c>
      <c r="P3190">
        <v>67.945768799999996</v>
      </c>
      <c r="Q3190">
        <v>5.5666601</v>
      </c>
      <c r="R3190">
        <v>21.085489599999995</v>
      </c>
      <c r="S3190">
        <v>51.019548999999998</v>
      </c>
      <c r="T3190">
        <v>268.60313819999999</v>
      </c>
      <c r="U3190">
        <v>0.68898080000000006</v>
      </c>
      <c r="V3190">
        <v>161.8321962</v>
      </c>
      <c r="W3190">
        <v>0.69932689999999997</v>
      </c>
      <c r="X3190">
        <v>74.671535399999996</v>
      </c>
      <c r="Y3190">
        <v>0.3539756</v>
      </c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  <c r="AW3190"/>
      <c r="AX3190"/>
      <c r="AY3190"/>
      <c r="AZ3190"/>
      <c r="BA3190"/>
      <c r="BB3190"/>
      <c r="BC3190"/>
    </row>
    <row r="3191" spans="1:55" x14ac:dyDescent="0.2">
      <c r="A3191" s="3" t="str">
        <f t="shared" si="49"/>
        <v>IndonesiaAR5_FAO2004</v>
      </c>
      <c r="B3191" t="s">
        <v>173</v>
      </c>
      <c r="C3191" t="s">
        <v>174</v>
      </c>
      <c r="D3191" t="s">
        <v>145</v>
      </c>
      <c r="E3191" t="s">
        <v>46</v>
      </c>
      <c r="F3191">
        <v>1504.8422025075133</v>
      </c>
      <c r="G3191">
        <v>6.6604034716048108</v>
      </c>
      <c r="H3191" t="s">
        <v>44</v>
      </c>
      <c r="I3191" t="s">
        <v>97</v>
      </c>
      <c r="J3191">
        <v>3.7666662853862137E-2</v>
      </c>
      <c r="K3191">
        <v>0.26762427212834844</v>
      </c>
      <c r="L3191">
        <v>0.12395490045163964</v>
      </c>
      <c r="M3191"/>
      <c r="N3191">
        <v>1.4732417823764355E-2</v>
      </c>
      <c r="O3191">
        <v>0.59368840959624758</v>
      </c>
      <c r="P3191">
        <v>70.583814000000004</v>
      </c>
      <c r="Q3191">
        <v>5.4727841000000002</v>
      </c>
      <c r="R3191">
        <v>21.063968799999998</v>
      </c>
      <c r="S3191">
        <v>52.270375499999993</v>
      </c>
      <c r="T3191">
        <v>270.43290000000002</v>
      </c>
      <c r="U3191">
        <v>3.1247324000000001</v>
      </c>
      <c r="V3191">
        <v>511.72745109999994</v>
      </c>
      <c r="W3191">
        <v>3.1738815999999996</v>
      </c>
      <c r="X3191">
        <v>74.671535399999996</v>
      </c>
      <c r="Y3191">
        <v>1.1971709999999998</v>
      </c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  <c r="AW3191"/>
      <c r="AX3191"/>
      <c r="AY3191"/>
      <c r="AZ3191"/>
      <c r="BA3191"/>
      <c r="BB3191"/>
      <c r="BC3191"/>
    </row>
    <row r="3192" spans="1:55" x14ac:dyDescent="0.2">
      <c r="A3192" s="3" t="str">
        <f t="shared" si="49"/>
        <v>IndonesiaAR5_FAO2005</v>
      </c>
      <c r="B3192" t="s">
        <v>173</v>
      </c>
      <c r="C3192" t="s">
        <v>174</v>
      </c>
      <c r="D3192" t="s">
        <v>145</v>
      </c>
      <c r="E3192" t="s">
        <v>43</v>
      </c>
      <c r="F3192">
        <v>1224.7821461050639</v>
      </c>
      <c r="G3192">
        <v>5.3529484726316463</v>
      </c>
      <c r="H3192" t="s">
        <v>133</v>
      </c>
      <c r="I3192" t="s">
        <v>97</v>
      </c>
      <c r="J3192">
        <v>2.9973709285913121E-2</v>
      </c>
      <c r="K3192">
        <v>0.33359161856611419</v>
      </c>
      <c r="L3192">
        <v>0.14638905364309446</v>
      </c>
      <c r="M3192"/>
      <c r="N3192">
        <v>1.7693258900476495E-2</v>
      </c>
      <c r="O3192">
        <v>0.50232606889031484</v>
      </c>
      <c r="P3192">
        <v>70.087046399999991</v>
      </c>
      <c r="Q3192">
        <v>5.6007151999999998</v>
      </c>
      <c r="R3192">
        <v>20.827556400000002</v>
      </c>
      <c r="S3192">
        <v>53.547940500000003</v>
      </c>
      <c r="T3192">
        <v>276.6297022</v>
      </c>
      <c r="U3192">
        <v>1.0376275000000001</v>
      </c>
      <c r="V3192">
        <v>231.75037280000001</v>
      </c>
      <c r="W3192">
        <v>1.052225</v>
      </c>
      <c r="X3192">
        <v>74.671535399999996</v>
      </c>
      <c r="Y3192">
        <v>0.35853999999999997</v>
      </c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  <c r="AW3192"/>
      <c r="AX3192"/>
      <c r="AY3192"/>
      <c r="AZ3192"/>
      <c r="BA3192"/>
      <c r="BB3192"/>
      <c r="BC3192"/>
    </row>
    <row r="3193" spans="1:55" x14ac:dyDescent="0.2">
      <c r="A3193" s="3" t="str">
        <f t="shared" si="49"/>
        <v>IndonesiaAR5_FAO2006</v>
      </c>
      <c r="B3193" t="s">
        <v>173</v>
      </c>
      <c r="C3193" t="s">
        <v>174</v>
      </c>
      <c r="D3193" t="s">
        <v>145</v>
      </c>
      <c r="E3193" t="s">
        <v>39</v>
      </c>
      <c r="F3193">
        <v>1659.2811756936712</v>
      </c>
      <c r="G3193">
        <v>7.1583243919859001</v>
      </c>
      <c r="H3193" t="s">
        <v>214</v>
      </c>
      <c r="I3193" t="s">
        <v>101</v>
      </c>
      <c r="J3193">
        <v>3.9199621802573865E-2</v>
      </c>
      <c r="K3193">
        <v>0.26532547174467763</v>
      </c>
      <c r="L3193">
        <v>0.10369359677361104</v>
      </c>
      <c r="M3193"/>
      <c r="N3193">
        <v>1.3385803114397654E-2</v>
      </c>
      <c r="O3193">
        <v>0.61759512836731367</v>
      </c>
      <c r="P3193">
        <v>69.775476400000002</v>
      </c>
      <c r="Q3193">
        <v>5.5933980000000005</v>
      </c>
      <c r="R3193">
        <v>21.4275068</v>
      </c>
      <c r="S3193">
        <v>54.542670999999999</v>
      </c>
      <c r="T3193">
        <v>283.49210210000001</v>
      </c>
      <c r="U3193">
        <v>3.9298807999999998</v>
      </c>
      <c r="V3193">
        <v>631.41674999999998</v>
      </c>
      <c r="W3193">
        <v>4.0040000999999998</v>
      </c>
      <c r="X3193">
        <v>74.671535399999996</v>
      </c>
      <c r="Y3193">
        <v>1.5195437000000003</v>
      </c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/>
      <c r="AU3193"/>
      <c r="AV3193"/>
      <c r="AW3193"/>
      <c r="AX3193"/>
      <c r="AY3193"/>
      <c r="AZ3193"/>
      <c r="BA3193"/>
      <c r="BB3193"/>
      <c r="BC3193"/>
    </row>
    <row r="3194" spans="1:55" x14ac:dyDescent="0.2">
      <c r="A3194" s="3" t="str">
        <f t="shared" si="49"/>
        <v>IndonesiaAR5_FAO2007</v>
      </c>
      <c r="B3194" t="s">
        <v>173</v>
      </c>
      <c r="C3194" t="s">
        <v>174</v>
      </c>
      <c r="D3194" t="s">
        <v>145</v>
      </c>
      <c r="E3194" t="s">
        <v>37</v>
      </c>
      <c r="F3194">
        <v>1083.2813993153825</v>
      </c>
      <c r="G3194">
        <v>4.6124895311460881</v>
      </c>
      <c r="H3194" t="s">
        <v>56</v>
      </c>
      <c r="I3194" t="s">
        <v>99</v>
      </c>
      <c r="J3194">
        <v>2.5164778991177417E-2</v>
      </c>
      <c r="K3194">
        <v>0.42112511486528836</v>
      </c>
      <c r="L3194">
        <v>0.15214787879734618</v>
      </c>
      <c r="M3194"/>
      <c r="N3194">
        <v>2.1002146501531187E-2</v>
      </c>
      <c r="O3194">
        <v>0.40572485983583428</v>
      </c>
      <c r="P3194">
        <v>69.547970800000002</v>
      </c>
      <c r="Q3194">
        <v>5.9089536999999996</v>
      </c>
      <c r="R3194">
        <v>22.335661599999998</v>
      </c>
      <c r="S3194">
        <v>56.255737000000003</v>
      </c>
      <c r="T3194">
        <v>291.0876657</v>
      </c>
      <c r="U3194">
        <v>0.3358968</v>
      </c>
      <c r="V3194">
        <v>43.454665399999996</v>
      </c>
      <c r="W3194">
        <v>0.35659180000000001</v>
      </c>
      <c r="X3194">
        <v>74.671535399999996</v>
      </c>
      <c r="Y3194">
        <v>0.15710480000000002</v>
      </c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/>
      <c r="AW3194"/>
      <c r="AX3194"/>
      <c r="AY3194"/>
      <c r="AZ3194"/>
      <c r="BA3194"/>
      <c r="BB3194"/>
      <c r="BC3194"/>
    </row>
    <row r="3195" spans="1:55" x14ac:dyDescent="0.2">
      <c r="A3195" s="3" t="str">
        <f t="shared" si="49"/>
        <v>IndonesiaAR5_FAO2008</v>
      </c>
      <c r="B3195" t="s">
        <v>173</v>
      </c>
      <c r="C3195" t="s">
        <v>174</v>
      </c>
      <c r="D3195" t="s">
        <v>145</v>
      </c>
      <c r="E3195" t="s">
        <v>33</v>
      </c>
      <c r="F3195">
        <v>1067.4522427505169</v>
      </c>
      <c r="G3195">
        <v>4.4862896186169978</v>
      </c>
      <c r="H3195" t="s">
        <v>59</v>
      </c>
      <c r="I3195" t="s">
        <v>99</v>
      </c>
      <c r="J3195">
        <v>2.4670336756158151E-2</v>
      </c>
      <c r="K3195">
        <v>0.42362905303049342</v>
      </c>
      <c r="L3195">
        <v>0.14762356067607185</v>
      </c>
      <c r="M3195"/>
      <c r="N3195">
        <v>2.2241424226318151E-2</v>
      </c>
      <c r="O3195">
        <v>0.40650596206711648</v>
      </c>
      <c r="P3195">
        <v>69.429572799999988</v>
      </c>
      <c r="Q3195">
        <v>6.0884986000000003</v>
      </c>
      <c r="R3195">
        <v>23.226890399999998</v>
      </c>
      <c r="S3195">
        <v>58.2098735</v>
      </c>
      <c r="T3195">
        <v>295.6119587</v>
      </c>
      <c r="U3195">
        <v>0.20528269999999998</v>
      </c>
      <c r="V3195">
        <v>32.167185799999999</v>
      </c>
      <c r="W3195">
        <v>0.21587480000000001</v>
      </c>
      <c r="X3195">
        <v>74.671535399999996</v>
      </c>
      <c r="Y3195">
        <v>9.5223800000000011E-2</v>
      </c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/>
      <c r="AW3195"/>
      <c r="AX3195"/>
      <c r="AY3195"/>
      <c r="AZ3195"/>
      <c r="BA3195"/>
      <c r="BB3195"/>
      <c r="BC3195"/>
    </row>
    <row r="3196" spans="1:55" x14ac:dyDescent="0.2">
      <c r="A3196" s="3" t="str">
        <f t="shared" si="49"/>
        <v>IndonesiaAR5_FAO2009</v>
      </c>
      <c r="B3196" t="s">
        <v>173</v>
      </c>
      <c r="C3196" t="s">
        <v>174</v>
      </c>
      <c r="D3196" t="s">
        <v>145</v>
      </c>
      <c r="E3196" t="s">
        <v>31</v>
      </c>
      <c r="F3196">
        <v>1475.0820097069093</v>
      </c>
      <c r="G3196">
        <v>6.1211472252330639</v>
      </c>
      <c r="H3196" t="s">
        <v>122</v>
      </c>
      <c r="I3196" t="s">
        <v>101</v>
      </c>
      <c r="J3196">
        <v>3.4142311528747485E-2</v>
      </c>
      <c r="K3196">
        <v>0.32239380114321453</v>
      </c>
      <c r="L3196">
        <v>0.10192194997721285</v>
      </c>
      <c r="M3196"/>
      <c r="N3196">
        <v>1.5363268987597139E-2</v>
      </c>
      <c r="O3196">
        <v>0.56032097989197549</v>
      </c>
      <c r="P3196">
        <v>69.725572</v>
      </c>
      <c r="Q3196">
        <v>6.3750669999999987</v>
      </c>
      <c r="R3196">
        <v>24.086017199999997</v>
      </c>
      <c r="S3196">
        <v>60.559495999999996</v>
      </c>
      <c r="T3196">
        <v>298.50620630000003</v>
      </c>
      <c r="U3196">
        <v>2.5183051999999999</v>
      </c>
      <c r="V3196">
        <v>415.9390368</v>
      </c>
      <c r="W3196">
        <v>2.5488278000000002</v>
      </c>
      <c r="X3196">
        <v>74.671535399999996</v>
      </c>
      <c r="Y3196">
        <v>0.89047329999999991</v>
      </c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/>
      <c r="AV3196"/>
      <c r="AW3196"/>
      <c r="AX3196"/>
      <c r="AY3196"/>
      <c r="AZ3196"/>
      <c r="BA3196"/>
      <c r="BB3196"/>
      <c r="BC3196"/>
    </row>
    <row r="3197" spans="1:55" x14ac:dyDescent="0.2">
      <c r="A3197" s="3" t="str">
        <f t="shared" si="49"/>
        <v>IndonesiaAR5_FAO2010</v>
      </c>
      <c r="B3197" t="s">
        <v>173</v>
      </c>
      <c r="C3197" t="s">
        <v>174</v>
      </c>
      <c r="D3197" t="s">
        <v>145</v>
      </c>
      <c r="E3197" t="s">
        <v>30</v>
      </c>
      <c r="F3197">
        <v>1111.5225268595739</v>
      </c>
      <c r="G3197">
        <v>4.5551182661141638</v>
      </c>
      <c r="H3197" t="s">
        <v>69</v>
      </c>
      <c r="I3197" t="s">
        <v>97</v>
      </c>
      <c r="J3197">
        <v>2.4722062606937E-2</v>
      </c>
      <c r="K3197">
        <v>0.45681371209368071</v>
      </c>
      <c r="L3197">
        <v>0.1287471599680384</v>
      </c>
      <c r="M3197"/>
      <c r="N3197">
        <v>2.0424691957956514E-2</v>
      </c>
      <c r="O3197">
        <v>0.39401443598032443</v>
      </c>
      <c r="P3197">
        <v>69.838050799999991</v>
      </c>
      <c r="Q3197">
        <v>6.6414831999999997</v>
      </c>
      <c r="R3197">
        <v>25.492434800000002</v>
      </c>
      <c r="S3197">
        <v>60.535407499999998</v>
      </c>
      <c r="T3197">
        <v>304.05637459999997</v>
      </c>
      <c r="U3197">
        <v>0.1096466</v>
      </c>
      <c r="V3197">
        <v>25.2599701</v>
      </c>
      <c r="W3197">
        <v>0.11456039999999999</v>
      </c>
      <c r="X3197">
        <v>74.671535399999996</v>
      </c>
      <c r="Y3197">
        <v>5.9124999999999997E-2</v>
      </c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/>
      <c r="AU3197"/>
      <c r="AV3197"/>
      <c r="AW3197"/>
      <c r="AX3197"/>
      <c r="AY3197"/>
      <c r="AZ3197"/>
      <c r="BA3197"/>
      <c r="BB3197"/>
      <c r="BC3197"/>
    </row>
    <row r="3198" spans="1:55" x14ac:dyDescent="0.2">
      <c r="A3198" s="3" t="str">
        <f t="shared" si="49"/>
        <v>IndonesiaAR5_FAO2011</v>
      </c>
      <c r="B3198" t="s">
        <v>173</v>
      </c>
      <c r="C3198" t="s">
        <v>174</v>
      </c>
      <c r="D3198" t="s">
        <v>145</v>
      </c>
      <c r="E3198" t="s">
        <v>29</v>
      </c>
      <c r="F3198">
        <v>1676.708085005446</v>
      </c>
      <c r="G3198">
        <v>6.7855529786645024</v>
      </c>
      <c r="H3198" t="s">
        <v>36</v>
      </c>
      <c r="I3198" t="s">
        <v>101</v>
      </c>
      <c r="J3198">
        <v>3.717896048358442E-2</v>
      </c>
      <c r="K3198">
        <v>0.34679948490430068</v>
      </c>
      <c r="L3198">
        <v>8.1032293974571012E-2</v>
      </c>
      <c r="M3198"/>
      <c r="N3198">
        <v>1.4530214862595318E-2</v>
      </c>
      <c r="O3198">
        <v>0.5576380062585331</v>
      </c>
      <c r="P3198">
        <v>68.985574000000014</v>
      </c>
      <c r="Q3198">
        <v>7.0309727000000004</v>
      </c>
      <c r="R3198">
        <v>26.309486</v>
      </c>
      <c r="S3198">
        <v>62.575430500000003</v>
      </c>
      <c r="T3198">
        <v>309.00499159999998</v>
      </c>
      <c r="U3198">
        <v>0.73395830000000006</v>
      </c>
      <c r="V3198">
        <v>206.7519278</v>
      </c>
      <c r="W3198">
        <v>0.76448090000000002</v>
      </c>
      <c r="X3198">
        <v>391.20411440000004</v>
      </c>
      <c r="Y3198">
        <v>0.44354070000000001</v>
      </c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/>
      <c r="AV3198"/>
      <c r="AW3198"/>
      <c r="AX3198"/>
      <c r="AY3198"/>
      <c r="AZ3198"/>
      <c r="BA3198"/>
      <c r="BB3198"/>
      <c r="BC3198"/>
    </row>
    <row r="3199" spans="1:55" x14ac:dyDescent="0.2">
      <c r="A3199" s="3" t="str">
        <f t="shared" si="49"/>
        <v>IndonesiaAR5_FAO2012</v>
      </c>
      <c r="B3199" t="s">
        <v>173</v>
      </c>
      <c r="C3199" t="s">
        <v>174</v>
      </c>
      <c r="D3199" t="s">
        <v>145</v>
      </c>
      <c r="E3199" t="s">
        <v>28</v>
      </c>
      <c r="F3199">
        <v>1695.6210125021075</v>
      </c>
      <c r="G3199">
        <v>6.7764477259031501</v>
      </c>
      <c r="H3199" t="s">
        <v>34</v>
      </c>
      <c r="I3199" t="s">
        <v>101</v>
      </c>
      <c r="J3199">
        <v>3.7183730244165963E-2</v>
      </c>
      <c r="K3199">
        <v>0.34650616103402881</v>
      </c>
      <c r="L3199">
        <v>7.5859897574591439E-2</v>
      </c>
      <c r="M3199"/>
      <c r="N3199">
        <v>1.5671752155525496E-2</v>
      </c>
      <c r="O3199">
        <v>0.56196218923585417</v>
      </c>
      <c r="P3199">
        <v>68.618533200000002</v>
      </c>
      <c r="Q3199">
        <v>7.5018042000000005</v>
      </c>
      <c r="R3199">
        <v>28.432759599999997</v>
      </c>
      <c r="S3199">
        <v>64.013982999999996</v>
      </c>
      <c r="T3199">
        <v>312.91645779999999</v>
      </c>
      <c r="U3199">
        <v>1.1361887000000002</v>
      </c>
      <c r="V3199">
        <v>217.9969816</v>
      </c>
      <c r="W3199">
        <v>1.1916814</v>
      </c>
      <c r="X3199">
        <v>391.20411440000004</v>
      </c>
      <c r="Y3199">
        <v>0.43482140000000002</v>
      </c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/>
      <c r="AW3199"/>
      <c r="AX3199"/>
      <c r="AY3199"/>
      <c r="AZ3199"/>
      <c r="BA3199"/>
      <c r="BB3199"/>
      <c r="BC3199"/>
    </row>
    <row r="3200" spans="1:55" x14ac:dyDescent="0.2">
      <c r="A3200" s="3" t="str">
        <f t="shared" si="49"/>
        <v>IndonesiaAR5_FAO2013</v>
      </c>
      <c r="B3200" t="s">
        <v>173</v>
      </c>
      <c r="C3200" t="s">
        <v>174</v>
      </c>
      <c r="D3200" t="s">
        <v>145</v>
      </c>
      <c r="E3200" t="s">
        <v>27</v>
      </c>
      <c r="F3200">
        <v>1631.7625735217584</v>
      </c>
      <c r="G3200">
        <v>6.4426282072413947</v>
      </c>
      <c r="H3200" t="s">
        <v>34</v>
      </c>
      <c r="I3200" t="s">
        <v>101</v>
      </c>
      <c r="J3200">
        <v>3.532223161758468E-2</v>
      </c>
      <c r="K3200">
        <v>0.3393392460117875</v>
      </c>
      <c r="L3200">
        <v>8.2048419153344695E-2</v>
      </c>
      <c r="M3200"/>
      <c r="N3200">
        <v>1.7196873869348497E-2</v>
      </c>
      <c r="O3200">
        <v>0.5614154609655192</v>
      </c>
      <c r="P3200">
        <v>68.855334799999994</v>
      </c>
      <c r="Q3200">
        <v>6.7467949999999997</v>
      </c>
      <c r="R3200">
        <v>23.776432400000001</v>
      </c>
      <c r="S3200">
        <v>62.855509000000005</v>
      </c>
      <c r="T3200">
        <v>314.74874139999997</v>
      </c>
      <c r="U3200">
        <v>0.5654439</v>
      </c>
      <c r="V3200">
        <v>187.10093499999999</v>
      </c>
      <c r="W3200">
        <v>0.57384740000000012</v>
      </c>
      <c r="X3200">
        <v>391.20411440000004</v>
      </c>
      <c r="Y3200">
        <v>0.32173679999999999</v>
      </c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/>
      <c r="AW3200"/>
      <c r="AX3200"/>
      <c r="AY3200"/>
      <c r="AZ3200"/>
      <c r="BA3200"/>
      <c r="BB3200"/>
      <c r="BC3200"/>
    </row>
    <row r="3201" spans="1:55" x14ac:dyDescent="0.2">
      <c r="A3201" s="3" t="str">
        <f t="shared" si="49"/>
        <v>IndonesiaAR5_FAO2014</v>
      </c>
      <c r="B3201" t="s">
        <v>173</v>
      </c>
      <c r="C3201" t="s">
        <v>174</v>
      </c>
      <c r="D3201" t="s">
        <v>145</v>
      </c>
      <c r="E3201" t="s">
        <v>24</v>
      </c>
      <c r="F3201">
        <v>2017.4038571890603</v>
      </c>
      <c r="G3201">
        <v>7.8734173942778654</v>
      </c>
      <c r="H3201" t="s">
        <v>241</v>
      </c>
      <c r="I3201" t="s">
        <v>100</v>
      </c>
      <c r="J3201">
        <v>4.3089424139840397E-2</v>
      </c>
      <c r="K3201">
        <v>0.2910955519304993</v>
      </c>
      <c r="L3201">
        <v>6.896856192350509E-2</v>
      </c>
      <c r="M3201"/>
      <c r="N3201">
        <v>1.4280273115355227E-2</v>
      </c>
      <c r="O3201">
        <v>0.62565561303064032</v>
      </c>
      <c r="P3201">
        <v>67.919975199999996</v>
      </c>
      <c r="Q3201">
        <v>7.3443284000000002</v>
      </c>
      <c r="R3201">
        <v>27.025740000000003</v>
      </c>
      <c r="S3201">
        <v>64.744959000000009</v>
      </c>
      <c r="T3201">
        <v>318.47954570000002</v>
      </c>
      <c r="U3201">
        <v>2.6776795999999998</v>
      </c>
      <c r="V3201">
        <v>523.09907329999999</v>
      </c>
      <c r="W3201">
        <v>2.7513824999999996</v>
      </c>
      <c r="X3201">
        <v>391.20411440000004</v>
      </c>
      <c r="Y3201">
        <v>1.0424463000000002</v>
      </c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/>
      <c r="AW3201"/>
      <c r="AX3201"/>
      <c r="AY3201"/>
      <c r="AZ3201"/>
      <c r="BA3201"/>
      <c r="BB3201"/>
      <c r="BC3201"/>
    </row>
    <row r="3202" spans="1:55" x14ac:dyDescent="0.2">
      <c r="A3202" s="3" t="str">
        <f t="shared" si="49"/>
        <v>IndonesiaAR5_FAO2015</v>
      </c>
      <c r="B3202" t="s">
        <v>173</v>
      </c>
      <c r="C3202" t="s">
        <v>174</v>
      </c>
      <c r="D3202" t="s">
        <v>145</v>
      </c>
      <c r="E3202" t="s">
        <v>22</v>
      </c>
      <c r="F3202">
        <v>2066.445188788121</v>
      </c>
      <c r="G3202">
        <v>7.975720701757453</v>
      </c>
      <c r="H3202" t="s">
        <v>230</v>
      </c>
      <c r="I3202" t="s">
        <v>100</v>
      </c>
      <c r="J3202">
        <v>4.4214995364290549E-2</v>
      </c>
      <c r="K3202">
        <v>0.28294038391111132</v>
      </c>
      <c r="L3202">
        <v>6.8694190388489798E-2</v>
      </c>
      <c r="M3202"/>
      <c r="N3202">
        <v>1.3476558761997923E-2</v>
      </c>
      <c r="O3202">
        <v>0.63488886693840096</v>
      </c>
      <c r="P3202">
        <v>67.422697999999997</v>
      </c>
      <c r="Q3202">
        <v>7.6120311000000003</v>
      </c>
      <c r="R3202">
        <v>28.152364800000001</v>
      </c>
      <c r="S3202">
        <v>64.777023999999997</v>
      </c>
      <c r="T3202">
        <v>318.39504470000003</v>
      </c>
      <c r="U3202">
        <v>4.3162992000000004</v>
      </c>
      <c r="V3202">
        <v>569.99124319999999</v>
      </c>
      <c r="W3202">
        <v>4.6327322999999998</v>
      </c>
      <c r="X3202">
        <v>391.20411440000004</v>
      </c>
      <c r="Y3202">
        <v>1.1677398999999999</v>
      </c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  <c r="AT3202"/>
      <c r="AU3202"/>
      <c r="AV3202"/>
      <c r="AW3202"/>
      <c r="AX3202"/>
      <c r="AY3202"/>
      <c r="AZ3202"/>
      <c r="BA3202"/>
      <c r="BB3202"/>
      <c r="BC3202"/>
    </row>
    <row r="3203" spans="1:55" x14ac:dyDescent="0.2">
      <c r="A3203" s="3" t="str">
        <f t="shared" ref="A3203:A3266" si="50">C3203&amp;D3203&amp;E3203</f>
        <v>IndonesiaAR5_FAO2016</v>
      </c>
      <c r="B3203" t="s">
        <v>173</v>
      </c>
      <c r="C3203" t="s">
        <v>174</v>
      </c>
      <c r="D3203" t="s">
        <v>145</v>
      </c>
      <c r="E3203" t="s">
        <v>21</v>
      </c>
      <c r="F3203">
        <v>1414.1962327751544</v>
      </c>
      <c r="G3203">
        <v>5.4007838450734944</v>
      </c>
      <c r="H3203" t="s">
        <v>114</v>
      </c>
      <c r="I3203" t="s">
        <v>97</v>
      </c>
      <c r="J3203">
        <v>2.9899293086910812E-2</v>
      </c>
      <c r="K3203">
        <v>0.40804187126279023</v>
      </c>
      <c r="L3203">
        <v>0.10210281581465851</v>
      </c>
      <c r="M3203"/>
      <c r="N3203">
        <v>2.2629714885582384E-2</v>
      </c>
      <c r="O3203">
        <v>0.46722559803696889</v>
      </c>
      <c r="P3203">
        <v>62.751830400000003</v>
      </c>
      <c r="Q3203">
        <v>7.8602268999999998</v>
      </c>
      <c r="R3203">
        <v>28.596304800000002</v>
      </c>
      <c r="S3203">
        <v>66.134274500000004</v>
      </c>
      <c r="T3203">
        <v>322.87535339999999</v>
      </c>
      <c r="U3203">
        <v>0.34895000000000004</v>
      </c>
      <c r="V3203">
        <v>58.7854004</v>
      </c>
      <c r="W3203">
        <v>0.35101559999999998</v>
      </c>
      <c r="X3203">
        <v>221.40595400000001</v>
      </c>
      <c r="Y3203">
        <v>0.12114709999999999</v>
      </c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/>
      <c r="AW3203"/>
      <c r="AX3203"/>
      <c r="AY3203"/>
      <c r="AZ3203"/>
      <c r="BA3203"/>
      <c r="BB3203"/>
      <c r="BC3203"/>
    </row>
    <row r="3204" spans="1:55" x14ac:dyDescent="0.2">
      <c r="A3204" s="3" t="str">
        <f t="shared" si="50"/>
        <v>IndonesiaAR5_FAO2017</v>
      </c>
      <c r="B3204" t="s">
        <v>173</v>
      </c>
      <c r="C3204" t="s">
        <v>174</v>
      </c>
      <c r="D3204" t="s">
        <v>145</v>
      </c>
      <c r="E3204" t="s">
        <v>20</v>
      </c>
      <c r="F3204">
        <v>1424.2505655624061</v>
      </c>
      <c r="G3204">
        <v>5.384713600051489</v>
      </c>
      <c r="H3204" t="s">
        <v>133</v>
      </c>
      <c r="I3204" t="s">
        <v>97</v>
      </c>
      <c r="J3204">
        <v>2.9696628473042039E-2</v>
      </c>
      <c r="K3204">
        <v>0.42839344769376503</v>
      </c>
      <c r="L3204">
        <v>0.10309566257934361</v>
      </c>
      <c r="M3204"/>
      <c r="N3204">
        <v>2.265552554155352E-2</v>
      </c>
      <c r="O3204">
        <v>0.44585536418533789</v>
      </c>
      <c r="P3204">
        <v>64.5278256</v>
      </c>
      <c r="Q3204">
        <v>9.4162256000000006</v>
      </c>
      <c r="R3204">
        <v>29.360786000000001</v>
      </c>
      <c r="S3204">
        <v>70.806118499999997</v>
      </c>
      <c r="T3204">
        <v>324.34045890000004</v>
      </c>
      <c r="U3204">
        <v>5.8586899999999997E-2</v>
      </c>
      <c r="V3204">
        <v>23.515484600000001</v>
      </c>
      <c r="W3204">
        <v>7.3184400000000011E-2</v>
      </c>
      <c r="X3204">
        <v>221.40595400000001</v>
      </c>
      <c r="Y3204">
        <v>8.6496099999999992E-2</v>
      </c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  <c r="AW3204"/>
      <c r="AX3204"/>
      <c r="AY3204"/>
      <c r="AZ3204"/>
      <c r="BA3204"/>
      <c r="BB3204"/>
      <c r="BC3204"/>
    </row>
    <row r="3205" spans="1:55" x14ac:dyDescent="0.2">
      <c r="A3205" s="3" t="str">
        <f t="shared" si="50"/>
        <v>IndonesiaAR5_FAO2018</v>
      </c>
      <c r="B3205" t="s">
        <v>173</v>
      </c>
      <c r="C3205" t="s">
        <v>174</v>
      </c>
      <c r="D3205" t="s">
        <v>145</v>
      </c>
      <c r="E3205" t="s">
        <v>19</v>
      </c>
      <c r="F3205">
        <v>1675.8963510436176</v>
      </c>
      <c r="G3205">
        <v>6.2751943753782182</v>
      </c>
      <c r="H3205" t="s">
        <v>123</v>
      </c>
      <c r="I3205" t="s">
        <v>101</v>
      </c>
      <c r="J3205">
        <v>3.4108954960308205E-2</v>
      </c>
      <c r="K3205">
        <v>0.39798615042415936</v>
      </c>
      <c r="L3205">
        <v>8.9071554990581614E-2</v>
      </c>
      <c r="M3205"/>
      <c r="N3205">
        <v>2.0366076082283639E-2</v>
      </c>
      <c r="O3205">
        <v>0.49257621850297534</v>
      </c>
      <c r="P3205">
        <v>67.357186400000003</v>
      </c>
      <c r="Q3205">
        <v>9.5644583999999995</v>
      </c>
      <c r="R3205">
        <v>28.795146800000001</v>
      </c>
      <c r="S3205">
        <v>73.419177499999989</v>
      </c>
      <c r="T3205">
        <v>326.57750309999994</v>
      </c>
      <c r="U3205">
        <v>0.55200919999999998</v>
      </c>
      <c r="V3205">
        <v>206.63982849999999</v>
      </c>
      <c r="W3205">
        <v>0.59224199999999994</v>
      </c>
      <c r="X3205">
        <v>221.40595400000001</v>
      </c>
      <c r="Y3205">
        <v>0.41461969999999998</v>
      </c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/>
      <c r="AV3205"/>
      <c r="AW3205"/>
      <c r="AX3205"/>
      <c r="AY3205"/>
      <c r="AZ3205"/>
      <c r="BA3205"/>
      <c r="BB3205"/>
      <c r="BC3205"/>
    </row>
    <row r="3206" spans="1:55" x14ac:dyDescent="0.2">
      <c r="A3206" s="3" t="str">
        <f t="shared" si="50"/>
        <v>IndonesiaAR5_FAO2019</v>
      </c>
      <c r="B3206" t="s">
        <v>173</v>
      </c>
      <c r="C3206" t="s">
        <v>174</v>
      </c>
      <c r="D3206" t="s">
        <v>145</v>
      </c>
      <c r="E3206" t="s">
        <v>18</v>
      </c>
      <c r="F3206">
        <v>1954.9416574216914</v>
      </c>
      <c r="G3206">
        <v>7.2517278245753101</v>
      </c>
      <c r="H3206" t="s">
        <v>171</v>
      </c>
      <c r="I3206" t="s">
        <v>100</v>
      </c>
      <c r="J3206">
        <v>3.9574890970534189E-2</v>
      </c>
      <c r="K3206">
        <v>0.36338250047589732</v>
      </c>
      <c r="L3206">
        <v>7.7606066488098632E-2</v>
      </c>
      <c r="M3206"/>
      <c r="N3206">
        <v>1.7118526269074126E-2</v>
      </c>
      <c r="O3206">
        <v>0.54189290676692992</v>
      </c>
      <c r="P3206">
        <v>63.212920400000002</v>
      </c>
      <c r="Q3206">
        <v>9.7945581999999991</v>
      </c>
      <c r="R3206">
        <v>29.867135199999996</v>
      </c>
      <c r="S3206">
        <v>71.650858999999997</v>
      </c>
      <c r="T3206">
        <v>328.67778100000004</v>
      </c>
      <c r="U3206">
        <v>2.8538064999999997</v>
      </c>
      <c r="V3206">
        <v>440.85908039999998</v>
      </c>
      <c r="W3206">
        <v>3.1299271000000002</v>
      </c>
      <c r="X3206">
        <v>221.40595400000001</v>
      </c>
      <c r="Y3206">
        <v>0.99474770000000012</v>
      </c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  <c r="AW3206"/>
      <c r="AX3206"/>
      <c r="AY3206"/>
      <c r="AZ3206"/>
      <c r="BA3206"/>
      <c r="BB3206"/>
      <c r="BC3206"/>
    </row>
    <row r="3207" spans="1:55" x14ac:dyDescent="0.2">
      <c r="A3207" s="3" t="str">
        <f t="shared" si="50"/>
        <v>IndonesiaAR5_FAO2020</v>
      </c>
      <c r="B3207" t="s">
        <v>173</v>
      </c>
      <c r="C3207" t="s">
        <v>174</v>
      </c>
      <c r="D3207" t="s">
        <v>145</v>
      </c>
      <c r="E3207" t="s">
        <v>107</v>
      </c>
      <c r="F3207">
        <v>1504.8757815832214</v>
      </c>
      <c r="G3207">
        <v>5.5355220285917</v>
      </c>
      <c r="H3207" t="s">
        <v>134</v>
      </c>
      <c r="I3207" t="s">
        <v>101</v>
      </c>
      <c r="J3207">
        <v>3.2046134061849682E-2</v>
      </c>
      <c r="K3207">
        <v>0.44000665978134124</v>
      </c>
      <c r="L3207">
        <v>0.10243767119361542</v>
      </c>
      <c r="M3207"/>
      <c r="N3207">
        <v>2.0260813560185425E-2</v>
      </c>
      <c r="O3207">
        <v>0.43729485546485797</v>
      </c>
      <c r="P3207">
        <v>63.090896399999998</v>
      </c>
      <c r="Q3207">
        <v>9.8612092999999987</v>
      </c>
      <c r="R3207">
        <v>30.7493844</v>
      </c>
      <c r="S3207">
        <v>75.011747999999997</v>
      </c>
      <c r="T3207">
        <v>330.97176040000005</v>
      </c>
      <c r="U3207">
        <v>0.14115449999999999</v>
      </c>
      <c r="V3207">
        <v>37.796169200000001</v>
      </c>
      <c r="W3207">
        <v>0.15307699999999999</v>
      </c>
      <c r="X3207">
        <v>221.40595400000001</v>
      </c>
      <c r="Y3207">
        <v>8.91179E-2</v>
      </c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/>
      <c r="AW3207"/>
      <c r="AX3207"/>
      <c r="AY3207"/>
      <c r="AZ3207"/>
      <c r="BA3207"/>
      <c r="BB3207"/>
      <c r="BC3207"/>
    </row>
    <row r="3208" spans="1:55" x14ac:dyDescent="0.2">
      <c r="A3208" s="3" t="str">
        <f t="shared" si="50"/>
        <v>IndonesiaAR6_FAO1990</v>
      </c>
      <c r="B3208" t="s">
        <v>173</v>
      </c>
      <c r="C3208" t="s">
        <v>174</v>
      </c>
      <c r="D3208" t="s">
        <v>300</v>
      </c>
      <c r="E3208" t="s">
        <v>79</v>
      </c>
      <c r="F3208">
        <v>1166.6912642324637</v>
      </c>
      <c r="G3208">
        <v>6.404765432767392</v>
      </c>
      <c r="H3208" t="s">
        <v>49</v>
      </c>
      <c r="I3208" t="s">
        <v>101</v>
      </c>
      <c r="J3208">
        <v>3.5601386200969538E-2</v>
      </c>
      <c r="K3208">
        <v>0.16509194624961712</v>
      </c>
      <c r="L3208">
        <v>0.14729436792158218</v>
      </c>
      <c r="M3208"/>
      <c r="N3208">
        <v>6.7139758420158152E-3</v>
      </c>
      <c r="O3208">
        <v>0.68089970998678484</v>
      </c>
      <c r="P3208">
        <v>60.397390559999991</v>
      </c>
      <c r="Q3208">
        <v>5.2529162399999993</v>
      </c>
      <c r="R3208">
        <v>21.347533759999997</v>
      </c>
      <c r="S3208">
        <v>46.0995171</v>
      </c>
      <c r="T3208">
        <v>256.60415330000001</v>
      </c>
      <c r="U3208">
        <v>4.6319026800000005</v>
      </c>
      <c r="V3208">
        <v>248.76297743999999</v>
      </c>
      <c r="W3208">
        <v>4.7123465399999995</v>
      </c>
      <c r="X3208">
        <v>724.60219979999999</v>
      </c>
      <c r="Y3208">
        <v>0.47155464000000002</v>
      </c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/>
      <c r="AW3208"/>
      <c r="AX3208"/>
      <c r="AY3208"/>
      <c r="AZ3208"/>
      <c r="BA3208"/>
      <c r="BB3208"/>
      <c r="BC3208"/>
    </row>
    <row r="3209" spans="1:55" x14ac:dyDescent="0.2">
      <c r="A3209" s="3" t="str">
        <f t="shared" si="50"/>
        <v>IndonesiaAR6_FAO1991</v>
      </c>
      <c r="B3209" t="s">
        <v>173</v>
      </c>
      <c r="C3209" t="s">
        <v>174</v>
      </c>
      <c r="D3209" t="s">
        <v>300</v>
      </c>
      <c r="E3209" t="s">
        <v>78</v>
      </c>
      <c r="F3209">
        <v>1188.4285377329591</v>
      </c>
      <c r="G3209">
        <v>6.4114192086219832</v>
      </c>
      <c r="H3209" t="s">
        <v>47</v>
      </c>
      <c r="I3209" t="s">
        <v>101</v>
      </c>
      <c r="J3209">
        <v>3.60632080578695E-2</v>
      </c>
      <c r="K3209">
        <v>0.17679158147884638</v>
      </c>
      <c r="L3209">
        <v>0.14763097555333682</v>
      </c>
      <c r="M3209"/>
      <c r="N3209">
        <v>7.7427520119697146E-3</v>
      </c>
      <c r="O3209">
        <v>0.66783469095584713</v>
      </c>
      <c r="P3209">
        <v>59.127387199999994</v>
      </c>
      <c r="Q3209">
        <v>5.4921003999999991</v>
      </c>
      <c r="R3209">
        <v>21.704218239999999</v>
      </c>
      <c r="S3209">
        <v>46.080789299999999</v>
      </c>
      <c r="T3209">
        <v>256.60415330000001</v>
      </c>
      <c r="U3209">
        <v>4.6319026800000005</v>
      </c>
      <c r="V3209">
        <v>248.76297743999999</v>
      </c>
      <c r="W3209">
        <v>4.7123465399999995</v>
      </c>
      <c r="X3209">
        <v>724.60219979999999</v>
      </c>
      <c r="Y3209">
        <v>0.47155464000000002</v>
      </c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/>
      <c r="AV3209"/>
      <c r="AW3209"/>
      <c r="AX3209"/>
      <c r="AY3209"/>
      <c r="AZ3209"/>
      <c r="BA3209"/>
      <c r="BB3209"/>
      <c r="BC3209"/>
    </row>
    <row r="3210" spans="1:55" x14ac:dyDescent="0.2">
      <c r="A3210" s="3" t="str">
        <f t="shared" si="50"/>
        <v>IndonesiaAR6_FAO1992</v>
      </c>
      <c r="B3210" t="s">
        <v>173</v>
      </c>
      <c r="C3210" t="s">
        <v>174</v>
      </c>
      <c r="D3210" t="s">
        <v>300</v>
      </c>
      <c r="E3210" t="s">
        <v>76</v>
      </c>
      <c r="F3210">
        <v>1210.2028994895618</v>
      </c>
      <c r="G3210">
        <v>6.4181855425088097</v>
      </c>
      <c r="H3210" t="s">
        <v>47</v>
      </c>
      <c r="I3210" t="s">
        <v>101</v>
      </c>
      <c r="J3210">
        <v>3.6835022566879233E-2</v>
      </c>
      <c r="K3210">
        <v>0.18173774360077544</v>
      </c>
      <c r="L3210">
        <v>0.14795702485390774</v>
      </c>
      <c r="M3210"/>
      <c r="N3210">
        <v>8.1740656408415338E-3</v>
      </c>
      <c r="O3210">
        <v>0.66213116590447529</v>
      </c>
      <c r="P3210">
        <v>63.853417119999996</v>
      </c>
      <c r="Q3210">
        <v>5.7943828399999999</v>
      </c>
      <c r="R3210">
        <v>22.551601599999998</v>
      </c>
      <c r="S3210">
        <v>47.734049999999996</v>
      </c>
      <c r="T3210">
        <v>256.60415330000001</v>
      </c>
      <c r="U3210">
        <v>4.6319026800000005</v>
      </c>
      <c r="V3210">
        <v>248.76297743999999</v>
      </c>
      <c r="W3210">
        <v>4.7123465399999995</v>
      </c>
      <c r="X3210">
        <v>724.60219979999999</v>
      </c>
      <c r="Y3210">
        <v>0.47155464000000002</v>
      </c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  <c r="AW3210"/>
      <c r="AX3210"/>
      <c r="AY3210"/>
      <c r="AZ3210"/>
      <c r="BA3210"/>
      <c r="BB3210"/>
      <c r="BC3210"/>
    </row>
    <row r="3211" spans="1:55" x14ac:dyDescent="0.2">
      <c r="A3211" s="3" t="str">
        <f t="shared" si="50"/>
        <v>IndonesiaAR6_FAO1993</v>
      </c>
      <c r="B3211" t="s">
        <v>173</v>
      </c>
      <c r="C3211" t="s">
        <v>174</v>
      </c>
      <c r="D3211" t="s">
        <v>300</v>
      </c>
      <c r="E3211" t="s">
        <v>73</v>
      </c>
      <c r="F3211">
        <v>1226.8993205362315</v>
      </c>
      <c r="G3211">
        <v>6.3988561626838472</v>
      </c>
      <c r="H3211" t="s">
        <v>124</v>
      </c>
      <c r="I3211" t="s">
        <v>101</v>
      </c>
      <c r="J3211">
        <v>3.7167161045698734E-2</v>
      </c>
      <c r="K3211">
        <v>0.19118808236998727</v>
      </c>
      <c r="L3211">
        <v>0.1488916502736328</v>
      </c>
      <c r="M3211"/>
      <c r="N3211">
        <v>8.8726501395999455E-3</v>
      </c>
      <c r="O3211">
        <v>0.65104761721678006</v>
      </c>
      <c r="P3211">
        <v>63.332751999999992</v>
      </c>
      <c r="Q3211">
        <v>5.8246318800000001</v>
      </c>
      <c r="R3211">
        <v>21.539402559999999</v>
      </c>
      <c r="S3211">
        <v>46.770305400000005</v>
      </c>
      <c r="T3211">
        <v>256.58917379999997</v>
      </c>
      <c r="U3211">
        <v>4.6319026800000005</v>
      </c>
      <c r="V3211">
        <v>248.76297743999999</v>
      </c>
      <c r="W3211">
        <v>4.7123465399999995</v>
      </c>
      <c r="X3211">
        <v>724.60219979999999</v>
      </c>
      <c r="Y3211">
        <v>0.47155464000000002</v>
      </c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/>
      <c r="AW3211"/>
      <c r="AX3211"/>
      <c r="AY3211"/>
      <c r="AZ3211"/>
      <c r="BA3211"/>
      <c r="BB3211"/>
      <c r="BC3211"/>
    </row>
    <row r="3212" spans="1:55" x14ac:dyDescent="0.2">
      <c r="A3212" s="3" t="str">
        <f t="shared" si="50"/>
        <v>IndonesiaAR6_FAO1994</v>
      </c>
      <c r="B3212" t="s">
        <v>173</v>
      </c>
      <c r="C3212" t="s">
        <v>174</v>
      </c>
      <c r="D3212" t="s">
        <v>300</v>
      </c>
      <c r="E3212" t="s">
        <v>70</v>
      </c>
      <c r="F3212">
        <v>1248.8133555447805</v>
      </c>
      <c r="G3212">
        <v>6.4065190268721741</v>
      </c>
      <c r="H3212" t="s">
        <v>124</v>
      </c>
      <c r="I3212" t="s">
        <v>101</v>
      </c>
      <c r="J3212">
        <v>3.7527470472209293E-2</v>
      </c>
      <c r="K3212">
        <v>0.20038042324514671</v>
      </c>
      <c r="L3212">
        <v>0.14918205334948287</v>
      </c>
      <c r="M3212"/>
      <c r="N3212">
        <v>1.0134756214691582E-2</v>
      </c>
      <c r="O3212">
        <v>0.6403027671906788</v>
      </c>
      <c r="P3212">
        <v>61.728384480000003</v>
      </c>
      <c r="Q3212">
        <v>6.1195033599999995</v>
      </c>
      <c r="R3212">
        <v>22.561040000000002</v>
      </c>
      <c r="S3212">
        <v>47.921027699999996</v>
      </c>
      <c r="T3212">
        <v>256.5669249</v>
      </c>
      <c r="U3212">
        <v>4.6319026800000005</v>
      </c>
      <c r="V3212">
        <v>248.76297743999999</v>
      </c>
      <c r="W3212">
        <v>4.7123465399999995</v>
      </c>
      <c r="X3212">
        <v>724.60219979999999</v>
      </c>
      <c r="Y3212">
        <v>0.47155464000000002</v>
      </c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/>
      <c r="AW3212"/>
      <c r="AX3212"/>
      <c r="AY3212"/>
      <c r="AZ3212"/>
      <c r="BA3212"/>
      <c r="BB3212"/>
      <c r="BC3212"/>
    </row>
    <row r="3213" spans="1:55" x14ac:dyDescent="0.2">
      <c r="A3213" s="3" t="str">
        <f t="shared" si="50"/>
        <v>IndonesiaAR6_FAO1995</v>
      </c>
      <c r="B3213" t="s">
        <v>173</v>
      </c>
      <c r="C3213" t="s">
        <v>174</v>
      </c>
      <c r="D3213" t="s">
        <v>300</v>
      </c>
      <c r="E3213" t="s">
        <v>68</v>
      </c>
      <c r="F3213">
        <v>1286.1544724022992</v>
      </c>
      <c r="G3213">
        <v>6.4911346564978549</v>
      </c>
      <c r="H3213" t="s">
        <v>130</v>
      </c>
      <c r="I3213" t="s">
        <v>101</v>
      </c>
      <c r="J3213">
        <v>3.7775933802724065E-2</v>
      </c>
      <c r="K3213">
        <v>0.21439605696441569</v>
      </c>
      <c r="L3213">
        <v>0.147498588060887</v>
      </c>
      <c r="M3213"/>
      <c r="N3213">
        <v>1.0439639788745297E-2</v>
      </c>
      <c r="O3213">
        <v>0.62766571518595204</v>
      </c>
      <c r="P3213">
        <v>65.782495519999998</v>
      </c>
      <c r="Q3213">
        <v>6.0392959599999996</v>
      </c>
      <c r="R3213">
        <v>22.905190720000004</v>
      </c>
      <c r="S3213">
        <v>49.856188199999998</v>
      </c>
      <c r="T3213">
        <v>258.47268969999999</v>
      </c>
      <c r="U3213">
        <v>4.6319026800000005</v>
      </c>
      <c r="V3213">
        <v>248.76297743999999</v>
      </c>
      <c r="W3213">
        <v>4.7123465399999995</v>
      </c>
      <c r="X3213">
        <v>724.60219979999999</v>
      </c>
      <c r="Y3213">
        <v>0.47155464000000002</v>
      </c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  <c r="AW3213"/>
      <c r="AX3213"/>
      <c r="AY3213"/>
      <c r="AZ3213"/>
      <c r="BA3213"/>
      <c r="BB3213"/>
      <c r="BC3213"/>
    </row>
    <row r="3214" spans="1:55" x14ac:dyDescent="0.2">
      <c r="A3214" s="3" t="str">
        <f t="shared" si="50"/>
        <v>IndonesiaAR6_FAO1996</v>
      </c>
      <c r="B3214" t="s">
        <v>173</v>
      </c>
      <c r="C3214" t="s">
        <v>174</v>
      </c>
      <c r="D3214" t="s">
        <v>300</v>
      </c>
      <c r="E3214" t="s">
        <v>65</v>
      </c>
      <c r="F3214">
        <v>1126.8185385085028</v>
      </c>
      <c r="G3214">
        <v>5.5956563806682409</v>
      </c>
      <c r="H3214" t="s">
        <v>246</v>
      </c>
      <c r="I3214" t="s">
        <v>99</v>
      </c>
      <c r="J3214">
        <v>3.2748238360990486E-2</v>
      </c>
      <c r="K3214">
        <v>0.25787030687186496</v>
      </c>
      <c r="L3214">
        <v>0.17185632363404402</v>
      </c>
      <c r="M3214"/>
      <c r="N3214">
        <v>1.2767867258107276E-2</v>
      </c>
      <c r="O3214">
        <v>0.55750550223598372</v>
      </c>
      <c r="P3214">
        <v>66.53567984</v>
      </c>
      <c r="Q3214">
        <v>6.1838903200000006</v>
      </c>
      <c r="R3214">
        <v>23.470986079999999</v>
      </c>
      <c r="S3214">
        <v>51.762410700000004</v>
      </c>
      <c r="T3214">
        <v>258.3501713</v>
      </c>
      <c r="U3214">
        <v>2.7346127600000001</v>
      </c>
      <c r="V3214">
        <v>68.653775719999999</v>
      </c>
      <c r="W3214">
        <v>2.8155649999999999</v>
      </c>
      <c r="X3214">
        <v>724.60219979999999</v>
      </c>
      <c r="Y3214">
        <v>7.8623300000000007E-2</v>
      </c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  <c r="AW3214"/>
      <c r="AX3214"/>
      <c r="AY3214"/>
      <c r="AZ3214"/>
      <c r="BA3214"/>
      <c r="BB3214"/>
      <c r="BC3214"/>
    </row>
    <row r="3215" spans="1:55" x14ac:dyDescent="0.2">
      <c r="A3215" s="3" t="str">
        <f t="shared" si="50"/>
        <v>IndonesiaAR6_FAO1997</v>
      </c>
      <c r="B3215" t="s">
        <v>173</v>
      </c>
      <c r="C3215" t="s">
        <v>174</v>
      </c>
      <c r="D3215" t="s">
        <v>300</v>
      </c>
      <c r="E3215" t="s">
        <v>64</v>
      </c>
      <c r="F3215">
        <v>2118.538490777963</v>
      </c>
      <c r="G3215">
        <v>10.353120874494776</v>
      </c>
      <c r="H3215" t="s">
        <v>167</v>
      </c>
      <c r="I3215" t="s">
        <v>231</v>
      </c>
      <c r="J3215">
        <v>5.9240996105916058E-2</v>
      </c>
      <c r="K3215">
        <v>0.14890054702441985</v>
      </c>
      <c r="L3215">
        <v>9.3269872086929523E-2</v>
      </c>
      <c r="M3215"/>
      <c r="N3215">
        <v>7.6123939748746778E-3</v>
      </c>
      <c r="O3215">
        <v>0.75021718691377604</v>
      </c>
      <c r="P3215">
        <v>64.067791200000002</v>
      </c>
      <c r="Q3215">
        <v>6.1765979199999999</v>
      </c>
      <c r="R3215">
        <v>23.520177279999999</v>
      </c>
      <c r="S3215">
        <v>49.301834399999997</v>
      </c>
      <c r="T3215">
        <v>260.17831189999998</v>
      </c>
      <c r="U3215">
        <v>50.954496420000005</v>
      </c>
      <c r="V3215">
        <v>984.49684673999991</v>
      </c>
      <c r="W3215">
        <v>51.403671420000002</v>
      </c>
      <c r="X3215">
        <v>724.60219979999999</v>
      </c>
      <c r="Y3215">
        <v>0.5513795600000001</v>
      </c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  <c r="AW3215"/>
      <c r="AX3215"/>
      <c r="AY3215"/>
      <c r="AZ3215"/>
      <c r="BA3215"/>
      <c r="BB3215"/>
      <c r="BC3215"/>
    </row>
    <row r="3216" spans="1:55" x14ac:dyDescent="0.2">
      <c r="A3216" s="3" t="str">
        <f t="shared" si="50"/>
        <v>IndonesiaAR6_FAO1998</v>
      </c>
      <c r="B3216" t="s">
        <v>173</v>
      </c>
      <c r="C3216" t="s">
        <v>174</v>
      </c>
      <c r="D3216" t="s">
        <v>300</v>
      </c>
      <c r="E3216" t="s">
        <v>62</v>
      </c>
      <c r="F3216">
        <v>1334.4565682973566</v>
      </c>
      <c r="G3216">
        <v>6.4201171399313299</v>
      </c>
      <c r="H3216" t="s">
        <v>130</v>
      </c>
      <c r="I3216" t="s">
        <v>97</v>
      </c>
      <c r="J3216">
        <v>3.7845318680876247E-2</v>
      </c>
      <c r="K3216">
        <v>0.2395748632883605</v>
      </c>
      <c r="L3216">
        <v>0.15102832227697324</v>
      </c>
      <c r="M3216"/>
      <c r="N3216">
        <v>9.8895910705164049E-3</v>
      </c>
      <c r="O3216">
        <v>0.59950722336414974</v>
      </c>
      <c r="P3216">
        <v>67.458521439999998</v>
      </c>
      <c r="Q3216">
        <v>5.6246089799999988</v>
      </c>
      <c r="R3216">
        <v>22.594539519999998</v>
      </c>
      <c r="S3216">
        <v>50.715182700000007</v>
      </c>
      <c r="T3216">
        <v>262.66685479999995</v>
      </c>
      <c r="U3216">
        <v>32.998513460000005</v>
      </c>
      <c r="V3216">
        <v>208.75106219999998</v>
      </c>
      <c r="W3216">
        <v>33.06584342</v>
      </c>
      <c r="X3216">
        <v>724.60219979999999</v>
      </c>
      <c r="Y3216">
        <v>0.26854815999999992</v>
      </c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  <c r="AW3216"/>
      <c r="AX3216"/>
      <c r="AY3216"/>
      <c r="AZ3216"/>
      <c r="BA3216"/>
      <c r="BB3216"/>
      <c r="BC3216"/>
    </row>
    <row r="3217" spans="1:55" x14ac:dyDescent="0.2">
      <c r="A3217" s="3" t="str">
        <f t="shared" si="50"/>
        <v>IndonesiaAR6_FAO1999</v>
      </c>
      <c r="B3217" t="s">
        <v>173</v>
      </c>
      <c r="C3217" t="s">
        <v>174</v>
      </c>
      <c r="D3217" t="s">
        <v>300</v>
      </c>
      <c r="E3217" t="s">
        <v>60</v>
      </c>
      <c r="F3217">
        <v>1224.3763085575195</v>
      </c>
      <c r="G3217">
        <v>5.8028162998098862</v>
      </c>
      <c r="H3217" t="s">
        <v>47</v>
      </c>
      <c r="I3217" t="s">
        <v>97</v>
      </c>
      <c r="J3217">
        <v>3.4725487375908963E-2</v>
      </c>
      <c r="K3217">
        <v>0.2758153110540047</v>
      </c>
      <c r="L3217">
        <v>0.16782884310032939</v>
      </c>
      <c r="M3217"/>
      <c r="N3217">
        <v>1.1595544426728657E-2</v>
      </c>
      <c r="O3217">
        <v>0.54476030141893728</v>
      </c>
      <c r="P3217">
        <v>68.79849136</v>
      </c>
      <c r="Q3217">
        <v>5.3073498199999998</v>
      </c>
      <c r="R3217">
        <v>21.488905760000002</v>
      </c>
      <c r="S3217">
        <v>49.4297349</v>
      </c>
      <c r="T3217">
        <v>264.2361037</v>
      </c>
      <c r="U3217">
        <v>4.0431521400000001</v>
      </c>
      <c r="V3217">
        <v>105.18997692000001</v>
      </c>
      <c r="W3217">
        <v>4.13637634</v>
      </c>
      <c r="X3217">
        <v>724.60219979999999</v>
      </c>
      <c r="Y3217">
        <v>0.10903452</v>
      </c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  <c r="AW3217"/>
      <c r="AX3217"/>
      <c r="AY3217"/>
      <c r="AZ3217"/>
      <c r="BA3217"/>
      <c r="BB3217"/>
      <c r="BC3217"/>
    </row>
    <row r="3218" spans="1:55" x14ac:dyDescent="0.2">
      <c r="A3218" s="3" t="str">
        <f t="shared" si="50"/>
        <v>IndonesiaAR6_FAO2000</v>
      </c>
      <c r="B3218" t="s">
        <v>173</v>
      </c>
      <c r="C3218" t="s">
        <v>174</v>
      </c>
      <c r="D3218" t="s">
        <v>300</v>
      </c>
      <c r="E3218" t="s">
        <v>58</v>
      </c>
      <c r="F3218">
        <v>1154.4142785885904</v>
      </c>
      <c r="G3218">
        <v>5.3926342926190873</v>
      </c>
      <c r="H3218" t="s">
        <v>119</v>
      </c>
      <c r="I3218" t="s">
        <v>99</v>
      </c>
      <c r="J3218">
        <v>3.2089547419792051E-2</v>
      </c>
      <c r="K3218">
        <v>0.29085780652255105</v>
      </c>
      <c r="L3218">
        <v>0.18141717915690889</v>
      </c>
      <c r="M3218"/>
      <c r="N3218">
        <v>1.6812125733344875E-2</v>
      </c>
      <c r="O3218">
        <v>0.5109128885871953</v>
      </c>
      <c r="P3218">
        <v>67.819674879999994</v>
      </c>
      <c r="Q3218">
        <v>5.1632035800000002</v>
      </c>
      <c r="R3218">
        <v>20.939868320000002</v>
      </c>
      <c r="S3218">
        <v>50.253539700000005</v>
      </c>
      <c r="T3218">
        <v>264.22260119999999</v>
      </c>
      <c r="U3218">
        <v>1.1790081399999999</v>
      </c>
      <c r="V3218">
        <v>31.817375260000002</v>
      </c>
      <c r="W3218">
        <v>1.2478462800000001</v>
      </c>
      <c r="X3218">
        <v>724.60219979999999</v>
      </c>
      <c r="Y3218">
        <v>7.9127400000000001E-2</v>
      </c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/>
      <c r="AW3218"/>
      <c r="AX3218"/>
      <c r="AY3218"/>
      <c r="AZ3218"/>
      <c r="BA3218"/>
      <c r="BB3218"/>
      <c r="BC3218"/>
    </row>
    <row r="3219" spans="1:55" x14ac:dyDescent="0.2">
      <c r="A3219" s="3" t="str">
        <f t="shared" si="50"/>
        <v>IndonesiaAR6_FAO2001</v>
      </c>
      <c r="B3219" t="s">
        <v>173</v>
      </c>
      <c r="C3219" t="s">
        <v>174</v>
      </c>
      <c r="D3219" t="s">
        <v>300</v>
      </c>
      <c r="E3219" t="s">
        <v>55</v>
      </c>
      <c r="F3219">
        <v>982.92715246254352</v>
      </c>
      <c r="G3219">
        <v>4.5272724402358557</v>
      </c>
      <c r="H3219" t="s">
        <v>57</v>
      </c>
      <c r="I3219" t="s">
        <v>99</v>
      </c>
      <c r="J3219">
        <v>2.7271428771886364E-2</v>
      </c>
      <c r="K3219">
        <v>0.36257795526204095</v>
      </c>
      <c r="L3219">
        <v>0.20591728180808658</v>
      </c>
      <c r="M3219"/>
      <c r="N3219">
        <v>2.1811583927631453E-2</v>
      </c>
      <c r="O3219">
        <v>0.40969317900224106</v>
      </c>
      <c r="P3219">
        <v>66.134678399999999</v>
      </c>
      <c r="Q3219">
        <v>5.2731024199999998</v>
      </c>
      <c r="R3219">
        <v>20.981840639999998</v>
      </c>
      <c r="S3219">
        <v>50.297410799999994</v>
      </c>
      <c r="T3219">
        <v>263.30789899999996</v>
      </c>
      <c r="U3219">
        <v>0.1537317</v>
      </c>
      <c r="V3219">
        <v>37.154711479999996</v>
      </c>
      <c r="W3219">
        <v>0.16354906</v>
      </c>
      <c r="X3219">
        <v>74.671535399999996</v>
      </c>
      <c r="Y3219">
        <v>0.10223349999999999</v>
      </c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/>
      <c r="AW3219"/>
      <c r="AX3219"/>
      <c r="AY3219"/>
      <c r="AZ3219"/>
      <c r="BA3219"/>
      <c r="BB3219"/>
      <c r="BC3219"/>
    </row>
    <row r="3220" spans="1:55" x14ac:dyDescent="0.2">
      <c r="A3220" s="3" t="str">
        <f t="shared" si="50"/>
        <v>IndonesiaAR6_FAO2002</v>
      </c>
      <c r="B3220" t="s">
        <v>173</v>
      </c>
      <c r="C3220" t="s">
        <v>174</v>
      </c>
      <c r="D3220" t="s">
        <v>300</v>
      </c>
      <c r="E3220" t="s">
        <v>52</v>
      </c>
      <c r="F3220">
        <v>1474.9888860816209</v>
      </c>
      <c r="G3220">
        <v>6.700989344618046</v>
      </c>
      <c r="H3220" t="s">
        <v>129</v>
      </c>
      <c r="I3220" t="s">
        <v>101</v>
      </c>
      <c r="J3220">
        <v>3.9897226431938763E-2</v>
      </c>
      <c r="K3220">
        <v>0.24508273564053459</v>
      </c>
      <c r="L3220">
        <v>0.13245712882556052</v>
      </c>
      <c r="M3220"/>
      <c r="N3220">
        <v>1.4332472848340704E-2</v>
      </c>
      <c r="O3220">
        <v>0.60812766268556429</v>
      </c>
      <c r="P3220">
        <v>66.256401119999992</v>
      </c>
      <c r="Q3220">
        <v>5.7118766999999995</v>
      </c>
      <c r="R3220">
        <v>21.354613919999998</v>
      </c>
      <c r="S3220">
        <v>51.609940199999997</v>
      </c>
      <c r="T3220">
        <v>265.27705500000002</v>
      </c>
      <c r="U3220">
        <v>2.9574137999999999</v>
      </c>
      <c r="V3220">
        <v>523.62878766000006</v>
      </c>
      <c r="W3220">
        <v>3.23520984</v>
      </c>
      <c r="X3220">
        <v>74.671535399999996</v>
      </c>
      <c r="Y3220">
        <v>1.3029127600000001</v>
      </c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  <c r="AW3220"/>
      <c r="AX3220"/>
      <c r="AY3220"/>
      <c r="AZ3220"/>
      <c r="BA3220"/>
      <c r="BB3220"/>
      <c r="BC3220"/>
    </row>
    <row r="3221" spans="1:55" x14ac:dyDescent="0.2">
      <c r="A3221" s="3" t="str">
        <f t="shared" si="50"/>
        <v>IndonesiaAR6_FAO2003</v>
      </c>
      <c r="B3221" t="s">
        <v>173</v>
      </c>
      <c r="C3221" t="s">
        <v>174</v>
      </c>
      <c r="D3221" t="s">
        <v>300</v>
      </c>
      <c r="E3221" t="s">
        <v>50</v>
      </c>
      <c r="F3221">
        <v>1133.8579724656408</v>
      </c>
      <c r="G3221">
        <v>5.0827387370192474</v>
      </c>
      <c r="H3221" t="s">
        <v>114</v>
      </c>
      <c r="I3221" t="s">
        <v>99</v>
      </c>
      <c r="J3221">
        <v>2.9870595545478652E-2</v>
      </c>
      <c r="K3221">
        <v>0.34594188893004468</v>
      </c>
      <c r="L3221">
        <v>0.16610889804908105</v>
      </c>
      <c r="M3221"/>
      <c r="N3221">
        <v>1.8372034900239625E-2</v>
      </c>
      <c r="O3221">
        <v>0.46957717812063471</v>
      </c>
      <c r="P3221">
        <v>66.004461119999988</v>
      </c>
      <c r="Q3221">
        <v>5.5838267400000001</v>
      </c>
      <c r="R3221">
        <v>20.483047039999999</v>
      </c>
      <c r="S3221">
        <v>52.559761799999997</v>
      </c>
      <c r="T3221">
        <v>268.60313819999999</v>
      </c>
      <c r="U3221">
        <v>0.68806232000000001</v>
      </c>
      <c r="V3221">
        <v>160.64500468</v>
      </c>
      <c r="W3221">
        <v>0.69839466000000006</v>
      </c>
      <c r="X3221">
        <v>74.671535399999996</v>
      </c>
      <c r="Y3221">
        <v>0.35350383999999996</v>
      </c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/>
      <c r="AW3221"/>
      <c r="AX3221"/>
      <c r="AY3221"/>
      <c r="AZ3221"/>
      <c r="BA3221"/>
      <c r="BB3221"/>
      <c r="BC3221"/>
    </row>
    <row r="3222" spans="1:55" x14ac:dyDescent="0.2">
      <c r="A3222" s="3" t="str">
        <f t="shared" si="50"/>
        <v>IndonesiaAR6_FAO2004</v>
      </c>
      <c r="B3222" t="s">
        <v>173</v>
      </c>
      <c r="C3222" t="s">
        <v>174</v>
      </c>
      <c r="D3222" t="s">
        <v>300</v>
      </c>
      <c r="E3222" t="s">
        <v>46</v>
      </c>
      <c r="F3222">
        <v>1492.1571532436799</v>
      </c>
      <c r="G3222">
        <v>6.6042596805724134</v>
      </c>
      <c r="H3222" t="s">
        <v>44</v>
      </c>
      <c r="I3222" t="s">
        <v>97</v>
      </c>
      <c r="J3222">
        <v>3.7509631781288397E-2</v>
      </c>
      <c r="K3222">
        <v>0.26852869703290833</v>
      </c>
      <c r="L3222">
        <v>0.12151200247101085</v>
      </c>
      <c r="M3222"/>
      <c r="N3222">
        <v>1.4805624377240393E-2</v>
      </c>
      <c r="O3222">
        <v>0.59515367611884051</v>
      </c>
      <c r="P3222">
        <v>68.567133600000005</v>
      </c>
      <c r="Q3222">
        <v>5.4911567400000001</v>
      </c>
      <c r="R3222">
        <v>20.462141119999998</v>
      </c>
      <c r="S3222">
        <v>53.8483491</v>
      </c>
      <c r="T3222">
        <v>270.43290000000002</v>
      </c>
      <c r="U3222">
        <v>3.1205677599999997</v>
      </c>
      <c r="V3222">
        <v>507.97372741999999</v>
      </c>
      <c r="W3222">
        <v>3.1696518399999998</v>
      </c>
      <c r="X3222">
        <v>74.671535399999996</v>
      </c>
      <c r="Y3222">
        <v>1.1955758000000001</v>
      </c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/>
      <c r="AV3222"/>
      <c r="AW3222"/>
      <c r="AX3222"/>
      <c r="AY3222"/>
      <c r="AZ3222"/>
      <c r="BA3222"/>
      <c r="BB3222"/>
      <c r="BC3222"/>
    </row>
    <row r="3223" spans="1:55" x14ac:dyDescent="0.2">
      <c r="A3223" s="3" t="str">
        <f t="shared" si="50"/>
        <v>IndonesiaAR6_FAO2005</v>
      </c>
      <c r="B3223" t="s">
        <v>173</v>
      </c>
      <c r="C3223" t="s">
        <v>174</v>
      </c>
      <c r="D3223" t="s">
        <v>300</v>
      </c>
      <c r="E3223" t="s">
        <v>43</v>
      </c>
      <c r="F3223">
        <v>1214.2835672408544</v>
      </c>
      <c r="G3223">
        <v>5.3070641070939137</v>
      </c>
      <c r="H3223" t="s">
        <v>133</v>
      </c>
      <c r="I3223" t="s">
        <v>97</v>
      </c>
      <c r="J3223">
        <v>2.9842706574690982E-2</v>
      </c>
      <c r="K3223">
        <v>0.33468937816424216</v>
      </c>
      <c r="L3223">
        <v>0.14352999072412087</v>
      </c>
      <c r="M3223"/>
      <c r="N3223">
        <v>1.7782797186729739E-2</v>
      </c>
      <c r="O3223">
        <v>0.50399783392490716</v>
      </c>
      <c r="P3223">
        <v>68.08455936</v>
      </c>
      <c r="Q3223">
        <v>5.6147272799999994</v>
      </c>
      <c r="R3223">
        <v>20.232483360000003</v>
      </c>
      <c r="S3223">
        <v>55.164482100000001</v>
      </c>
      <c r="T3223">
        <v>276.6297022</v>
      </c>
      <c r="U3223">
        <v>1.0362446999999999</v>
      </c>
      <c r="V3223">
        <v>230.05115191999997</v>
      </c>
      <c r="W3223">
        <v>1.0508222</v>
      </c>
      <c r="X3223">
        <v>74.671535399999996</v>
      </c>
      <c r="Y3223">
        <v>0.35806239999999995</v>
      </c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/>
      <c r="AW3223"/>
      <c r="AX3223"/>
      <c r="AY3223"/>
      <c r="AZ3223"/>
      <c r="BA3223"/>
      <c r="BB3223"/>
      <c r="BC3223"/>
    </row>
    <row r="3224" spans="1:55" x14ac:dyDescent="0.2">
      <c r="A3224" s="3" t="str">
        <f t="shared" si="50"/>
        <v>IndonesiaAR6_FAO2006</v>
      </c>
      <c r="B3224" t="s">
        <v>173</v>
      </c>
      <c r="C3224" t="s">
        <v>174</v>
      </c>
      <c r="D3224" t="s">
        <v>300</v>
      </c>
      <c r="E3224" t="s">
        <v>39</v>
      </c>
      <c r="F3224">
        <v>1645.7867012091933</v>
      </c>
      <c r="G3224">
        <v>7.1001077212526322</v>
      </c>
      <c r="H3224" t="s">
        <v>214</v>
      </c>
      <c r="I3224" t="s">
        <v>101</v>
      </c>
      <c r="J3224">
        <v>3.9044535553475104E-2</v>
      </c>
      <c r="K3224">
        <v>0.26601343724029269</v>
      </c>
      <c r="L3224">
        <v>0.10162751617155397</v>
      </c>
      <c r="M3224"/>
      <c r="N3224">
        <v>1.3449129506177675E-2</v>
      </c>
      <c r="O3224">
        <v>0.61890991708197562</v>
      </c>
      <c r="P3224">
        <v>67.781891359999989</v>
      </c>
      <c r="Q3224">
        <v>5.6111632</v>
      </c>
      <c r="R3224">
        <v>20.815292320000001</v>
      </c>
      <c r="S3224">
        <v>56.189242200000002</v>
      </c>
      <c r="T3224">
        <v>283.49210210000001</v>
      </c>
      <c r="U3224">
        <v>3.92464272</v>
      </c>
      <c r="V3224">
        <v>626.78406511999992</v>
      </c>
      <c r="W3224">
        <v>3.9986639400000006</v>
      </c>
      <c r="X3224">
        <v>74.671535399999996</v>
      </c>
      <c r="Y3224">
        <v>1.51751858</v>
      </c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  <c r="AW3224"/>
      <c r="AX3224"/>
      <c r="AY3224"/>
      <c r="AZ3224"/>
      <c r="BA3224"/>
      <c r="BB3224"/>
      <c r="BC3224"/>
    </row>
    <row r="3225" spans="1:55" x14ac:dyDescent="0.2">
      <c r="A3225" s="3" t="str">
        <f t="shared" si="50"/>
        <v>IndonesiaAR6_FAO2007</v>
      </c>
      <c r="B3225" t="s">
        <v>173</v>
      </c>
      <c r="C3225" t="s">
        <v>174</v>
      </c>
      <c r="D3225" t="s">
        <v>300</v>
      </c>
      <c r="E3225" t="s">
        <v>37</v>
      </c>
      <c r="F3225">
        <v>1074.3156448101261</v>
      </c>
      <c r="G3225">
        <v>4.5743143637145636</v>
      </c>
      <c r="H3225" t="s">
        <v>56</v>
      </c>
      <c r="I3225" t="s">
        <v>99</v>
      </c>
      <c r="J3225">
        <v>2.5058306318762404E-2</v>
      </c>
      <c r="K3225">
        <v>0.42234389493882013</v>
      </c>
      <c r="L3225">
        <v>0.14914454687182191</v>
      </c>
      <c r="M3225"/>
      <c r="N3225">
        <v>2.1106868055337302E-2</v>
      </c>
      <c r="O3225">
        <v>0.40740469013402064</v>
      </c>
      <c r="P3225">
        <v>67.560885920000004</v>
      </c>
      <c r="Q3225">
        <v>5.9268605800000005</v>
      </c>
      <c r="R3225">
        <v>21.697499839999995</v>
      </c>
      <c r="S3225">
        <v>57.954023399999997</v>
      </c>
      <c r="T3225">
        <v>291.0876657</v>
      </c>
      <c r="U3225">
        <v>0.33544952</v>
      </c>
      <c r="V3225">
        <v>43.135815000000001</v>
      </c>
      <c r="W3225">
        <v>0.35611692</v>
      </c>
      <c r="X3225">
        <v>74.671535399999996</v>
      </c>
      <c r="Y3225">
        <v>0.15689512</v>
      </c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/>
      <c r="AV3225"/>
      <c r="AW3225"/>
      <c r="AX3225"/>
      <c r="AY3225"/>
      <c r="AZ3225"/>
      <c r="BA3225"/>
      <c r="BB3225"/>
      <c r="BC3225"/>
    </row>
    <row r="3226" spans="1:55" x14ac:dyDescent="0.2">
      <c r="A3226" s="3" t="str">
        <f t="shared" si="50"/>
        <v>IndonesiaAR6_FAO2008</v>
      </c>
      <c r="B3226" t="s">
        <v>173</v>
      </c>
      <c r="C3226" t="s">
        <v>174</v>
      </c>
      <c r="D3226" t="s">
        <v>300</v>
      </c>
      <c r="E3226" t="s">
        <v>33</v>
      </c>
      <c r="F3226">
        <v>1058.7856433509248</v>
      </c>
      <c r="G3226">
        <v>4.4498656238395666</v>
      </c>
      <c r="H3226" t="s">
        <v>59</v>
      </c>
      <c r="I3226" t="s">
        <v>99</v>
      </c>
      <c r="J3226">
        <v>2.4570652148110626E-2</v>
      </c>
      <c r="K3226">
        <v>0.42474715415406222</v>
      </c>
      <c r="L3226">
        <v>0.14469352361834822</v>
      </c>
      <c r="M3226"/>
      <c r="N3226">
        <v>2.2352474076409886E-2</v>
      </c>
      <c r="O3226">
        <v>0.40820684815117964</v>
      </c>
      <c r="P3226">
        <v>67.445870719999988</v>
      </c>
      <c r="Q3226">
        <v>6.1067832399999995</v>
      </c>
      <c r="R3226">
        <v>22.563264960000001</v>
      </c>
      <c r="S3226">
        <v>59.967152700000007</v>
      </c>
      <c r="T3226">
        <v>295.6119587</v>
      </c>
      <c r="U3226">
        <v>0.20500917999999999</v>
      </c>
      <c r="V3226">
        <v>31.931155159999999</v>
      </c>
      <c r="W3226">
        <v>0.21558672000000001</v>
      </c>
      <c r="X3226">
        <v>74.671535399999996</v>
      </c>
      <c r="Y3226">
        <v>9.5097319999999999E-2</v>
      </c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  <c r="AW3226"/>
      <c r="AX3226"/>
      <c r="AY3226"/>
      <c r="AZ3226"/>
      <c r="BA3226"/>
      <c r="BB3226"/>
      <c r="BC3226"/>
    </row>
    <row r="3227" spans="1:55" x14ac:dyDescent="0.2">
      <c r="A3227" s="3" t="str">
        <f t="shared" si="50"/>
        <v>IndonesiaAR6_FAO2009</v>
      </c>
      <c r="B3227" t="s">
        <v>173</v>
      </c>
      <c r="C3227" t="s">
        <v>174</v>
      </c>
      <c r="D3227" t="s">
        <v>300</v>
      </c>
      <c r="E3227" t="s">
        <v>31</v>
      </c>
      <c r="F3227">
        <v>1463.6316177275858</v>
      </c>
      <c r="G3227">
        <v>6.0736315382198427</v>
      </c>
      <c r="H3227" t="s">
        <v>134</v>
      </c>
      <c r="I3227" t="s">
        <v>101</v>
      </c>
      <c r="J3227">
        <v>3.4017379528980499E-2</v>
      </c>
      <c r="K3227">
        <v>0.3230756169186122</v>
      </c>
      <c r="L3227">
        <v>9.9868388446978887E-2</v>
      </c>
      <c r="M3227"/>
      <c r="N3227">
        <v>1.543251625107016E-2</v>
      </c>
      <c r="O3227">
        <v>0.56162347838333881</v>
      </c>
      <c r="P3227">
        <v>67.733412800000011</v>
      </c>
      <c r="Q3227">
        <v>6.3941517999999995</v>
      </c>
      <c r="R3227">
        <v>23.397845279999999</v>
      </c>
      <c r="S3227">
        <v>62.387707200000001</v>
      </c>
      <c r="T3227">
        <v>298.50620630000003</v>
      </c>
      <c r="U3227">
        <v>2.5149488799999999</v>
      </c>
      <c r="V3227">
        <v>412.88708936</v>
      </c>
      <c r="W3227">
        <v>2.5454309199999998</v>
      </c>
      <c r="X3227">
        <v>74.671535399999996</v>
      </c>
      <c r="Y3227">
        <v>0.88928682000000003</v>
      </c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  <c r="AW3227"/>
      <c r="AX3227"/>
      <c r="AY3227"/>
      <c r="AZ3227"/>
      <c r="BA3227"/>
      <c r="BB3227"/>
      <c r="BC3227"/>
    </row>
    <row r="3228" spans="1:55" x14ac:dyDescent="0.2">
      <c r="A3228" s="3" t="str">
        <f t="shared" si="50"/>
        <v>IndonesiaAR6_FAO2010</v>
      </c>
      <c r="B3228" t="s">
        <v>173</v>
      </c>
      <c r="C3228" t="s">
        <v>174</v>
      </c>
      <c r="D3228" t="s">
        <v>300</v>
      </c>
      <c r="E3228" t="s">
        <v>30</v>
      </c>
      <c r="F3228">
        <v>1102.8892593952892</v>
      </c>
      <c r="G3228">
        <v>4.5197383674863598</v>
      </c>
      <c r="H3228" t="s">
        <v>67</v>
      </c>
      <c r="I3228" t="s">
        <v>99</v>
      </c>
      <c r="J3228">
        <v>2.4628079820971299E-2</v>
      </c>
      <c r="K3228">
        <v>0.45775698941986787</v>
      </c>
      <c r="L3228">
        <v>0.12616102215052782</v>
      </c>
      <c r="M3228"/>
      <c r="N3228">
        <v>2.0517525775210474E-2</v>
      </c>
      <c r="O3228">
        <v>0.39556446265439382</v>
      </c>
      <c r="P3228">
        <v>67.84267792</v>
      </c>
      <c r="Q3228">
        <v>6.6619096799999999</v>
      </c>
      <c r="R3228">
        <v>24.764079519999999</v>
      </c>
      <c r="S3228">
        <v>62.362891499999996</v>
      </c>
      <c r="T3228">
        <v>304.05637459999997</v>
      </c>
      <c r="U3228">
        <v>0.10950044</v>
      </c>
      <c r="V3228">
        <v>25.074751620000001</v>
      </c>
      <c r="W3228">
        <v>0.11440776</v>
      </c>
      <c r="X3228">
        <v>74.671535399999996</v>
      </c>
      <c r="Y3228">
        <v>5.9045800000000002E-2</v>
      </c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/>
      <c r="AV3228"/>
      <c r="AW3228"/>
      <c r="AX3228"/>
      <c r="AY3228"/>
      <c r="AZ3228"/>
      <c r="BA3228"/>
      <c r="BB3228"/>
      <c r="BC3228"/>
    </row>
    <row r="3229" spans="1:55" x14ac:dyDescent="0.2">
      <c r="A3229" s="3" t="str">
        <f t="shared" si="50"/>
        <v>IndonesiaAR6_FAO2011</v>
      </c>
      <c r="B3229" t="s">
        <v>173</v>
      </c>
      <c r="C3229" t="s">
        <v>174</v>
      </c>
      <c r="D3229" t="s">
        <v>300</v>
      </c>
      <c r="E3229" t="s">
        <v>29</v>
      </c>
      <c r="F3229">
        <v>1666.5956558999803</v>
      </c>
      <c r="G3229">
        <v>6.7446284885569092</v>
      </c>
      <c r="H3229" t="s">
        <v>36</v>
      </c>
      <c r="I3229" t="s">
        <v>101</v>
      </c>
      <c r="J3229">
        <v>3.7104689530842588E-2</v>
      </c>
      <c r="K3229">
        <v>0.34691650181077321</v>
      </c>
      <c r="L3229">
        <v>7.9271022498408963E-2</v>
      </c>
      <c r="M3229"/>
      <c r="N3229">
        <v>1.4574380295269369E-2</v>
      </c>
      <c r="O3229">
        <v>0.55923809539554847</v>
      </c>
      <c r="P3229">
        <v>67.014557600000003</v>
      </c>
      <c r="Q3229">
        <v>7.0510011799999992</v>
      </c>
      <c r="R3229">
        <v>25.557786400000001</v>
      </c>
      <c r="S3229">
        <v>64.464500099999995</v>
      </c>
      <c r="T3229">
        <v>309.00499159999998</v>
      </c>
      <c r="U3229">
        <v>0.73298022000000007</v>
      </c>
      <c r="V3229">
        <v>205.23489291999999</v>
      </c>
      <c r="W3229">
        <v>0.76346226000000006</v>
      </c>
      <c r="X3229">
        <v>391.20411440000004</v>
      </c>
      <c r="Y3229">
        <v>0.44294998000000002</v>
      </c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/>
      <c r="AV3229"/>
      <c r="AW3229"/>
      <c r="AX3229"/>
      <c r="AY3229"/>
      <c r="AZ3229"/>
      <c r="BA3229"/>
      <c r="BB3229"/>
      <c r="BC3229"/>
    </row>
    <row r="3230" spans="1:55" x14ac:dyDescent="0.2">
      <c r="A3230" s="3" t="str">
        <f t="shared" si="50"/>
        <v>IndonesiaAR6_FAO2012</v>
      </c>
      <c r="B3230" t="s">
        <v>173</v>
      </c>
      <c r="C3230" t="s">
        <v>174</v>
      </c>
      <c r="D3230" t="s">
        <v>300</v>
      </c>
      <c r="E3230" t="s">
        <v>28</v>
      </c>
      <c r="F3230">
        <v>1685.5692657962388</v>
      </c>
      <c r="G3230">
        <v>6.7362765227839896</v>
      </c>
      <c r="H3230" t="s">
        <v>34</v>
      </c>
      <c r="I3230" t="s">
        <v>100</v>
      </c>
      <c r="J3230">
        <v>3.7113402963777298E-2</v>
      </c>
      <c r="K3230">
        <v>0.34657515762660512</v>
      </c>
      <c r="L3230">
        <v>7.4208666308328688E-2</v>
      </c>
      <c r="M3230"/>
      <c r="N3230">
        <v>1.5722070581762851E-2</v>
      </c>
      <c r="O3230">
        <v>0.56349410548330336</v>
      </c>
      <c r="P3230">
        <v>66.658003679999993</v>
      </c>
      <c r="Q3230">
        <v>7.5252706799999993</v>
      </c>
      <c r="R3230">
        <v>27.620395039999998</v>
      </c>
      <c r="S3230">
        <v>65.946480600000001</v>
      </c>
      <c r="T3230">
        <v>312.91645779999999</v>
      </c>
      <c r="U3230">
        <v>1.1346743799999999</v>
      </c>
      <c r="V3230">
        <v>216.39739752</v>
      </c>
      <c r="W3230">
        <v>1.19009356</v>
      </c>
      <c r="X3230">
        <v>391.20411440000004</v>
      </c>
      <c r="Y3230">
        <v>0.43424156000000003</v>
      </c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/>
      <c r="AV3230"/>
      <c r="AW3230"/>
      <c r="AX3230"/>
      <c r="AY3230"/>
      <c r="AZ3230"/>
      <c r="BA3230"/>
      <c r="BB3230"/>
      <c r="BC3230"/>
    </row>
    <row r="3231" spans="1:55" x14ac:dyDescent="0.2">
      <c r="A3231" s="3" t="str">
        <f t="shared" si="50"/>
        <v>IndonesiaAR6_FAO2013</v>
      </c>
      <c r="B3231" t="s">
        <v>173</v>
      </c>
      <c r="C3231" t="s">
        <v>174</v>
      </c>
      <c r="D3231" t="s">
        <v>300</v>
      </c>
      <c r="E3231" t="s">
        <v>27</v>
      </c>
      <c r="F3231">
        <v>1621.8311612195623</v>
      </c>
      <c r="G3231">
        <v>6.4034163769946826</v>
      </c>
      <c r="H3231" t="s">
        <v>34</v>
      </c>
      <c r="I3231" t="s">
        <v>101</v>
      </c>
      <c r="J3231">
        <v>3.5247872368866486E-2</v>
      </c>
      <c r="K3231">
        <v>0.33931909036233338</v>
      </c>
      <c r="L3231">
        <v>8.0273305699849265E-2</v>
      </c>
      <c r="M3231"/>
      <c r="N3231">
        <v>1.7257306447415816E-2</v>
      </c>
      <c r="O3231">
        <v>0.56315029749040157</v>
      </c>
      <c r="P3231">
        <v>66.888039519999992</v>
      </c>
      <c r="Q3231">
        <v>6.7590522000000002</v>
      </c>
      <c r="R3231">
        <v>23.097105760000002</v>
      </c>
      <c r="S3231">
        <v>64.753033800000011</v>
      </c>
      <c r="T3231">
        <v>314.74874139999997</v>
      </c>
      <c r="U3231">
        <v>0.56469005999999988</v>
      </c>
      <c r="V3231">
        <v>185.72823036</v>
      </c>
      <c r="W3231">
        <v>0.57308236000000001</v>
      </c>
      <c r="X3231">
        <v>391.20411440000004</v>
      </c>
      <c r="Y3231">
        <v>0.32130791999999997</v>
      </c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/>
      <c r="AV3231"/>
      <c r="AW3231"/>
      <c r="AX3231"/>
      <c r="AY3231"/>
      <c r="AZ3231"/>
      <c r="BA3231"/>
      <c r="BB3231"/>
      <c r="BC3231"/>
    </row>
    <row r="3232" spans="1:55" x14ac:dyDescent="0.2">
      <c r="A3232" s="3" t="str">
        <f t="shared" si="50"/>
        <v>IndonesiaAR6_FAO2014</v>
      </c>
      <c r="B3232" t="s">
        <v>173</v>
      </c>
      <c r="C3232" t="s">
        <v>174</v>
      </c>
      <c r="D3232" t="s">
        <v>300</v>
      </c>
      <c r="E3232" t="s">
        <v>24</v>
      </c>
      <c r="F3232">
        <v>2004.9147568014093</v>
      </c>
      <c r="G3232">
        <v>7.8246755918466837</v>
      </c>
      <c r="H3232" t="s">
        <v>241</v>
      </c>
      <c r="I3232" t="s">
        <v>100</v>
      </c>
      <c r="J3232">
        <v>4.2995294436834842E-2</v>
      </c>
      <c r="K3232">
        <v>0.29124430667507267</v>
      </c>
      <c r="L3232">
        <v>6.7481996206140274E-2</v>
      </c>
      <c r="M3232"/>
      <c r="N3232">
        <v>1.4332896520697349E-2</v>
      </c>
      <c r="O3232">
        <v>0.62694080059808965</v>
      </c>
      <c r="P3232">
        <v>65.979404479999999</v>
      </c>
      <c r="Q3232">
        <v>7.364505359999999</v>
      </c>
      <c r="R3232">
        <v>26.253576000000002</v>
      </c>
      <c r="S3232">
        <v>66.699523799999994</v>
      </c>
      <c r="T3232">
        <v>318.47954570000002</v>
      </c>
      <c r="U3232">
        <v>2.6741110399999997</v>
      </c>
      <c r="V3232">
        <v>519.26335082000003</v>
      </c>
      <c r="W3232">
        <v>2.7477152999999999</v>
      </c>
      <c r="X3232">
        <v>391.20411440000004</v>
      </c>
      <c r="Y3232">
        <v>1.04105662</v>
      </c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/>
      <c r="AU3232"/>
      <c r="AV3232"/>
      <c r="AW3232"/>
      <c r="AX3232"/>
      <c r="AY3232"/>
      <c r="AZ3232"/>
      <c r="BA3232"/>
      <c r="BB3232"/>
      <c r="BC3232"/>
    </row>
    <row r="3233" spans="1:55" x14ac:dyDescent="0.2">
      <c r="A3233" s="3" t="str">
        <f t="shared" si="50"/>
        <v>IndonesiaAR6_FAO2015</v>
      </c>
      <c r="B3233" t="s">
        <v>173</v>
      </c>
      <c r="C3233" t="s">
        <v>174</v>
      </c>
      <c r="D3233" t="s">
        <v>300</v>
      </c>
      <c r="E3233" t="s">
        <v>22</v>
      </c>
      <c r="F3233">
        <v>2053.7243566528186</v>
      </c>
      <c r="G3233">
        <v>7.9266229542074145</v>
      </c>
      <c r="H3233" t="s">
        <v>230</v>
      </c>
      <c r="I3233" t="s">
        <v>100</v>
      </c>
      <c r="J3233">
        <v>4.4120875010328985E-2</v>
      </c>
      <c r="K3233">
        <v>0.28316950312521483</v>
      </c>
      <c r="L3233">
        <v>6.721110583030375E-2</v>
      </c>
      <c r="M3233"/>
      <c r="N3233">
        <v>1.3524704107465096E-2</v>
      </c>
      <c r="O3233">
        <v>0.63609468693701632</v>
      </c>
      <c r="P3233">
        <v>65.496335200000004</v>
      </c>
      <c r="Q3233">
        <v>7.6334709399999996</v>
      </c>
      <c r="R3233">
        <v>27.34801152</v>
      </c>
      <c r="S3233">
        <v>66.732556800000012</v>
      </c>
      <c r="T3233">
        <v>318.39504470000003</v>
      </c>
      <c r="U3233">
        <v>4.3105468799999995</v>
      </c>
      <c r="V3233">
        <v>565.81090015999996</v>
      </c>
      <c r="W3233">
        <v>4.6265578200000004</v>
      </c>
      <c r="X3233">
        <v>391.20411440000004</v>
      </c>
      <c r="Y3233">
        <v>1.1661836600000002</v>
      </c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/>
      <c r="AV3233"/>
      <c r="AW3233"/>
      <c r="AX3233"/>
      <c r="AY3233"/>
      <c r="AZ3233"/>
      <c r="BA3233"/>
      <c r="BB3233"/>
      <c r="BC3233"/>
    </row>
    <row r="3234" spans="1:55" x14ac:dyDescent="0.2">
      <c r="A3234" s="3" t="str">
        <f t="shared" si="50"/>
        <v>IndonesiaAR6_FAO2016</v>
      </c>
      <c r="B3234" t="s">
        <v>173</v>
      </c>
      <c r="C3234" t="s">
        <v>174</v>
      </c>
      <c r="D3234" t="s">
        <v>300</v>
      </c>
      <c r="E3234" t="s">
        <v>21</v>
      </c>
      <c r="F3234">
        <v>1405.2830697190684</v>
      </c>
      <c r="G3234">
        <v>5.366744674323229</v>
      </c>
      <c r="H3234" t="s">
        <v>114</v>
      </c>
      <c r="I3234" t="s">
        <v>97</v>
      </c>
      <c r="J3234">
        <v>2.9827019927210235E-2</v>
      </c>
      <c r="K3234">
        <v>0.40837882575727819</v>
      </c>
      <c r="L3234">
        <v>9.9912611454950742E-2</v>
      </c>
      <c r="M3234"/>
      <c r="N3234">
        <v>2.2721707739589848E-2</v>
      </c>
      <c r="O3234">
        <v>0.46898685504818127</v>
      </c>
      <c r="P3234">
        <v>60.95892096</v>
      </c>
      <c r="Q3234">
        <v>7.8833670599999985</v>
      </c>
      <c r="R3234">
        <v>27.779267520000001</v>
      </c>
      <c r="S3234">
        <v>68.130780900000005</v>
      </c>
      <c r="T3234">
        <v>322.87535339999999</v>
      </c>
      <c r="U3234">
        <v>0.34848479999999998</v>
      </c>
      <c r="V3234">
        <v>58.354283439999996</v>
      </c>
      <c r="W3234">
        <v>0.35054743999999999</v>
      </c>
      <c r="X3234">
        <v>221.40595400000001</v>
      </c>
      <c r="Y3234">
        <v>0.12098534000000001</v>
      </c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/>
      <c r="AV3234"/>
      <c r="AW3234"/>
      <c r="AX3234"/>
      <c r="AY3234"/>
      <c r="AZ3234"/>
      <c r="BA3234"/>
      <c r="BB3234"/>
      <c r="BC3234"/>
    </row>
    <row r="3235" spans="1:55" x14ac:dyDescent="0.2">
      <c r="A3235" s="3" t="str">
        <f t="shared" si="50"/>
        <v>IndonesiaAR6_FAO2017</v>
      </c>
      <c r="B3235" t="s">
        <v>173</v>
      </c>
      <c r="C3235" t="s">
        <v>174</v>
      </c>
      <c r="D3235" t="s">
        <v>300</v>
      </c>
      <c r="E3235" t="s">
        <v>20</v>
      </c>
      <c r="F3235">
        <v>1415.5343765772409</v>
      </c>
      <c r="G3235">
        <v>5.3517600015036777</v>
      </c>
      <c r="H3235" t="s">
        <v>246</v>
      </c>
      <c r="I3235" t="s">
        <v>97</v>
      </c>
      <c r="J3235">
        <v>2.9629385798447455E-2</v>
      </c>
      <c r="K3235">
        <v>0.42875871487199563</v>
      </c>
      <c r="L3235">
        <v>0.10086503015355593</v>
      </c>
      <c r="M3235"/>
      <c r="N3235">
        <v>2.2743953587224326E-2</v>
      </c>
      <c r="O3235">
        <v>0.44763230138722415</v>
      </c>
      <c r="P3235">
        <v>62.684173440000002</v>
      </c>
      <c r="Q3235">
        <v>9.435268240000001</v>
      </c>
      <c r="R3235">
        <v>28.521906399999999</v>
      </c>
      <c r="S3235">
        <v>72.943661699999993</v>
      </c>
      <c r="T3235">
        <v>324.34045890000004</v>
      </c>
      <c r="U3235">
        <v>5.8509059999999995E-2</v>
      </c>
      <c r="V3235">
        <v>23.343020199999998</v>
      </c>
      <c r="W3235">
        <v>7.3086560000000009E-2</v>
      </c>
      <c r="X3235">
        <v>221.40595400000001</v>
      </c>
      <c r="Y3235">
        <v>8.6380739999999998E-2</v>
      </c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/>
      <c r="AU3235"/>
      <c r="AV3235"/>
      <c r="AW3235"/>
      <c r="AX3235"/>
      <c r="AY3235"/>
      <c r="AZ3235"/>
      <c r="BA3235"/>
      <c r="BB3235"/>
      <c r="BC3235"/>
    </row>
    <row r="3236" spans="1:55" x14ac:dyDescent="0.2">
      <c r="A3236" s="3" t="str">
        <f t="shared" si="50"/>
        <v>IndonesiaAR6_FAO2018</v>
      </c>
      <c r="B3236" t="s">
        <v>173</v>
      </c>
      <c r="C3236" t="s">
        <v>174</v>
      </c>
      <c r="D3236" t="s">
        <v>300</v>
      </c>
      <c r="E3236" t="s">
        <v>19</v>
      </c>
      <c r="F3236">
        <v>1665.6309396944737</v>
      </c>
      <c r="G3236">
        <v>6.2367567646518882</v>
      </c>
      <c r="H3236" t="s">
        <v>127</v>
      </c>
      <c r="I3236" t="s">
        <v>101</v>
      </c>
      <c r="J3236">
        <v>3.4032037689392412E-2</v>
      </c>
      <c r="K3236">
        <v>0.3984221567288555</v>
      </c>
      <c r="L3236">
        <v>8.7144354950130745E-2</v>
      </c>
      <c r="M3236"/>
      <c r="N3236">
        <v>2.0448266366067693E-2</v>
      </c>
      <c r="O3236">
        <v>0.49398522195494604</v>
      </c>
      <c r="P3236">
        <v>65.432695359999997</v>
      </c>
      <c r="Q3236">
        <v>9.5802997599999991</v>
      </c>
      <c r="R3236">
        <v>27.972428320000002</v>
      </c>
      <c r="S3236">
        <v>75.635605500000011</v>
      </c>
      <c r="T3236">
        <v>326.57750309999994</v>
      </c>
      <c r="U3236">
        <v>0.55127328000000009</v>
      </c>
      <c r="V3236">
        <v>205.12377306000002</v>
      </c>
      <c r="W3236">
        <v>0.5914528</v>
      </c>
      <c r="X3236">
        <v>221.40595400000001</v>
      </c>
      <c r="Y3236">
        <v>0.41406737999999998</v>
      </c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/>
      <c r="AU3236"/>
      <c r="AV3236"/>
      <c r="AW3236"/>
      <c r="AX3236"/>
      <c r="AY3236"/>
      <c r="AZ3236"/>
      <c r="BA3236"/>
      <c r="BB3236"/>
      <c r="BC3236"/>
    </row>
    <row r="3237" spans="1:55" x14ac:dyDescent="0.2">
      <c r="A3237" s="3" t="str">
        <f t="shared" si="50"/>
        <v>IndonesiaAR6_FAO2019</v>
      </c>
      <c r="B3237" t="s">
        <v>173</v>
      </c>
      <c r="C3237" t="s">
        <v>174</v>
      </c>
      <c r="D3237" t="s">
        <v>300</v>
      </c>
      <c r="E3237" t="s">
        <v>18</v>
      </c>
      <c r="F3237">
        <v>1942.783092938663</v>
      </c>
      <c r="G3237">
        <v>7.2066264272861682</v>
      </c>
      <c r="H3237" t="s">
        <v>171</v>
      </c>
      <c r="I3237" t="s">
        <v>100</v>
      </c>
      <c r="J3237">
        <v>3.9483616408967227E-2</v>
      </c>
      <c r="K3237">
        <v>0.36385592119456123</v>
      </c>
      <c r="L3237">
        <v>7.5933721376082286E-2</v>
      </c>
      <c r="M3237"/>
      <c r="N3237">
        <v>1.7188579725782849E-2</v>
      </c>
      <c r="O3237">
        <v>0.54302177770357363</v>
      </c>
      <c r="P3237">
        <v>61.40683696</v>
      </c>
      <c r="Q3237">
        <v>9.8126542799999985</v>
      </c>
      <c r="R3237">
        <v>29.013788479999995</v>
      </c>
      <c r="S3237">
        <v>73.813903800000006</v>
      </c>
      <c r="T3237">
        <v>328.67778100000004</v>
      </c>
      <c r="U3237">
        <v>2.8500033</v>
      </c>
      <c r="V3237">
        <v>437.6253304</v>
      </c>
      <c r="W3237">
        <v>3.1257557400000007</v>
      </c>
      <c r="X3237">
        <v>221.40595400000001</v>
      </c>
      <c r="Y3237">
        <v>0.99342218000000004</v>
      </c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  <c r="AT3237"/>
      <c r="AU3237"/>
      <c r="AV3237"/>
      <c r="AW3237"/>
      <c r="AX3237"/>
      <c r="AY3237"/>
      <c r="AZ3237"/>
      <c r="BA3237"/>
      <c r="BB3237"/>
      <c r="BC3237"/>
    </row>
    <row r="3238" spans="1:55" x14ac:dyDescent="0.2">
      <c r="A3238" s="3" t="str">
        <f t="shared" si="50"/>
        <v>IndonesiaAR6_FAO2020</v>
      </c>
      <c r="B3238" t="s">
        <v>173</v>
      </c>
      <c r="C3238" t="s">
        <v>174</v>
      </c>
      <c r="D3238" t="s">
        <v>300</v>
      </c>
      <c r="E3238" t="s">
        <v>107</v>
      </c>
      <c r="F3238">
        <v>1495.9401383431677</v>
      </c>
      <c r="G3238">
        <v>5.5026532359642344</v>
      </c>
      <c r="H3238" t="s">
        <v>134</v>
      </c>
      <c r="I3238" t="s">
        <v>101</v>
      </c>
      <c r="J3238">
        <v>3.1982377213822112E-2</v>
      </c>
      <c r="K3238">
        <v>0.44046512828339107</v>
      </c>
      <c r="L3238">
        <v>0.10020131319370922</v>
      </c>
      <c r="M3238"/>
      <c r="N3238">
        <v>2.0333767550415275E-2</v>
      </c>
      <c r="O3238">
        <v>0.43899979097248437</v>
      </c>
      <c r="P3238">
        <v>61.288299359999989</v>
      </c>
      <c r="Q3238">
        <v>9.8802148199999991</v>
      </c>
      <c r="R3238">
        <v>29.870830559999998</v>
      </c>
      <c r="S3238">
        <v>77.27625359999999</v>
      </c>
      <c r="T3238">
        <v>330.97176040000005</v>
      </c>
      <c r="U3238">
        <v>0.14096609999999998</v>
      </c>
      <c r="V3238">
        <v>37.519153440000004</v>
      </c>
      <c r="W3238">
        <v>0.15287339999999999</v>
      </c>
      <c r="X3238">
        <v>221.40595400000001</v>
      </c>
      <c r="Y3238">
        <v>8.8999260000000011E-2</v>
      </c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/>
      <c r="AT3238"/>
      <c r="AU3238"/>
      <c r="AV3238"/>
      <c r="AW3238"/>
      <c r="AX3238"/>
      <c r="AY3238"/>
      <c r="AZ3238"/>
      <c r="BA3238"/>
      <c r="BB3238"/>
      <c r="BC3238"/>
    </row>
    <row r="3239" spans="1:55" x14ac:dyDescent="0.2">
      <c r="A3239" s="3" t="str">
        <f t="shared" si="50"/>
        <v>IndonesiaSAR_FAO1990</v>
      </c>
      <c r="B3239" t="s">
        <v>173</v>
      </c>
      <c r="C3239" t="s">
        <v>174</v>
      </c>
      <c r="D3239" t="s">
        <v>148</v>
      </c>
      <c r="E3239" t="s">
        <v>79</v>
      </c>
      <c r="F3239">
        <v>1087.3171463484093</v>
      </c>
      <c r="G3239">
        <v>5.9690266713096722</v>
      </c>
      <c r="H3239" t="s">
        <v>48</v>
      </c>
      <c r="I3239" t="s">
        <v>101</v>
      </c>
      <c r="J3239">
        <v>3.4689020268824568E-2</v>
      </c>
      <c r="K3239">
        <v>0.16712896630177859</v>
      </c>
      <c r="L3239">
        <v>0.12251104124402992</v>
      </c>
      <c r="M3239"/>
      <c r="N3239">
        <v>7.2183227329096098E-3</v>
      </c>
      <c r="O3239">
        <v>0.70314166972128189</v>
      </c>
      <c r="P3239">
        <v>46.630338299999998</v>
      </c>
      <c r="Q3239">
        <v>5.1317072000000001</v>
      </c>
      <c r="R3239">
        <v>16.481551799999998</v>
      </c>
      <c r="S3239">
        <v>52.347436999999999</v>
      </c>
      <c r="T3239">
        <v>256.60415330000001</v>
      </c>
      <c r="U3239">
        <v>4.0595993999999997</v>
      </c>
      <c r="V3239">
        <v>234.53954069999998</v>
      </c>
      <c r="W3239">
        <v>4.1330286999999997</v>
      </c>
      <c r="X3239">
        <v>724.60219979999999</v>
      </c>
      <c r="Y3239">
        <v>0.44603020000000004</v>
      </c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/>
      <c r="AV3239"/>
      <c r="AW3239"/>
      <c r="AX3239"/>
      <c r="AY3239"/>
      <c r="AZ3239"/>
      <c r="BA3239"/>
      <c r="BB3239"/>
      <c r="BC3239"/>
    </row>
    <row r="3240" spans="1:55" x14ac:dyDescent="0.2">
      <c r="A3240" s="3" t="str">
        <f t="shared" si="50"/>
        <v>IndonesiaSAR_FAO1991</v>
      </c>
      <c r="B3240" t="s">
        <v>173</v>
      </c>
      <c r="C3240" t="s">
        <v>174</v>
      </c>
      <c r="D3240" t="s">
        <v>148</v>
      </c>
      <c r="E3240" t="s">
        <v>78</v>
      </c>
      <c r="F3240">
        <v>1107.3638209451476</v>
      </c>
      <c r="G3240">
        <v>5.9740854810540398</v>
      </c>
      <c r="H3240" t="s">
        <v>48</v>
      </c>
      <c r="I3240" t="s">
        <v>101</v>
      </c>
      <c r="J3240">
        <v>3.5135221067181428E-2</v>
      </c>
      <c r="K3240">
        <v>0.17892623174368744</v>
      </c>
      <c r="L3240">
        <v>0.12282098912647491</v>
      </c>
      <c r="M3240"/>
      <c r="N3240">
        <v>8.3236003456553277E-3</v>
      </c>
      <c r="O3240">
        <v>0.68992917878418236</v>
      </c>
      <c r="P3240">
        <v>45.649820999999996</v>
      </c>
      <c r="Q3240">
        <v>5.3507439999999997</v>
      </c>
      <c r="R3240">
        <v>16.756933199999999</v>
      </c>
      <c r="S3240">
        <v>52.326170999999995</v>
      </c>
      <c r="T3240">
        <v>256.60415330000001</v>
      </c>
      <c r="U3240">
        <v>4.0595993999999997</v>
      </c>
      <c r="V3240">
        <v>234.53954069999998</v>
      </c>
      <c r="W3240">
        <v>4.1330286999999997</v>
      </c>
      <c r="X3240">
        <v>724.60219979999999</v>
      </c>
      <c r="Y3240">
        <v>0.44603020000000004</v>
      </c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/>
      <c r="AW3240"/>
      <c r="AX3240"/>
      <c r="AY3240"/>
      <c r="AZ3240"/>
      <c r="BA3240"/>
      <c r="BB3240"/>
      <c r="BC3240"/>
    </row>
    <row r="3241" spans="1:55" x14ac:dyDescent="0.2">
      <c r="A3241" s="3" t="str">
        <f t="shared" si="50"/>
        <v>IndonesiaSAR_FAO1992</v>
      </c>
      <c r="B3241" t="s">
        <v>173</v>
      </c>
      <c r="C3241" t="s">
        <v>174</v>
      </c>
      <c r="D3241" t="s">
        <v>148</v>
      </c>
      <c r="E3241" t="s">
        <v>76</v>
      </c>
      <c r="F3241">
        <v>1126.9613322821544</v>
      </c>
      <c r="G3241">
        <v>5.9767225255124892</v>
      </c>
      <c r="H3241" t="s">
        <v>48</v>
      </c>
      <c r="I3241" t="s">
        <v>101</v>
      </c>
      <c r="J3241">
        <v>3.585968431014451E-2</v>
      </c>
      <c r="K3241">
        <v>0.1842793010566908</v>
      </c>
      <c r="L3241">
        <v>0.12317401661068411</v>
      </c>
      <c r="M3241"/>
      <c r="N3241">
        <v>8.79169622359364E-3</v>
      </c>
      <c r="O3241">
        <v>0.68375498610903152</v>
      </c>
      <c r="P3241">
        <v>49.298594099999995</v>
      </c>
      <c r="Q3241">
        <v>5.6397906999999998</v>
      </c>
      <c r="R3241">
        <v>17.411163000000002</v>
      </c>
      <c r="S3241">
        <v>54.203499999999998</v>
      </c>
      <c r="T3241">
        <v>256.60415330000001</v>
      </c>
      <c r="U3241">
        <v>4.0595993999999997</v>
      </c>
      <c r="V3241">
        <v>234.53954069999998</v>
      </c>
      <c r="W3241">
        <v>4.1330286999999997</v>
      </c>
      <c r="X3241">
        <v>724.60219979999999</v>
      </c>
      <c r="Y3241">
        <v>0.44603020000000004</v>
      </c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/>
      <c r="AV3241"/>
      <c r="AW3241"/>
      <c r="AX3241"/>
      <c r="AY3241"/>
      <c r="AZ3241"/>
      <c r="BA3241"/>
      <c r="BB3241"/>
      <c r="BC3241"/>
    </row>
    <row r="3242" spans="1:55" x14ac:dyDescent="0.2">
      <c r="A3242" s="3" t="str">
        <f t="shared" si="50"/>
        <v>IndonesiaSAR_FAO1993</v>
      </c>
      <c r="B3242" t="s">
        <v>173</v>
      </c>
      <c r="C3242" t="s">
        <v>174</v>
      </c>
      <c r="D3242" t="s">
        <v>148</v>
      </c>
      <c r="E3242" t="s">
        <v>73</v>
      </c>
      <c r="F3242">
        <v>1142.6334094943288</v>
      </c>
      <c r="G3242">
        <v>5.9593698616082369</v>
      </c>
      <c r="H3242" t="s">
        <v>124</v>
      </c>
      <c r="I3242" t="s">
        <v>101</v>
      </c>
      <c r="J3242">
        <v>3.618885500282619E-2</v>
      </c>
      <c r="K3242">
        <v>0.1941941020122144</v>
      </c>
      <c r="L3242">
        <v>0.12394463240359903</v>
      </c>
      <c r="M3242"/>
      <c r="N3242">
        <v>9.5407235654011279E-3</v>
      </c>
      <c r="O3242">
        <v>0.67232054201878555</v>
      </c>
      <c r="P3242">
        <v>48.896610000000003</v>
      </c>
      <c r="Q3242">
        <v>5.6345273999999996</v>
      </c>
      <c r="R3242">
        <v>16.629685800000001</v>
      </c>
      <c r="S3242">
        <v>53.109138000000002</v>
      </c>
      <c r="T3242">
        <v>256.58917379999997</v>
      </c>
      <c r="U3242">
        <v>4.0595993999999997</v>
      </c>
      <c r="V3242">
        <v>234.53954069999998</v>
      </c>
      <c r="W3242">
        <v>4.1330286999999997</v>
      </c>
      <c r="X3242">
        <v>724.60219979999999</v>
      </c>
      <c r="Y3242">
        <v>0.44603020000000004</v>
      </c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/>
      <c r="AV3242"/>
      <c r="AW3242"/>
      <c r="AX3242"/>
      <c r="AY3242"/>
      <c r="AZ3242"/>
      <c r="BA3242"/>
      <c r="BB3242"/>
      <c r="BC3242"/>
    </row>
    <row r="3243" spans="1:55" x14ac:dyDescent="0.2">
      <c r="A3243" s="3" t="str">
        <f t="shared" si="50"/>
        <v>IndonesiaSAR_FAO1994</v>
      </c>
      <c r="B3243" t="s">
        <v>173</v>
      </c>
      <c r="C3243" t="s">
        <v>174</v>
      </c>
      <c r="D3243" t="s">
        <v>148</v>
      </c>
      <c r="E3243" t="s">
        <v>70</v>
      </c>
      <c r="F3243">
        <v>1163.3013979112015</v>
      </c>
      <c r="G3243">
        <v>5.9678353907849981</v>
      </c>
      <c r="H3243" t="s">
        <v>49</v>
      </c>
      <c r="I3243" t="s">
        <v>101</v>
      </c>
      <c r="J3243">
        <v>3.6532480227453354E-2</v>
      </c>
      <c r="K3243">
        <v>0.2035932109003761</v>
      </c>
      <c r="L3243">
        <v>0.12416447897417217</v>
      </c>
      <c r="M3243"/>
      <c r="N3243">
        <v>1.0893305317733828E-2</v>
      </c>
      <c r="O3243">
        <v>0.66134900480771786</v>
      </c>
      <c r="P3243">
        <v>47.657943900000006</v>
      </c>
      <c r="Q3243">
        <v>5.9241633</v>
      </c>
      <c r="R3243">
        <v>17.41845</v>
      </c>
      <c r="S3243">
        <v>54.415818999999999</v>
      </c>
      <c r="T3243">
        <v>256.5669249</v>
      </c>
      <c r="U3243">
        <v>4.0595993999999997</v>
      </c>
      <c r="V3243">
        <v>234.53954069999998</v>
      </c>
      <c r="W3243">
        <v>4.1330286999999997</v>
      </c>
      <c r="X3243">
        <v>724.60219979999999</v>
      </c>
      <c r="Y3243">
        <v>0.44603020000000004</v>
      </c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/>
      <c r="AV3243"/>
      <c r="AW3243"/>
      <c r="AX3243"/>
      <c r="AY3243"/>
      <c r="AZ3243"/>
      <c r="BA3243"/>
      <c r="BB3243"/>
      <c r="BC3243"/>
    </row>
    <row r="3244" spans="1:55" x14ac:dyDescent="0.2">
      <c r="A3244" s="3" t="str">
        <f t="shared" si="50"/>
        <v>IndonesiaSAR_FAO1995</v>
      </c>
      <c r="B3244" t="s">
        <v>173</v>
      </c>
      <c r="C3244" t="s">
        <v>174</v>
      </c>
      <c r="D3244" t="s">
        <v>148</v>
      </c>
      <c r="E3244" t="s">
        <v>68</v>
      </c>
      <c r="F3244">
        <v>1198.7905515492484</v>
      </c>
      <c r="G3244">
        <v>6.0502148552258088</v>
      </c>
      <c r="H3244" t="s">
        <v>126</v>
      </c>
      <c r="I3244" t="s">
        <v>101</v>
      </c>
      <c r="J3244">
        <v>3.6774649514488313E-2</v>
      </c>
      <c r="K3244">
        <v>0.21854736299591218</v>
      </c>
      <c r="L3244">
        <v>0.1226972099690368</v>
      </c>
      <c r="M3244"/>
      <c r="N3244">
        <v>1.1213672892263483E-2</v>
      </c>
      <c r="O3244">
        <v>0.64754175414278747</v>
      </c>
      <c r="P3244">
        <v>50.787956099999995</v>
      </c>
      <c r="Q3244">
        <v>5.8789683000000004</v>
      </c>
      <c r="R3244">
        <v>17.684154600000003</v>
      </c>
      <c r="S3244">
        <v>56.613253999999998</v>
      </c>
      <c r="T3244">
        <v>258.47268969999999</v>
      </c>
      <c r="U3244">
        <v>4.0595993999999997</v>
      </c>
      <c r="V3244">
        <v>234.53954069999998</v>
      </c>
      <c r="W3244">
        <v>4.1330286999999997</v>
      </c>
      <c r="X3244">
        <v>724.60219979999999</v>
      </c>
      <c r="Y3244">
        <v>0.44603020000000004</v>
      </c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/>
      <c r="AW3244"/>
      <c r="AX3244"/>
      <c r="AY3244"/>
      <c r="AZ3244"/>
      <c r="BA3244"/>
      <c r="BB3244"/>
      <c r="BC3244"/>
    </row>
    <row r="3245" spans="1:55" x14ac:dyDescent="0.2">
      <c r="A3245" s="3" t="str">
        <f t="shared" si="50"/>
        <v>IndonesiaSAR_FAO1996</v>
      </c>
      <c r="B3245" t="s">
        <v>173</v>
      </c>
      <c r="C3245" t="s">
        <v>174</v>
      </c>
      <c r="D3245" t="s">
        <v>148</v>
      </c>
      <c r="E3245" t="s">
        <v>65</v>
      </c>
      <c r="F3245">
        <v>1048.4492349340069</v>
      </c>
      <c r="G3245">
        <v>5.2064830767078663</v>
      </c>
      <c r="H3245" t="s">
        <v>113</v>
      </c>
      <c r="I3245" t="s">
        <v>99</v>
      </c>
      <c r="J3245">
        <v>3.1813424261557512E-2</v>
      </c>
      <c r="K3245">
        <v>0.26346988922417608</v>
      </c>
      <c r="L3245">
        <v>0.14320266719360494</v>
      </c>
      <c r="M3245"/>
      <c r="N3245">
        <v>1.3737370975366385E-2</v>
      </c>
      <c r="O3245">
        <v>0.57959007260685258</v>
      </c>
      <c r="P3245">
        <v>51.369458699999996</v>
      </c>
      <c r="Q3245">
        <v>6.0261471000000002</v>
      </c>
      <c r="R3245">
        <v>18.1209819</v>
      </c>
      <c r="S3245">
        <v>58.777828999999997</v>
      </c>
      <c r="T3245">
        <v>258.3501713</v>
      </c>
      <c r="U3245">
        <v>2.3378193</v>
      </c>
      <c r="V3245">
        <v>64.751383500000003</v>
      </c>
      <c r="W3245">
        <v>2.4070270000000002</v>
      </c>
      <c r="X3245">
        <v>724.60219979999999</v>
      </c>
      <c r="Y3245">
        <v>7.4365500000000001E-2</v>
      </c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/>
      <c r="AV3245"/>
      <c r="AW3245"/>
      <c r="AX3245"/>
      <c r="AY3245"/>
      <c r="AZ3245"/>
      <c r="BA3245"/>
      <c r="BB3245"/>
      <c r="BC3245"/>
    </row>
    <row r="3246" spans="1:55" x14ac:dyDescent="0.2">
      <c r="A3246" s="3" t="str">
        <f t="shared" si="50"/>
        <v>IndonesiaSAR_FAO1997</v>
      </c>
      <c r="B3246" t="s">
        <v>173</v>
      </c>
      <c r="C3246" t="s">
        <v>174</v>
      </c>
      <c r="D3246" t="s">
        <v>148</v>
      </c>
      <c r="E3246" t="s">
        <v>64</v>
      </c>
      <c r="F3246">
        <v>1979.9174077136577</v>
      </c>
      <c r="G3246">
        <v>9.6756912054255491</v>
      </c>
      <c r="H3246" t="s">
        <v>147</v>
      </c>
      <c r="I3246" t="s">
        <v>231</v>
      </c>
      <c r="J3246">
        <v>5.7807491118955091E-2</v>
      </c>
      <c r="K3246">
        <v>0.15186905082573288</v>
      </c>
      <c r="L3246">
        <v>7.7373529333678456E-2</v>
      </c>
      <c r="M3246"/>
      <c r="N3246">
        <v>8.1533840775141562E-3</v>
      </c>
      <c r="O3246">
        <v>0.76260403576307456</v>
      </c>
      <c r="P3246">
        <v>49.464103500000007</v>
      </c>
      <c r="Q3246">
        <v>6.0080936000000005</v>
      </c>
      <c r="R3246">
        <v>18.158960400000002</v>
      </c>
      <c r="S3246">
        <v>55.983767999999998</v>
      </c>
      <c r="T3246">
        <v>260.17831189999998</v>
      </c>
      <c r="U3246">
        <v>43.561035099999998</v>
      </c>
      <c r="V3246">
        <v>928.53644840000004</v>
      </c>
      <c r="W3246">
        <v>43.945035099999998</v>
      </c>
      <c r="X3246">
        <v>724.60219979999999</v>
      </c>
      <c r="Y3246">
        <v>0.52153179999999999</v>
      </c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  <c r="AW3246"/>
      <c r="AX3246"/>
      <c r="AY3246"/>
      <c r="AZ3246"/>
      <c r="BA3246"/>
      <c r="BB3246"/>
      <c r="BC3246"/>
    </row>
    <row r="3247" spans="1:55" x14ac:dyDescent="0.2">
      <c r="A3247" s="3" t="str">
        <f t="shared" si="50"/>
        <v>IndonesiaSAR_FAO1998</v>
      </c>
      <c r="B3247" t="s">
        <v>173</v>
      </c>
      <c r="C3247" t="s">
        <v>174</v>
      </c>
      <c r="D3247" t="s">
        <v>148</v>
      </c>
      <c r="E3247" t="s">
        <v>62</v>
      </c>
      <c r="F3247">
        <v>1241.4040230181411</v>
      </c>
      <c r="G3247">
        <v>5.9724380958515626</v>
      </c>
      <c r="H3247" t="s">
        <v>130</v>
      </c>
      <c r="I3247" t="s">
        <v>97</v>
      </c>
      <c r="J3247">
        <v>3.6745132271818255E-2</v>
      </c>
      <c r="K3247">
        <v>0.2456924306107052</v>
      </c>
      <c r="L3247">
        <v>0.12586206061139776</v>
      </c>
      <c r="M3247"/>
      <c r="N3247">
        <v>1.0643688758507165E-2</v>
      </c>
      <c r="O3247">
        <v>0.61780182001938977</v>
      </c>
      <c r="P3247">
        <v>52.081946700000003</v>
      </c>
      <c r="Q3247">
        <v>5.4860813999999989</v>
      </c>
      <c r="R3247">
        <v>17.444313600000001</v>
      </c>
      <c r="S3247">
        <v>57.588669000000003</v>
      </c>
      <c r="T3247">
        <v>262.66685479999995</v>
      </c>
      <c r="U3247">
        <v>28.2104538</v>
      </c>
      <c r="V3247">
        <v>196.88531309999999</v>
      </c>
      <c r="W3247">
        <v>28.268013099999997</v>
      </c>
      <c r="X3247">
        <v>724.60219979999999</v>
      </c>
      <c r="Y3247">
        <v>0.25401180000000001</v>
      </c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  <c r="AW3247"/>
      <c r="AX3247"/>
      <c r="AY3247"/>
      <c r="AZ3247"/>
      <c r="BA3247"/>
      <c r="BB3247"/>
      <c r="BC3247"/>
    </row>
    <row r="3248" spans="1:55" x14ac:dyDescent="0.2">
      <c r="A3248" s="3" t="str">
        <f t="shared" si="50"/>
        <v>IndonesiaSAR_FAO1999</v>
      </c>
      <c r="B3248" t="s">
        <v>173</v>
      </c>
      <c r="C3248" t="s">
        <v>174</v>
      </c>
      <c r="D3248" t="s">
        <v>148</v>
      </c>
      <c r="E3248" t="s">
        <v>60</v>
      </c>
      <c r="F3248">
        <v>1139.8305760377984</v>
      </c>
      <c r="G3248">
        <v>5.4021197563405003</v>
      </c>
      <c r="H3248" t="s">
        <v>124</v>
      </c>
      <c r="I3248" t="s">
        <v>99</v>
      </c>
      <c r="J3248">
        <v>3.372896776476092E-2</v>
      </c>
      <c r="K3248">
        <v>0.28296345242906534</v>
      </c>
      <c r="L3248">
        <v>0.13975598004169387</v>
      </c>
      <c r="M3248"/>
      <c r="N3248">
        <v>1.2469580410528088E-2</v>
      </c>
      <c r="O3248">
        <v>0.5648109871187128</v>
      </c>
      <c r="P3248">
        <v>53.116482299999994</v>
      </c>
      <c r="Q3248">
        <v>5.1854320999999999</v>
      </c>
      <c r="R3248">
        <v>16.590699300000001</v>
      </c>
      <c r="S3248">
        <v>56.129003000000004</v>
      </c>
      <c r="T3248">
        <v>264.2361037</v>
      </c>
      <c r="U3248">
        <v>3.4564952000000004</v>
      </c>
      <c r="V3248">
        <v>99.21080790000002</v>
      </c>
      <c r="W3248">
        <v>3.5361897</v>
      </c>
      <c r="X3248">
        <v>724.60219979999999</v>
      </c>
      <c r="Y3248">
        <v>0.10313360000000001</v>
      </c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/>
      <c r="AW3248"/>
      <c r="AX3248"/>
      <c r="AY3248"/>
      <c r="AZ3248"/>
      <c r="BA3248"/>
      <c r="BB3248"/>
      <c r="BC3248"/>
    </row>
    <row r="3249" spans="1:55" x14ac:dyDescent="0.2">
      <c r="A3249" s="3" t="str">
        <f t="shared" si="50"/>
        <v>IndonesiaSAR_FAO2000</v>
      </c>
      <c r="B3249" t="s">
        <v>173</v>
      </c>
      <c r="C3249" t="s">
        <v>174</v>
      </c>
      <c r="D3249" t="s">
        <v>148</v>
      </c>
      <c r="E3249" t="s">
        <v>58</v>
      </c>
      <c r="F3249">
        <v>1073.7807690214765</v>
      </c>
      <c r="G3249">
        <v>5.0159696611338678</v>
      </c>
      <c r="H3249" t="s">
        <v>133</v>
      </c>
      <c r="I3249" t="s">
        <v>99</v>
      </c>
      <c r="J3249">
        <v>3.1121281490147326E-2</v>
      </c>
      <c r="K3249">
        <v>0.29891070922602536</v>
      </c>
      <c r="L3249">
        <v>0.15119530418480873</v>
      </c>
      <c r="M3249"/>
      <c r="N3249">
        <v>1.7486381337515323E-2</v>
      </c>
      <c r="O3249">
        <v>0.53240760525165054</v>
      </c>
      <c r="P3249">
        <v>52.360778399999994</v>
      </c>
      <c r="Q3249">
        <v>5.0746983999999999</v>
      </c>
      <c r="R3249">
        <v>16.166810099999999</v>
      </c>
      <c r="S3249">
        <v>57.064458999999999</v>
      </c>
      <c r="T3249">
        <v>264.22260119999999</v>
      </c>
      <c r="U3249">
        <v>1.0079337000000002</v>
      </c>
      <c r="V3249">
        <v>30.008824099999998</v>
      </c>
      <c r="W3249">
        <v>1.0667864</v>
      </c>
      <c r="X3249">
        <v>724.60219979999999</v>
      </c>
      <c r="Y3249">
        <v>7.4843999999999994E-2</v>
      </c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/>
      <c r="AV3249"/>
      <c r="AW3249"/>
      <c r="AX3249"/>
      <c r="AY3249"/>
      <c r="AZ3249"/>
      <c r="BA3249"/>
      <c r="BB3249"/>
      <c r="BC3249"/>
    </row>
    <row r="3250" spans="1:55" x14ac:dyDescent="0.2">
      <c r="A3250" s="3" t="str">
        <f t="shared" si="50"/>
        <v>IndonesiaSAR_FAO2001</v>
      </c>
      <c r="B3250" t="s">
        <v>173</v>
      </c>
      <c r="C3250" t="s">
        <v>174</v>
      </c>
      <c r="D3250" t="s">
        <v>148</v>
      </c>
      <c r="E3250" t="s">
        <v>55</v>
      </c>
      <c r="F3250">
        <v>903.91367155885905</v>
      </c>
      <c r="G3250">
        <v>4.1633435838540152</v>
      </c>
      <c r="H3250" t="s">
        <v>66</v>
      </c>
      <c r="I3250" t="s">
        <v>104</v>
      </c>
      <c r="J3250">
        <v>2.6135715723652513E-2</v>
      </c>
      <c r="K3250">
        <v>0.37762808498056522</v>
      </c>
      <c r="L3250">
        <v>0.17362028858682335</v>
      </c>
      <c r="M3250"/>
      <c r="N3250">
        <v>2.3022587578327522E-2</v>
      </c>
      <c r="O3250">
        <v>0.42572903885428398</v>
      </c>
      <c r="P3250">
        <v>51.059862000000003</v>
      </c>
      <c r="Q3250">
        <v>5.1803251000000001</v>
      </c>
      <c r="R3250">
        <v>16.199215200000001</v>
      </c>
      <c r="S3250">
        <v>57.114275999999997</v>
      </c>
      <c r="T3250">
        <v>263.30789899999996</v>
      </c>
      <c r="U3250">
        <v>0.14541199999999999</v>
      </c>
      <c r="V3250">
        <v>35.026239699999998</v>
      </c>
      <c r="W3250">
        <v>0.15469830000000001</v>
      </c>
      <c r="X3250">
        <v>74.671535399999996</v>
      </c>
      <c r="Y3250">
        <v>9.6701999999999996E-2</v>
      </c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/>
      <c r="AW3250"/>
      <c r="AX3250"/>
      <c r="AY3250"/>
      <c r="AZ3250"/>
      <c r="BA3250"/>
      <c r="BB3250"/>
      <c r="BC3250"/>
    </row>
    <row r="3251" spans="1:55" x14ac:dyDescent="0.2">
      <c r="A3251" s="3" t="str">
        <f t="shared" si="50"/>
        <v>IndonesiaSAR_FAO2002</v>
      </c>
      <c r="B3251" t="s">
        <v>173</v>
      </c>
      <c r="C3251" t="s">
        <v>174</v>
      </c>
      <c r="D3251" t="s">
        <v>148</v>
      </c>
      <c r="E3251" t="s">
        <v>52</v>
      </c>
      <c r="F3251">
        <v>1369.2610724603021</v>
      </c>
      <c r="G3251">
        <v>6.2206596559053846</v>
      </c>
      <c r="H3251" t="s">
        <v>123</v>
      </c>
      <c r="I3251" t="s">
        <v>101</v>
      </c>
      <c r="J3251">
        <v>3.8586623964939899E-2</v>
      </c>
      <c r="K3251">
        <v>0.25282950641299851</v>
      </c>
      <c r="L3251">
        <v>0.11066180005683401</v>
      </c>
      <c r="M3251"/>
      <c r="N3251">
        <v>1.498203939776253E-2</v>
      </c>
      <c r="O3251">
        <v>0.62152665413240493</v>
      </c>
      <c r="P3251">
        <v>51.153839100000006</v>
      </c>
      <c r="Q3251">
        <v>5.5852299999999993</v>
      </c>
      <c r="R3251">
        <v>16.4870181</v>
      </c>
      <c r="S3251">
        <v>58.604694000000002</v>
      </c>
      <c r="T3251">
        <v>265.27705500000002</v>
      </c>
      <c r="U3251">
        <v>2.7973180000000002</v>
      </c>
      <c r="V3251">
        <v>493.64353980000004</v>
      </c>
      <c r="W3251">
        <v>3.0600771999999998</v>
      </c>
      <c r="X3251">
        <v>74.671535399999996</v>
      </c>
      <c r="Y3251">
        <v>1.2323833</v>
      </c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/>
      <c r="AV3251"/>
      <c r="AW3251"/>
      <c r="AX3251"/>
      <c r="AY3251"/>
      <c r="AZ3251"/>
      <c r="BA3251"/>
      <c r="BB3251"/>
      <c r="BC3251"/>
    </row>
    <row r="3252" spans="1:55" x14ac:dyDescent="0.2">
      <c r="A3252" s="3" t="str">
        <f t="shared" si="50"/>
        <v>IndonesiaSAR_FAO2003</v>
      </c>
      <c r="B3252" t="s">
        <v>173</v>
      </c>
      <c r="C3252" t="s">
        <v>174</v>
      </c>
      <c r="D3252" t="s">
        <v>148</v>
      </c>
      <c r="E3252" t="s">
        <v>50</v>
      </c>
      <c r="F3252">
        <v>1050.6035259728526</v>
      </c>
      <c r="G3252">
        <v>4.709534499368738</v>
      </c>
      <c r="H3252" t="s">
        <v>51</v>
      </c>
      <c r="I3252" t="s">
        <v>99</v>
      </c>
      <c r="J3252">
        <v>2.8814065989662116E-2</v>
      </c>
      <c r="K3252">
        <v>0.3583636306419693</v>
      </c>
      <c r="L3252">
        <v>0.13907438336886729</v>
      </c>
      <c r="M3252"/>
      <c r="N3252">
        <v>1.9234863105396054E-2</v>
      </c>
      <c r="O3252">
        <v>0.48332712288376722</v>
      </c>
      <c r="P3252">
        <v>50.959326599999997</v>
      </c>
      <c r="Q3252">
        <v>5.4339556999999994</v>
      </c>
      <c r="R3252">
        <v>15.814117199999998</v>
      </c>
      <c r="S3252">
        <v>59.683245999999997</v>
      </c>
      <c r="T3252">
        <v>268.60313819999999</v>
      </c>
      <c r="U3252">
        <v>0.65081410000000006</v>
      </c>
      <c r="V3252">
        <v>151.44427040000002</v>
      </c>
      <c r="W3252">
        <v>0.66058729999999999</v>
      </c>
      <c r="X3252">
        <v>74.671535399999996</v>
      </c>
      <c r="Y3252">
        <v>0.33436769999999999</v>
      </c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/>
      <c r="AW3252"/>
      <c r="AX3252"/>
      <c r="AY3252"/>
      <c r="AZ3252"/>
      <c r="BA3252"/>
      <c r="BB3252"/>
      <c r="BC3252"/>
    </row>
    <row r="3253" spans="1:55" x14ac:dyDescent="0.2">
      <c r="A3253" s="3" t="str">
        <f t="shared" si="50"/>
        <v>IndonesiaSAR_FAO2004</v>
      </c>
      <c r="B3253" t="s">
        <v>173</v>
      </c>
      <c r="C3253" t="s">
        <v>174</v>
      </c>
      <c r="D3253" t="s">
        <v>148</v>
      </c>
      <c r="E3253" t="s">
        <v>46</v>
      </c>
      <c r="F3253">
        <v>1389.5263433584496</v>
      </c>
      <c r="G3253">
        <v>6.1500176335895578</v>
      </c>
      <c r="H3253" t="s">
        <v>122</v>
      </c>
      <c r="I3253" t="s">
        <v>101</v>
      </c>
      <c r="J3253">
        <v>3.6346189980371729E-2</v>
      </c>
      <c r="K3253">
        <v>0.27665900265913801</v>
      </c>
      <c r="L3253">
        <v>0.1012569359637976</v>
      </c>
      <c r="M3253"/>
      <c r="N3253">
        <v>1.5452824460274793E-2</v>
      </c>
      <c r="O3253">
        <v>0.60663123691678955</v>
      </c>
      <c r="P3253">
        <v>52.937860499999999</v>
      </c>
      <c r="Q3253">
        <v>5.3530021999999997</v>
      </c>
      <c r="R3253">
        <v>15.797976599999998</v>
      </c>
      <c r="S3253">
        <v>61.146476999999997</v>
      </c>
      <c r="T3253">
        <v>270.43290000000002</v>
      </c>
      <c r="U3253">
        <v>2.9516418000000004</v>
      </c>
      <c r="V3253">
        <v>478.88236890000002</v>
      </c>
      <c r="W3253">
        <v>2.9980712</v>
      </c>
      <c r="X3253">
        <v>74.671535399999996</v>
      </c>
      <c r="Y3253">
        <v>1.1308579999999999</v>
      </c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/>
      <c r="AW3253"/>
      <c r="AX3253"/>
      <c r="AY3253"/>
      <c r="AZ3253"/>
      <c r="BA3253"/>
      <c r="BB3253"/>
      <c r="BC3253"/>
    </row>
    <row r="3254" spans="1:55" x14ac:dyDescent="0.2">
      <c r="A3254" s="3" t="str">
        <f t="shared" si="50"/>
        <v>IndonesiaSAR_FAO2005</v>
      </c>
      <c r="B3254" t="s">
        <v>173</v>
      </c>
      <c r="C3254" t="s">
        <v>174</v>
      </c>
      <c r="D3254" t="s">
        <v>148</v>
      </c>
      <c r="E3254" t="s">
        <v>43</v>
      </c>
      <c r="F3254">
        <v>1128.6373845038861</v>
      </c>
      <c r="G3254">
        <v>4.9327448009817738</v>
      </c>
      <c r="H3254" t="s">
        <v>51</v>
      </c>
      <c r="I3254" t="s">
        <v>99</v>
      </c>
      <c r="J3254">
        <v>2.8845882357053352E-2</v>
      </c>
      <c r="K3254">
        <v>0.34482438064757226</v>
      </c>
      <c r="L3254">
        <v>0.11986695137034485</v>
      </c>
      <c r="M3254"/>
      <c r="N3254">
        <v>1.8585241479288268E-2</v>
      </c>
      <c r="O3254">
        <v>0.51672342650279457</v>
      </c>
      <c r="P3254">
        <v>52.565284800000001</v>
      </c>
      <c r="Q3254">
        <v>5.4439108999999997</v>
      </c>
      <c r="R3254">
        <v>15.620667300000001</v>
      </c>
      <c r="S3254">
        <v>62.640987000000003</v>
      </c>
      <c r="T3254">
        <v>276.6297022</v>
      </c>
      <c r="U3254">
        <v>0.98015049999999992</v>
      </c>
      <c r="V3254">
        <v>216.8821901</v>
      </c>
      <c r="W3254">
        <v>0.99393550000000008</v>
      </c>
      <c r="X3254">
        <v>74.671535399999996</v>
      </c>
      <c r="Y3254">
        <v>0.33868100000000001</v>
      </c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/>
      <c r="AW3254"/>
      <c r="AX3254"/>
      <c r="AY3254"/>
      <c r="AZ3254"/>
      <c r="BA3254"/>
      <c r="BB3254"/>
      <c r="BC3254"/>
    </row>
    <row r="3255" spans="1:55" x14ac:dyDescent="0.2">
      <c r="A3255" s="3" t="str">
        <f t="shared" si="50"/>
        <v>IndonesiaSAR_FAO2006</v>
      </c>
      <c r="B3255" t="s">
        <v>173</v>
      </c>
      <c r="C3255" t="s">
        <v>174</v>
      </c>
      <c r="D3255" t="s">
        <v>148</v>
      </c>
      <c r="E3255" t="s">
        <v>39</v>
      </c>
      <c r="F3255">
        <v>1536.6755257784832</v>
      </c>
      <c r="G3255">
        <v>6.6293899188901841</v>
      </c>
      <c r="H3255" t="s">
        <v>38</v>
      </c>
      <c r="I3255" t="s">
        <v>101</v>
      </c>
      <c r="J3255">
        <v>3.7899035741237437E-2</v>
      </c>
      <c r="K3255">
        <v>0.27228155349879979</v>
      </c>
      <c r="L3255">
        <v>8.4515867414410889E-2</v>
      </c>
      <c r="M3255"/>
      <c r="N3255">
        <v>1.4004186075239556E-2</v>
      </c>
      <c r="O3255">
        <v>0.62919839301154978</v>
      </c>
      <c r="P3255">
        <v>52.331607299999995</v>
      </c>
      <c r="Q3255">
        <v>5.4637434999999996</v>
      </c>
      <c r="R3255">
        <v>16.070630099999999</v>
      </c>
      <c r="S3255">
        <v>63.804634</v>
      </c>
      <c r="T3255">
        <v>283.49210210000001</v>
      </c>
      <c r="U3255">
        <v>3.7121876</v>
      </c>
      <c r="V3255">
        <v>590.88075729999991</v>
      </c>
      <c r="W3255">
        <v>3.7822062000000005</v>
      </c>
      <c r="X3255">
        <v>74.671535399999996</v>
      </c>
      <c r="Y3255">
        <v>1.4353714</v>
      </c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/>
      <c r="AV3255"/>
      <c r="AW3255"/>
      <c r="AX3255"/>
      <c r="AY3255"/>
      <c r="AZ3255"/>
      <c r="BA3255"/>
      <c r="BB3255"/>
      <c r="BC3255"/>
    </row>
    <row r="3256" spans="1:55" x14ac:dyDescent="0.2">
      <c r="A3256" s="3" t="str">
        <f t="shared" si="50"/>
        <v>IndonesiaSAR_FAO2007</v>
      </c>
      <c r="B3256" t="s">
        <v>173</v>
      </c>
      <c r="C3256" t="s">
        <v>174</v>
      </c>
      <c r="D3256" t="s">
        <v>148</v>
      </c>
      <c r="E3256" t="s">
        <v>37</v>
      </c>
      <c r="F3256">
        <v>1000.3706328333154</v>
      </c>
      <c r="G3256">
        <v>4.259464876001525</v>
      </c>
      <c r="H3256" t="s">
        <v>67</v>
      </c>
      <c r="I3256" t="s">
        <v>105</v>
      </c>
      <c r="J3256">
        <v>2.423258665833436E-2</v>
      </c>
      <c r="K3256">
        <v>0.43402034336746809</v>
      </c>
      <c r="L3256">
        <v>0.12441449541234842</v>
      </c>
      <c r="M3256"/>
      <c r="N3256">
        <v>2.2055607134816999E-2</v>
      </c>
      <c r="O3256">
        <v>0.41950955408536644</v>
      </c>
      <c r="P3256">
        <v>52.160978100000001</v>
      </c>
      <c r="Q3256">
        <v>5.7658364000000004</v>
      </c>
      <c r="R3256">
        <v>16.751746199999999</v>
      </c>
      <c r="S3256">
        <v>65.808598000000003</v>
      </c>
      <c r="T3256">
        <v>291.0876657</v>
      </c>
      <c r="U3256">
        <v>0.31729309999999999</v>
      </c>
      <c r="V3256">
        <v>40.664724399999997</v>
      </c>
      <c r="W3256">
        <v>0.33684159999999996</v>
      </c>
      <c r="X3256">
        <v>74.671535399999996</v>
      </c>
      <c r="Y3256">
        <v>0.14840010000000001</v>
      </c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/>
      <c r="AV3256"/>
      <c r="AW3256"/>
      <c r="AX3256"/>
      <c r="AY3256"/>
      <c r="AZ3256"/>
      <c r="BA3256"/>
      <c r="BB3256"/>
      <c r="BC3256"/>
    </row>
    <row r="3257" spans="1:55" x14ac:dyDescent="0.2">
      <c r="A3257" s="3" t="str">
        <f t="shared" si="50"/>
        <v>IndonesiaSAR_FAO2008</v>
      </c>
      <c r="B3257" t="s">
        <v>173</v>
      </c>
      <c r="C3257" t="s">
        <v>174</v>
      </c>
      <c r="D3257" t="s">
        <v>148</v>
      </c>
      <c r="E3257" t="s">
        <v>33</v>
      </c>
      <c r="F3257">
        <v>986.99436653781197</v>
      </c>
      <c r="G3257">
        <v>4.1481411560132315</v>
      </c>
      <c r="H3257" t="s">
        <v>61</v>
      </c>
      <c r="I3257" t="s">
        <v>105</v>
      </c>
      <c r="J3257">
        <v>2.3791035796709079E-2</v>
      </c>
      <c r="K3257">
        <v>0.43566582724232261</v>
      </c>
      <c r="L3257">
        <v>0.12061644327364253</v>
      </c>
      <c r="M3257"/>
      <c r="N3257">
        <v>2.3361504498321702E-2</v>
      </c>
      <c r="O3257">
        <v>0.42035622498571323</v>
      </c>
      <c r="P3257">
        <v>52.072179599999998</v>
      </c>
      <c r="Q3257">
        <v>5.9398442000000005</v>
      </c>
      <c r="R3257">
        <v>17.420167799999998</v>
      </c>
      <c r="S3257">
        <v>68.094569000000007</v>
      </c>
      <c r="T3257">
        <v>295.6119587</v>
      </c>
      <c r="U3257">
        <v>0.1939119</v>
      </c>
      <c r="V3257">
        <v>30.101917699999998</v>
      </c>
      <c r="W3257">
        <v>0.20391409999999999</v>
      </c>
      <c r="X3257">
        <v>74.671535399999996</v>
      </c>
      <c r="Y3257">
        <v>8.9952100000000007E-2</v>
      </c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/>
      <c r="AW3257"/>
      <c r="AX3257"/>
      <c r="AY3257"/>
      <c r="AZ3257"/>
      <c r="BA3257"/>
      <c r="BB3257"/>
      <c r="BC3257"/>
    </row>
    <row r="3258" spans="1:55" x14ac:dyDescent="0.2">
      <c r="A3258" s="3" t="str">
        <f t="shared" si="50"/>
        <v>IndonesiaSAR_FAO2009</v>
      </c>
      <c r="B3258" t="s">
        <v>173</v>
      </c>
      <c r="C3258" t="s">
        <v>174</v>
      </c>
      <c r="D3258" t="s">
        <v>148</v>
      </c>
      <c r="E3258" t="s">
        <v>31</v>
      </c>
      <c r="F3258">
        <v>1369.9006390332147</v>
      </c>
      <c r="G3258">
        <v>5.6846761334505658</v>
      </c>
      <c r="H3258" t="s">
        <v>45</v>
      </c>
      <c r="I3258" t="s">
        <v>101</v>
      </c>
      <c r="J3258">
        <v>3.3077708218329595E-2</v>
      </c>
      <c r="K3258">
        <v>0.32961959921121492</v>
      </c>
      <c r="L3258">
        <v>8.2951193172442525E-2</v>
      </c>
      <c r="M3258"/>
      <c r="N3258">
        <v>1.6046101720133384E-2</v>
      </c>
      <c r="O3258">
        <v>0.57138310589620922</v>
      </c>
      <c r="P3258">
        <v>52.294179000000007</v>
      </c>
      <c r="Q3258">
        <v>6.2189840000000007</v>
      </c>
      <c r="R3258">
        <v>18.064512899999997</v>
      </c>
      <c r="S3258">
        <v>70.843183999999994</v>
      </c>
      <c r="T3258">
        <v>298.50620630000003</v>
      </c>
      <c r="U3258">
        <v>2.3788073999999999</v>
      </c>
      <c r="V3258">
        <v>389.23449670000002</v>
      </c>
      <c r="W3258">
        <v>2.4076400999999996</v>
      </c>
      <c r="X3258">
        <v>74.671535399999996</v>
      </c>
      <c r="Y3258">
        <v>0.84114909999999998</v>
      </c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/>
      <c r="AW3258"/>
      <c r="AX3258"/>
      <c r="AY3258"/>
      <c r="AZ3258"/>
      <c r="BA3258"/>
      <c r="BB3258"/>
      <c r="BC3258"/>
    </row>
    <row r="3259" spans="1:55" x14ac:dyDescent="0.2">
      <c r="A3259" s="3" t="str">
        <f t="shared" si="50"/>
        <v>IndonesiaSAR_FAO2010</v>
      </c>
      <c r="B3259" t="s">
        <v>173</v>
      </c>
      <c r="C3259" t="s">
        <v>174</v>
      </c>
      <c r="D3259" t="s">
        <v>148</v>
      </c>
      <c r="E3259" t="s">
        <v>30</v>
      </c>
      <c r="F3259">
        <v>1031.1311321429732</v>
      </c>
      <c r="G3259">
        <v>4.2256671738843039</v>
      </c>
      <c r="H3259" t="s">
        <v>61</v>
      </c>
      <c r="I3259" t="s">
        <v>99</v>
      </c>
      <c r="J3259">
        <v>2.3893465173403409E-2</v>
      </c>
      <c r="K3259">
        <v>0.46734299701458415</v>
      </c>
      <c r="L3259">
        <v>0.10495467704500953</v>
      </c>
      <c r="M3259"/>
      <c r="N3259">
        <v>2.1360480719207032E-2</v>
      </c>
      <c r="O3259">
        <v>0.40634184522119926</v>
      </c>
      <c r="P3259">
        <v>52.378538100000007</v>
      </c>
      <c r="Q3259">
        <v>6.4827649000000003</v>
      </c>
      <c r="R3259">
        <v>19.119326100000002</v>
      </c>
      <c r="S3259">
        <v>70.815004999999999</v>
      </c>
      <c r="T3259">
        <v>304.05637459999997</v>
      </c>
      <c r="U3259">
        <v>0.1035727</v>
      </c>
      <c r="V3259">
        <v>23.639308400000001</v>
      </c>
      <c r="W3259">
        <v>0.1082148</v>
      </c>
      <c r="X3259">
        <v>74.671535399999996</v>
      </c>
      <c r="Y3259">
        <v>5.5847000000000001E-2</v>
      </c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/>
      <c r="AW3259"/>
      <c r="AX3259"/>
      <c r="AY3259"/>
      <c r="AZ3259"/>
      <c r="BA3259"/>
      <c r="BB3259"/>
      <c r="BC3259"/>
    </row>
    <row r="3260" spans="1:55" x14ac:dyDescent="0.2">
      <c r="A3260" s="3" t="str">
        <f t="shared" si="50"/>
        <v>IndonesiaSAR_FAO2011</v>
      </c>
      <c r="B3260" t="s">
        <v>173</v>
      </c>
      <c r="C3260" t="s">
        <v>174</v>
      </c>
      <c r="D3260" t="s">
        <v>148</v>
      </c>
      <c r="E3260" t="s">
        <v>29</v>
      </c>
      <c r="F3260">
        <v>1583.1082091072012</v>
      </c>
      <c r="G3260">
        <v>6.4067590058890325</v>
      </c>
      <c r="H3260" t="s">
        <v>38</v>
      </c>
      <c r="I3260" t="s">
        <v>100</v>
      </c>
      <c r="J3260">
        <v>3.65961680322709E-2</v>
      </c>
      <c r="K3260">
        <v>0.34868340143718601</v>
      </c>
      <c r="L3260">
        <v>6.4941345694066302E-2</v>
      </c>
      <c r="M3260"/>
      <c r="N3260">
        <v>1.4963821296325149E-2</v>
      </c>
      <c r="O3260">
        <v>0.57141143157242258</v>
      </c>
      <c r="P3260">
        <v>51.739180500000003</v>
      </c>
      <c r="Q3260">
        <v>6.851544399999999</v>
      </c>
      <c r="R3260">
        <v>19.732114499999998</v>
      </c>
      <c r="S3260">
        <v>73.201447000000002</v>
      </c>
      <c r="T3260">
        <v>309.00499159999998</v>
      </c>
      <c r="U3260">
        <v>0.69330259999999999</v>
      </c>
      <c r="V3260">
        <v>193.47787260000001</v>
      </c>
      <c r="W3260">
        <v>0.72213529999999992</v>
      </c>
      <c r="X3260">
        <v>391.20411440000004</v>
      </c>
      <c r="Y3260">
        <v>0.41897440000000002</v>
      </c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  <c r="AW3260"/>
      <c r="AX3260"/>
      <c r="AY3260"/>
      <c r="AZ3260"/>
      <c r="BA3260"/>
      <c r="BB3260"/>
      <c r="BC3260"/>
    </row>
    <row r="3261" spans="1:55" x14ac:dyDescent="0.2">
      <c r="A3261" s="3" t="str">
        <f t="shared" si="50"/>
        <v>IndonesiaSAR_FAO2012</v>
      </c>
      <c r="B3261" t="s">
        <v>173</v>
      </c>
      <c r="C3261" t="s">
        <v>174</v>
      </c>
      <c r="D3261" t="s">
        <v>148</v>
      </c>
      <c r="E3261" t="s">
        <v>28</v>
      </c>
      <c r="F3261">
        <v>1602.3735066515974</v>
      </c>
      <c r="G3261">
        <v>6.403789658854075</v>
      </c>
      <c r="H3261" t="s">
        <v>132</v>
      </c>
      <c r="I3261" t="s">
        <v>100</v>
      </c>
      <c r="J3261">
        <v>3.6633129950136234E-2</v>
      </c>
      <c r="K3261">
        <v>0.34796534244057714</v>
      </c>
      <c r="L3261">
        <v>6.0782532654258328E-2</v>
      </c>
      <c r="M3261"/>
      <c r="N3261">
        <v>1.6165544357772985E-2</v>
      </c>
      <c r="O3261">
        <v>0.57508658054739148</v>
      </c>
      <c r="P3261">
        <v>51.463899900000001</v>
      </c>
      <c r="Q3261">
        <v>7.3253408999999996</v>
      </c>
      <c r="R3261">
        <v>21.324569700000001</v>
      </c>
      <c r="S3261">
        <v>74.884282000000013</v>
      </c>
      <c r="T3261">
        <v>312.91645779999999</v>
      </c>
      <c r="U3261">
        <v>1.0732508999999999</v>
      </c>
      <c r="V3261">
        <v>204.0006209</v>
      </c>
      <c r="W3261">
        <v>1.1256728</v>
      </c>
      <c r="X3261">
        <v>391.20411440000004</v>
      </c>
      <c r="Y3261">
        <v>0.41073280000000001</v>
      </c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/>
      <c r="AV3261"/>
      <c r="AW3261"/>
      <c r="AX3261"/>
      <c r="AY3261"/>
      <c r="AZ3261"/>
      <c r="BA3261"/>
      <c r="BB3261"/>
      <c r="BC3261"/>
    </row>
    <row r="3262" spans="1:55" x14ac:dyDescent="0.2">
      <c r="A3262" s="3" t="str">
        <f t="shared" si="50"/>
        <v>IndonesiaSAR_FAO2013</v>
      </c>
      <c r="B3262" t="s">
        <v>173</v>
      </c>
      <c r="C3262" t="s">
        <v>174</v>
      </c>
      <c r="D3262" t="s">
        <v>148</v>
      </c>
      <c r="E3262" t="s">
        <v>27</v>
      </c>
      <c r="F3262">
        <v>1539.7794600819061</v>
      </c>
      <c r="G3262">
        <v>6.0794546605173343</v>
      </c>
      <c r="H3262" t="s">
        <v>35</v>
      </c>
      <c r="I3262" t="s">
        <v>100</v>
      </c>
      <c r="J3262">
        <v>3.4727066911166088E-2</v>
      </c>
      <c r="K3262">
        <v>0.33994596332511678</v>
      </c>
      <c r="L3262">
        <v>6.5822296402374025E-2</v>
      </c>
      <c r="M3262"/>
      <c r="N3262">
        <v>1.7788742290976246E-2</v>
      </c>
      <c r="O3262">
        <v>0.57644299798153287</v>
      </c>
      <c r="P3262">
        <v>51.641501099999992</v>
      </c>
      <c r="Q3262">
        <v>6.5248805000000001</v>
      </c>
      <c r="R3262">
        <v>17.8323243</v>
      </c>
      <c r="S3262">
        <v>73.529085999999992</v>
      </c>
      <c r="T3262">
        <v>314.74874139999997</v>
      </c>
      <c r="U3262">
        <v>0.53412029999999988</v>
      </c>
      <c r="V3262">
        <v>175.08976939999999</v>
      </c>
      <c r="W3262">
        <v>0.54205829999999999</v>
      </c>
      <c r="X3262">
        <v>391.20411440000004</v>
      </c>
      <c r="Y3262">
        <v>0.30391409999999996</v>
      </c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/>
      <c r="AW3262"/>
      <c r="AX3262"/>
      <c r="AY3262"/>
      <c r="AZ3262"/>
      <c r="BA3262"/>
      <c r="BB3262"/>
      <c r="BC3262"/>
    </row>
    <row r="3263" spans="1:55" x14ac:dyDescent="0.2">
      <c r="A3263" s="3" t="str">
        <f t="shared" si="50"/>
        <v>IndonesiaSAR_FAO2014</v>
      </c>
      <c r="B3263" t="s">
        <v>173</v>
      </c>
      <c r="C3263" t="s">
        <v>174</v>
      </c>
      <c r="D3263" t="s">
        <v>148</v>
      </c>
      <c r="E3263" t="s">
        <v>24</v>
      </c>
      <c r="F3263">
        <v>1902.6997936585235</v>
      </c>
      <c r="G3263">
        <v>7.4257564235815821</v>
      </c>
      <c r="H3263" t="s">
        <v>241</v>
      </c>
      <c r="I3263" t="s">
        <v>100</v>
      </c>
      <c r="J3263">
        <v>4.235203833891979E-2</v>
      </c>
      <c r="K3263">
        <v>0.29302352140696214</v>
      </c>
      <c r="L3263">
        <v>5.5346261344666907E-2</v>
      </c>
      <c r="M3263"/>
      <c r="N3263">
        <v>1.4788586246719372E-2</v>
      </c>
      <c r="O3263">
        <v>0.63684163100165159</v>
      </c>
      <c r="P3263">
        <v>50.939981400000008</v>
      </c>
      <c r="Q3263">
        <v>7.1515868000000005</v>
      </c>
      <c r="R3263">
        <v>20.269304999999999</v>
      </c>
      <c r="S3263">
        <v>75.739385999999996</v>
      </c>
      <c r="T3263">
        <v>318.47954570000002</v>
      </c>
      <c r="U3263">
        <v>2.5293546999999998</v>
      </c>
      <c r="V3263">
        <v>489.53650160000001</v>
      </c>
      <c r="W3263">
        <v>2.5989719999999998</v>
      </c>
      <c r="X3263">
        <v>391.20411440000004</v>
      </c>
      <c r="Y3263">
        <v>0.98469910000000005</v>
      </c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/>
      <c r="AV3263"/>
      <c r="AW3263"/>
      <c r="AX3263"/>
      <c r="AY3263"/>
      <c r="AZ3263"/>
      <c r="BA3263"/>
      <c r="BB3263"/>
      <c r="BC3263"/>
    </row>
    <row r="3264" spans="1:55" x14ac:dyDescent="0.2">
      <c r="A3264" s="3" t="str">
        <f t="shared" si="50"/>
        <v>IndonesiaSAR_FAO2015</v>
      </c>
      <c r="B3264" t="s">
        <v>173</v>
      </c>
      <c r="C3264" t="s">
        <v>174</v>
      </c>
      <c r="D3264" t="s">
        <v>148</v>
      </c>
      <c r="E3264" t="s">
        <v>22</v>
      </c>
      <c r="F3264">
        <v>1949.633287877047</v>
      </c>
      <c r="G3264">
        <v>7.5248695969892356</v>
      </c>
      <c r="H3264" t="s">
        <v>241</v>
      </c>
      <c r="I3264" t="s">
        <v>100</v>
      </c>
      <c r="J3264">
        <v>4.348499210314908E-2</v>
      </c>
      <c r="K3264">
        <v>0.2855996974077829</v>
      </c>
      <c r="L3264">
        <v>5.5106233402949685E-2</v>
      </c>
      <c r="M3264"/>
      <c r="N3264">
        <v>1.3940746683138692E-2</v>
      </c>
      <c r="O3264">
        <v>0.64535332250612876</v>
      </c>
      <c r="P3264">
        <v>50.567023500000005</v>
      </c>
      <c r="Q3264">
        <v>7.4160322000000001</v>
      </c>
      <c r="R3264">
        <v>21.114273600000001</v>
      </c>
      <c r="S3264">
        <v>75.776896000000008</v>
      </c>
      <c r="T3264">
        <v>318.39504470000003</v>
      </c>
      <c r="U3264">
        <v>4.0772063999999997</v>
      </c>
      <c r="V3264">
        <v>533.41324160000011</v>
      </c>
      <c r="W3264">
        <v>4.3761080999999997</v>
      </c>
      <c r="X3264">
        <v>391.20411440000004</v>
      </c>
      <c r="Y3264">
        <v>1.1030553000000001</v>
      </c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/>
      <c r="AW3264"/>
      <c r="AX3264"/>
      <c r="AY3264"/>
      <c r="AZ3264"/>
      <c r="BA3264"/>
      <c r="BB3264"/>
      <c r="BC3264"/>
    </row>
    <row r="3265" spans="1:55" x14ac:dyDescent="0.2">
      <c r="A3265" s="3" t="str">
        <f t="shared" si="50"/>
        <v>IndonesiaSAR_FAO2016</v>
      </c>
      <c r="B3265" t="s">
        <v>173</v>
      </c>
      <c r="C3265" t="s">
        <v>174</v>
      </c>
      <c r="D3265" t="s">
        <v>148</v>
      </c>
      <c r="E3265" t="s">
        <v>21</v>
      </c>
      <c r="F3265">
        <v>1330.7995950246709</v>
      </c>
      <c r="G3265">
        <v>5.082293947096324</v>
      </c>
      <c r="H3265" t="s">
        <v>246</v>
      </c>
      <c r="I3265" t="s">
        <v>97</v>
      </c>
      <c r="J3265">
        <v>2.9291245034299744E-2</v>
      </c>
      <c r="K3265">
        <v>0.41243161684383128</v>
      </c>
      <c r="L3265">
        <v>8.2114706057697967E-2</v>
      </c>
      <c r="M3265"/>
      <c r="N3265">
        <v>2.3545513166311829E-2</v>
      </c>
      <c r="O3265">
        <v>0.48190816393215896</v>
      </c>
      <c r="P3265">
        <v>47.063872800000006</v>
      </c>
      <c r="Q3265">
        <v>7.6649908</v>
      </c>
      <c r="R3265">
        <v>21.447228599999999</v>
      </c>
      <c r="S3265">
        <v>77.364622999999995</v>
      </c>
      <c r="T3265">
        <v>322.87535339999999</v>
      </c>
      <c r="U3265">
        <v>0.32961950000000001</v>
      </c>
      <c r="V3265">
        <v>55.013126999999997</v>
      </c>
      <c r="W3265">
        <v>0.33156920000000001</v>
      </c>
      <c r="X3265">
        <v>221.40595400000001</v>
      </c>
      <c r="Y3265">
        <v>0.1144342</v>
      </c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/>
      <c r="AV3265"/>
      <c r="AW3265"/>
      <c r="AX3265"/>
      <c r="AY3265"/>
      <c r="AZ3265"/>
      <c r="BA3265"/>
      <c r="BB3265"/>
      <c r="BC3265"/>
    </row>
    <row r="3266" spans="1:55" x14ac:dyDescent="0.2">
      <c r="A3266" s="3" t="str">
        <f t="shared" si="50"/>
        <v>IndonesiaSAR_FAO2017</v>
      </c>
      <c r="B3266" t="s">
        <v>173</v>
      </c>
      <c r="C3266" t="s">
        <v>174</v>
      </c>
      <c r="D3266" t="s">
        <v>148</v>
      </c>
      <c r="E3266" t="s">
        <v>20</v>
      </c>
      <c r="F3266">
        <v>1342.0869098008525</v>
      </c>
      <c r="G3266">
        <v>5.0740746118658109</v>
      </c>
      <c r="H3266" t="s">
        <v>51</v>
      </c>
      <c r="I3266" t="s">
        <v>97</v>
      </c>
      <c r="J3266">
        <v>2.9125293125822183E-2</v>
      </c>
      <c r="K3266">
        <v>0.4332666216692756</v>
      </c>
      <c r="L3266">
        <v>8.2796044958731191E-2</v>
      </c>
      <c r="M3266"/>
      <c r="N3266">
        <v>2.3544954318325137E-2</v>
      </c>
      <c r="O3266">
        <v>0.46039237905366803</v>
      </c>
      <c r="P3266">
        <v>48.3958692</v>
      </c>
      <c r="Q3266">
        <v>9.1203386999999996</v>
      </c>
      <c r="R3266">
        <v>22.020589500000003</v>
      </c>
      <c r="S3266">
        <v>82.829798999999994</v>
      </c>
      <c r="T3266">
        <v>324.34045890000004</v>
      </c>
      <c r="U3266">
        <v>5.5343299999999998E-2</v>
      </c>
      <c r="V3266">
        <v>22.006421100000001</v>
      </c>
      <c r="W3266">
        <v>6.912829999999999E-2</v>
      </c>
      <c r="X3266">
        <v>221.40595400000001</v>
      </c>
      <c r="Y3266">
        <v>8.1704200000000005E-2</v>
      </c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/>
      <c r="AU3266"/>
      <c r="AV3266"/>
      <c r="AW3266"/>
      <c r="AX3266"/>
      <c r="AY3266"/>
      <c r="AZ3266"/>
      <c r="BA3266"/>
      <c r="BB3266"/>
      <c r="BC3266"/>
    </row>
    <row r="3267" spans="1:55" x14ac:dyDescent="0.2">
      <c r="A3267" s="3" t="str">
        <f t="shared" ref="A3267:A3330" si="51">C3267&amp;D3267&amp;E3267</f>
        <v>IndonesiaSAR_FAO2018</v>
      </c>
      <c r="B3267" t="s">
        <v>173</v>
      </c>
      <c r="C3267" t="s">
        <v>174</v>
      </c>
      <c r="D3267" t="s">
        <v>148</v>
      </c>
      <c r="E3267" t="s">
        <v>19</v>
      </c>
      <c r="F3267">
        <v>1579.8511123246847</v>
      </c>
      <c r="G3267">
        <v>5.9155644129312028</v>
      </c>
      <c r="H3267" t="s">
        <v>44</v>
      </c>
      <c r="I3267" t="s">
        <v>101</v>
      </c>
      <c r="J3267">
        <v>3.3465234610351641E-2</v>
      </c>
      <c r="K3267">
        <v>0.40322082967115497</v>
      </c>
      <c r="L3267">
        <v>7.1500888784020014E-2</v>
      </c>
      <c r="M3267"/>
      <c r="N3267">
        <v>2.1181990073323529E-2</v>
      </c>
      <c r="O3267">
        <v>0.50409629147150148</v>
      </c>
      <c r="P3267">
        <v>50.517889800000006</v>
      </c>
      <c r="Q3267">
        <v>9.238900300000001</v>
      </c>
      <c r="R3267">
        <v>21.596360100000002</v>
      </c>
      <c r="S3267">
        <v>85.886585000000011</v>
      </c>
      <c r="T3267">
        <v>326.57750309999994</v>
      </c>
      <c r="U3267">
        <v>0.52142990000000011</v>
      </c>
      <c r="V3267">
        <v>193.37434340000001</v>
      </c>
      <c r="W3267">
        <v>0.5594365</v>
      </c>
      <c r="X3267">
        <v>221.40595400000001</v>
      </c>
      <c r="Y3267">
        <v>0.39165440000000001</v>
      </c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/>
      <c r="AV3267"/>
      <c r="AW3267"/>
      <c r="AX3267"/>
      <c r="AY3267"/>
      <c r="AZ3267"/>
      <c r="BA3267"/>
      <c r="BB3267"/>
      <c r="BC3267"/>
    </row>
    <row r="3268" spans="1:55" x14ac:dyDescent="0.2">
      <c r="A3268" s="3" t="str">
        <f t="shared" si="51"/>
        <v>IndonesiaSAR_FAO2019</v>
      </c>
      <c r="B3268" t="s">
        <v>173</v>
      </c>
      <c r="C3268" t="s">
        <v>174</v>
      </c>
      <c r="D3268" t="s">
        <v>148</v>
      </c>
      <c r="E3268" t="s">
        <v>18</v>
      </c>
      <c r="F3268">
        <v>1842.3330699146577</v>
      </c>
      <c r="G3268">
        <v>6.8340136568860936</v>
      </c>
      <c r="H3268" t="s">
        <v>117</v>
      </c>
      <c r="I3268" t="s">
        <v>100</v>
      </c>
      <c r="J3268">
        <v>3.883235564461586E-2</v>
      </c>
      <c r="K3268">
        <v>0.36865877565640315</v>
      </c>
      <c r="L3268">
        <v>6.2313395503038688E-2</v>
      </c>
      <c r="M3268"/>
      <c r="N3268">
        <v>1.7803190264731747E-2</v>
      </c>
      <c r="O3268">
        <v>0.55122463857582649</v>
      </c>
      <c r="P3268">
        <v>47.409690300000001</v>
      </c>
      <c r="Q3268">
        <v>9.4745538999999983</v>
      </c>
      <c r="R3268">
        <v>22.400351399999998</v>
      </c>
      <c r="S3268">
        <v>83.817986000000005</v>
      </c>
      <c r="T3268">
        <v>328.67778100000004</v>
      </c>
      <c r="U3268">
        <v>2.6957259999999996</v>
      </c>
      <c r="V3268">
        <v>412.56376789999996</v>
      </c>
      <c r="W3268">
        <v>2.9565502000000001</v>
      </c>
      <c r="X3268">
        <v>221.40595400000001</v>
      </c>
      <c r="Y3268">
        <v>0.93964689999999995</v>
      </c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/>
      <c r="AU3268"/>
      <c r="AV3268"/>
      <c r="AW3268"/>
      <c r="AX3268"/>
      <c r="AY3268"/>
      <c r="AZ3268"/>
      <c r="BA3268"/>
      <c r="BB3268"/>
      <c r="BC3268"/>
    </row>
    <row r="3269" spans="1:55" x14ac:dyDescent="0.2">
      <c r="A3269" s="3" t="str">
        <f t="shared" si="51"/>
        <v>IndonesiaSAR_FAO2020</v>
      </c>
      <c r="B3269" t="s">
        <v>173</v>
      </c>
      <c r="C3269" t="s">
        <v>174</v>
      </c>
      <c r="D3269" t="s">
        <v>148</v>
      </c>
      <c r="E3269" t="s">
        <v>107</v>
      </c>
      <c r="F3269">
        <v>1420.3402919079197</v>
      </c>
      <c r="G3269">
        <v>5.2245674162428264</v>
      </c>
      <c r="H3269" t="s">
        <v>45</v>
      </c>
      <c r="I3269" t="s">
        <v>101</v>
      </c>
      <c r="J3269">
        <v>3.1512839577621819E-2</v>
      </c>
      <c r="K3269">
        <v>0.44579378333234115</v>
      </c>
      <c r="L3269">
        <v>8.2123488613053464E-2</v>
      </c>
      <c r="M3269"/>
      <c r="N3269">
        <v>2.0998081896066226E-2</v>
      </c>
      <c r="O3269">
        <v>0.45108464615853905</v>
      </c>
      <c r="P3269">
        <v>47.318172300000001</v>
      </c>
      <c r="Q3269">
        <v>9.5446451000000003</v>
      </c>
      <c r="R3269">
        <v>23.062038300000001</v>
      </c>
      <c r="S3269">
        <v>87.749592000000007</v>
      </c>
      <c r="T3269">
        <v>330.97176040000005</v>
      </c>
      <c r="U3269">
        <v>0.13333350000000002</v>
      </c>
      <c r="V3269">
        <v>35.372281300000004</v>
      </c>
      <c r="W3269">
        <v>0.14460050000000002</v>
      </c>
      <c r="X3269">
        <v>221.40595400000001</v>
      </c>
      <c r="Y3269">
        <v>8.4182300000000002E-2</v>
      </c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/>
      <c r="AU3269"/>
      <c r="AV3269"/>
      <c r="AW3269"/>
      <c r="AX3269"/>
      <c r="AY3269"/>
      <c r="AZ3269"/>
      <c r="BA3269"/>
      <c r="BB3269"/>
      <c r="BC3269"/>
    </row>
    <row r="3270" spans="1:55" x14ac:dyDescent="0.2">
      <c r="A3270" s="3" t="str">
        <f t="shared" si="51"/>
        <v>IndiaAR4_FAO1990</v>
      </c>
      <c r="B3270" t="s">
        <v>175</v>
      </c>
      <c r="C3270" t="s">
        <v>176</v>
      </c>
      <c r="D3270" t="s">
        <v>142</v>
      </c>
      <c r="E3270" t="s">
        <v>79</v>
      </c>
      <c r="F3270">
        <v>1018.473042672</v>
      </c>
      <c r="G3270">
        <v>1.1700505594951331</v>
      </c>
      <c r="H3270" t="s">
        <v>299</v>
      </c>
      <c r="I3270" t="s">
        <v>105</v>
      </c>
      <c r="J3270">
        <v>3.147398048278495E-2</v>
      </c>
      <c r="K3270">
        <v>0.60969704055287466</v>
      </c>
      <c r="L3270">
        <v>2.409055757590798E-2</v>
      </c>
      <c r="M3270"/>
      <c r="N3270">
        <v>2.4354316568777578E-2</v>
      </c>
      <c r="O3270">
        <v>0.34185808530243977</v>
      </c>
      <c r="P3270">
        <v>112.6499575</v>
      </c>
      <c r="Q3270">
        <v>28.235401599999999</v>
      </c>
      <c r="R3270">
        <v>293.39269999999999</v>
      </c>
      <c r="S3270">
        <v>128.30732700000002</v>
      </c>
      <c r="T3270">
        <v>6.7683617000000007</v>
      </c>
      <c r="U3270">
        <v>1.2813692000000001</v>
      </c>
      <c r="V3270"/>
      <c r="W3270">
        <v>4.5404606000000003</v>
      </c>
      <c r="X3270"/>
      <c r="Y3270">
        <v>0.3338274</v>
      </c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/>
      <c r="AV3270"/>
      <c r="AW3270"/>
      <c r="AX3270"/>
      <c r="AY3270"/>
      <c r="AZ3270"/>
      <c r="BA3270"/>
      <c r="BB3270"/>
      <c r="BC3270"/>
    </row>
    <row r="3271" spans="1:55" x14ac:dyDescent="0.2">
      <c r="A3271" s="3" t="str">
        <f t="shared" si="51"/>
        <v>IndiaAR4_FAO1991</v>
      </c>
      <c r="B3271" t="s">
        <v>175</v>
      </c>
      <c r="C3271" t="s">
        <v>176</v>
      </c>
      <c r="D3271" t="s">
        <v>142</v>
      </c>
      <c r="E3271" t="s">
        <v>78</v>
      </c>
      <c r="F3271">
        <v>1072.5816530760001</v>
      </c>
      <c r="G3271">
        <v>1.206582597607216</v>
      </c>
      <c r="H3271" t="s">
        <v>288</v>
      </c>
      <c r="I3271" t="s">
        <v>99</v>
      </c>
      <c r="J3271">
        <v>3.2963971940762372E-2</v>
      </c>
      <c r="K3271">
        <v>0.61983467467804299</v>
      </c>
      <c r="L3271">
        <v>2.3487197949688378E-2</v>
      </c>
      <c r="M3271"/>
      <c r="N3271">
        <v>2.5183314571469804E-2</v>
      </c>
      <c r="O3271">
        <v>0.33149481280079884</v>
      </c>
      <c r="P3271">
        <v>112.54992999999999</v>
      </c>
      <c r="Q3271">
        <v>28.616783699999996</v>
      </c>
      <c r="R3271">
        <v>296.75597499999998</v>
      </c>
      <c r="S3271">
        <v>132.0128378</v>
      </c>
      <c r="T3271">
        <v>6.7683617000000007</v>
      </c>
      <c r="U3271">
        <v>1.2813692000000001</v>
      </c>
      <c r="V3271"/>
      <c r="W3271">
        <v>4.5404606000000003</v>
      </c>
      <c r="X3271"/>
      <c r="Y3271">
        <v>0.3338274</v>
      </c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/>
      <c r="AV3271"/>
      <c r="AW3271"/>
      <c r="AX3271"/>
      <c r="AY3271"/>
      <c r="AZ3271"/>
      <c r="BA3271"/>
      <c r="BB3271"/>
      <c r="BC3271"/>
    </row>
    <row r="3272" spans="1:55" x14ac:dyDescent="0.2">
      <c r="A3272" s="3" t="str">
        <f t="shared" si="51"/>
        <v>IndiaAR4_FAO1992</v>
      </c>
      <c r="B3272" t="s">
        <v>175</v>
      </c>
      <c r="C3272" t="s">
        <v>176</v>
      </c>
      <c r="D3272" t="s">
        <v>142</v>
      </c>
      <c r="E3272" t="s">
        <v>76</v>
      </c>
      <c r="F3272">
        <v>1097.147301581</v>
      </c>
      <c r="G3272">
        <v>1.2088791022505316</v>
      </c>
      <c r="H3272" t="s">
        <v>290</v>
      </c>
      <c r="I3272" t="s">
        <v>99</v>
      </c>
      <c r="J3272">
        <v>3.3819112025518086E-2</v>
      </c>
      <c r="K3272">
        <v>0.62117374669556613</v>
      </c>
      <c r="L3272">
        <v>2.3559545463724296E-2</v>
      </c>
      <c r="M3272"/>
      <c r="N3272">
        <v>2.5272912223402933E-2</v>
      </c>
      <c r="O3272">
        <v>0.32999379561730663</v>
      </c>
      <c r="P3272">
        <v>110.244225</v>
      </c>
      <c r="Q3272">
        <v>29.124576499999996</v>
      </c>
      <c r="R3272">
        <v>301.2595</v>
      </c>
      <c r="S3272">
        <v>135.86031580000002</v>
      </c>
      <c r="T3272">
        <v>6.7683617000000007</v>
      </c>
      <c r="U3272">
        <v>1.2813692000000001</v>
      </c>
      <c r="V3272"/>
      <c r="W3272">
        <v>4.5404606000000003</v>
      </c>
      <c r="X3272"/>
      <c r="Y3272">
        <v>0.3338274</v>
      </c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/>
      <c r="AT3272"/>
      <c r="AU3272"/>
      <c r="AV3272"/>
      <c r="AW3272"/>
      <c r="AX3272"/>
      <c r="AY3272"/>
      <c r="AZ3272"/>
      <c r="BA3272"/>
      <c r="BB3272"/>
      <c r="BC3272"/>
    </row>
    <row r="3273" spans="1:55" x14ac:dyDescent="0.2">
      <c r="A3273" s="3" t="str">
        <f t="shared" si="51"/>
        <v>IndiaAR4_FAO1993</v>
      </c>
      <c r="B3273" t="s">
        <v>175</v>
      </c>
      <c r="C3273" t="s">
        <v>176</v>
      </c>
      <c r="D3273" t="s">
        <v>142</v>
      </c>
      <c r="E3273" t="s">
        <v>73</v>
      </c>
      <c r="F3273">
        <v>1129.959053395</v>
      </c>
      <c r="G3273">
        <v>1.2197954027315407</v>
      </c>
      <c r="H3273" t="s">
        <v>290</v>
      </c>
      <c r="I3273" t="s">
        <v>97</v>
      </c>
      <c r="J3273">
        <v>3.4668093532566772E-2</v>
      </c>
      <c r="K3273">
        <v>0.62433023380838348</v>
      </c>
      <c r="L3273">
        <v>2.3456288784417363E-2</v>
      </c>
      <c r="M3273"/>
      <c r="N3273">
        <v>2.5863816601311651E-2</v>
      </c>
      <c r="O3273">
        <v>0.32634966080588751</v>
      </c>
      <c r="P3273">
        <v>112.26042</v>
      </c>
      <c r="Q3273">
        <v>29.282909199999999</v>
      </c>
      <c r="R3273">
        <v>302.58325000000002</v>
      </c>
      <c r="S3273">
        <v>139.00055040000001</v>
      </c>
      <c r="T3273">
        <v>6.7683617000000007</v>
      </c>
      <c r="U3273">
        <v>1.2813692000000001</v>
      </c>
      <c r="V3273"/>
      <c r="W3273">
        <v>4.5404606000000003</v>
      </c>
      <c r="X3273"/>
      <c r="Y3273">
        <v>0.3338274</v>
      </c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/>
      <c r="AV3273"/>
      <c r="AW3273"/>
      <c r="AX3273"/>
      <c r="AY3273"/>
      <c r="AZ3273"/>
      <c r="BA3273"/>
      <c r="BB3273"/>
      <c r="BC3273"/>
    </row>
    <row r="3274" spans="1:55" x14ac:dyDescent="0.2">
      <c r="A3274" s="3" t="str">
        <f t="shared" si="51"/>
        <v>IndiaAR4_FAO1994</v>
      </c>
      <c r="B3274" t="s">
        <v>175</v>
      </c>
      <c r="C3274" t="s">
        <v>176</v>
      </c>
      <c r="D3274" t="s">
        <v>142</v>
      </c>
      <c r="E3274" t="s">
        <v>70</v>
      </c>
      <c r="F3274">
        <v>1174.8873859</v>
      </c>
      <c r="G3274">
        <v>1.2429225316396368</v>
      </c>
      <c r="H3274" t="s">
        <v>299</v>
      </c>
      <c r="I3274" t="s">
        <v>97</v>
      </c>
      <c r="J3274">
        <v>3.5749108460482494E-2</v>
      </c>
      <c r="K3274">
        <v>0.62958689392462219</v>
      </c>
      <c r="L3274">
        <v>2.3117960347487965E-2</v>
      </c>
      <c r="M3274"/>
      <c r="N3274">
        <v>2.6617019107788513E-2</v>
      </c>
      <c r="O3274">
        <v>0.32067812662010131</v>
      </c>
      <c r="P3274">
        <v>112.98614500000001</v>
      </c>
      <c r="Q3274">
        <v>29.4814002</v>
      </c>
      <c r="R3274">
        <v>304.33781499999998</v>
      </c>
      <c r="S3274">
        <v>144.28379240000001</v>
      </c>
      <c r="T3274">
        <v>6.7683617000000007</v>
      </c>
      <c r="U3274">
        <v>1.2813692000000001</v>
      </c>
      <c r="V3274"/>
      <c r="W3274">
        <v>4.5404606000000003</v>
      </c>
      <c r="X3274"/>
      <c r="Y3274">
        <v>0.3338274</v>
      </c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  <c r="AW3274"/>
      <c r="AX3274"/>
      <c r="AY3274"/>
      <c r="AZ3274"/>
      <c r="BA3274"/>
      <c r="BB3274"/>
      <c r="BC3274"/>
    </row>
    <row r="3275" spans="1:55" x14ac:dyDescent="0.2">
      <c r="A3275" s="3" t="str">
        <f t="shared" si="51"/>
        <v>IndiaAR4_FAO1995</v>
      </c>
      <c r="B3275" t="s">
        <v>175</v>
      </c>
      <c r="C3275" t="s">
        <v>176</v>
      </c>
      <c r="D3275" t="s">
        <v>142</v>
      </c>
      <c r="E3275" t="s">
        <v>68</v>
      </c>
      <c r="F3275">
        <v>1240.9824115659999</v>
      </c>
      <c r="G3275">
        <v>1.2869535119493392</v>
      </c>
      <c r="H3275" t="s">
        <v>287</v>
      </c>
      <c r="I3275" t="s">
        <v>97</v>
      </c>
      <c r="J3275">
        <v>3.689939219005503E-2</v>
      </c>
      <c r="K3275">
        <v>0.63888407491570121</v>
      </c>
      <c r="L3275">
        <v>2.651491916914249E-2</v>
      </c>
      <c r="M3275"/>
      <c r="N3275">
        <v>2.7425737879758747E-2</v>
      </c>
      <c r="O3275">
        <v>0.30717526803539746</v>
      </c>
      <c r="P3275">
        <v>112.94919999999999</v>
      </c>
      <c r="Q3275">
        <v>29.665061600000001</v>
      </c>
      <c r="R3275">
        <v>305.94353500000005</v>
      </c>
      <c r="S3275">
        <v>146.92389360000001</v>
      </c>
      <c r="T3275">
        <v>6.8063594999999992</v>
      </c>
      <c r="U3275">
        <v>1.2813692000000001</v>
      </c>
      <c r="V3275"/>
      <c r="W3275">
        <v>4.5404606000000003</v>
      </c>
      <c r="X3275"/>
      <c r="Y3275">
        <v>0.3338274</v>
      </c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/>
      <c r="AW3275"/>
      <c r="AX3275"/>
      <c r="AY3275"/>
      <c r="AZ3275"/>
      <c r="BA3275"/>
      <c r="BB3275"/>
      <c r="BC3275"/>
    </row>
    <row r="3276" spans="1:55" x14ac:dyDescent="0.2">
      <c r="A3276" s="3" t="str">
        <f t="shared" si="51"/>
        <v>IndiaAR4_FAO1996</v>
      </c>
      <c r="B3276" t="s">
        <v>175</v>
      </c>
      <c r="C3276" t="s">
        <v>176</v>
      </c>
      <c r="D3276" t="s">
        <v>142</v>
      </c>
      <c r="E3276" t="s">
        <v>65</v>
      </c>
      <c r="F3276">
        <v>1289.1867052340001</v>
      </c>
      <c r="G3276">
        <v>1.3111068142399931</v>
      </c>
      <c r="H3276" t="s">
        <v>287</v>
      </c>
      <c r="I3276" t="s">
        <v>101</v>
      </c>
      <c r="J3276">
        <v>3.7926241324017104E-2</v>
      </c>
      <c r="K3276">
        <v>0.64184900188666416</v>
      </c>
      <c r="L3276">
        <v>2.997866523917107E-2</v>
      </c>
      <c r="M3276"/>
      <c r="N3276">
        <v>2.88691440238244E-2</v>
      </c>
      <c r="O3276">
        <v>0.29930318885034041</v>
      </c>
      <c r="P3276">
        <v>114.5326</v>
      </c>
      <c r="Q3276">
        <v>29.855966599999999</v>
      </c>
      <c r="R3276">
        <v>307.62437499999999</v>
      </c>
      <c r="S3276">
        <v>151.06117660000001</v>
      </c>
      <c r="T3276">
        <v>6.8098918999999993</v>
      </c>
      <c r="U3276">
        <v>0.92324410000000001</v>
      </c>
      <c r="V3276"/>
      <c r="W3276">
        <v>1.6883225000000002</v>
      </c>
      <c r="X3276"/>
      <c r="Y3276">
        <v>0.20378469999999999</v>
      </c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/>
      <c r="AW3276"/>
      <c r="AX3276"/>
      <c r="AY3276"/>
      <c r="AZ3276"/>
      <c r="BA3276"/>
      <c r="BB3276"/>
      <c r="BC3276"/>
    </row>
    <row r="3277" spans="1:55" x14ac:dyDescent="0.2">
      <c r="A3277" s="3" t="str">
        <f t="shared" si="51"/>
        <v>IndiaAR4_FAO1997</v>
      </c>
      <c r="B3277" t="s">
        <v>175</v>
      </c>
      <c r="C3277" t="s">
        <v>176</v>
      </c>
      <c r="D3277" t="s">
        <v>142</v>
      </c>
      <c r="E3277" t="s">
        <v>64</v>
      </c>
      <c r="F3277">
        <v>1348.5565396</v>
      </c>
      <c r="G3277">
        <v>1.3454146868608021</v>
      </c>
      <c r="H3277" t="s">
        <v>287</v>
      </c>
      <c r="I3277" t="s">
        <v>97</v>
      </c>
      <c r="J3277">
        <v>3.8177438044392741E-2</v>
      </c>
      <c r="K3277">
        <v>0.64692118897645068</v>
      </c>
      <c r="L3277">
        <v>3.2917896800357484E-2</v>
      </c>
      <c r="M3277"/>
      <c r="N3277">
        <v>3.022533635266797E-2</v>
      </c>
      <c r="O3277">
        <v>0.28993557787052388</v>
      </c>
      <c r="P3277">
        <v>114.71680249999999</v>
      </c>
      <c r="Q3277">
        <v>29.951659299999999</v>
      </c>
      <c r="R3277">
        <v>308.23897499999998</v>
      </c>
      <c r="S3277">
        <v>155.56178119999998</v>
      </c>
      <c r="T3277">
        <v>6.8326661999999994</v>
      </c>
      <c r="U3277">
        <v>0.67997040000000009</v>
      </c>
      <c r="V3277"/>
      <c r="W3277">
        <v>1.4518087</v>
      </c>
      <c r="X3277"/>
      <c r="Y3277">
        <v>0.14025940000000001</v>
      </c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/>
      <c r="AW3277"/>
      <c r="AX3277"/>
      <c r="AY3277"/>
      <c r="AZ3277"/>
      <c r="BA3277"/>
      <c r="BB3277"/>
      <c r="BC3277"/>
    </row>
    <row r="3278" spans="1:55" x14ac:dyDescent="0.2">
      <c r="A3278" s="3" t="str">
        <f t="shared" si="51"/>
        <v>IndiaAR4_FAO1998</v>
      </c>
      <c r="B3278" t="s">
        <v>175</v>
      </c>
      <c r="C3278" t="s">
        <v>176</v>
      </c>
      <c r="D3278" t="s">
        <v>142</v>
      </c>
      <c r="E3278" t="s">
        <v>62</v>
      </c>
      <c r="F3278">
        <v>1377.4040430660002</v>
      </c>
      <c r="G3278">
        <v>1.3484995274587221</v>
      </c>
      <c r="H3278" t="s">
        <v>290</v>
      </c>
      <c r="I3278" t="s">
        <v>101</v>
      </c>
      <c r="J3278">
        <v>3.9539335392965884E-2</v>
      </c>
      <c r="K3278">
        <v>0.6435456643693952</v>
      </c>
      <c r="L3278">
        <v>3.6398320148242597E-2</v>
      </c>
      <c r="M3278"/>
      <c r="N3278">
        <v>3.0908456779489821E-2</v>
      </c>
      <c r="O3278">
        <v>0.2891475587028724</v>
      </c>
      <c r="P3278">
        <v>118.23326999999999</v>
      </c>
      <c r="Q3278">
        <v>30.035181000000001</v>
      </c>
      <c r="R3278">
        <v>308.54933</v>
      </c>
      <c r="S3278">
        <v>158.750709</v>
      </c>
      <c r="T3278">
        <v>6.8344443000000004</v>
      </c>
      <c r="U3278">
        <v>0.66667359999999998</v>
      </c>
      <c r="V3278"/>
      <c r="W3278">
        <v>1.4740292000000002</v>
      </c>
      <c r="X3278"/>
      <c r="Y3278">
        <v>0.2287225</v>
      </c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/>
      <c r="AV3278"/>
      <c r="AW3278"/>
      <c r="AX3278"/>
      <c r="AY3278"/>
      <c r="AZ3278"/>
      <c r="BA3278"/>
      <c r="BB3278"/>
      <c r="BC3278"/>
    </row>
    <row r="3279" spans="1:55" x14ac:dyDescent="0.2">
      <c r="A3279" s="3" t="str">
        <f t="shared" si="51"/>
        <v>IndiaAR4_FAO1999</v>
      </c>
      <c r="B3279" t="s">
        <v>175</v>
      </c>
      <c r="C3279" t="s">
        <v>176</v>
      </c>
      <c r="D3279" t="s">
        <v>142</v>
      </c>
      <c r="E3279" t="s">
        <v>60</v>
      </c>
      <c r="F3279">
        <v>1454.5241495340001</v>
      </c>
      <c r="G3279">
        <v>1.3979087689062244</v>
      </c>
      <c r="H3279" t="s">
        <v>303</v>
      </c>
      <c r="I3279" t="s">
        <v>101</v>
      </c>
      <c r="J3279">
        <v>4.1751261838832654E-2</v>
      </c>
      <c r="K3279">
        <v>0.65098197256013768</v>
      </c>
      <c r="L3279">
        <v>3.8417197600261507E-2</v>
      </c>
      <c r="M3279"/>
      <c r="N3279">
        <v>3.3231687272078619E-2</v>
      </c>
      <c r="O3279">
        <v>0.27736914256752221</v>
      </c>
      <c r="P3279">
        <v>119.17724000000001</v>
      </c>
      <c r="Q3279">
        <v>30.116217600000002</v>
      </c>
      <c r="R3279">
        <v>308.82742500000001</v>
      </c>
      <c r="S3279">
        <v>160.94509160000001</v>
      </c>
      <c r="T3279">
        <v>6.8446252999999997</v>
      </c>
      <c r="U3279">
        <v>1.0944807000000001</v>
      </c>
      <c r="V3279"/>
      <c r="W3279">
        <v>3.0567031999999998</v>
      </c>
      <c r="X3279"/>
      <c r="Y3279">
        <v>0.25433289999999997</v>
      </c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  <c r="AW3279"/>
      <c r="AX3279"/>
      <c r="AY3279"/>
      <c r="AZ3279"/>
      <c r="BA3279"/>
      <c r="BB3279"/>
      <c r="BC3279"/>
    </row>
    <row r="3280" spans="1:55" x14ac:dyDescent="0.2">
      <c r="A3280" s="3" t="str">
        <f t="shared" si="51"/>
        <v>IndiaAR4_FAO2000</v>
      </c>
      <c r="B3280" t="s">
        <v>175</v>
      </c>
      <c r="C3280" t="s">
        <v>176</v>
      </c>
      <c r="D3280" t="s">
        <v>142</v>
      </c>
      <c r="E3280" t="s">
        <v>58</v>
      </c>
      <c r="F3280">
        <v>1491.4294562</v>
      </c>
      <c r="G3280">
        <v>1.4074953367256851</v>
      </c>
      <c r="H3280" t="s">
        <v>257</v>
      </c>
      <c r="I3280" t="s">
        <v>101</v>
      </c>
      <c r="J3280">
        <v>4.1951602581724909E-2</v>
      </c>
      <c r="K3280">
        <v>0.659188402048137</v>
      </c>
      <c r="L3280">
        <v>4.1317602883482601E-2</v>
      </c>
      <c r="M3280"/>
      <c r="N3280">
        <v>3.3463969611518263E-2</v>
      </c>
      <c r="O3280">
        <v>0.26603002545686211</v>
      </c>
      <c r="P3280">
        <v>117.99496750000002</v>
      </c>
      <c r="Q3280">
        <v>30.167265700000002</v>
      </c>
      <c r="R3280">
        <v>308.724175</v>
      </c>
      <c r="S3280">
        <v>156.90015880000001</v>
      </c>
      <c r="T3280">
        <v>6.8345582</v>
      </c>
      <c r="U3280">
        <v>0.72303790000000001</v>
      </c>
      <c r="V3280"/>
      <c r="W3280">
        <v>1.7421385</v>
      </c>
      <c r="X3280"/>
      <c r="Y3280">
        <v>0.1882964</v>
      </c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/>
      <c r="AW3280"/>
      <c r="AX3280"/>
      <c r="AY3280"/>
      <c r="AZ3280"/>
      <c r="BA3280"/>
      <c r="BB3280"/>
      <c r="BC3280"/>
    </row>
    <row r="3281" spans="1:55" x14ac:dyDescent="0.2">
      <c r="A3281" s="3" t="str">
        <f t="shared" si="51"/>
        <v>IndiaAR4_FAO2001</v>
      </c>
      <c r="B3281" t="s">
        <v>175</v>
      </c>
      <c r="C3281" t="s">
        <v>176</v>
      </c>
      <c r="D3281" t="s">
        <v>142</v>
      </c>
      <c r="E3281" t="s">
        <v>55</v>
      </c>
      <c r="F3281">
        <v>1739.579027</v>
      </c>
      <c r="G3281">
        <v>1.6122575833270358</v>
      </c>
      <c r="H3281" t="s">
        <v>305</v>
      </c>
      <c r="I3281" t="s">
        <v>100</v>
      </c>
      <c r="J3281">
        <v>4.8829968261939201E-2</v>
      </c>
      <c r="K3281">
        <v>0.57406388815930465</v>
      </c>
      <c r="L3281">
        <v>3.6154825980205377E-2</v>
      </c>
      <c r="M3281"/>
      <c r="N3281">
        <v>2.9058402760336336E-2</v>
      </c>
      <c r="O3281">
        <v>0.36072288310015366</v>
      </c>
      <c r="P3281">
        <v>118.4911</v>
      </c>
      <c r="Q3281">
        <v>30.3503428</v>
      </c>
      <c r="R3281">
        <v>310.04062499999998</v>
      </c>
      <c r="S3281">
        <v>160.0693292</v>
      </c>
      <c r="T3281">
        <v>6.8367559</v>
      </c>
      <c r="U3281">
        <v>0.50392490000000001</v>
      </c>
      <c r="V3281"/>
      <c r="W3281">
        <v>1.2957702999999998</v>
      </c>
      <c r="X3281">
        <v>23.187626000000002</v>
      </c>
      <c r="Y3281">
        <v>0.1725141</v>
      </c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/>
      <c r="AV3281"/>
      <c r="AW3281"/>
      <c r="AX3281"/>
      <c r="AY3281"/>
      <c r="AZ3281"/>
      <c r="BA3281"/>
      <c r="BB3281"/>
      <c r="BC3281"/>
    </row>
    <row r="3282" spans="1:55" x14ac:dyDescent="0.2">
      <c r="A3282" s="3" t="str">
        <f t="shared" si="51"/>
        <v>IndiaAR4_FAO2002</v>
      </c>
      <c r="B3282" t="s">
        <v>175</v>
      </c>
      <c r="C3282" t="s">
        <v>176</v>
      </c>
      <c r="D3282" t="s">
        <v>142</v>
      </c>
      <c r="E3282" t="s">
        <v>52</v>
      </c>
      <c r="F3282">
        <v>1758.8009272999998</v>
      </c>
      <c r="G3282">
        <v>1.6013657899403304</v>
      </c>
      <c r="H3282" t="s">
        <v>257</v>
      </c>
      <c r="I3282" t="s">
        <v>100</v>
      </c>
      <c r="J3282">
        <v>4.8126601099441092E-2</v>
      </c>
      <c r="K3282">
        <v>0.58604062802167711</v>
      </c>
      <c r="L3282">
        <v>3.6482846355160664E-2</v>
      </c>
      <c r="M3282"/>
      <c r="N3282">
        <v>3.0008868644971636E-2</v>
      </c>
      <c r="O3282">
        <v>0.3474676569781906</v>
      </c>
      <c r="P3282">
        <v>108.66372750000001</v>
      </c>
      <c r="Q3282">
        <v>30.486520499999997</v>
      </c>
      <c r="R3282">
        <v>310.86795000000001</v>
      </c>
      <c r="S3282">
        <v>153.15543119999998</v>
      </c>
      <c r="T3282">
        <v>6.8320198000000003</v>
      </c>
      <c r="U3282">
        <v>0.14919069999999998</v>
      </c>
      <c r="V3282"/>
      <c r="W3282">
        <v>0.90397070000000002</v>
      </c>
      <c r="X3282">
        <v>23.187626000000002</v>
      </c>
      <c r="Y3282">
        <v>0.1150451</v>
      </c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/>
      <c r="AV3282"/>
      <c r="AW3282"/>
      <c r="AX3282"/>
      <c r="AY3282"/>
      <c r="AZ3282"/>
      <c r="BA3282"/>
      <c r="BB3282"/>
      <c r="BC3282"/>
    </row>
    <row r="3283" spans="1:55" x14ac:dyDescent="0.2">
      <c r="A3283" s="3" t="str">
        <f t="shared" si="51"/>
        <v>IndiaAR4_FAO2003</v>
      </c>
      <c r="B3283" t="s">
        <v>175</v>
      </c>
      <c r="C3283" t="s">
        <v>176</v>
      </c>
      <c r="D3283" t="s">
        <v>142</v>
      </c>
      <c r="E3283" t="s">
        <v>50</v>
      </c>
      <c r="F3283">
        <v>1803.3313032999999</v>
      </c>
      <c r="G3283">
        <v>1.6138418625107511</v>
      </c>
      <c r="H3283" t="s">
        <v>305</v>
      </c>
      <c r="I3283" t="s">
        <v>100</v>
      </c>
      <c r="J3283">
        <v>4.8048444164899819E-2</v>
      </c>
      <c r="K3283">
        <v>0.58660912615679106</v>
      </c>
      <c r="L3283">
        <v>3.6287259518121846E-2</v>
      </c>
      <c r="M3283"/>
      <c r="N3283">
        <v>3.0171862430620963E-2</v>
      </c>
      <c r="O3283">
        <v>0.34693175189446618</v>
      </c>
      <c r="P3283">
        <v>112.4016075</v>
      </c>
      <c r="Q3283">
        <v>30.689197399999998</v>
      </c>
      <c r="R3283">
        <v>312.22484500000002</v>
      </c>
      <c r="S3283">
        <v>159.293665</v>
      </c>
      <c r="T3283">
        <v>6.8267533999999994</v>
      </c>
      <c r="U3283">
        <v>1.0577404000000001</v>
      </c>
      <c r="V3283"/>
      <c r="W3283">
        <v>3.7657088000000005</v>
      </c>
      <c r="X3283">
        <v>23.187626000000002</v>
      </c>
      <c r="Y3283">
        <v>0.23300000000000001</v>
      </c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/>
      <c r="AW3283"/>
      <c r="AX3283"/>
      <c r="AY3283"/>
      <c r="AZ3283"/>
      <c r="BA3283"/>
      <c r="BB3283"/>
      <c r="BC3283"/>
    </row>
    <row r="3284" spans="1:55" x14ac:dyDescent="0.2">
      <c r="A3284" s="3" t="str">
        <f t="shared" si="51"/>
        <v>IndiaAR4_FAO2004</v>
      </c>
      <c r="B3284" t="s">
        <v>175</v>
      </c>
      <c r="C3284" t="s">
        <v>176</v>
      </c>
      <c r="D3284" t="s">
        <v>142</v>
      </c>
      <c r="E3284" t="s">
        <v>46</v>
      </c>
      <c r="F3284">
        <v>1893.2669315000003</v>
      </c>
      <c r="G3284">
        <v>1.6662201390642133</v>
      </c>
      <c r="H3284" t="s">
        <v>256</v>
      </c>
      <c r="I3284" t="s">
        <v>100</v>
      </c>
      <c r="J3284">
        <v>4.812860230332499E-2</v>
      </c>
      <c r="K3284">
        <v>0.59707423247729186</v>
      </c>
      <c r="L3284">
        <v>3.5235305117354489E-2</v>
      </c>
      <c r="M3284"/>
      <c r="N3284">
        <v>3.1126145510454131E-2</v>
      </c>
      <c r="O3284">
        <v>0.33656431689489946</v>
      </c>
      <c r="P3284">
        <v>110.59178250000001</v>
      </c>
      <c r="Q3284">
        <v>31.128228100000001</v>
      </c>
      <c r="R3284">
        <v>317.85669999999999</v>
      </c>
      <c r="S3284">
        <v>164.43741320000001</v>
      </c>
      <c r="T3284">
        <v>6.8256063999999999</v>
      </c>
      <c r="U3284">
        <v>1.5520639000000001</v>
      </c>
      <c r="V3284"/>
      <c r="W3284">
        <v>5.7177487000000005</v>
      </c>
      <c r="X3284">
        <v>23.187626000000002</v>
      </c>
      <c r="Y3284">
        <v>0.46195420000000004</v>
      </c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/>
      <c r="AW3284"/>
      <c r="AX3284"/>
      <c r="AY3284"/>
      <c r="AZ3284"/>
      <c r="BA3284"/>
      <c r="BB3284"/>
      <c r="BC3284"/>
    </row>
    <row r="3285" spans="1:55" x14ac:dyDescent="0.2">
      <c r="A3285" s="3" t="str">
        <f t="shared" si="51"/>
        <v>IndiaAR4_FAO2005</v>
      </c>
      <c r="B3285" t="s">
        <v>175</v>
      </c>
      <c r="C3285" t="s">
        <v>176</v>
      </c>
      <c r="D3285" t="s">
        <v>142</v>
      </c>
      <c r="E3285" t="s">
        <v>43</v>
      </c>
      <c r="F3285">
        <v>1964.743195</v>
      </c>
      <c r="G3285">
        <v>1.7016086269056181</v>
      </c>
      <c r="H3285" t="s">
        <v>256</v>
      </c>
      <c r="I3285" t="s">
        <v>100</v>
      </c>
      <c r="J3285">
        <v>4.8822590542950697E-2</v>
      </c>
      <c r="K3285">
        <v>0.60040095978039509</v>
      </c>
      <c r="L3285">
        <v>3.4600819676079857E-2</v>
      </c>
      <c r="M3285"/>
      <c r="N3285">
        <v>3.2034894005575111E-2</v>
      </c>
      <c r="O3285">
        <v>0.33296332653794991</v>
      </c>
      <c r="P3285">
        <v>115.21821250000001</v>
      </c>
      <c r="Q3285">
        <v>31.607119899999997</v>
      </c>
      <c r="R3285">
        <v>323.86691999999999</v>
      </c>
      <c r="S3285">
        <v>172.87787579999997</v>
      </c>
      <c r="T3285">
        <v>6.8166681000000002</v>
      </c>
      <c r="U3285">
        <v>0.95172620000000008</v>
      </c>
      <c r="V3285"/>
      <c r="W3285">
        <v>3.3199155</v>
      </c>
      <c r="X3285">
        <v>23.187626000000002</v>
      </c>
      <c r="Y3285">
        <v>0.21980870000000002</v>
      </c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/>
      <c r="AV3285"/>
      <c r="AW3285"/>
      <c r="AX3285"/>
      <c r="AY3285"/>
      <c r="AZ3285"/>
      <c r="BA3285"/>
      <c r="BB3285"/>
      <c r="BC3285"/>
    </row>
    <row r="3286" spans="1:55" x14ac:dyDescent="0.2">
      <c r="A3286" s="3" t="str">
        <f t="shared" si="51"/>
        <v>IndiaAR4_FAO2006</v>
      </c>
      <c r="B3286" t="s">
        <v>175</v>
      </c>
      <c r="C3286" t="s">
        <v>176</v>
      </c>
      <c r="D3286" t="s">
        <v>142</v>
      </c>
      <c r="E3286" t="s">
        <v>39</v>
      </c>
      <c r="F3286">
        <v>2062.5724831000002</v>
      </c>
      <c r="G3286">
        <v>1.7593130315704397</v>
      </c>
      <c r="H3286" t="s">
        <v>297</v>
      </c>
      <c r="I3286" t="s">
        <v>231</v>
      </c>
      <c r="J3286">
        <v>4.9472877313267716E-2</v>
      </c>
      <c r="K3286">
        <v>0.60903512981613672</v>
      </c>
      <c r="L3286">
        <v>3.3576328864774435E-2</v>
      </c>
      <c r="M3286"/>
      <c r="N3286">
        <v>3.2978515207265149E-2</v>
      </c>
      <c r="O3286">
        <v>0.32441002611182362</v>
      </c>
      <c r="P3286">
        <v>115.61458999999999</v>
      </c>
      <c r="Q3286">
        <v>32.056651799999997</v>
      </c>
      <c r="R3286">
        <v>329.48027999999999</v>
      </c>
      <c r="S3286">
        <v>181.053923</v>
      </c>
      <c r="T3286">
        <v>6.8206935</v>
      </c>
      <c r="U3286">
        <v>1.7099291999999999</v>
      </c>
      <c r="V3286"/>
      <c r="W3286">
        <v>3.5023873000000005</v>
      </c>
      <c r="X3286">
        <v>23.187626000000002</v>
      </c>
      <c r="Y3286">
        <v>0.26412369999999996</v>
      </c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/>
      <c r="AV3286"/>
      <c r="AW3286"/>
      <c r="AX3286"/>
      <c r="AY3286"/>
      <c r="AZ3286"/>
      <c r="BA3286"/>
      <c r="BB3286"/>
      <c r="BC3286"/>
    </row>
    <row r="3287" spans="1:55" x14ac:dyDescent="0.2">
      <c r="A3287" s="3" t="str">
        <f t="shared" si="51"/>
        <v>IndiaAR4_FAO2007</v>
      </c>
      <c r="B3287" t="s">
        <v>175</v>
      </c>
      <c r="C3287" t="s">
        <v>176</v>
      </c>
      <c r="D3287" t="s">
        <v>142</v>
      </c>
      <c r="E3287" t="s">
        <v>37</v>
      </c>
      <c r="F3287">
        <v>2209.0102687999997</v>
      </c>
      <c r="G3287">
        <v>1.8567920297415446</v>
      </c>
      <c r="H3287" t="s">
        <v>298</v>
      </c>
      <c r="I3287" t="s">
        <v>231</v>
      </c>
      <c r="J3287">
        <v>5.2074829074906771E-2</v>
      </c>
      <c r="K3287">
        <v>0.62410198787754956</v>
      </c>
      <c r="L3287">
        <v>3.1926288436092944E-2</v>
      </c>
      <c r="M3287"/>
      <c r="N3287">
        <v>3.2277267791395427E-2</v>
      </c>
      <c r="O3287">
        <v>0.31169445589496214</v>
      </c>
      <c r="P3287">
        <v>115.87849</v>
      </c>
      <c r="Q3287">
        <v>32.7722221</v>
      </c>
      <c r="R3287">
        <v>337.81240499999996</v>
      </c>
      <c r="S3287">
        <v>188.71681419999999</v>
      </c>
      <c r="T3287">
        <v>6.8188329000000003</v>
      </c>
      <c r="U3287">
        <v>1.4557832000000002</v>
      </c>
      <c r="V3287"/>
      <c r="W3287">
        <v>5.7294254000000002</v>
      </c>
      <c r="X3287">
        <v>23.187626000000002</v>
      </c>
      <c r="Y3287">
        <v>0.3485858</v>
      </c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/>
      <c r="AV3287"/>
      <c r="AW3287"/>
      <c r="AX3287"/>
      <c r="AY3287"/>
      <c r="AZ3287"/>
      <c r="BA3287"/>
      <c r="BB3287"/>
      <c r="BC3287"/>
    </row>
    <row r="3288" spans="1:55" x14ac:dyDescent="0.2">
      <c r="A3288" s="3" t="str">
        <f t="shared" si="51"/>
        <v>IndiaAR4_FAO2008</v>
      </c>
      <c r="B3288" t="s">
        <v>175</v>
      </c>
      <c r="C3288" t="s">
        <v>176</v>
      </c>
      <c r="D3288" t="s">
        <v>142</v>
      </c>
      <c r="E3288" t="s">
        <v>33</v>
      </c>
      <c r="F3288">
        <v>2307.7256946000002</v>
      </c>
      <c r="G3288">
        <v>1.9123718675601042</v>
      </c>
      <c r="H3288" t="s">
        <v>244</v>
      </c>
      <c r="I3288" t="s">
        <v>231</v>
      </c>
      <c r="J3288">
        <v>5.4131150939579112E-2</v>
      </c>
      <c r="K3288">
        <v>0.63522540977474795</v>
      </c>
      <c r="L3288">
        <v>3.1111750485771965E-2</v>
      </c>
      <c r="M3288"/>
      <c r="N3288">
        <v>3.2963646493170171E-2</v>
      </c>
      <c r="O3288">
        <v>0.30069919324630984</v>
      </c>
      <c r="P3288">
        <v>120.1731975</v>
      </c>
      <c r="Q3288">
        <v>32.804460899999995</v>
      </c>
      <c r="R3288">
        <v>337.92779500000006</v>
      </c>
      <c r="S3288">
        <v>191.8769254</v>
      </c>
      <c r="T3288">
        <v>6.8181031000000001</v>
      </c>
      <c r="U3288">
        <v>1.2542754999999997</v>
      </c>
      <c r="V3288"/>
      <c r="W3288">
        <v>3.4421355999999999</v>
      </c>
      <c r="X3288">
        <v>23.187626000000002</v>
      </c>
      <c r="Y3288">
        <v>0.34938549999999996</v>
      </c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/>
      <c r="AV3288"/>
      <c r="AW3288"/>
      <c r="AX3288"/>
      <c r="AY3288"/>
      <c r="AZ3288"/>
      <c r="BA3288"/>
      <c r="BB3288"/>
      <c r="BC3288"/>
    </row>
    <row r="3289" spans="1:55" x14ac:dyDescent="0.2">
      <c r="A3289" s="3" t="str">
        <f t="shared" si="51"/>
        <v>IndiaAR4_FAO2009</v>
      </c>
      <c r="B3289" t="s">
        <v>175</v>
      </c>
      <c r="C3289" t="s">
        <v>176</v>
      </c>
      <c r="D3289" t="s">
        <v>142</v>
      </c>
      <c r="E3289" t="s">
        <v>31</v>
      </c>
      <c r="F3289">
        <v>2460.8087261999999</v>
      </c>
      <c r="G3289">
        <v>2.0110558697256224</v>
      </c>
      <c r="H3289" t="s">
        <v>192</v>
      </c>
      <c r="I3289" t="s">
        <v>231</v>
      </c>
      <c r="J3289">
        <v>5.7813553152474766E-2</v>
      </c>
      <c r="K3289">
        <v>0.65363727089988899</v>
      </c>
      <c r="L3289">
        <v>2.9693194851773037E-2</v>
      </c>
      <c r="M3289"/>
      <c r="N3289">
        <v>3.4119389738045056E-2</v>
      </c>
      <c r="O3289">
        <v>0.28255014451029298</v>
      </c>
      <c r="P3289">
        <v>110.6223925</v>
      </c>
      <c r="Q3289">
        <v>32.851460400000001</v>
      </c>
      <c r="R3289">
        <v>338.16800499999999</v>
      </c>
      <c r="S3289">
        <v>195.0755978</v>
      </c>
      <c r="T3289">
        <v>6.8275658999999997</v>
      </c>
      <c r="U3289">
        <v>2.8681482000000003</v>
      </c>
      <c r="V3289"/>
      <c r="W3289">
        <v>10.764434600000001</v>
      </c>
      <c r="X3289">
        <v>23.187626000000002</v>
      </c>
      <c r="Y3289">
        <v>0.67352419999999991</v>
      </c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/>
      <c r="AV3289"/>
      <c r="AW3289"/>
      <c r="AX3289"/>
      <c r="AY3289"/>
      <c r="AZ3289"/>
      <c r="BA3289"/>
      <c r="BB3289"/>
      <c r="BC3289"/>
    </row>
    <row r="3290" spans="1:55" x14ac:dyDescent="0.2">
      <c r="A3290" s="3" t="str">
        <f t="shared" si="51"/>
        <v>IndiaAR4_FAO2010</v>
      </c>
      <c r="B3290" t="s">
        <v>175</v>
      </c>
      <c r="C3290" t="s">
        <v>176</v>
      </c>
      <c r="D3290" t="s">
        <v>142</v>
      </c>
      <c r="E3290" t="s">
        <v>30</v>
      </c>
      <c r="F3290">
        <v>2569.7492867999999</v>
      </c>
      <c r="G3290">
        <v>2.0713534378253886</v>
      </c>
      <c r="H3290" t="s">
        <v>192</v>
      </c>
      <c r="I3290" t="s">
        <v>231</v>
      </c>
      <c r="J3290">
        <v>5.7983886779209196E-2</v>
      </c>
      <c r="K3290">
        <v>0.66298179699917026</v>
      </c>
      <c r="L3290">
        <v>2.8929343567431789E-2</v>
      </c>
      <c r="M3290"/>
      <c r="N3290">
        <v>3.4470884165632681E-2</v>
      </c>
      <c r="O3290">
        <v>0.27361797526776538</v>
      </c>
      <c r="P3290">
        <v>113.1138725</v>
      </c>
      <c r="Q3290">
        <v>32.927548399999999</v>
      </c>
      <c r="R3290">
        <v>338.69134250000002</v>
      </c>
      <c r="S3290">
        <v>202.18769560000001</v>
      </c>
      <c r="T3290">
        <v>6.8257383000000003</v>
      </c>
      <c r="U3290">
        <v>3.2942402999999998</v>
      </c>
      <c r="V3290"/>
      <c r="W3290">
        <v>8.543751799999999</v>
      </c>
      <c r="X3290">
        <v>23.187626000000002</v>
      </c>
      <c r="Y3290">
        <v>0.43788090000000002</v>
      </c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  <c r="AW3290"/>
      <c r="AX3290"/>
      <c r="AY3290"/>
      <c r="AZ3290"/>
      <c r="BA3290"/>
      <c r="BB3290"/>
      <c r="BC3290"/>
    </row>
    <row r="3291" spans="1:55" x14ac:dyDescent="0.2">
      <c r="A3291" s="3" t="str">
        <f t="shared" si="51"/>
        <v>IndiaAR4_FAO2011</v>
      </c>
      <c r="B3291" t="s">
        <v>175</v>
      </c>
      <c r="C3291" t="s">
        <v>176</v>
      </c>
      <c r="D3291" t="s">
        <v>142</v>
      </c>
      <c r="E3291" t="s">
        <v>29</v>
      </c>
      <c r="F3291">
        <v>2607.4518044239999</v>
      </c>
      <c r="G3291">
        <v>2.0733205062731801</v>
      </c>
      <c r="H3291" t="s">
        <v>190</v>
      </c>
      <c r="I3291" t="s">
        <v>231</v>
      </c>
      <c r="J3291">
        <v>5.8668040238364576E-2</v>
      </c>
      <c r="K3291">
        <v>0.68984573250716374</v>
      </c>
      <c r="L3291">
        <v>2.8936508621936897E-2</v>
      </c>
      <c r="M3291"/>
      <c r="N3291">
        <v>3.6030891518147846E-2</v>
      </c>
      <c r="O3291">
        <v>0.24518686735275155</v>
      </c>
      <c r="P3291">
        <v>116.14239000000001</v>
      </c>
      <c r="Q3291">
        <v>32.975939999999994</v>
      </c>
      <c r="R3291">
        <v>338.97145499999999</v>
      </c>
      <c r="S3291">
        <v>209.11929480000001</v>
      </c>
      <c r="T3291">
        <v>6.8267070999999993</v>
      </c>
      <c r="U3291">
        <v>0.98626539999999996</v>
      </c>
      <c r="V3291"/>
      <c r="W3291">
        <v>4.164254800000001</v>
      </c>
      <c r="X3291"/>
      <c r="Y3291">
        <v>0.37966949999999999</v>
      </c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/>
      <c r="AW3291"/>
      <c r="AX3291"/>
      <c r="AY3291"/>
      <c r="AZ3291"/>
      <c r="BA3291"/>
      <c r="BB3291"/>
      <c r="BC3291"/>
    </row>
    <row r="3292" spans="1:55" x14ac:dyDescent="0.2">
      <c r="A3292" s="3" t="str">
        <f t="shared" si="51"/>
        <v>IndiaAR4_FAO2012</v>
      </c>
      <c r="B3292" t="s">
        <v>175</v>
      </c>
      <c r="C3292" t="s">
        <v>176</v>
      </c>
      <c r="D3292" t="s">
        <v>142</v>
      </c>
      <c r="E3292" t="s">
        <v>28</v>
      </c>
      <c r="F3292">
        <v>2763.3499033590001</v>
      </c>
      <c r="G3292">
        <v>2.1682052756872889</v>
      </c>
      <c r="H3292" t="s">
        <v>221</v>
      </c>
      <c r="I3292" t="s">
        <v>231</v>
      </c>
      <c r="J3292">
        <v>6.1490983845157221E-2</v>
      </c>
      <c r="K3292">
        <v>0.70386602059902514</v>
      </c>
      <c r="L3292">
        <v>2.7705482811618345E-2</v>
      </c>
      <c r="M3292"/>
      <c r="N3292">
        <v>3.7246856101678549E-2</v>
      </c>
      <c r="O3292">
        <v>0.23118164048767798</v>
      </c>
      <c r="P3292">
        <v>112.827805</v>
      </c>
      <c r="Q3292">
        <v>32.996079800000004</v>
      </c>
      <c r="R3292">
        <v>338.9813825</v>
      </c>
      <c r="S3292">
        <v>205.99485419999999</v>
      </c>
      <c r="T3292">
        <v>6.8246313000000001</v>
      </c>
      <c r="U3292">
        <v>2.2786750000000002</v>
      </c>
      <c r="V3292"/>
      <c r="W3292">
        <v>9.8649730999999985</v>
      </c>
      <c r="X3292"/>
      <c r="Y3292">
        <v>0.64608019999999999</v>
      </c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/>
      <c r="AV3292"/>
      <c r="AW3292"/>
      <c r="AX3292"/>
      <c r="AY3292"/>
      <c r="AZ3292"/>
      <c r="BA3292"/>
      <c r="BB3292"/>
      <c r="BC3292"/>
    </row>
    <row r="3293" spans="1:55" x14ac:dyDescent="0.2">
      <c r="A3293" s="3" t="str">
        <f t="shared" si="51"/>
        <v>IndiaAR4_FAO2013</v>
      </c>
      <c r="B3293" t="s">
        <v>175</v>
      </c>
      <c r="C3293" t="s">
        <v>176</v>
      </c>
      <c r="D3293" t="s">
        <v>142</v>
      </c>
      <c r="E3293" t="s">
        <v>27</v>
      </c>
      <c r="F3293">
        <v>2826.594541383</v>
      </c>
      <c r="G3293">
        <v>2.1892373540900905</v>
      </c>
      <c r="H3293" t="s">
        <v>222</v>
      </c>
      <c r="I3293" t="s">
        <v>231</v>
      </c>
      <c r="J3293">
        <v>6.2075665917586773E-2</v>
      </c>
      <c r="K3293">
        <v>0.70795541090265379</v>
      </c>
      <c r="L3293">
        <v>2.747806016493538E-2</v>
      </c>
      <c r="M3293"/>
      <c r="N3293">
        <v>3.9133090258809788E-2</v>
      </c>
      <c r="O3293">
        <v>0.22543343867360105</v>
      </c>
      <c r="P3293">
        <v>116.47477249999999</v>
      </c>
      <c r="Q3293">
        <v>32.978209599999992</v>
      </c>
      <c r="R3293">
        <v>338.53682250000003</v>
      </c>
      <c r="S3293">
        <v>205.5819156</v>
      </c>
      <c r="T3293">
        <v>6.8236680999999999</v>
      </c>
      <c r="U3293">
        <v>1.6561871999999997</v>
      </c>
      <c r="V3293"/>
      <c r="W3293">
        <v>5.6989495000000003</v>
      </c>
      <c r="X3293"/>
      <c r="Y3293">
        <v>0.29328919999999997</v>
      </c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/>
      <c r="AW3293"/>
      <c r="AX3293"/>
      <c r="AY3293"/>
      <c r="AZ3293"/>
      <c r="BA3293"/>
      <c r="BB3293"/>
      <c r="BC3293"/>
    </row>
    <row r="3294" spans="1:55" x14ac:dyDescent="0.2">
      <c r="A3294" s="3" t="str">
        <f t="shared" si="51"/>
        <v>IndiaAR4_FAO2014</v>
      </c>
      <c r="B3294" t="s">
        <v>175</v>
      </c>
      <c r="C3294" t="s">
        <v>176</v>
      </c>
      <c r="D3294" t="s">
        <v>142</v>
      </c>
      <c r="E3294" t="s">
        <v>24</v>
      </c>
      <c r="F3294">
        <v>3007.5773436070003</v>
      </c>
      <c r="G3294">
        <v>2.300696404924957</v>
      </c>
      <c r="H3294" t="s">
        <v>240</v>
      </c>
      <c r="I3294" t="s">
        <v>231</v>
      </c>
      <c r="J3294">
        <v>6.5178214591183684E-2</v>
      </c>
      <c r="K3294">
        <v>0.72226568158502868</v>
      </c>
      <c r="L3294">
        <v>2.6193416657248898E-2</v>
      </c>
      <c r="M3294"/>
      <c r="N3294">
        <v>3.9467201955525368E-2</v>
      </c>
      <c r="O3294">
        <v>0.21207369980219698</v>
      </c>
      <c r="P3294">
        <v>116.40629</v>
      </c>
      <c r="Q3294">
        <v>33.016381299999999</v>
      </c>
      <c r="R3294">
        <v>338.67809999999997</v>
      </c>
      <c r="S3294">
        <v>206.9546824</v>
      </c>
      <c r="T3294">
        <v>6.8186181000000001</v>
      </c>
      <c r="U3294">
        <v>1.7841098000000002</v>
      </c>
      <c r="V3294"/>
      <c r="W3294">
        <v>4.7874127000000009</v>
      </c>
      <c r="X3294"/>
      <c r="Y3294">
        <v>0.33204610000000001</v>
      </c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  <c r="AW3294"/>
      <c r="AX3294"/>
      <c r="AY3294"/>
      <c r="AZ3294"/>
      <c r="BA3294"/>
      <c r="BB3294"/>
      <c r="BC3294"/>
    </row>
    <row r="3295" spans="1:55" x14ac:dyDescent="0.2">
      <c r="A3295" s="3" t="str">
        <f t="shared" si="51"/>
        <v>IndiaAR4_FAO2015</v>
      </c>
      <c r="B3295" t="s">
        <v>175</v>
      </c>
      <c r="C3295" t="s">
        <v>176</v>
      </c>
      <c r="D3295" t="s">
        <v>142</v>
      </c>
      <c r="E3295" t="s">
        <v>22</v>
      </c>
      <c r="F3295">
        <v>3026.0713591419999</v>
      </c>
      <c r="G3295">
        <v>2.2875107561529799</v>
      </c>
      <c r="H3295" t="s">
        <v>239</v>
      </c>
      <c r="I3295" t="s">
        <v>231</v>
      </c>
      <c r="J3295">
        <v>6.569970483451687E-2</v>
      </c>
      <c r="K3295">
        <v>0.72183869471582374</v>
      </c>
      <c r="L3295">
        <v>2.639994522226044E-2</v>
      </c>
      <c r="M3295"/>
      <c r="N3295">
        <v>3.981662400590668E-2</v>
      </c>
      <c r="O3295">
        <v>0.21194473605600914</v>
      </c>
      <c r="P3295">
        <v>114.50621000000001</v>
      </c>
      <c r="Q3295">
        <v>33.286591700000002</v>
      </c>
      <c r="R3295">
        <v>341.91854499999999</v>
      </c>
      <c r="S3295">
        <v>210.21083899999996</v>
      </c>
      <c r="T3295">
        <v>6.8169572000000001</v>
      </c>
      <c r="U3295">
        <v>1.0109665000000001</v>
      </c>
      <c r="V3295"/>
      <c r="W3295">
        <v>3.587243</v>
      </c>
      <c r="X3295"/>
      <c r="Y3295">
        <v>0.24359299999999998</v>
      </c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  <c r="AW3295"/>
      <c r="AX3295"/>
      <c r="AY3295"/>
      <c r="AZ3295"/>
      <c r="BA3295"/>
      <c r="BB3295"/>
      <c r="BC3295"/>
    </row>
    <row r="3296" spans="1:55" x14ac:dyDescent="0.2">
      <c r="A3296" s="3" t="str">
        <f t="shared" si="51"/>
        <v>IndiaAR4_FAO2016</v>
      </c>
      <c r="B3296" t="s">
        <v>175</v>
      </c>
      <c r="C3296" t="s">
        <v>176</v>
      </c>
      <c r="D3296" t="s">
        <v>142</v>
      </c>
      <c r="E3296" t="s">
        <v>21</v>
      </c>
      <c r="F3296">
        <v>3099.7767556149997</v>
      </c>
      <c r="G3296">
        <v>2.3156227445722859</v>
      </c>
      <c r="H3296" t="s">
        <v>239</v>
      </c>
      <c r="I3296" t="s">
        <v>231</v>
      </c>
      <c r="J3296">
        <v>6.6464289001011895E-2</v>
      </c>
      <c r="K3296">
        <v>0.71544065100262488</v>
      </c>
      <c r="L3296">
        <v>2.6124698891076537E-2</v>
      </c>
      <c r="M3296"/>
      <c r="N3296">
        <v>4.0751081191954447E-2</v>
      </c>
      <c r="O3296">
        <v>0.21768356891434421</v>
      </c>
      <c r="P3296">
        <v>113.97841</v>
      </c>
      <c r="Q3296">
        <v>33.562998100000002</v>
      </c>
      <c r="R3296">
        <v>345.29604250000006</v>
      </c>
      <c r="S3296">
        <v>208.61051940000002</v>
      </c>
      <c r="T3296">
        <v>6.8073356</v>
      </c>
      <c r="U3296">
        <v>1.3899459000000001</v>
      </c>
      <c r="V3296"/>
      <c r="W3296">
        <v>4.7127489000000002</v>
      </c>
      <c r="X3296"/>
      <c r="Y3296">
        <v>0.37761169999999999</v>
      </c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  <c r="AW3296"/>
      <c r="AX3296"/>
      <c r="AY3296"/>
      <c r="AZ3296"/>
      <c r="BA3296"/>
      <c r="BB3296"/>
      <c r="BC3296"/>
    </row>
    <row r="3297" spans="1:55" x14ac:dyDescent="0.2">
      <c r="A3297" s="3" t="str">
        <f t="shared" si="51"/>
        <v>IndiaAR4_FAO2017</v>
      </c>
      <c r="B3297" t="s">
        <v>175</v>
      </c>
      <c r="C3297" t="s">
        <v>176</v>
      </c>
      <c r="D3297" t="s">
        <v>142</v>
      </c>
      <c r="E3297" t="s">
        <v>20</v>
      </c>
      <c r="F3297">
        <v>3222.867440088</v>
      </c>
      <c r="G3297">
        <v>2.3799126578870791</v>
      </c>
      <c r="H3297" t="s">
        <v>239</v>
      </c>
      <c r="I3297" t="s">
        <v>231</v>
      </c>
      <c r="J3297">
        <v>6.8142422018257084E-2</v>
      </c>
      <c r="K3297">
        <v>0.72366674812300602</v>
      </c>
      <c r="L3297">
        <v>2.5465940546955595E-2</v>
      </c>
      <c r="M3297"/>
      <c r="N3297">
        <v>3.8490743188808539E-2</v>
      </c>
      <c r="O3297">
        <v>0.21237656814122979</v>
      </c>
      <c r="P3297">
        <v>115.51976999999999</v>
      </c>
      <c r="Q3297">
        <v>33.743452499999997</v>
      </c>
      <c r="R3297">
        <v>347.50093249999998</v>
      </c>
      <c r="S3297">
        <v>211.59564500000002</v>
      </c>
      <c r="T3297">
        <v>6.8075973999999997</v>
      </c>
      <c r="U3297">
        <v>1.2810144000000001</v>
      </c>
      <c r="V3297"/>
      <c r="W3297">
        <v>7.4533183000000003</v>
      </c>
      <c r="X3297"/>
      <c r="Y3297">
        <v>0.42811009999999999</v>
      </c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  <c r="AW3297"/>
      <c r="AX3297"/>
      <c r="AY3297"/>
      <c r="AZ3297"/>
      <c r="BA3297"/>
      <c r="BB3297"/>
      <c r="BC3297"/>
    </row>
    <row r="3298" spans="1:55" x14ac:dyDescent="0.2">
      <c r="A3298" s="3" t="str">
        <f t="shared" si="51"/>
        <v>IndiaAR4_FAO2018</v>
      </c>
      <c r="B3298" t="s">
        <v>175</v>
      </c>
      <c r="C3298" t="s">
        <v>176</v>
      </c>
      <c r="D3298" t="s">
        <v>142</v>
      </c>
      <c r="E3298" t="s">
        <v>19</v>
      </c>
      <c r="F3298">
        <v>3386.3783488710001</v>
      </c>
      <c r="G3298">
        <v>2.4736085983352623</v>
      </c>
      <c r="H3298" t="s">
        <v>239</v>
      </c>
      <c r="I3298" t="s">
        <v>231</v>
      </c>
      <c r="J3298">
        <v>6.989462245229805E-2</v>
      </c>
      <c r="K3298">
        <v>0.7290103602342759</v>
      </c>
      <c r="L3298">
        <v>2.4558970768203462E-2</v>
      </c>
      <c r="M3298"/>
      <c r="N3298">
        <v>4.1956880493985355E-2</v>
      </c>
      <c r="O3298">
        <v>0.20447378850353529</v>
      </c>
      <c r="P3298">
        <v>116.52887250000001</v>
      </c>
      <c r="Q3298">
        <v>33.961292</v>
      </c>
      <c r="R3298">
        <v>350.10843</v>
      </c>
      <c r="S3298">
        <v>217.10462200000001</v>
      </c>
      <c r="T3298">
        <v>6.8100146000000006</v>
      </c>
      <c r="U3298">
        <v>0.62006870000000003</v>
      </c>
      <c r="V3298"/>
      <c r="W3298">
        <v>6.0542517</v>
      </c>
      <c r="X3298"/>
      <c r="Y3298">
        <v>0.47346900000000003</v>
      </c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/>
      <c r="AW3298"/>
      <c r="AX3298"/>
      <c r="AY3298"/>
      <c r="AZ3298"/>
      <c r="BA3298"/>
      <c r="BB3298"/>
      <c r="BC3298"/>
    </row>
    <row r="3299" spans="1:55" x14ac:dyDescent="0.2">
      <c r="A3299" s="3" t="str">
        <f t="shared" si="51"/>
        <v>IndiaAR4_FAO2019</v>
      </c>
      <c r="B3299" t="s">
        <v>175</v>
      </c>
      <c r="C3299" t="s">
        <v>176</v>
      </c>
      <c r="D3299" t="s">
        <v>142</v>
      </c>
      <c r="E3299" t="s">
        <v>18</v>
      </c>
      <c r="F3299">
        <v>3358.5645136440003</v>
      </c>
      <c r="G3299">
        <v>2.4282663965251405</v>
      </c>
      <c r="H3299" t="s">
        <v>236</v>
      </c>
      <c r="I3299" t="s">
        <v>231</v>
      </c>
      <c r="J3299">
        <v>6.895983773075462E-2</v>
      </c>
      <c r="K3299">
        <v>0.72387679025471308</v>
      </c>
      <c r="L3299">
        <v>2.5087677425192734E-2</v>
      </c>
      <c r="M3299"/>
      <c r="N3299">
        <v>4.3713074385672443E-2</v>
      </c>
      <c r="O3299">
        <v>0.20732245793442178</v>
      </c>
      <c r="P3299">
        <v>115.53542</v>
      </c>
      <c r="Q3299">
        <v>33.902853700000001</v>
      </c>
      <c r="R3299">
        <v>349.77315250000004</v>
      </c>
      <c r="S3299">
        <v>225.15500260000002</v>
      </c>
      <c r="T3299">
        <v>6.7517183999999997</v>
      </c>
      <c r="U3299">
        <v>0.54157330000000004</v>
      </c>
      <c r="V3299"/>
      <c r="W3299">
        <v>3.5174795000000003</v>
      </c>
      <c r="X3299"/>
      <c r="Y3299">
        <v>0.30592999999999998</v>
      </c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/>
      <c r="AW3299"/>
      <c r="AX3299"/>
      <c r="AY3299"/>
      <c r="AZ3299"/>
      <c r="BA3299"/>
      <c r="BB3299"/>
      <c r="BC3299"/>
    </row>
    <row r="3300" spans="1:55" x14ac:dyDescent="0.2">
      <c r="A3300" s="3" t="str">
        <f t="shared" si="51"/>
        <v>IndiaAR4_FAO2020</v>
      </c>
      <c r="B3300" t="s">
        <v>175</v>
      </c>
      <c r="C3300" t="s">
        <v>176</v>
      </c>
      <c r="D3300" t="s">
        <v>142</v>
      </c>
      <c r="E3300" t="s">
        <v>107</v>
      </c>
      <c r="F3300">
        <v>3143.6228600180002</v>
      </c>
      <c r="G3300">
        <v>2.2512545405454745</v>
      </c>
      <c r="H3300" t="s">
        <v>236</v>
      </c>
      <c r="I3300" t="s">
        <v>231</v>
      </c>
      <c r="J3300">
        <v>6.7904926847090902E-2</v>
      </c>
      <c r="K3300">
        <v>0.70752046254914458</v>
      </c>
      <c r="L3300">
        <v>2.715058490811181E-2</v>
      </c>
      <c r="M3300"/>
      <c r="N3300">
        <v>4.0095296016926879E-2</v>
      </c>
      <c r="O3300">
        <v>0.22523365652581678</v>
      </c>
      <c r="P3300">
        <v>118.755</v>
      </c>
      <c r="Q3300">
        <v>33.848345999999999</v>
      </c>
      <c r="R3300">
        <v>350.11413249999998</v>
      </c>
      <c r="S3300">
        <v>235.07220420000002</v>
      </c>
      <c r="T3300">
        <v>6.7465568999999999</v>
      </c>
      <c r="U3300">
        <v>0.50657569999999996</v>
      </c>
      <c r="V3300"/>
      <c r="W3300">
        <v>1.7630608999999999</v>
      </c>
      <c r="X3300"/>
      <c r="Y3300">
        <v>0.19457439999999998</v>
      </c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/>
      <c r="AV3300"/>
      <c r="AW3300"/>
      <c r="AX3300"/>
      <c r="AY3300"/>
      <c r="AZ3300"/>
      <c r="BA3300"/>
      <c r="BB3300"/>
      <c r="BC3300"/>
    </row>
    <row r="3301" spans="1:55" x14ac:dyDescent="0.2">
      <c r="A3301" s="3" t="str">
        <f t="shared" si="51"/>
        <v>IndiaAR5_FAO1990</v>
      </c>
      <c r="B3301" t="s">
        <v>175</v>
      </c>
      <c r="C3301" t="s">
        <v>176</v>
      </c>
      <c r="D3301" t="s">
        <v>145</v>
      </c>
      <c r="E3301" t="s">
        <v>79</v>
      </c>
      <c r="F3301">
        <v>1065.8424502001276</v>
      </c>
      <c r="G3301">
        <v>1.2244698710125301</v>
      </c>
      <c r="H3301" t="s">
        <v>288</v>
      </c>
      <c r="I3301" t="s">
        <v>105</v>
      </c>
      <c r="J3301">
        <v>3.2367556650038688E-2</v>
      </c>
      <c r="K3301">
        <v>0.58979431217750344</v>
      </c>
      <c r="L3301">
        <v>2.5371380232568849E-2</v>
      </c>
      <c r="M3301"/>
      <c r="N3301">
        <v>2.3016947221525839E-2</v>
      </c>
      <c r="O3301">
        <v>0.36181736036840184</v>
      </c>
      <c r="P3301">
        <v>126.1679524</v>
      </c>
      <c r="Q3301">
        <v>30.870267099999996</v>
      </c>
      <c r="R3301">
        <v>328.59982400000001</v>
      </c>
      <c r="S3301">
        <v>114.0987975</v>
      </c>
      <c r="T3301">
        <v>6.7683617000000007</v>
      </c>
      <c r="U3301">
        <v>1.2905381</v>
      </c>
      <c r="V3301"/>
      <c r="W3301">
        <v>4.5608696000000002</v>
      </c>
      <c r="X3301"/>
      <c r="Y3301">
        <v>0.3337446</v>
      </c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/>
      <c r="AV3301"/>
      <c r="AW3301"/>
      <c r="AX3301"/>
      <c r="AY3301"/>
      <c r="AZ3301"/>
      <c r="BA3301"/>
      <c r="BB3301"/>
      <c r="BC3301"/>
    </row>
    <row r="3302" spans="1:55" x14ac:dyDescent="0.2">
      <c r="A3302" s="3" t="str">
        <f t="shared" si="51"/>
        <v>IndiaAR5_FAO1991</v>
      </c>
      <c r="B3302" t="s">
        <v>175</v>
      </c>
      <c r="C3302" t="s">
        <v>176</v>
      </c>
      <c r="D3302" t="s">
        <v>145</v>
      </c>
      <c r="E3302" t="s">
        <v>78</v>
      </c>
      <c r="F3302">
        <v>1120.2484688439986</v>
      </c>
      <c r="G3302">
        <v>1.2602045761522296</v>
      </c>
      <c r="H3302" t="s">
        <v>288</v>
      </c>
      <c r="I3302" t="s">
        <v>97</v>
      </c>
      <c r="J3302">
        <v>3.383010355225901E-2</v>
      </c>
      <c r="K3302">
        <v>0.60049949956222903</v>
      </c>
      <c r="L3302">
        <v>2.4785725063192932E-2</v>
      </c>
      <c r="M3302"/>
      <c r="N3302">
        <v>2.3863526985384083E-2</v>
      </c>
      <c r="O3302">
        <v>0.35085124838919401</v>
      </c>
      <c r="P3302">
        <v>126.0559216</v>
      </c>
      <c r="Q3302">
        <v>31.286571599999995</v>
      </c>
      <c r="R3302">
        <v>332.366692</v>
      </c>
      <c r="S3302">
        <v>117.39396649999999</v>
      </c>
      <c r="T3302">
        <v>6.7683617000000007</v>
      </c>
      <c r="U3302">
        <v>1.2905381</v>
      </c>
      <c r="V3302"/>
      <c r="W3302">
        <v>4.5608696000000002</v>
      </c>
      <c r="X3302"/>
      <c r="Y3302">
        <v>0.3337446</v>
      </c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/>
      <c r="AV3302"/>
      <c r="AW3302"/>
      <c r="AX3302"/>
      <c r="AY3302"/>
      <c r="AZ3302"/>
      <c r="BA3302"/>
      <c r="BB3302"/>
      <c r="BC3302"/>
    </row>
    <row r="3303" spans="1:55" x14ac:dyDescent="0.2">
      <c r="A3303" s="3" t="str">
        <f t="shared" si="51"/>
        <v>IndiaAR5_FAO1992</v>
      </c>
      <c r="B3303" t="s">
        <v>175</v>
      </c>
      <c r="C3303" t="s">
        <v>176</v>
      </c>
      <c r="D3303" t="s">
        <v>145</v>
      </c>
      <c r="E3303" t="s">
        <v>76</v>
      </c>
      <c r="F3303">
        <v>1144.516835745806</v>
      </c>
      <c r="G3303">
        <v>1.2610726772177749</v>
      </c>
      <c r="H3303" t="s">
        <v>290</v>
      </c>
      <c r="I3303" t="s">
        <v>97</v>
      </c>
      <c r="J3303">
        <v>3.4668170335445947E-2</v>
      </c>
      <c r="K3303">
        <v>0.60214355008150189</v>
      </c>
      <c r="L3303">
        <v>2.4892990771826249E-2</v>
      </c>
      <c r="M3303"/>
      <c r="N3303">
        <v>2.3978432517749556E-2</v>
      </c>
      <c r="O3303">
        <v>0.34898502662892222</v>
      </c>
      <c r="P3303">
        <v>123.47353200000001</v>
      </c>
      <c r="Q3303">
        <v>31.842503299999997</v>
      </c>
      <c r="R3303">
        <v>337.41063999999994</v>
      </c>
      <c r="S3303">
        <v>120.8153815</v>
      </c>
      <c r="T3303">
        <v>6.7683617000000007</v>
      </c>
      <c r="U3303">
        <v>1.2905381</v>
      </c>
      <c r="V3303"/>
      <c r="W3303">
        <v>4.5608696000000002</v>
      </c>
      <c r="X3303"/>
      <c r="Y3303">
        <v>0.3337446</v>
      </c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/>
      <c r="AV3303"/>
      <c r="AW3303"/>
      <c r="AX3303"/>
      <c r="AY3303"/>
      <c r="AZ3303"/>
      <c r="BA3303"/>
      <c r="BB3303"/>
      <c r="BC3303"/>
    </row>
    <row r="3304" spans="1:55" x14ac:dyDescent="0.2">
      <c r="A3304" s="3" t="str">
        <f t="shared" si="51"/>
        <v>IndiaAR5_FAO1993</v>
      </c>
      <c r="B3304" t="s">
        <v>175</v>
      </c>
      <c r="C3304" t="s">
        <v>176</v>
      </c>
      <c r="D3304" t="s">
        <v>145</v>
      </c>
      <c r="E3304" t="s">
        <v>73</v>
      </c>
      <c r="F3304">
        <v>1177.4403108552397</v>
      </c>
      <c r="G3304">
        <v>1.2710516136463503</v>
      </c>
      <c r="H3304" t="s">
        <v>299</v>
      </c>
      <c r="I3304" t="s">
        <v>97</v>
      </c>
      <c r="J3304">
        <v>3.5496758257344274E-2</v>
      </c>
      <c r="K3304">
        <v>0.60562871960892606</v>
      </c>
      <c r="L3304">
        <v>2.4812063296516328E-2</v>
      </c>
      <c r="M3304"/>
      <c r="N3304">
        <v>2.4573950448679889E-2</v>
      </c>
      <c r="O3304">
        <v>0.34498526664587775</v>
      </c>
      <c r="P3304">
        <v>125.7316704</v>
      </c>
      <c r="Q3304">
        <v>32.013482499999995</v>
      </c>
      <c r="R3304">
        <v>338.89323999999999</v>
      </c>
      <c r="S3304">
        <v>123.607872</v>
      </c>
      <c r="T3304">
        <v>6.7683617000000007</v>
      </c>
      <c r="U3304">
        <v>1.2905381</v>
      </c>
      <c r="V3304"/>
      <c r="W3304">
        <v>4.5608696000000002</v>
      </c>
      <c r="X3304"/>
      <c r="Y3304">
        <v>0.3337446</v>
      </c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/>
      <c r="AV3304"/>
      <c r="AW3304"/>
      <c r="AX3304"/>
      <c r="AY3304"/>
      <c r="AZ3304"/>
      <c r="BA3304"/>
      <c r="BB3304"/>
      <c r="BC3304"/>
    </row>
    <row r="3305" spans="1:55" x14ac:dyDescent="0.2">
      <c r="A3305" s="3" t="str">
        <f t="shared" si="51"/>
        <v>IndiaAR5_FAO1994</v>
      </c>
      <c r="B3305" t="s">
        <v>175</v>
      </c>
      <c r="C3305" t="s">
        <v>176</v>
      </c>
      <c r="D3305" t="s">
        <v>145</v>
      </c>
      <c r="E3305" t="s">
        <v>70</v>
      </c>
      <c r="F3305">
        <v>1222.2980001013423</v>
      </c>
      <c r="G3305">
        <v>1.2930785902857018</v>
      </c>
      <c r="H3305" t="s">
        <v>299</v>
      </c>
      <c r="I3305" t="s">
        <v>97</v>
      </c>
      <c r="J3305">
        <v>3.6556149029553391E-2</v>
      </c>
      <c r="K3305">
        <v>0.61150978578003934</v>
      </c>
      <c r="L3305">
        <v>2.4494026822851477E-2</v>
      </c>
      <c r="M3305"/>
      <c r="N3305">
        <v>2.5346519422785051E-2</v>
      </c>
      <c r="O3305">
        <v>0.33864966797432422</v>
      </c>
      <c r="P3305">
        <v>126.54448240000001</v>
      </c>
      <c r="Q3305">
        <v>32.229294600000003</v>
      </c>
      <c r="R3305">
        <v>340.85835279999998</v>
      </c>
      <c r="S3305">
        <v>128.30605700000001</v>
      </c>
      <c r="T3305">
        <v>6.7683617000000007</v>
      </c>
      <c r="U3305">
        <v>1.2905381</v>
      </c>
      <c r="V3305"/>
      <c r="W3305">
        <v>4.5608696000000002</v>
      </c>
      <c r="X3305"/>
      <c r="Y3305">
        <v>0.3337446</v>
      </c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/>
      <c r="AV3305"/>
      <c r="AW3305"/>
      <c r="AX3305"/>
      <c r="AY3305"/>
      <c r="AZ3305"/>
      <c r="BA3305"/>
      <c r="BB3305"/>
      <c r="BC3305"/>
    </row>
    <row r="3306" spans="1:55" x14ac:dyDescent="0.2">
      <c r="A3306" s="3" t="str">
        <f t="shared" si="51"/>
        <v>IndiaAR5_FAO1995</v>
      </c>
      <c r="B3306" t="s">
        <v>175</v>
      </c>
      <c r="C3306" t="s">
        <v>176</v>
      </c>
      <c r="D3306" t="s">
        <v>145</v>
      </c>
      <c r="E3306" t="s">
        <v>68</v>
      </c>
      <c r="F3306">
        <v>1289.2778514560068</v>
      </c>
      <c r="G3306">
        <v>1.3370380138716109</v>
      </c>
      <c r="H3306" t="s">
        <v>287</v>
      </c>
      <c r="I3306" t="s">
        <v>97</v>
      </c>
      <c r="J3306">
        <v>3.7690413538780464E-2</v>
      </c>
      <c r="K3306">
        <v>0.6212546477746298</v>
      </c>
      <c r="L3306">
        <v>2.8155589807148385E-2</v>
      </c>
      <c r="M3306"/>
      <c r="N3306">
        <v>2.6157785379583617E-2</v>
      </c>
      <c r="O3306">
        <v>0.32443197703863819</v>
      </c>
      <c r="P3306">
        <v>126.50310399999999</v>
      </c>
      <c r="Q3306">
        <v>32.428683200000002</v>
      </c>
      <c r="R3306">
        <v>342.65675920000001</v>
      </c>
      <c r="S3306">
        <v>130.65379800000002</v>
      </c>
      <c r="T3306">
        <v>6.8063594999999992</v>
      </c>
      <c r="U3306">
        <v>1.2905381</v>
      </c>
      <c r="V3306"/>
      <c r="W3306">
        <v>4.5608696000000002</v>
      </c>
      <c r="X3306"/>
      <c r="Y3306">
        <v>0.3337446</v>
      </c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/>
      <c r="AV3306"/>
      <c r="AW3306"/>
      <c r="AX3306"/>
      <c r="AY3306"/>
      <c r="AZ3306"/>
      <c r="BA3306"/>
      <c r="BB3306"/>
      <c r="BC3306"/>
    </row>
    <row r="3307" spans="1:55" x14ac:dyDescent="0.2">
      <c r="A3307" s="3" t="str">
        <f t="shared" si="51"/>
        <v>IndiaAR5_FAO1996</v>
      </c>
      <c r="B3307" t="s">
        <v>175</v>
      </c>
      <c r="C3307" t="s">
        <v>176</v>
      </c>
      <c r="D3307" t="s">
        <v>145</v>
      </c>
      <c r="E3307" t="s">
        <v>65</v>
      </c>
      <c r="F3307">
        <v>1338.1945272788926</v>
      </c>
      <c r="G3307">
        <v>1.3609479188474569</v>
      </c>
      <c r="H3307" t="s">
        <v>287</v>
      </c>
      <c r="I3307" t="s">
        <v>101</v>
      </c>
      <c r="J3307">
        <v>3.8710732238310695E-2</v>
      </c>
      <c r="K3307">
        <v>0.62447562197420703</v>
      </c>
      <c r="L3307">
        <v>3.1880086039293723E-2</v>
      </c>
      <c r="M3307"/>
      <c r="N3307">
        <v>2.7565728236815013E-2</v>
      </c>
      <c r="O3307">
        <v>0.31607856374968424</v>
      </c>
      <c r="P3307">
        <v>128.276512</v>
      </c>
      <c r="Q3307">
        <v>32.635964600000001</v>
      </c>
      <c r="R3307">
        <v>344.53929999999997</v>
      </c>
      <c r="S3307">
        <v>134.33292550000002</v>
      </c>
      <c r="T3307">
        <v>6.8098918999999993</v>
      </c>
      <c r="U3307">
        <v>0.97873659999999996</v>
      </c>
      <c r="V3307"/>
      <c r="W3307">
        <v>1.7886407000000002</v>
      </c>
      <c r="X3307"/>
      <c r="Y3307">
        <v>0.20373279999999999</v>
      </c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/>
      <c r="AV3307"/>
      <c r="AW3307"/>
      <c r="AX3307"/>
      <c r="AY3307"/>
      <c r="AZ3307"/>
      <c r="BA3307"/>
      <c r="BB3307"/>
      <c r="BC3307"/>
    </row>
    <row r="3308" spans="1:55" x14ac:dyDescent="0.2">
      <c r="A3308" s="3" t="str">
        <f t="shared" si="51"/>
        <v>IndiaAR5_FAO1997</v>
      </c>
      <c r="B3308" t="s">
        <v>175</v>
      </c>
      <c r="C3308" t="s">
        <v>176</v>
      </c>
      <c r="D3308" t="s">
        <v>145</v>
      </c>
      <c r="E3308" t="s">
        <v>64</v>
      </c>
      <c r="F3308">
        <v>1398.0776032442952</v>
      </c>
      <c r="G3308">
        <v>1.3948203768556506</v>
      </c>
      <c r="H3308" t="s">
        <v>287</v>
      </c>
      <c r="I3308" t="s">
        <v>97</v>
      </c>
      <c r="J3308">
        <v>3.8911529939113745E-2</v>
      </c>
      <c r="K3308">
        <v>0.63010657820427385</v>
      </c>
      <c r="L3308">
        <v>3.5064673725006282E-2</v>
      </c>
      <c r="M3308"/>
      <c r="N3308">
        <v>2.8905376859068781E-2</v>
      </c>
      <c r="O3308">
        <v>0.30592337121165103</v>
      </c>
      <c r="P3308">
        <v>128.48281879999999</v>
      </c>
      <c r="Q3308">
        <v>32.738677899999992</v>
      </c>
      <c r="R3308">
        <v>345.22765199999998</v>
      </c>
      <c r="S3308">
        <v>138.33514099999999</v>
      </c>
      <c r="T3308">
        <v>6.8326661999999994</v>
      </c>
      <c r="U3308">
        <v>0.7208403000000001</v>
      </c>
      <c r="V3308"/>
      <c r="W3308">
        <v>1.5383980000000002</v>
      </c>
      <c r="X3308"/>
      <c r="Y3308">
        <v>0.14022370000000001</v>
      </c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/>
      <c r="AW3308"/>
      <c r="AX3308"/>
      <c r="AY3308"/>
      <c r="AZ3308"/>
      <c r="BA3308"/>
      <c r="BB3308"/>
      <c r="BC3308"/>
    </row>
    <row r="3309" spans="1:55" x14ac:dyDescent="0.2">
      <c r="A3309" s="3" t="str">
        <f t="shared" si="51"/>
        <v>IndiaAR5_FAO1998</v>
      </c>
      <c r="B3309" t="s">
        <v>175</v>
      </c>
      <c r="C3309" t="s">
        <v>176</v>
      </c>
      <c r="D3309" t="s">
        <v>145</v>
      </c>
      <c r="E3309" t="s">
        <v>62</v>
      </c>
      <c r="F3309">
        <v>1427.4438521620471</v>
      </c>
      <c r="G3309">
        <v>1.3974892623588329</v>
      </c>
      <c r="H3309" t="s">
        <v>288</v>
      </c>
      <c r="I3309" t="s">
        <v>101</v>
      </c>
      <c r="J3309">
        <v>4.0295592756395666E-2</v>
      </c>
      <c r="K3309">
        <v>0.62682195172913791</v>
      </c>
      <c r="L3309">
        <v>3.8799784138024034E-2</v>
      </c>
      <c r="M3309"/>
      <c r="N3309">
        <v>2.9567266879962452E-2</v>
      </c>
      <c r="O3309">
        <v>0.30481099725287569</v>
      </c>
      <c r="P3309">
        <v>132.42126240000002</v>
      </c>
      <c r="Q3309">
        <v>32.8280691</v>
      </c>
      <c r="R3309">
        <v>345.57524960000001</v>
      </c>
      <c r="S3309">
        <v>141.17093249999999</v>
      </c>
      <c r="T3309">
        <v>6.8344443000000004</v>
      </c>
      <c r="U3309">
        <v>0.70674550000000003</v>
      </c>
      <c r="V3309"/>
      <c r="W3309">
        <v>1.5616691</v>
      </c>
      <c r="X3309"/>
      <c r="Y3309">
        <v>0.22866519999999996</v>
      </c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  <c r="AW3309"/>
      <c r="AX3309"/>
      <c r="AY3309"/>
      <c r="AZ3309"/>
      <c r="BA3309"/>
      <c r="BB3309"/>
      <c r="BC3309"/>
    </row>
    <row r="3310" spans="1:55" x14ac:dyDescent="0.2">
      <c r="A3310" s="3" t="str">
        <f t="shared" si="51"/>
        <v>IndiaAR5_FAO1999</v>
      </c>
      <c r="B3310" t="s">
        <v>175</v>
      </c>
      <c r="C3310" t="s">
        <v>176</v>
      </c>
      <c r="D3310" t="s">
        <v>145</v>
      </c>
      <c r="E3310" t="s">
        <v>60</v>
      </c>
      <c r="F3310">
        <v>1505.2133964822483</v>
      </c>
      <c r="G3310">
        <v>1.4466250056362306</v>
      </c>
      <c r="H3310" t="s">
        <v>302</v>
      </c>
      <c r="I3310" t="s">
        <v>101</v>
      </c>
      <c r="J3310">
        <v>4.2495113410998445E-2</v>
      </c>
      <c r="K3310">
        <v>0.63462435391604477</v>
      </c>
      <c r="L3310">
        <v>4.1021354056020247E-2</v>
      </c>
      <c r="M3310"/>
      <c r="N3310">
        <v>3.1855461012387142E-2</v>
      </c>
      <c r="O3310">
        <v>0.29249883101554791</v>
      </c>
      <c r="P3310">
        <v>133.47850880000001</v>
      </c>
      <c r="Q3310">
        <v>32.914415700000006</v>
      </c>
      <c r="R3310">
        <v>345.88671600000004</v>
      </c>
      <c r="S3310">
        <v>143.12231299999999</v>
      </c>
      <c r="T3310">
        <v>6.8446252999999997</v>
      </c>
      <c r="U3310">
        <v>1.1602626</v>
      </c>
      <c r="V3310"/>
      <c r="W3310">
        <v>3.2364184999999996</v>
      </c>
      <c r="X3310"/>
      <c r="Y3310">
        <v>0.25426840000000001</v>
      </c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  <c r="AW3310"/>
      <c r="AX3310"/>
      <c r="AY3310"/>
      <c r="AZ3310"/>
      <c r="BA3310"/>
      <c r="BB3310"/>
      <c r="BC3310"/>
    </row>
    <row r="3311" spans="1:55" x14ac:dyDescent="0.2">
      <c r="A3311" s="3" t="str">
        <f t="shared" si="51"/>
        <v>IndiaAR5_FAO2000</v>
      </c>
      <c r="B3311" t="s">
        <v>175</v>
      </c>
      <c r="C3311" t="s">
        <v>176</v>
      </c>
      <c r="D3311" t="s">
        <v>145</v>
      </c>
      <c r="E3311" t="s">
        <v>58</v>
      </c>
      <c r="F3311">
        <v>1543.006837832886</v>
      </c>
      <c r="G3311">
        <v>1.4561700654076384</v>
      </c>
      <c r="H3311" t="s">
        <v>257</v>
      </c>
      <c r="I3311" t="s">
        <v>101</v>
      </c>
      <c r="J3311">
        <v>4.2697780688291803E-2</v>
      </c>
      <c r="K3311">
        <v>0.64262909769443177</v>
      </c>
      <c r="L3311">
        <v>4.4139318329693818E-2</v>
      </c>
      <c r="M3311"/>
      <c r="N3311">
        <v>3.208211317425242E-2</v>
      </c>
      <c r="O3311">
        <v>0.28114947080162195</v>
      </c>
      <c r="P3311">
        <v>132.15436360000001</v>
      </c>
      <c r="Q3311">
        <v>32.965593699999999</v>
      </c>
      <c r="R3311">
        <v>345.77107599999999</v>
      </c>
      <c r="S3311">
        <v>139.52530900000002</v>
      </c>
      <c r="T3311">
        <v>6.8345582</v>
      </c>
      <c r="U3311">
        <v>0.76649740000000011</v>
      </c>
      <c r="V3311"/>
      <c r="W3311">
        <v>1.8456829000000001</v>
      </c>
      <c r="X3311"/>
      <c r="Y3311">
        <v>0.18824930000000001</v>
      </c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  <c r="AW3311"/>
      <c r="AX3311"/>
      <c r="AY3311"/>
      <c r="AZ3311"/>
      <c r="BA3311"/>
      <c r="BB3311"/>
      <c r="BC3311"/>
    </row>
    <row r="3312" spans="1:55" x14ac:dyDescent="0.2">
      <c r="A3312" s="3" t="str">
        <f t="shared" si="51"/>
        <v>IndiaAR5_FAO2001</v>
      </c>
      <c r="B3312" t="s">
        <v>175</v>
      </c>
      <c r="C3312" t="s">
        <v>176</v>
      </c>
      <c r="D3312" t="s">
        <v>145</v>
      </c>
      <c r="E3312" t="s">
        <v>55</v>
      </c>
      <c r="F3312">
        <v>1790.9123137093959</v>
      </c>
      <c r="G3312">
        <v>1.6598337379539705</v>
      </c>
      <c r="H3312" t="s">
        <v>305</v>
      </c>
      <c r="I3312" t="s">
        <v>100</v>
      </c>
      <c r="J3312">
        <v>4.9468283344487801E-2</v>
      </c>
      <c r="K3312">
        <v>0.56233808193739054</v>
      </c>
      <c r="L3312">
        <v>3.8707912983420738E-2</v>
      </c>
      <c r="M3312"/>
      <c r="N3312">
        <v>2.8007309244588198E-2</v>
      </c>
      <c r="O3312">
        <v>0.3709466958346006</v>
      </c>
      <c r="P3312">
        <v>132.71003200000001</v>
      </c>
      <c r="Q3312">
        <v>33.165813100000001</v>
      </c>
      <c r="R3312">
        <v>347.24549999999999</v>
      </c>
      <c r="S3312">
        <v>142.34353099999998</v>
      </c>
      <c r="T3312">
        <v>6.8367559</v>
      </c>
      <c r="U3312">
        <v>0.50379770000000001</v>
      </c>
      <c r="V3312"/>
      <c r="W3312">
        <v>1.2954456999999999</v>
      </c>
      <c r="X3312">
        <v>23.187626000000002</v>
      </c>
      <c r="Y3312">
        <v>0.17247090000000001</v>
      </c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/>
      <c r="AW3312"/>
      <c r="AX3312"/>
      <c r="AY3312"/>
      <c r="AZ3312"/>
      <c r="BA3312"/>
      <c r="BB3312"/>
      <c r="BC3312"/>
    </row>
    <row r="3313" spans="1:55" x14ac:dyDescent="0.2">
      <c r="A3313" s="3" t="str">
        <f t="shared" si="51"/>
        <v>IndiaAR5_FAO2002</v>
      </c>
      <c r="B3313" t="s">
        <v>175</v>
      </c>
      <c r="C3313" t="s">
        <v>176</v>
      </c>
      <c r="D3313" t="s">
        <v>145</v>
      </c>
      <c r="E3313" t="s">
        <v>52</v>
      </c>
      <c r="F3313">
        <v>1810.0401004557045</v>
      </c>
      <c r="G3313">
        <v>1.648018402935217</v>
      </c>
      <c r="H3313" t="s">
        <v>257</v>
      </c>
      <c r="I3313" t="s">
        <v>100</v>
      </c>
      <c r="J3313">
        <v>4.8744205427688023E-2</v>
      </c>
      <c r="K3313">
        <v>0.57427307444404452</v>
      </c>
      <c r="L3313">
        <v>3.8970233854068247E-2</v>
      </c>
      <c r="M3313"/>
      <c r="N3313">
        <v>2.8952038127114655E-2</v>
      </c>
      <c r="O3313">
        <v>0.35780465357477254</v>
      </c>
      <c r="P3313">
        <v>121.70337480000001</v>
      </c>
      <c r="Q3313">
        <v>33.313353900000003</v>
      </c>
      <c r="R3313">
        <v>348.17210400000005</v>
      </c>
      <c r="S3313">
        <v>136.195266</v>
      </c>
      <c r="T3313">
        <v>6.8320198000000003</v>
      </c>
      <c r="U3313">
        <v>0.14915410000000001</v>
      </c>
      <c r="V3313"/>
      <c r="W3313">
        <v>0.90374450000000006</v>
      </c>
      <c r="X3313">
        <v>23.187626000000002</v>
      </c>
      <c r="Y3313">
        <v>0.11501599999999999</v>
      </c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/>
      <c r="AW3313"/>
      <c r="AX3313"/>
      <c r="AY3313"/>
      <c r="AZ3313"/>
      <c r="BA3313"/>
      <c r="BB3313"/>
      <c r="BC3313"/>
    </row>
    <row r="3314" spans="1:55" x14ac:dyDescent="0.2">
      <c r="A3314" s="3" t="str">
        <f t="shared" si="51"/>
        <v>IndiaAR5_FAO2003</v>
      </c>
      <c r="B3314" t="s">
        <v>175</v>
      </c>
      <c r="C3314" t="s">
        <v>176</v>
      </c>
      <c r="D3314" t="s">
        <v>145</v>
      </c>
      <c r="E3314" t="s">
        <v>50</v>
      </c>
      <c r="F3314">
        <v>1854.7540218859058</v>
      </c>
      <c r="G3314">
        <v>1.6598612133566997</v>
      </c>
      <c r="H3314" t="s">
        <v>305</v>
      </c>
      <c r="I3314" t="s">
        <v>100</v>
      </c>
      <c r="J3314">
        <v>4.8650567195404712E-2</v>
      </c>
      <c r="K3314">
        <v>0.57519707858680824</v>
      </c>
      <c r="L3314">
        <v>3.8685935252504244E-2</v>
      </c>
      <c r="M3314"/>
      <c r="N3314">
        <v>2.9141365573124425E-2</v>
      </c>
      <c r="O3314">
        <v>0.35697562058756316</v>
      </c>
      <c r="P3314">
        <v>125.88980040000001</v>
      </c>
      <c r="Q3314">
        <v>33.533627299999999</v>
      </c>
      <c r="R3314">
        <v>349.69182640000002</v>
      </c>
      <c r="S3314">
        <v>141.6537625</v>
      </c>
      <c r="T3314">
        <v>6.8267533999999994</v>
      </c>
      <c r="U3314">
        <v>1.057477</v>
      </c>
      <c r="V3314"/>
      <c r="W3314">
        <v>3.7647680000000001</v>
      </c>
      <c r="X3314">
        <v>23.187626000000002</v>
      </c>
      <c r="Y3314">
        <v>0.23294029999999999</v>
      </c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/>
      <c r="AW3314"/>
      <c r="AX3314"/>
      <c r="AY3314"/>
      <c r="AZ3314"/>
      <c r="BA3314"/>
      <c r="BB3314"/>
      <c r="BC3314"/>
    </row>
    <row r="3315" spans="1:55" x14ac:dyDescent="0.2">
      <c r="A3315" s="3" t="str">
        <f t="shared" si="51"/>
        <v>IndiaAR5_FAO2004</v>
      </c>
      <c r="B3315" t="s">
        <v>175</v>
      </c>
      <c r="C3315" t="s">
        <v>176</v>
      </c>
      <c r="D3315" t="s">
        <v>145</v>
      </c>
      <c r="E3315" t="s">
        <v>46</v>
      </c>
      <c r="F3315">
        <v>1944.8461862483223</v>
      </c>
      <c r="G3315">
        <v>1.7116138400736567</v>
      </c>
      <c r="H3315" t="s">
        <v>256</v>
      </c>
      <c r="I3315" t="s">
        <v>100</v>
      </c>
      <c r="J3315">
        <v>4.8680097805583293E-2</v>
      </c>
      <c r="K3315">
        <v>0.5860067759120996</v>
      </c>
      <c r="L3315">
        <v>3.7518700715740441E-2</v>
      </c>
      <c r="M3315"/>
      <c r="N3315">
        <v>3.0123605873950403E-2</v>
      </c>
      <c r="O3315">
        <v>0.34635091749820951</v>
      </c>
      <c r="P3315">
        <v>123.86279639999999</v>
      </c>
      <c r="Q3315">
        <v>34.008949299999998</v>
      </c>
      <c r="R3315">
        <v>355.999504</v>
      </c>
      <c r="S3315">
        <v>146.22790099999997</v>
      </c>
      <c r="T3315">
        <v>6.8256063999999999</v>
      </c>
      <c r="U3315">
        <v>1.5516763</v>
      </c>
      <c r="V3315"/>
      <c r="W3315">
        <v>5.7163197999999991</v>
      </c>
      <c r="X3315">
        <v>23.187626000000002</v>
      </c>
      <c r="Y3315">
        <v>0.46183749999999996</v>
      </c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  <c r="AW3315"/>
      <c r="AX3315"/>
      <c r="AY3315"/>
      <c r="AZ3315"/>
      <c r="BA3315"/>
      <c r="BB3315"/>
      <c r="BC3315"/>
    </row>
    <row r="3316" spans="1:55" x14ac:dyDescent="0.2">
      <c r="A3316" s="3" t="str">
        <f t="shared" si="51"/>
        <v>IndiaAR5_FAO2005</v>
      </c>
      <c r="B3316" t="s">
        <v>175</v>
      </c>
      <c r="C3316" t="s">
        <v>176</v>
      </c>
      <c r="D3316" t="s">
        <v>145</v>
      </c>
      <c r="E3316" t="s">
        <v>43</v>
      </c>
      <c r="F3316">
        <v>2016.8687775496642</v>
      </c>
      <c r="G3316">
        <v>1.746753122723042</v>
      </c>
      <c r="H3316" t="s">
        <v>256</v>
      </c>
      <c r="I3316" t="s">
        <v>100</v>
      </c>
      <c r="J3316">
        <v>4.9358196964542342E-2</v>
      </c>
      <c r="K3316">
        <v>0.58957993434472866</v>
      </c>
      <c r="L3316">
        <v>3.6781426152140077E-2</v>
      </c>
      <c r="M3316"/>
      <c r="N3316">
        <v>3.1043911084819312E-2</v>
      </c>
      <c r="O3316">
        <v>0.3425947284183119</v>
      </c>
      <c r="P3316">
        <v>129.044398</v>
      </c>
      <c r="Q3316">
        <v>34.5286957</v>
      </c>
      <c r="R3316">
        <v>362.73095039999998</v>
      </c>
      <c r="S3316">
        <v>153.73368149999999</v>
      </c>
      <c r="T3316">
        <v>6.8166681000000002</v>
      </c>
      <c r="U3316">
        <v>0.95148920000000003</v>
      </c>
      <c r="V3316"/>
      <c r="W3316">
        <v>3.3190847999999997</v>
      </c>
      <c r="X3316">
        <v>23.187626000000002</v>
      </c>
      <c r="Y3316">
        <v>0.21975440000000002</v>
      </c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  <c r="AW3316"/>
      <c r="AX3316"/>
      <c r="AY3316"/>
      <c r="AZ3316"/>
      <c r="BA3316"/>
      <c r="BB3316"/>
      <c r="BC3316"/>
    </row>
    <row r="3317" spans="1:55" x14ac:dyDescent="0.2">
      <c r="A3317" s="3" t="str">
        <f t="shared" si="51"/>
        <v>IndiaAR5_FAO2006</v>
      </c>
      <c r="B3317" t="s">
        <v>175</v>
      </c>
      <c r="C3317" t="s">
        <v>176</v>
      </c>
      <c r="D3317" t="s">
        <v>145</v>
      </c>
      <c r="E3317" t="s">
        <v>39</v>
      </c>
      <c r="F3317">
        <v>2114.756378212081</v>
      </c>
      <c r="G3317">
        <v>1.8038243432751337</v>
      </c>
      <c r="H3317" t="s">
        <v>297</v>
      </c>
      <c r="I3317" t="s">
        <v>231</v>
      </c>
      <c r="J3317">
        <v>4.9959977516070252E-2</v>
      </c>
      <c r="K3317">
        <v>0.59860056451624477</v>
      </c>
      <c r="L3317">
        <v>3.5653524338224538E-2</v>
      </c>
      <c r="M3317"/>
      <c r="N3317">
        <v>3.2016553158356241E-2</v>
      </c>
      <c r="O3317">
        <v>0.33372935798717446</v>
      </c>
      <c r="P3317">
        <v>129.4883408</v>
      </c>
      <c r="Q3317">
        <v>35.013929400000002</v>
      </c>
      <c r="R3317">
        <v>369.01791359999999</v>
      </c>
      <c r="S3317">
        <v>161.00432749999999</v>
      </c>
      <c r="T3317">
        <v>6.8206935</v>
      </c>
      <c r="U3317">
        <v>1.7095008000000003</v>
      </c>
      <c r="V3317"/>
      <c r="W3317">
        <v>3.5015119000000001</v>
      </c>
      <c r="X3317">
        <v>23.187626000000002</v>
      </c>
      <c r="Y3317">
        <v>0.26405829999999997</v>
      </c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  <c r="AW3317"/>
      <c r="AX3317"/>
      <c r="AY3317"/>
      <c r="AZ3317"/>
      <c r="BA3317"/>
      <c r="BB3317"/>
      <c r="BC3317"/>
    </row>
    <row r="3318" spans="1:55" x14ac:dyDescent="0.2">
      <c r="A3318" s="3" t="str">
        <f t="shared" si="51"/>
        <v>IndiaAR5_FAO2007</v>
      </c>
      <c r="B3318" t="s">
        <v>175</v>
      </c>
      <c r="C3318" t="s">
        <v>176</v>
      </c>
      <c r="D3318" t="s">
        <v>145</v>
      </c>
      <c r="E3318" t="s">
        <v>37</v>
      </c>
      <c r="F3318">
        <v>2261.7186337436242</v>
      </c>
      <c r="G3318">
        <v>1.9010962474766642</v>
      </c>
      <c r="H3318" t="s">
        <v>298</v>
      </c>
      <c r="I3318" t="s">
        <v>231</v>
      </c>
      <c r="J3318">
        <v>5.254004139123581E-2</v>
      </c>
      <c r="K3318">
        <v>0.61398885114417634</v>
      </c>
      <c r="L3318">
        <v>3.3874118936354176E-2</v>
      </c>
      <c r="M3318"/>
      <c r="N3318">
        <v>3.1393350145625804E-2</v>
      </c>
      <c r="O3318">
        <v>0.3207436797738436</v>
      </c>
      <c r="P3318">
        <v>129.78390880000001</v>
      </c>
      <c r="Q3318">
        <v>35.797071100000004</v>
      </c>
      <c r="R3318">
        <v>378.34989360000003</v>
      </c>
      <c r="S3318">
        <v>167.81864350000001</v>
      </c>
      <c r="T3318">
        <v>6.8188329000000003</v>
      </c>
      <c r="U3318">
        <v>1.4554211000000001</v>
      </c>
      <c r="V3318"/>
      <c r="W3318">
        <v>5.7279949999999999</v>
      </c>
      <c r="X3318">
        <v>23.187626000000002</v>
      </c>
      <c r="Y3318">
        <v>0.34849999999999998</v>
      </c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  <c r="AW3318"/>
      <c r="AX3318"/>
      <c r="AY3318"/>
      <c r="AZ3318"/>
      <c r="BA3318"/>
      <c r="BB3318"/>
      <c r="BC3318"/>
    </row>
    <row r="3319" spans="1:55" x14ac:dyDescent="0.2">
      <c r="A3319" s="3" t="str">
        <f t="shared" si="51"/>
        <v>IndiaAR5_FAO2008</v>
      </c>
      <c r="B3319" t="s">
        <v>175</v>
      </c>
      <c r="C3319" t="s">
        <v>176</v>
      </c>
      <c r="D3319" t="s">
        <v>145</v>
      </c>
      <c r="E3319" t="s">
        <v>33</v>
      </c>
      <c r="F3319">
        <v>2360.9565721630875</v>
      </c>
      <c r="G3319">
        <v>1.9564833635560912</v>
      </c>
      <c r="H3319" t="s">
        <v>244</v>
      </c>
      <c r="I3319" t="s">
        <v>231</v>
      </c>
      <c r="J3319">
        <v>5.4565058153651959E-2</v>
      </c>
      <c r="K3319">
        <v>0.62530676373707894</v>
      </c>
      <c r="L3319">
        <v>3.2965000253559869E-2</v>
      </c>
      <c r="M3319"/>
      <c r="N3319">
        <v>3.2100819173714462E-2</v>
      </c>
      <c r="O3319">
        <v>0.30962741683564671</v>
      </c>
      <c r="P3319">
        <v>134.59398119999997</v>
      </c>
      <c r="Q3319">
        <v>35.834168699999999</v>
      </c>
      <c r="R3319">
        <v>378.47913040000003</v>
      </c>
      <c r="S3319">
        <v>170.62880950000002</v>
      </c>
      <c r="T3319">
        <v>6.8181031000000001</v>
      </c>
      <c r="U3319">
        <v>1.2539634999999998</v>
      </c>
      <c r="V3319"/>
      <c r="W3319">
        <v>3.4412772999999999</v>
      </c>
      <c r="X3319">
        <v>23.187626000000002</v>
      </c>
      <c r="Y3319">
        <v>0.34929939999999998</v>
      </c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  <c r="AW3319"/>
      <c r="AX3319"/>
      <c r="AY3319"/>
      <c r="AZ3319"/>
      <c r="BA3319"/>
      <c r="BB3319"/>
      <c r="BC3319"/>
    </row>
    <row r="3320" spans="1:55" x14ac:dyDescent="0.2">
      <c r="A3320" s="3" t="str">
        <f t="shared" si="51"/>
        <v>IndiaAR5_FAO2009</v>
      </c>
      <c r="B3320" t="s">
        <v>175</v>
      </c>
      <c r="C3320" t="s">
        <v>176</v>
      </c>
      <c r="D3320" t="s">
        <v>145</v>
      </c>
      <c r="E3320" t="s">
        <v>31</v>
      </c>
      <c r="F3320">
        <v>2513.5197179577185</v>
      </c>
      <c r="G3320">
        <v>2.0541330696090578</v>
      </c>
      <c r="H3320" t="s">
        <v>192</v>
      </c>
      <c r="I3320" t="s">
        <v>231</v>
      </c>
      <c r="J3320">
        <v>5.8178035308839117E-2</v>
      </c>
      <c r="K3320">
        <v>0.64446485980778268</v>
      </c>
      <c r="L3320">
        <v>3.1447591771519831E-2</v>
      </c>
      <c r="M3320"/>
      <c r="N3320">
        <v>3.3297671946653049E-2</v>
      </c>
      <c r="O3320">
        <v>0.29078987647404447</v>
      </c>
      <c r="P3320">
        <v>123.8970796</v>
      </c>
      <c r="Q3320">
        <v>35.887220700000007</v>
      </c>
      <c r="R3320">
        <v>378.74816559999999</v>
      </c>
      <c r="S3320">
        <v>173.47326649999999</v>
      </c>
      <c r="T3320">
        <v>6.8275658999999997</v>
      </c>
      <c r="U3320">
        <v>2.8674327000000002</v>
      </c>
      <c r="V3320"/>
      <c r="W3320">
        <v>10.761745999999999</v>
      </c>
      <c r="X3320">
        <v>23.187626000000002</v>
      </c>
      <c r="Y3320">
        <v>0.67335469999999986</v>
      </c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/>
      <c r="AW3320"/>
      <c r="AX3320"/>
      <c r="AY3320"/>
      <c r="AZ3320"/>
      <c r="BA3320"/>
      <c r="BB3320"/>
      <c r="BC3320"/>
    </row>
    <row r="3321" spans="1:55" x14ac:dyDescent="0.2">
      <c r="A3321" s="3" t="str">
        <f t="shared" si="51"/>
        <v>IndiaAR5_FAO2010</v>
      </c>
      <c r="B3321" t="s">
        <v>175</v>
      </c>
      <c r="C3321" t="s">
        <v>176</v>
      </c>
      <c r="D3321" t="s">
        <v>145</v>
      </c>
      <c r="E3321" t="s">
        <v>30</v>
      </c>
      <c r="F3321">
        <v>2622.3931150067115</v>
      </c>
      <c r="G3321">
        <v>2.1137871394695082</v>
      </c>
      <c r="H3321" t="s">
        <v>192</v>
      </c>
      <c r="I3321" t="s">
        <v>231</v>
      </c>
      <c r="J3321">
        <v>5.8326273379601057E-2</v>
      </c>
      <c r="K3321">
        <v>0.65416600630539756</v>
      </c>
      <c r="L3321">
        <v>3.0605384654464593E-2</v>
      </c>
      <c r="M3321"/>
      <c r="N3321">
        <v>3.3683001032350543E-2</v>
      </c>
      <c r="O3321">
        <v>0.28154560800778733</v>
      </c>
      <c r="P3321">
        <v>126.68753720000001</v>
      </c>
      <c r="Q3321">
        <v>35.972542400000002</v>
      </c>
      <c r="R3321">
        <v>379.33430360000006</v>
      </c>
      <c r="S3321">
        <v>179.79778300000001</v>
      </c>
      <c r="T3321">
        <v>6.8257383000000003</v>
      </c>
      <c r="U3321">
        <v>3.2934158999999998</v>
      </c>
      <c r="V3321"/>
      <c r="W3321">
        <v>8.5416176000000004</v>
      </c>
      <c r="X3321">
        <v>23.187626000000002</v>
      </c>
      <c r="Y3321">
        <v>0.43777020000000005</v>
      </c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  <c r="AW3321"/>
      <c r="AX3321"/>
      <c r="AY3321"/>
      <c r="AZ3321"/>
      <c r="BA3321"/>
      <c r="BB3321"/>
      <c r="BC3321"/>
    </row>
    <row r="3322" spans="1:55" x14ac:dyDescent="0.2">
      <c r="A3322" s="3" t="str">
        <f t="shared" si="51"/>
        <v>IndiaAR5_FAO2011</v>
      </c>
      <c r="B3322" t="s">
        <v>175</v>
      </c>
      <c r="C3322" t="s">
        <v>176</v>
      </c>
      <c r="D3322" t="s">
        <v>145</v>
      </c>
      <c r="E3322" t="s">
        <v>29</v>
      </c>
      <c r="F3322">
        <v>2660.0950766456849</v>
      </c>
      <c r="G3322">
        <v>2.1151799092463648</v>
      </c>
      <c r="H3322" t="s">
        <v>190</v>
      </c>
      <c r="I3322" t="s">
        <v>231</v>
      </c>
      <c r="J3322">
        <v>5.8984369802729343E-2</v>
      </c>
      <c r="K3322">
        <v>0.68072426812830544</v>
      </c>
      <c r="L3322">
        <v>3.0624021011194744E-2</v>
      </c>
      <c r="M3322"/>
      <c r="N3322">
        <v>3.521967629950544E-2</v>
      </c>
      <c r="O3322">
        <v>0.25343203456099433</v>
      </c>
      <c r="P3322">
        <v>130.07947680000001</v>
      </c>
      <c r="Q3322">
        <v>36.027827399999993</v>
      </c>
      <c r="R3322">
        <v>379.64802960000003</v>
      </c>
      <c r="S3322">
        <v>185.96178899999998</v>
      </c>
      <c r="T3322">
        <v>6.8267070999999993</v>
      </c>
      <c r="U3322">
        <v>0.98602000000000001</v>
      </c>
      <c r="V3322"/>
      <c r="W3322">
        <v>4.1632137999999994</v>
      </c>
      <c r="X3322"/>
      <c r="Y3322">
        <v>0.3795732</v>
      </c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  <c r="AW3322"/>
      <c r="AX3322"/>
      <c r="AY3322"/>
      <c r="AZ3322"/>
      <c r="BA3322"/>
      <c r="BB3322"/>
      <c r="BC3322"/>
    </row>
    <row r="3323" spans="1:55" x14ac:dyDescent="0.2">
      <c r="A3323" s="3" t="str">
        <f t="shared" si="51"/>
        <v>IndiaAR5_FAO2012</v>
      </c>
      <c r="B3323" t="s">
        <v>175</v>
      </c>
      <c r="C3323" t="s">
        <v>176</v>
      </c>
      <c r="D3323" t="s">
        <v>145</v>
      </c>
      <c r="E3323" t="s">
        <v>28</v>
      </c>
      <c r="F3323">
        <v>2816.0977423045069</v>
      </c>
      <c r="G3323">
        <v>2.2095927751652709</v>
      </c>
      <c r="H3323" t="s">
        <v>221</v>
      </c>
      <c r="I3323" t="s">
        <v>231</v>
      </c>
      <c r="J3323">
        <v>6.1754966480710216E-2</v>
      </c>
      <c r="K3323">
        <v>0.69498672453905619</v>
      </c>
      <c r="L3323">
        <v>2.9354899087838605E-2</v>
      </c>
      <c r="M3323"/>
      <c r="N3323">
        <v>3.6453033397775912E-2</v>
      </c>
      <c r="O3323">
        <v>0.23920534297532928</v>
      </c>
      <c r="P3323">
        <v>126.36714159999998</v>
      </c>
      <c r="Q3323">
        <v>36.051752300000004</v>
      </c>
      <c r="R3323">
        <v>379.65914839999999</v>
      </c>
      <c r="S3323">
        <v>183.18334349999998</v>
      </c>
      <c r="T3323">
        <v>6.8246313000000001</v>
      </c>
      <c r="U3323">
        <v>2.2781073999999997</v>
      </c>
      <c r="V3323"/>
      <c r="W3323">
        <v>9.8625086</v>
      </c>
      <c r="X3323"/>
      <c r="Y3323">
        <v>0.64591790000000004</v>
      </c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  <c r="AW3323"/>
      <c r="AX3323"/>
      <c r="AY3323"/>
      <c r="AZ3323"/>
      <c r="BA3323"/>
      <c r="BB3323"/>
      <c r="BC3323"/>
    </row>
    <row r="3324" spans="1:55" x14ac:dyDescent="0.2">
      <c r="A3324" s="3" t="str">
        <f t="shared" si="51"/>
        <v>IndiaAR5_FAO2013</v>
      </c>
      <c r="B3324" t="s">
        <v>175</v>
      </c>
      <c r="C3324" t="s">
        <v>176</v>
      </c>
      <c r="D3324" t="s">
        <v>145</v>
      </c>
      <c r="E3324" t="s">
        <v>27</v>
      </c>
      <c r="F3324">
        <v>2879.8074224327415</v>
      </c>
      <c r="G3324">
        <v>2.2304514812693808</v>
      </c>
      <c r="H3324" t="s">
        <v>222</v>
      </c>
      <c r="I3324" t="s">
        <v>231</v>
      </c>
      <c r="J3324">
        <v>6.2338250943989086E-2</v>
      </c>
      <c r="K3324">
        <v>0.6990633053474431</v>
      </c>
      <c r="L3324">
        <v>2.9123378845576572E-2</v>
      </c>
      <c r="M3324"/>
      <c r="N3324">
        <v>3.8312604418455166E-2</v>
      </c>
      <c r="O3324">
        <v>0.23350071138852513</v>
      </c>
      <c r="P3324">
        <v>130.45174519999998</v>
      </c>
      <c r="Q3324">
        <v>36.033105999999997</v>
      </c>
      <c r="R3324">
        <v>379.16124120000006</v>
      </c>
      <c r="S3324">
        <v>182.81613300000001</v>
      </c>
      <c r="T3324">
        <v>6.8236680999999999</v>
      </c>
      <c r="U3324">
        <v>1.6557732000000001</v>
      </c>
      <c r="V3324"/>
      <c r="W3324">
        <v>5.6975269000000006</v>
      </c>
      <c r="X3324"/>
      <c r="Y3324">
        <v>0.2932169</v>
      </c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  <c r="AW3324"/>
      <c r="AX3324"/>
      <c r="AY3324"/>
      <c r="AZ3324"/>
      <c r="BA3324"/>
      <c r="BB3324"/>
      <c r="BC3324"/>
    </row>
    <row r="3325" spans="1:55" x14ac:dyDescent="0.2">
      <c r="A3325" s="3" t="str">
        <f t="shared" si="51"/>
        <v>IndiaAR5_FAO2014</v>
      </c>
      <c r="B3325" t="s">
        <v>175</v>
      </c>
      <c r="C3325" t="s">
        <v>176</v>
      </c>
      <c r="D3325" t="s">
        <v>145</v>
      </c>
      <c r="E3325" t="s">
        <v>24</v>
      </c>
      <c r="F3325">
        <v>3061.0235203609768</v>
      </c>
      <c r="G3325">
        <v>2.3415809484184873</v>
      </c>
      <c r="H3325" t="s">
        <v>240</v>
      </c>
      <c r="I3325" t="s">
        <v>231</v>
      </c>
      <c r="J3325">
        <v>6.537993882624997E-2</v>
      </c>
      <c r="K3325">
        <v>0.71368932794616369</v>
      </c>
      <c r="L3325">
        <v>2.7792396732303715E-2</v>
      </c>
      <c r="M3325"/>
      <c r="N3325">
        <v>3.8683315993730746E-2</v>
      </c>
      <c r="O3325">
        <v>0.21983495932780181</v>
      </c>
      <c r="P3325">
        <v>130.37504479999998</v>
      </c>
      <c r="Q3325">
        <v>36.077377900000002</v>
      </c>
      <c r="R3325">
        <v>379.31947200000002</v>
      </c>
      <c r="S3325">
        <v>184.03688200000002</v>
      </c>
      <c r="T3325">
        <v>6.8186181000000001</v>
      </c>
      <c r="U3325">
        <v>1.7836649000000002</v>
      </c>
      <c r="V3325"/>
      <c r="W3325">
        <v>4.7862160000000005</v>
      </c>
      <c r="X3325"/>
      <c r="Y3325">
        <v>0.33196270000000005</v>
      </c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  <c r="AW3325"/>
      <c r="AX3325"/>
      <c r="AY3325"/>
      <c r="AZ3325"/>
      <c r="BA3325"/>
      <c r="BB3325"/>
      <c r="BC3325"/>
    </row>
    <row r="3326" spans="1:55" x14ac:dyDescent="0.2">
      <c r="A3326" s="3" t="str">
        <f t="shared" si="51"/>
        <v>IndiaAR5_FAO2015</v>
      </c>
      <c r="B3326" t="s">
        <v>175</v>
      </c>
      <c r="C3326" t="s">
        <v>176</v>
      </c>
      <c r="D3326" t="s">
        <v>145</v>
      </c>
      <c r="E3326" t="s">
        <v>22</v>
      </c>
      <c r="F3326">
        <v>3079.6466025788595</v>
      </c>
      <c r="G3326">
        <v>2.3280101135971085</v>
      </c>
      <c r="H3326" t="s">
        <v>240</v>
      </c>
      <c r="I3326" t="s">
        <v>231</v>
      </c>
      <c r="J3326">
        <v>6.5894106940495772E-2</v>
      </c>
      <c r="K3326">
        <v>0.71336529516013802</v>
      </c>
      <c r="L3326">
        <v>2.8015109766297203E-2</v>
      </c>
      <c r="M3326"/>
      <c r="N3326">
        <v>3.9026606990548864E-2</v>
      </c>
      <c r="O3326">
        <v>0.21959298808301597</v>
      </c>
      <c r="P3326">
        <v>128.2469552</v>
      </c>
      <c r="Q3326">
        <v>36.366962899999997</v>
      </c>
      <c r="R3326">
        <v>382.9487704</v>
      </c>
      <c r="S3326">
        <v>186.9324575</v>
      </c>
      <c r="T3326">
        <v>6.8169572000000001</v>
      </c>
      <c r="U3326">
        <v>1.0107147999999999</v>
      </c>
      <c r="V3326"/>
      <c r="W3326">
        <v>3.5863463000000002</v>
      </c>
      <c r="X3326"/>
      <c r="Y3326">
        <v>0.24353239999999998</v>
      </c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  <c r="AW3326"/>
      <c r="AX3326"/>
      <c r="AY3326"/>
      <c r="AZ3326"/>
      <c r="BA3326"/>
      <c r="BB3326"/>
      <c r="BC3326"/>
    </row>
    <row r="3327" spans="1:55" x14ac:dyDescent="0.2">
      <c r="A3327" s="3" t="str">
        <f t="shared" si="51"/>
        <v>IndiaAR5_FAO2016</v>
      </c>
      <c r="B3327" t="s">
        <v>175</v>
      </c>
      <c r="C3327" t="s">
        <v>176</v>
      </c>
      <c r="D3327" t="s">
        <v>145</v>
      </c>
      <c r="E3327" t="s">
        <v>21</v>
      </c>
      <c r="F3327">
        <v>3154.11801143708</v>
      </c>
      <c r="G3327">
        <v>2.3562172318115016</v>
      </c>
      <c r="H3327" t="s">
        <v>236</v>
      </c>
      <c r="I3327" t="s">
        <v>231</v>
      </c>
      <c r="J3327">
        <v>6.668515773769243E-2</v>
      </c>
      <c r="K3327">
        <v>0.70714316508239516</v>
      </c>
      <c r="L3327">
        <v>2.7729592865788719E-2</v>
      </c>
      <c r="M3327"/>
      <c r="N3327">
        <v>3.9952848568546862E-2</v>
      </c>
      <c r="O3327">
        <v>0.22517439348326937</v>
      </c>
      <c r="P3327">
        <v>127.65581920000001</v>
      </c>
      <c r="Q3327">
        <v>36.668334999999999</v>
      </c>
      <c r="R3327">
        <v>386.73156760000001</v>
      </c>
      <c r="S3327">
        <v>185.50935450000003</v>
      </c>
      <c r="T3327">
        <v>6.8073356</v>
      </c>
      <c r="U3327">
        <v>1.3895976000000001</v>
      </c>
      <c r="V3327"/>
      <c r="W3327">
        <v>4.7115725999999993</v>
      </c>
      <c r="X3327"/>
      <c r="Y3327">
        <v>0.37751599999999996</v>
      </c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  <c r="AW3327"/>
      <c r="AX3327"/>
      <c r="AY3327"/>
      <c r="AZ3327"/>
      <c r="BA3327"/>
      <c r="BB3327"/>
      <c r="BC3327"/>
    </row>
    <row r="3328" spans="1:55" x14ac:dyDescent="0.2">
      <c r="A3328" s="3" t="str">
        <f t="shared" si="51"/>
        <v>IndiaAR5_FAO2017</v>
      </c>
      <c r="B3328" t="s">
        <v>175</v>
      </c>
      <c r="C3328" t="s">
        <v>176</v>
      </c>
      <c r="D3328" t="s">
        <v>145</v>
      </c>
      <c r="E3328" t="s">
        <v>20</v>
      </c>
      <c r="F3328">
        <v>3276.9954522134217</v>
      </c>
      <c r="G3328">
        <v>2.4198832566157806</v>
      </c>
      <c r="H3328" t="s">
        <v>236</v>
      </c>
      <c r="I3328" t="s">
        <v>231</v>
      </c>
      <c r="J3328">
        <v>6.8327665654675351E-2</v>
      </c>
      <c r="K3328">
        <v>0.71545737660360242</v>
      </c>
      <c r="L3328">
        <v>2.7051663725402773E-2</v>
      </c>
      <c r="M3328"/>
      <c r="N3328">
        <v>3.7761370966913496E-2</v>
      </c>
      <c r="O3328">
        <v>0.2197295887040813</v>
      </c>
      <c r="P3328">
        <v>129.38214239999999</v>
      </c>
      <c r="Q3328">
        <v>36.866469600000002</v>
      </c>
      <c r="R3328">
        <v>389.2010444</v>
      </c>
      <c r="S3328">
        <v>188.16391250000001</v>
      </c>
      <c r="T3328">
        <v>6.8075973999999997</v>
      </c>
      <c r="U3328">
        <v>1.2806930999999999</v>
      </c>
      <c r="V3328"/>
      <c r="W3328">
        <v>7.4514573999999989</v>
      </c>
      <c r="X3328"/>
      <c r="Y3328">
        <v>0.42800270000000001</v>
      </c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  <c r="AW3328"/>
      <c r="AX3328"/>
      <c r="AY3328"/>
      <c r="AZ3328"/>
      <c r="BA3328"/>
      <c r="BB3328"/>
      <c r="BC3328"/>
    </row>
    <row r="3329" spans="1:55" x14ac:dyDescent="0.2">
      <c r="A3329" s="3" t="str">
        <f t="shared" si="51"/>
        <v>IndiaAR5_FAO2018</v>
      </c>
      <c r="B3329" t="s">
        <v>175</v>
      </c>
      <c r="C3329" t="s">
        <v>176</v>
      </c>
      <c r="D3329" t="s">
        <v>145</v>
      </c>
      <c r="E3329" t="s">
        <v>19</v>
      </c>
      <c r="F3329">
        <v>3440.7954248738238</v>
      </c>
      <c r="G3329">
        <v>2.5133580100162471</v>
      </c>
      <c r="H3329" t="s">
        <v>239</v>
      </c>
      <c r="I3329" t="s">
        <v>231</v>
      </c>
      <c r="J3329">
        <v>7.0029352412857709E-2</v>
      </c>
      <c r="K3329">
        <v>0.72115054340385665</v>
      </c>
      <c r="L3329">
        <v>2.6108483247093629E-2</v>
      </c>
      <c r="M3329"/>
      <c r="N3329">
        <v>4.1203171090233005E-2</v>
      </c>
      <c r="O3329">
        <v>0.21153780225881669</v>
      </c>
      <c r="P3329">
        <v>130.51233720000002</v>
      </c>
      <c r="Q3329">
        <v>37.103126899999992</v>
      </c>
      <c r="R3329">
        <v>392.12144160000003</v>
      </c>
      <c r="S3329">
        <v>193.06283500000001</v>
      </c>
      <c r="T3329">
        <v>6.8100146000000006</v>
      </c>
      <c r="U3329">
        <v>0.61991359999999995</v>
      </c>
      <c r="V3329"/>
      <c r="W3329">
        <v>6.0527379000000003</v>
      </c>
      <c r="X3329"/>
      <c r="Y3329">
        <v>0.47335199999999999</v>
      </c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  <c r="AW3329"/>
      <c r="AX3329"/>
      <c r="AY3329"/>
      <c r="AZ3329"/>
      <c r="BA3329"/>
      <c r="BB3329"/>
      <c r="BC3329"/>
    </row>
    <row r="3330" spans="1:55" x14ac:dyDescent="0.2">
      <c r="A3330" s="3" t="str">
        <f t="shared" si="51"/>
        <v>IndiaAR5_FAO2019</v>
      </c>
      <c r="B3330" t="s">
        <v>175</v>
      </c>
      <c r="C3330" t="s">
        <v>176</v>
      </c>
      <c r="D3330" t="s">
        <v>145</v>
      </c>
      <c r="E3330" t="s">
        <v>18</v>
      </c>
      <c r="F3330">
        <v>3412.2034497736554</v>
      </c>
      <c r="G3330">
        <v>2.4670477346890696</v>
      </c>
      <c r="H3330" t="s">
        <v>236</v>
      </c>
      <c r="I3330" t="s">
        <v>231</v>
      </c>
      <c r="J3330">
        <v>6.9074992075297895E-2</v>
      </c>
      <c r="K3330">
        <v>0.71625771048511688</v>
      </c>
      <c r="L3330">
        <v>2.6674763607129774E-2</v>
      </c>
      <c r="M3330"/>
      <c r="N3330">
        <v>4.2933994523958595E-2</v>
      </c>
      <c r="O3330">
        <v>0.21413353138379482</v>
      </c>
      <c r="P3330">
        <v>129.39967039999999</v>
      </c>
      <c r="Q3330">
        <v>37.026818800000001</v>
      </c>
      <c r="R3330">
        <v>391.74593080000005</v>
      </c>
      <c r="S3330">
        <v>200.22173050000001</v>
      </c>
      <c r="T3330">
        <v>6.7517183999999997</v>
      </c>
      <c r="U3330">
        <v>0.54143949999999996</v>
      </c>
      <c r="V3330"/>
      <c r="W3330">
        <v>3.5165999000000001</v>
      </c>
      <c r="X3330"/>
      <c r="Y3330">
        <v>0.30585500000000004</v>
      </c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  <c r="AW3330"/>
      <c r="AX3330"/>
      <c r="AY3330"/>
      <c r="AZ3330"/>
      <c r="BA3330"/>
      <c r="BB3330"/>
      <c r="BC3330"/>
    </row>
    <row r="3331" spans="1:55" x14ac:dyDescent="0.2">
      <c r="A3331" s="3" t="str">
        <f t="shared" ref="A3331:A3394" si="52">C3331&amp;D3331&amp;E3331</f>
        <v>IndiaAR5_FAO2020</v>
      </c>
      <c r="B3331" t="s">
        <v>175</v>
      </c>
      <c r="C3331" t="s">
        <v>176</v>
      </c>
      <c r="D3331" t="s">
        <v>145</v>
      </c>
      <c r="E3331" t="s">
        <v>107</v>
      </c>
      <c r="F3331">
        <v>3196.4445870810869</v>
      </c>
      <c r="G3331">
        <v>2.2890819639309714</v>
      </c>
      <c r="H3331" t="s">
        <v>236</v>
      </c>
      <c r="I3331" t="s">
        <v>231</v>
      </c>
      <c r="J3331">
        <v>6.8067871788798251E-2</v>
      </c>
      <c r="K3331">
        <v>0.69976080203179147</v>
      </c>
      <c r="L3331">
        <v>2.8846266088878161E-2</v>
      </c>
      <c r="M3331"/>
      <c r="N3331">
        <v>3.9333503976855352E-2</v>
      </c>
      <c r="O3331">
        <v>0.232059427902475</v>
      </c>
      <c r="P3331">
        <v>133.00560000000002</v>
      </c>
      <c r="Q3331">
        <v>36.984500399999995</v>
      </c>
      <c r="R3331">
        <v>392.1278284</v>
      </c>
      <c r="S3331">
        <v>209.0407185</v>
      </c>
      <c r="T3331">
        <v>6.7465568999999999</v>
      </c>
      <c r="U3331">
        <v>0.50645030000000002</v>
      </c>
      <c r="V3331"/>
      <c r="W3331">
        <v>1.7626204999999999</v>
      </c>
      <c r="X3331"/>
      <c r="Y3331">
        <v>0.19452429999999998</v>
      </c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  <c r="AW3331"/>
      <c r="AX3331"/>
      <c r="AY3331"/>
      <c r="AZ3331"/>
      <c r="BA3331"/>
      <c r="BB3331"/>
      <c r="BC3331"/>
    </row>
    <row r="3332" spans="1:55" x14ac:dyDescent="0.2">
      <c r="A3332" s="3" t="str">
        <f t="shared" si="52"/>
        <v>IndiaAR6_FAO1990</v>
      </c>
      <c r="B3332" t="s">
        <v>175</v>
      </c>
      <c r="C3332" t="s">
        <v>176</v>
      </c>
      <c r="D3332" t="s">
        <v>300</v>
      </c>
      <c r="E3332" t="s">
        <v>79</v>
      </c>
      <c r="F3332">
        <v>1052.8161347837088</v>
      </c>
      <c r="G3332">
        <v>1.2095048724288127</v>
      </c>
      <c r="H3332" t="s">
        <v>290</v>
      </c>
      <c r="I3332" t="s">
        <v>105</v>
      </c>
      <c r="J3332">
        <v>3.2126505925031565E-2</v>
      </c>
      <c r="K3332">
        <v>0.59512856394499258</v>
      </c>
      <c r="L3332">
        <v>2.5045635409792374E-2</v>
      </c>
      <c r="M3332"/>
      <c r="N3332">
        <v>2.336431174801127E-2</v>
      </c>
      <c r="O3332">
        <v>0.35646148889720375</v>
      </c>
      <c r="P3332">
        <v>122.56315376000001</v>
      </c>
      <c r="Q3332">
        <v>30.15887094</v>
      </c>
      <c r="R3332">
        <v>319.21125760000001</v>
      </c>
      <c r="S3332">
        <v>117.5432895</v>
      </c>
      <c r="T3332">
        <v>6.7683617000000007</v>
      </c>
      <c r="U3332">
        <v>1.2864107399999998</v>
      </c>
      <c r="V3332"/>
      <c r="W3332">
        <v>4.5493254400000005</v>
      </c>
      <c r="X3332"/>
      <c r="Y3332">
        <v>0.33329963999999995</v>
      </c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  <c r="AW3332"/>
      <c r="AX3332"/>
      <c r="AY3332"/>
      <c r="AZ3332"/>
      <c r="BA3332"/>
      <c r="BB3332"/>
      <c r="BC3332"/>
    </row>
    <row r="3333" spans="1:55" x14ac:dyDescent="0.2">
      <c r="A3333" s="3" t="str">
        <f t="shared" si="52"/>
        <v>IndiaAR6_FAO1991</v>
      </c>
      <c r="B3333" t="s">
        <v>175</v>
      </c>
      <c r="C3333" t="s">
        <v>176</v>
      </c>
      <c r="D3333" t="s">
        <v>300</v>
      </c>
      <c r="E3333" t="s">
        <v>78</v>
      </c>
      <c r="F3333">
        <v>1107.1317010963819</v>
      </c>
      <c r="G3333">
        <v>1.245449090026076</v>
      </c>
      <c r="H3333" t="s">
        <v>288</v>
      </c>
      <c r="I3333" t="s">
        <v>97</v>
      </c>
      <c r="J3333">
        <v>3.359623201262555E-2</v>
      </c>
      <c r="K3333">
        <v>0.60569397962922222</v>
      </c>
      <c r="L3333">
        <v>2.4454621586097743E-2</v>
      </c>
      <c r="M3333"/>
      <c r="N3333">
        <v>2.4207141086122624E-2</v>
      </c>
      <c r="O3333">
        <v>0.34564425769855733</v>
      </c>
      <c r="P3333">
        <v>122.45432384</v>
      </c>
      <c r="Q3333">
        <v>30.565736639999997</v>
      </c>
      <c r="R3333">
        <v>322.8705008</v>
      </c>
      <c r="S3333">
        <v>120.93793529999999</v>
      </c>
      <c r="T3333">
        <v>6.7683617000000007</v>
      </c>
      <c r="U3333">
        <v>1.2864107399999998</v>
      </c>
      <c r="V3333"/>
      <c r="W3333">
        <v>4.5493254400000005</v>
      </c>
      <c r="X3333"/>
      <c r="Y3333">
        <v>0.33329963999999995</v>
      </c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  <c r="AW3333"/>
      <c r="AX3333"/>
      <c r="AY3333"/>
      <c r="AZ3333"/>
      <c r="BA3333"/>
      <c r="BB3333"/>
      <c r="BC3333"/>
    </row>
    <row r="3334" spans="1:55" x14ac:dyDescent="0.2">
      <c r="A3334" s="3" t="str">
        <f t="shared" si="52"/>
        <v>IndiaAR6_FAO1992</v>
      </c>
      <c r="B3334" t="s">
        <v>175</v>
      </c>
      <c r="C3334" t="s">
        <v>176</v>
      </c>
      <c r="D3334" t="s">
        <v>300</v>
      </c>
      <c r="E3334" t="s">
        <v>76</v>
      </c>
      <c r="F3334">
        <v>1131.4682102544009</v>
      </c>
      <c r="G3334">
        <v>1.2466951996931779</v>
      </c>
      <c r="H3334" t="s">
        <v>290</v>
      </c>
      <c r="I3334" t="s">
        <v>97</v>
      </c>
      <c r="J3334">
        <v>3.4438569826601866E-2</v>
      </c>
      <c r="K3334">
        <v>0.60726553681916595</v>
      </c>
      <c r="L3334">
        <v>2.4552633715607074E-2</v>
      </c>
      <c r="M3334"/>
      <c r="N3334">
        <v>2.4315894997196094E-2</v>
      </c>
      <c r="O3334">
        <v>0.34386593446803082</v>
      </c>
      <c r="P3334">
        <v>119.94571680000001</v>
      </c>
      <c r="Q3334">
        <v>31.108682419999994</v>
      </c>
      <c r="R3334">
        <v>327.77033599999993</v>
      </c>
      <c r="S3334">
        <v>124.46263830000001</v>
      </c>
      <c r="T3334">
        <v>6.7683617000000007</v>
      </c>
      <c r="U3334">
        <v>1.2864107399999998</v>
      </c>
      <c r="V3334"/>
      <c r="W3334">
        <v>4.5493254400000005</v>
      </c>
      <c r="X3334"/>
      <c r="Y3334">
        <v>0.33329963999999995</v>
      </c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/>
      <c r="AV3334"/>
      <c r="AW3334"/>
      <c r="AX3334"/>
      <c r="AY3334"/>
      <c r="AZ3334"/>
      <c r="BA3334"/>
      <c r="BB3334"/>
      <c r="BC3334"/>
    </row>
    <row r="3335" spans="1:55" x14ac:dyDescent="0.2">
      <c r="A3335" s="3" t="str">
        <f t="shared" si="52"/>
        <v>IndiaAR6_FAO1993</v>
      </c>
      <c r="B3335" t="s">
        <v>175</v>
      </c>
      <c r="C3335" t="s">
        <v>176</v>
      </c>
      <c r="D3335" t="s">
        <v>300</v>
      </c>
      <c r="E3335" t="s">
        <v>73</v>
      </c>
      <c r="F3335">
        <v>1164.3523668664106</v>
      </c>
      <c r="G3335">
        <v>1.2569231247769395</v>
      </c>
      <c r="H3335" t="s">
        <v>299</v>
      </c>
      <c r="I3335" t="s">
        <v>97</v>
      </c>
      <c r="J3335">
        <v>3.5272390496027185E-2</v>
      </c>
      <c r="K3335">
        <v>0.61066959952578259</v>
      </c>
      <c r="L3335">
        <v>2.4465585401539567E-2</v>
      </c>
      <c r="M3335"/>
      <c r="N3335">
        <v>2.4910698789755159E-2</v>
      </c>
      <c r="O3335">
        <v>0.33995411628292266</v>
      </c>
      <c r="P3335">
        <v>122.13933695999999</v>
      </c>
      <c r="Q3335">
        <v>31.276215299999997</v>
      </c>
      <c r="R3335">
        <v>329.210576</v>
      </c>
      <c r="S3335">
        <v>127.3394304</v>
      </c>
      <c r="T3335">
        <v>6.7683617000000007</v>
      </c>
      <c r="U3335">
        <v>1.2864107399999998</v>
      </c>
      <c r="V3335"/>
      <c r="W3335">
        <v>4.5493254400000005</v>
      </c>
      <c r="X3335"/>
      <c r="Y3335">
        <v>0.33329963999999995</v>
      </c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/>
      <c r="AW3335"/>
      <c r="AX3335"/>
      <c r="AY3335"/>
      <c r="AZ3335"/>
      <c r="BA3335"/>
      <c r="BB3335"/>
      <c r="BC3335"/>
    </row>
    <row r="3336" spans="1:55" x14ac:dyDescent="0.2">
      <c r="A3336" s="3" t="str">
        <f t="shared" si="52"/>
        <v>IndiaAR6_FAO1994</v>
      </c>
      <c r="B3336" t="s">
        <v>175</v>
      </c>
      <c r="C3336" t="s">
        <v>176</v>
      </c>
      <c r="D3336" t="s">
        <v>300</v>
      </c>
      <c r="E3336" t="s">
        <v>70</v>
      </c>
      <c r="F3336">
        <v>1209.2135852379865</v>
      </c>
      <c r="G3336">
        <v>1.2792364857213334</v>
      </c>
      <c r="H3336" t="s">
        <v>299</v>
      </c>
      <c r="I3336" t="s">
        <v>97</v>
      </c>
      <c r="J3336">
        <v>3.6337477424572329E-2</v>
      </c>
      <c r="K3336">
        <v>0.61639636123612729</v>
      </c>
      <c r="L3336">
        <v>2.4141806175833339E-2</v>
      </c>
      <c r="M3336"/>
      <c r="N3336">
        <v>2.5679003592974634E-2</v>
      </c>
      <c r="O3336">
        <v>0.33378282899506473</v>
      </c>
      <c r="P3336">
        <v>122.92892576000001</v>
      </c>
      <c r="Q3336">
        <v>31.487332840000001</v>
      </c>
      <c r="R3336">
        <v>331.11954271999997</v>
      </c>
      <c r="S3336">
        <v>132.17944740000002</v>
      </c>
      <c r="T3336">
        <v>6.7683617000000007</v>
      </c>
      <c r="U3336">
        <v>1.2864107399999998</v>
      </c>
      <c r="V3336"/>
      <c r="W3336">
        <v>4.5493254400000005</v>
      </c>
      <c r="X3336"/>
      <c r="Y3336">
        <v>0.33329963999999995</v>
      </c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/>
      <c r="AW3336"/>
      <c r="AX3336"/>
      <c r="AY3336"/>
      <c r="AZ3336"/>
      <c r="BA3336"/>
      <c r="BB3336"/>
      <c r="BC3336"/>
    </row>
    <row r="3337" spans="1:55" x14ac:dyDescent="0.2">
      <c r="A3337" s="3" t="str">
        <f t="shared" si="52"/>
        <v>IndiaAR6_FAO1995</v>
      </c>
      <c r="B3337" t="s">
        <v>175</v>
      </c>
      <c r="C3337" t="s">
        <v>176</v>
      </c>
      <c r="D3337" t="s">
        <v>300</v>
      </c>
      <c r="E3337" t="s">
        <v>68</v>
      </c>
      <c r="F3337">
        <v>1275.9480557444899</v>
      </c>
      <c r="G3337">
        <v>1.3232144276188</v>
      </c>
      <c r="H3337" t="s">
        <v>287</v>
      </c>
      <c r="I3337" t="s">
        <v>97</v>
      </c>
      <c r="J3337">
        <v>3.7476158831442209E-2</v>
      </c>
      <c r="K3337">
        <v>0.62602649282539191</v>
      </c>
      <c r="L3337">
        <v>2.7734979367201762E-2</v>
      </c>
      <c r="M3337"/>
      <c r="N3337">
        <v>2.6489846391100309E-2</v>
      </c>
      <c r="O3337">
        <v>0.31974868141630602</v>
      </c>
      <c r="P3337">
        <v>122.88872959999999</v>
      </c>
      <c r="Q3337">
        <v>31.682454079999999</v>
      </c>
      <c r="R3337">
        <v>332.86656608000004</v>
      </c>
      <c r="S3337">
        <v>134.59806360000002</v>
      </c>
      <c r="T3337">
        <v>6.8063594999999992</v>
      </c>
      <c r="U3337">
        <v>1.2864107399999998</v>
      </c>
      <c r="V3337"/>
      <c r="W3337">
        <v>4.5493254400000005</v>
      </c>
      <c r="X3337"/>
      <c r="Y3337">
        <v>0.33329963999999995</v>
      </c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/>
      <c r="AW3337"/>
      <c r="AX3337"/>
      <c r="AY3337"/>
      <c r="AZ3337"/>
      <c r="BA3337"/>
      <c r="BB3337"/>
      <c r="BC3337"/>
    </row>
    <row r="3338" spans="1:55" x14ac:dyDescent="0.2">
      <c r="A3338" s="3" t="str">
        <f t="shared" si="52"/>
        <v>IndiaAR6_FAO1996</v>
      </c>
      <c r="B3338" t="s">
        <v>175</v>
      </c>
      <c r="C3338" t="s">
        <v>176</v>
      </c>
      <c r="D3338" t="s">
        <v>300</v>
      </c>
      <c r="E3338" t="s">
        <v>65</v>
      </c>
      <c r="F3338">
        <v>1324.666308863161</v>
      </c>
      <c r="G3338">
        <v>1.3471896794261364</v>
      </c>
      <c r="H3338" t="s">
        <v>287</v>
      </c>
      <c r="I3338" t="s">
        <v>101</v>
      </c>
      <c r="J3338">
        <v>3.8498202282724422E-2</v>
      </c>
      <c r="K3338">
        <v>0.62918092428713435</v>
      </c>
      <c r="L3338">
        <v>3.1392197206248293E-2</v>
      </c>
      <c r="M3338"/>
      <c r="N3338">
        <v>2.7907357311768227E-2</v>
      </c>
      <c r="O3338">
        <v>0.3115195211948491</v>
      </c>
      <c r="P3338">
        <v>124.6114688</v>
      </c>
      <c r="Q3338">
        <v>31.885292440000001</v>
      </c>
      <c r="R3338">
        <v>334.69531999999998</v>
      </c>
      <c r="S3338">
        <v>138.3882591</v>
      </c>
      <c r="T3338">
        <v>6.8098918999999993</v>
      </c>
      <c r="U3338">
        <v>0.96329523999999989</v>
      </c>
      <c r="V3338"/>
      <c r="W3338">
        <v>1.76069918</v>
      </c>
      <c r="X3338"/>
      <c r="Y3338">
        <v>0.20346152000000001</v>
      </c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  <c r="AW3338"/>
      <c r="AX3338"/>
      <c r="AY3338"/>
      <c r="AZ3338"/>
      <c r="BA3338"/>
      <c r="BB3338"/>
      <c r="BC3338"/>
    </row>
    <row r="3339" spans="1:55" x14ac:dyDescent="0.2">
      <c r="A3339" s="3" t="str">
        <f t="shared" si="52"/>
        <v>IndiaAR6_FAO1997</v>
      </c>
      <c r="B3339" t="s">
        <v>175</v>
      </c>
      <c r="C3339" t="s">
        <v>176</v>
      </c>
      <c r="D3339" t="s">
        <v>300</v>
      </c>
      <c r="E3339" t="s">
        <v>64</v>
      </c>
      <c r="F3339">
        <v>1384.398711873557</v>
      </c>
      <c r="G3339">
        <v>1.381173354421112</v>
      </c>
      <c r="H3339" t="s">
        <v>287</v>
      </c>
      <c r="I3339" t="s">
        <v>97</v>
      </c>
      <c r="J3339">
        <v>3.87121400230118E-2</v>
      </c>
      <c r="K3339">
        <v>0.63467013707667097</v>
      </c>
      <c r="L3339">
        <v>3.4513163433486316E-2</v>
      </c>
      <c r="M3339"/>
      <c r="N3339">
        <v>2.9251835943414753E-2</v>
      </c>
      <c r="O3339">
        <v>0.30156486354642803</v>
      </c>
      <c r="P3339">
        <v>124.81188112</v>
      </c>
      <c r="Q3339">
        <v>31.986081659999996</v>
      </c>
      <c r="R3339">
        <v>335.36400479999998</v>
      </c>
      <c r="S3339">
        <v>142.5112962</v>
      </c>
      <c r="T3339">
        <v>6.8326661999999994</v>
      </c>
      <c r="U3339">
        <v>0.70946781999999997</v>
      </c>
      <c r="V3339"/>
      <c r="W3339">
        <v>1.5142880000000001</v>
      </c>
      <c r="X3339"/>
      <c r="Y3339">
        <v>0.14003697999999998</v>
      </c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  <c r="AW3339"/>
      <c r="AX3339"/>
      <c r="AY3339"/>
      <c r="AZ3339"/>
      <c r="BA3339"/>
      <c r="BB3339"/>
      <c r="BC3339"/>
    </row>
    <row r="3340" spans="1:55" x14ac:dyDescent="0.2">
      <c r="A3340" s="3" t="str">
        <f t="shared" si="52"/>
        <v>IndiaAR6_FAO1998</v>
      </c>
      <c r="B3340" t="s">
        <v>175</v>
      </c>
      <c r="C3340" t="s">
        <v>176</v>
      </c>
      <c r="D3340" t="s">
        <v>300</v>
      </c>
      <c r="E3340" t="s">
        <v>62</v>
      </c>
      <c r="F3340">
        <v>1413.6161234454296</v>
      </c>
      <c r="G3340">
        <v>1.3839517054349544</v>
      </c>
      <c r="H3340" t="s">
        <v>288</v>
      </c>
      <c r="I3340" t="s">
        <v>101</v>
      </c>
      <c r="J3340">
        <v>4.0090291400398784E-2</v>
      </c>
      <c r="K3340">
        <v>0.63136236769196274</v>
      </c>
      <c r="L3340">
        <v>3.8182764828784355E-2</v>
      </c>
      <c r="M3340"/>
      <c r="N3340">
        <v>2.9919347479292768E-2</v>
      </c>
      <c r="O3340">
        <v>0.30053551999996014</v>
      </c>
      <c r="P3340">
        <v>128.63779775999998</v>
      </c>
      <c r="Q3340">
        <v>32.073859339999998</v>
      </c>
      <c r="R3340">
        <v>335.70167104000001</v>
      </c>
      <c r="S3340">
        <v>145.43269649999999</v>
      </c>
      <c r="T3340">
        <v>6.8344443000000004</v>
      </c>
      <c r="U3340">
        <v>0.69559510000000002</v>
      </c>
      <c r="V3340"/>
      <c r="W3340">
        <v>1.5372601400000001</v>
      </c>
      <c r="X3340"/>
      <c r="Y3340">
        <v>0.22836048</v>
      </c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  <c r="AW3340"/>
      <c r="AX3340"/>
      <c r="AY3340"/>
      <c r="AZ3340"/>
      <c r="BA3340"/>
      <c r="BB3340"/>
      <c r="BC3340"/>
    </row>
    <row r="3341" spans="1:55" x14ac:dyDescent="0.2">
      <c r="A3341" s="3" t="str">
        <f t="shared" si="52"/>
        <v>IndiaAR6_FAO1999</v>
      </c>
      <c r="B3341" t="s">
        <v>175</v>
      </c>
      <c r="C3341" t="s">
        <v>176</v>
      </c>
      <c r="D3341" t="s">
        <v>300</v>
      </c>
      <c r="E3341" t="s">
        <v>60</v>
      </c>
      <c r="F3341">
        <v>1491.2031753481274</v>
      </c>
      <c r="G3341">
        <v>1.4331601133661522</v>
      </c>
      <c r="H3341" t="s">
        <v>302</v>
      </c>
      <c r="I3341" t="s">
        <v>101</v>
      </c>
      <c r="J3341">
        <v>4.2293171371041834E-2</v>
      </c>
      <c r="K3341">
        <v>0.6390699038747949</v>
      </c>
      <c r="L3341">
        <v>4.0351017215516635E-2</v>
      </c>
      <c r="M3341"/>
      <c r="N3341">
        <v>3.2217434079088246E-2</v>
      </c>
      <c r="O3341">
        <v>0.28836164483060023</v>
      </c>
      <c r="P3341">
        <v>129.66483711999999</v>
      </c>
      <c r="Q3341">
        <v>32.158738579999998</v>
      </c>
      <c r="R3341">
        <v>336.00423839999996</v>
      </c>
      <c r="S3341">
        <v>147.44298660000001</v>
      </c>
      <c r="T3341">
        <v>6.8446252999999997</v>
      </c>
      <c r="U3341">
        <v>1.14195804</v>
      </c>
      <c r="V3341"/>
      <c r="W3341">
        <v>3.1863176999999996</v>
      </c>
      <c r="X3341"/>
      <c r="Y3341">
        <v>0.25392976</v>
      </c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/>
      <c r="AV3341"/>
      <c r="AW3341"/>
      <c r="AX3341"/>
      <c r="AY3341"/>
      <c r="AZ3341"/>
      <c r="BA3341"/>
      <c r="BB3341"/>
      <c r="BC3341"/>
    </row>
    <row r="3342" spans="1:55" x14ac:dyDescent="0.2">
      <c r="A3342" s="3" t="str">
        <f t="shared" si="52"/>
        <v>IndiaAR6_FAO2000</v>
      </c>
      <c r="B3342" t="s">
        <v>175</v>
      </c>
      <c r="C3342" t="s">
        <v>176</v>
      </c>
      <c r="D3342" t="s">
        <v>300</v>
      </c>
      <c r="E3342" t="s">
        <v>58</v>
      </c>
      <c r="F3342">
        <v>1528.7695643606712</v>
      </c>
      <c r="G3342">
        <v>1.4427340319857911</v>
      </c>
      <c r="H3342" t="s">
        <v>257</v>
      </c>
      <c r="I3342" t="s">
        <v>101</v>
      </c>
      <c r="J3342">
        <v>4.2495596545691801E-2</v>
      </c>
      <c r="K3342">
        <v>0.64712119011500224</v>
      </c>
      <c r="L3342">
        <v>4.3412270591450912E-2</v>
      </c>
      <c r="M3342"/>
      <c r="N3342">
        <v>3.2445051992347228E-2</v>
      </c>
      <c r="O3342">
        <v>0.27702148730119952</v>
      </c>
      <c r="P3342">
        <v>128.37852463999999</v>
      </c>
      <c r="Q3342">
        <v>32.20981218</v>
      </c>
      <c r="R3342">
        <v>335.89190240000005</v>
      </c>
      <c r="S3342">
        <v>143.73739379999998</v>
      </c>
      <c r="T3342">
        <v>6.8345582</v>
      </c>
      <c r="U3342">
        <v>0.75440436</v>
      </c>
      <c r="V3342"/>
      <c r="W3342">
        <v>1.8168434600000001</v>
      </c>
      <c r="X3342"/>
      <c r="Y3342">
        <v>0.18799842</v>
      </c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/>
      <c r="AW3342"/>
      <c r="AX3342"/>
      <c r="AY3342"/>
      <c r="AZ3342"/>
      <c r="BA3342"/>
      <c r="BB3342"/>
      <c r="BC3342"/>
    </row>
    <row r="3343" spans="1:55" x14ac:dyDescent="0.2">
      <c r="A3343" s="3" t="str">
        <f t="shared" si="52"/>
        <v>IndiaAR6_FAO2001</v>
      </c>
      <c r="B3343" t="s">
        <v>175</v>
      </c>
      <c r="C3343" t="s">
        <v>176</v>
      </c>
      <c r="D3343" t="s">
        <v>300</v>
      </c>
      <c r="E3343" t="s">
        <v>55</v>
      </c>
      <c r="F3343">
        <v>1776.7283807059059</v>
      </c>
      <c r="G3343">
        <v>1.6466879404987571</v>
      </c>
      <c r="H3343" t="s">
        <v>305</v>
      </c>
      <c r="I3343" t="s">
        <v>100</v>
      </c>
      <c r="J3343">
        <v>4.9295536663136942E-2</v>
      </c>
      <c r="K3343">
        <v>0.56553956440245989</v>
      </c>
      <c r="L3343">
        <v>3.8044782722018521E-2</v>
      </c>
      <c r="M3343"/>
      <c r="N3343">
        <v>2.8283991827740249E-2</v>
      </c>
      <c r="O3343">
        <v>0.36813166104778139</v>
      </c>
      <c r="P3343">
        <v>128.91831680000001</v>
      </c>
      <c r="Q3343">
        <v>32.405404140000002</v>
      </c>
      <c r="R3343">
        <v>337.32420000000002</v>
      </c>
      <c r="S3343">
        <v>146.64069419999998</v>
      </c>
      <c r="T3343">
        <v>6.8367559</v>
      </c>
      <c r="U3343">
        <v>0.50312657999999999</v>
      </c>
      <c r="V3343"/>
      <c r="W3343">
        <v>1.29371938</v>
      </c>
      <c r="X3343">
        <v>23.187626000000002</v>
      </c>
      <c r="Y3343">
        <v>0.17224106</v>
      </c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  <c r="AW3343"/>
      <c r="AX3343"/>
      <c r="AY3343"/>
      <c r="AZ3343"/>
      <c r="BA3343"/>
      <c r="BB3343"/>
      <c r="BC3343"/>
    </row>
    <row r="3344" spans="1:55" x14ac:dyDescent="0.2">
      <c r="A3344" s="3" t="str">
        <f t="shared" si="52"/>
        <v>IndiaAR6_FAO2002</v>
      </c>
      <c r="B3344" t="s">
        <v>175</v>
      </c>
      <c r="C3344" t="s">
        <v>176</v>
      </c>
      <c r="D3344" t="s">
        <v>300</v>
      </c>
      <c r="E3344" t="s">
        <v>52</v>
      </c>
      <c r="F3344">
        <v>1795.897887106443</v>
      </c>
      <c r="G3344">
        <v>1.635142098232381</v>
      </c>
      <c r="H3344" t="s">
        <v>257</v>
      </c>
      <c r="I3344" t="s">
        <v>100</v>
      </c>
      <c r="J3344">
        <v>4.8577548838941706E-2</v>
      </c>
      <c r="K3344">
        <v>0.57748242726507204</v>
      </c>
      <c r="L3344">
        <v>3.8322408469942608E-2</v>
      </c>
      <c r="M3344"/>
      <c r="N3344">
        <v>2.9230467042076665E-2</v>
      </c>
      <c r="O3344">
        <v>0.35496469722290869</v>
      </c>
      <c r="P3344">
        <v>118.22613552</v>
      </c>
      <c r="Q3344">
        <v>32.549856859999998</v>
      </c>
      <c r="R3344">
        <v>338.22432959999998</v>
      </c>
      <c r="S3344">
        <v>140.3068212</v>
      </c>
      <c r="T3344">
        <v>6.8320198000000003</v>
      </c>
      <c r="U3344">
        <v>0.14895514000000001</v>
      </c>
      <c r="V3344"/>
      <c r="W3344">
        <v>0.90254009999999996</v>
      </c>
      <c r="X3344">
        <v>23.187626000000002</v>
      </c>
      <c r="Y3344">
        <v>0.11486279999999999</v>
      </c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  <c r="AW3344"/>
      <c r="AX3344"/>
      <c r="AY3344"/>
      <c r="AZ3344"/>
      <c r="BA3344"/>
      <c r="BB3344"/>
      <c r="BC3344"/>
    </row>
    <row r="3345" spans="1:55" x14ac:dyDescent="0.2">
      <c r="A3345" s="3" t="str">
        <f t="shared" si="52"/>
        <v>IndiaAR6_FAO2003</v>
      </c>
      <c r="B3345" t="s">
        <v>175</v>
      </c>
      <c r="C3345" t="s">
        <v>176</v>
      </c>
      <c r="D3345" t="s">
        <v>300</v>
      </c>
      <c r="E3345" t="s">
        <v>50</v>
      </c>
      <c r="F3345">
        <v>1840.5395610311411</v>
      </c>
      <c r="G3345">
        <v>1.6471403716908002</v>
      </c>
      <c r="H3345" t="s">
        <v>305</v>
      </c>
      <c r="I3345" t="s">
        <v>100</v>
      </c>
      <c r="J3345">
        <v>4.848756559294734E-2</v>
      </c>
      <c r="K3345">
        <v>0.5783189027867528</v>
      </c>
      <c r="L3345">
        <v>3.8060045588346234E-2</v>
      </c>
      <c r="M3345"/>
      <c r="N3345">
        <v>2.9413601395055281E-2</v>
      </c>
      <c r="O3345">
        <v>0.35420745022984573</v>
      </c>
      <c r="P3345">
        <v>122.29294895999999</v>
      </c>
      <c r="Q3345">
        <v>32.765359619999998</v>
      </c>
      <c r="R3345">
        <v>339.70063135999999</v>
      </c>
      <c r="S3345">
        <v>145.9301025</v>
      </c>
      <c r="T3345">
        <v>6.8267533999999994</v>
      </c>
      <c r="U3345">
        <v>1.0560673999999999</v>
      </c>
      <c r="V3345"/>
      <c r="W3345">
        <v>3.7597503999999997</v>
      </c>
      <c r="X3345">
        <v>23.187626000000002</v>
      </c>
      <c r="Y3345">
        <v>0.23263022</v>
      </c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  <c r="AW3345"/>
      <c r="AX3345"/>
      <c r="AY3345"/>
      <c r="AZ3345"/>
      <c r="BA3345"/>
      <c r="BB3345"/>
      <c r="BC3345"/>
    </row>
    <row r="3346" spans="1:55" x14ac:dyDescent="0.2">
      <c r="A3346" s="3" t="str">
        <f t="shared" si="52"/>
        <v>IndiaAR6_FAO2004</v>
      </c>
      <c r="B3346" t="s">
        <v>175</v>
      </c>
      <c r="C3346" t="s">
        <v>176</v>
      </c>
      <c r="D3346" t="s">
        <v>300</v>
      </c>
      <c r="E3346" t="s">
        <v>46</v>
      </c>
      <c r="F3346">
        <v>1930.5694048475168</v>
      </c>
      <c r="G3346">
        <v>1.6990491772174832</v>
      </c>
      <c r="H3346" t="s">
        <v>256</v>
      </c>
      <c r="I3346" t="s">
        <v>100</v>
      </c>
      <c r="J3346">
        <v>4.8530375870017739E-2</v>
      </c>
      <c r="K3346">
        <v>0.58904296352781782</v>
      </c>
      <c r="L3346">
        <v>3.6921183263872275E-2</v>
      </c>
      <c r="M3346"/>
      <c r="N3346">
        <v>3.0389407318217536E-2</v>
      </c>
      <c r="O3346">
        <v>0.34364644589009236</v>
      </c>
      <c r="P3346">
        <v>120.32385936</v>
      </c>
      <c r="Q3346">
        <v>33.230813220000002</v>
      </c>
      <c r="R3346">
        <v>345.8280896</v>
      </c>
      <c r="S3346">
        <v>150.64232819999998</v>
      </c>
      <c r="T3346">
        <v>6.8256063999999999</v>
      </c>
      <c r="U3346">
        <v>1.5496082200000001</v>
      </c>
      <c r="V3346"/>
      <c r="W3346">
        <v>5.7087013200000003</v>
      </c>
      <c r="X3346">
        <v>23.187626000000002</v>
      </c>
      <c r="Y3346">
        <v>0.46122230000000003</v>
      </c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  <c r="AW3346"/>
      <c r="AX3346"/>
      <c r="AY3346"/>
      <c r="AZ3346"/>
      <c r="BA3346"/>
      <c r="BB3346"/>
      <c r="BC3346"/>
    </row>
    <row r="3347" spans="1:55" x14ac:dyDescent="0.2">
      <c r="A3347" s="3" t="str">
        <f t="shared" si="52"/>
        <v>IndiaAR6_FAO2005</v>
      </c>
      <c r="B3347" t="s">
        <v>175</v>
      </c>
      <c r="C3347" t="s">
        <v>176</v>
      </c>
      <c r="D3347" t="s">
        <v>300</v>
      </c>
      <c r="E3347" t="s">
        <v>43</v>
      </c>
      <c r="F3347">
        <v>2002.4237800855033</v>
      </c>
      <c r="G3347">
        <v>1.7342427181250273</v>
      </c>
      <c r="H3347" t="s">
        <v>256</v>
      </c>
      <c r="I3347" t="s">
        <v>100</v>
      </c>
      <c r="J3347">
        <v>4.9212347856324244E-2</v>
      </c>
      <c r="K3347">
        <v>0.59255497823484593</v>
      </c>
      <c r="L3347">
        <v>3.6209515049258942E-2</v>
      </c>
      <c r="M3347"/>
      <c r="N3347">
        <v>3.1307470288493629E-2</v>
      </c>
      <c r="O3347">
        <v>0.33992803642740149</v>
      </c>
      <c r="P3347">
        <v>125.35741520000001</v>
      </c>
      <c r="Q3347">
        <v>33.739471780000002</v>
      </c>
      <c r="R3347">
        <v>352.36720895999997</v>
      </c>
      <c r="S3347">
        <v>158.37469829999998</v>
      </c>
      <c r="T3347">
        <v>6.8166681000000002</v>
      </c>
      <c r="U3347">
        <v>0.95022087999999993</v>
      </c>
      <c r="V3347"/>
      <c r="W3347">
        <v>3.31466152</v>
      </c>
      <c r="X3347">
        <v>23.187626000000002</v>
      </c>
      <c r="Y3347">
        <v>0.21946136000000002</v>
      </c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  <c r="AW3347"/>
      <c r="AX3347"/>
      <c r="AY3347"/>
      <c r="AZ3347"/>
      <c r="BA3347"/>
      <c r="BB3347"/>
      <c r="BC3347"/>
    </row>
    <row r="3348" spans="1:55" x14ac:dyDescent="0.2">
      <c r="A3348" s="3" t="str">
        <f t="shared" si="52"/>
        <v>IndiaAR6_FAO2006</v>
      </c>
      <c r="B3348" t="s">
        <v>175</v>
      </c>
      <c r="C3348" t="s">
        <v>176</v>
      </c>
      <c r="D3348" t="s">
        <v>300</v>
      </c>
      <c r="E3348" t="s">
        <v>39</v>
      </c>
      <c r="F3348">
        <v>2100.2698567618795</v>
      </c>
      <c r="G3348">
        <v>1.7914677709954732</v>
      </c>
      <c r="H3348" t="s">
        <v>297</v>
      </c>
      <c r="I3348" t="s">
        <v>231</v>
      </c>
      <c r="J3348">
        <v>4.9826664071341197E-2</v>
      </c>
      <c r="K3348">
        <v>0.60147929287027035</v>
      </c>
      <c r="L3348">
        <v>3.5107241558797339E-2</v>
      </c>
      <c r="M3348"/>
      <c r="N3348">
        <v>3.2273369910905202E-2</v>
      </c>
      <c r="O3348">
        <v>0.33114009566002706</v>
      </c>
      <c r="P3348">
        <v>125.78867392000001</v>
      </c>
      <c r="Q3348">
        <v>34.214972759999995</v>
      </c>
      <c r="R3348">
        <v>358.47454463999998</v>
      </c>
      <c r="S3348">
        <v>165.8648355</v>
      </c>
      <c r="T3348">
        <v>6.8206935</v>
      </c>
      <c r="U3348">
        <v>1.7072227200000003</v>
      </c>
      <c r="V3348"/>
      <c r="W3348">
        <v>3.4968452600000002</v>
      </c>
      <c r="X3348">
        <v>23.187626000000002</v>
      </c>
      <c r="Y3348">
        <v>0.26370621999999999</v>
      </c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  <c r="AW3348"/>
      <c r="AX3348"/>
      <c r="AY3348"/>
      <c r="AZ3348"/>
      <c r="BA3348"/>
      <c r="BB3348"/>
      <c r="BC3348"/>
    </row>
    <row r="3349" spans="1:55" x14ac:dyDescent="0.2">
      <c r="A3349" s="3" t="str">
        <f t="shared" si="52"/>
        <v>IndiaAR6_FAO2007</v>
      </c>
      <c r="B3349" t="s">
        <v>175</v>
      </c>
      <c r="C3349" t="s">
        <v>176</v>
      </c>
      <c r="D3349" t="s">
        <v>300</v>
      </c>
      <c r="E3349" t="s">
        <v>37</v>
      </c>
      <c r="F3349">
        <v>2247.0635808845636</v>
      </c>
      <c r="G3349">
        <v>1.8887778867481162</v>
      </c>
      <c r="H3349" t="s">
        <v>298</v>
      </c>
      <c r="I3349" t="s">
        <v>231</v>
      </c>
      <c r="J3349">
        <v>5.2412536110364755E-2</v>
      </c>
      <c r="K3349">
        <v>0.61678721958502658</v>
      </c>
      <c r="L3349">
        <v>3.3360234680360382E-2</v>
      </c>
      <c r="M3349"/>
      <c r="N3349">
        <v>3.163005693502504E-2</v>
      </c>
      <c r="O3349">
        <v>0.31822248879958798</v>
      </c>
      <c r="P3349">
        <v>126.07579712</v>
      </c>
      <c r="Q3349">
        <v>34.979882539999998</v>
      </c>
      <c r="R3349">
        <v>367.53989663999999</v>
      </c>
      <c r="S3349">
        <v>172.88486669999998</v>
      </c>
      <c r="T3349">
        <v>6.8188329000000003</v>
      </c>
      <c r="U3349">
        <v>1.4534809399999999</v>
      </c>
      <c r="V3349"/>
      <c r="W3349">
        <v>5.7203606000000002</v>
      </c>
      <c r="X3349">
        <v>23.187626000000002</v>
      </c>
      <c r="Y3349">
        <v>0.34803520000000004</v>
      </c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  <c r="AW3349"/>
      <c r="AX3349"/>
      <c r="AY3349"/>
      <c r="AZ3349"/>
      <c r="BA3349"/>
      <c r="BB3349"/>
      <c r="BC3349"/>
    </row>
    <row r="3350" spans="1:55" x14ac:dyDescent="0.2">
      <c r="A3350" s="3" t="str">
        <f t="shared" si="52"/>
        <v>IndiaAR6_FAO2008</v>
      </c>
      <c r="B3350" t="s">
        <v>175</v>
      </c>
      <c r="C3350" t="s">
        <v>176</v>
      </c>
      <c r="D3350" t="s">
        <v>300</v>
      </c>
      <c r="E3350" t="s">
        <v>33</v>
      </c>
      <c r="F3350">
        <v>2346.1528051053692</v>
      </c>
      <c r="G3350">
        <v>1.944215741056009</v>
      </c>
      <c r="H3350" t="s">
        <v>244</v>
      </c>
      <c r="I3350" t="s">
        <v>231</v>
      </c>
      <c r="J3350">
        <v>5.4445869022282919E-2</v>
      </c>
      <c r="K3350">
        <v>0.62805394141375703</v>
      </c>
      <c r="L3350">
        <v>3.2474634829498319E-2</v>
      </c>
      <c r="M3350"/>
      <c r="N3350">
        <v>3.2332383395885914E-2</v>
      </c>
      <c r="O3350">
        <v>0.30713904036085871</v>
      </c>
      <c r="P3350">
        <v>130.74843887999998</v>
      </c>
      <c r="Q3350">
        <v>35.015695979999997</v>
      </c>
      <c r="R3350">
        <v>367.66544095999996</v>
      </c>
      <c r="S3350">
        <v>175.7798679</v>
      </c>
      <c r="T3350">
        <v>6.8181031000000001</v>
      </c>
      <c r="U3350">
        <v>1.2522918999999999</v>
      </c>
      <c r="V3350"/>
      <c r="W3350">
        <v>3.4366904199999997</v>
      </c>
      <c r="X3350">
        <v>23.187626000000002</v>
      </c>
      <c r="Y3350">
        <v>0.34883356000000004</v>
      </c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  <c r="AW3350"/>
      <c r="AX3350"/>
      <c r="AY3350"/>
      <c r="AZ3350"/>
      <c r="BA3350"/>
      <c r="BB3350"/>
      <c r="BC3350"/>
    </row>
    <row r="3351" spans="1:55" x14ac:dyDescent="0.2">
      <c r="A3351" s="3" t="str">
        <f t="shared" si="52"/>
        <v>IndiaAR6_FAO2009</v>
      </c>
      <c r="B3351" t="s">
        <v>175</v>
      </c>
      <c r="C3351" t="s">
        <v>176</v>
      </c>
      <c r="D3351" t="s">
        <v>300</v>
      </c>
      <c r="E3351" t="s">
        <v>31</v>
      </c>
      <c r="F3351">
        <v>2498.8309737934228</v>
      </c>
      <c r="G3351">
        <v>2.0421289325723202</v>
      </c>
      <c r="H3351" t="s">
        <v>192</v>
      </c>
      <c r="I3351" t="s">
        <v>231</v>
      </c>
      <c r="J3351">
        <v>5.8077237868281589E-2</v>
      </c>
      <c r="K3351">
        <v>0.64702004680172609</v>
      </c>
      <c r="L3351">
        <v>3.09818245459287E-2</v>
      </c>
      <c r="M3351"/>
      <c r="N3351">
        <v>3.3519143903057887E-2</v>
      </c>
      <c r="O3351">
        <v>0.28847898474928746</v>
      </c>
      <c r="P3351">
        <v>120.35716304</v>
      </c>
      <c r="Q3351">
        <v>35.067138780000001</v>
      </c>
      <c r="R3351">
        <v>367.92678943999994</v>
      </c>
      <c r="S3351">
        <v>178.71019529999998</v>
      </c>
      <c r="T3351">
        <v>6.8275658999999997</v>
      </c>
      <c r="U3351">
        <v>2.8636107800000001</v>
      </c>
      <c r="V3351"/>
      <c r="W3351">
        <v>10.7474028</v>
      </c>
      <c r="X3351">
        <v>23.187626000000002</v>
      </c>
      <c r="Y3351">
        <v>0.67245758</v>
      </c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  <c r="AW3351"/>
      <c r="AX3351"/>
      <c r="AY3351"/>
      <c r="AZ3351"/>
      <c r="BA3351"/>
      <c r="BB3351"/>
      <c r="BC3351"/>
    </row>
    <row r="3352" spans="1:55" x14ac:dyDescent="0.2">
      <c r="A3352" s="3" t="str">
        <f t="shared" si="52"/>
        <v>IndiaAR6_FAO2010</v>
      </c>
      <c r="B3352" t="s">
        <v>175</v>
      </c>
      <c r="C3352" t="s">
        <v>176</v>
      </c>
      <c r="D3352" t="s">
        <v>300</v>
      </c>
      <c r="E3352" t="s">
        <v>30</v>
      </c>
      <c r="F3352">
        <v>2607.7021760499329</v>
      </c>
      <c r="G3352">
        <v>2.1019454679611957</v>
      </c>
      <c r="H3352" t="s">
        <v>192</v>
      </c>
      <c r="I3352" t="s">
        <v>231</v>
      </c>
      <c r="J3352">
        <v>5.8231319957083812E-2</v>
      </c>
      <c r="K3352">
        <v>0.6566294844619347</v>
      </c>
      <c r="L3352">
        <v>3.015920710666848E-2</v>
      </c>
      <c r="M3352"/>
      <c r="N3352">
        <v>3.3895986593795543E-2</v>
      </c>
      <c r="O3352">
        <v>0.27931532183760122</v>
      </c>
      <c r="P3352">
        <v>123.06789328000001</v>
      </c>
      <c r="Q3352">
        <v>35.149999359999995</v>
      </c>
      <c r="R3352">
        <v>368.49618064000003</v>
      </c>
      <c r="S3352">
        <v>185.22564060000002</v>
      </c>
      <c r="T3352">
        <v>6.8257383000000003</v>
      </c>
      <c r="U3352">
        <v>3.2890268599999999</v>
      </c>
      <c r="V3352"/>
      <c r="W3352">
        <v>8.5302334399999999</v>
      </c>
      <c r="X3352">
        <v>23.187626000000002</v>
      </c>
      <c r="Y3352">
        <v>0.43718708000000006</v>
      </c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  <c r="AW3352"/>
      <c r="AX3352"/>
      <c r="AY3352"/>
      <c r="AZ3352"/>
      <c r="BA3352"/>
      <c r="BB3352"/>
      <c r="BC3352"/>
    </row>
    <row r="3353" spans="1:55" x14ac:dyDescent="0.2">
      <c r="A3353" s="3" t="str">
        <f t="shared" si="52"/>
        <v>IndiaAR6_FAO2011</v>
      </c>
      <c r="B3353" t="s">
        <v>175</v>
      </c>
      <c r="C3353" t="s">
        <v>176</v>
      </c>
      <c r="D3353" t="s">
        <v>300</v>
      </c>
      <c r="E3353" t="s">
        <v>29</v>
      </c>
      <c r="F3353">
        <v>2645.389269610173</v>
      </c>
      <c r="G3353">
        <v>2.1034865574320407</v>
      </c>
      <c r="H3353" t="s">
        <v>190</v>
      </c>
      <c r="I3353" t="s">
        <v>231</v>
      </c>
      <c r="J3353">
        <v>5.8896317885877597E-2</v>
      </c>
      <c r="K3353">
        <v>0.68327621611784417</v>
      </c>
      <c r="L3353">
        <v>3.0174821427321818E-2</v>
      </c>
      <c r="M3353"/>
      <c r="N3353">
        <v>3.5439245094451254E-2</v>
      </c>
      <c r="O3353">
        <v>0.25110971736038279</v>
      </c>
      <c r="P3353">
        <v>126.36292031999999</v>
      </c>
      <c r="Q3353">
        <v>35.203458759999997</v>
      </c>
      <c r="R3353">
        <v>368.80094303999999</v>
      </c>
      <c r="S3353">
        <v>191.5757298</v>
      </c>
      <c r="T3353">
        <v>6.8267070999999993</v>
      </c>
      <c r="U3353">
        <v>0.98470559999999996</v>
      </c>
      <c r="V3353"/>
      <c r="W3353">
        <v>4.1576653200000004</v>
      </c>
      <c r="X3353"/>
      <c r="Y3353">
        <v>0.37906768000000002</v>
      </c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  <c r="AW3353"/>
      <c r="AX3353"/>
      <c r="AY3353"/>
      <c r="AZ3353"/>
      <c r="BA3353"/>
      <c r="BB3353"/>
      <c r="BC3353"/>
    </row>
    <row r="3354" spans="1:55" x14ac:dyDescent="0.2">
      <c r="A3354" s="3" t="str">
        <f t="shared" si="52"/>
        <v>IndiaAR6_FAO2012</v>
      </c>
      <c r="B3354" t="s">
        <v>175</v>
      </c>
      <c r="C3354" t="s">
        <v>176</v>
      </c>
      <c r="D3354" t="s">
        <v>300</v>
      </c>
      <c r="E3354" t="s">
        <v>28</v>
      </c>
      <c r="F3354">
        <v>2801.3607970353901</v>
      </c>
      <c r="G3354">
        <v>2.1980297362460322</v>
      </c>
      <c r="H3354" t="s">
        <v>221</v>
      </c>
      <c r="I3354" t="s">
        <v>231</v>
      </c>
      <c r="J3354">
        <v>6.1681257612507402E-2</v>
      </c>
      <c r="K3354">
        <v>0.69747151356179127</v>
      </c>
      <c r="L3354">
        <v>2.8915257087685404E-2</v>
      </c>
      <c r="M3354"/>
      <c r="N3354">
        <v>3.6668093414284696E-2</v>
      </c>
      <c r="O3354">
        <v>0.2369451359362385</v>
      </c>
      <c r="P3354">
        <v>122.75665183999999</v>
      </c>
      <c r="Q3354">
        <v>35.226390219999999</v>
      </c>
      <c r="R3354">
        <v>368.81174415999999</v>
      </c>
      <c r="S3354">
        <v>188.71340669999998</v>
      </c>
      <c r="T3354">
        <v>6.8246313000000001</v>
      </c>
      <c r="U3354">
        <v>2.2750707600000002</v>
      </c>
      <c r="V3354"/>
      <c r="W3354">
        <v>9.8493640400000011</v>
      </c>
      <c r="X3354"/>
      <c r="Y3354">
        <v>0.64505726000000008</v>
      </c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  <c r="AW3354"/>
      <c r="AX3354"/>
      <c r="AY3354"/>
      <c r="AZ3354"/>
      <c r="BA3354"/>
      <c r="BB3354"/>
      <c r="BC3354"/>
    </row>
    <row r="3355" spans="1:55" x14ac:dyDescent="0.2">
      <c r="A3355" s="3" t="str">
        <f t="shared" si="52"/>
        <v>IndiaAR6_FAO2013</v>
      </c>
      <c r="B3355" t="s">
        <v>175</v>
      </c>
      <c r="C3355" t="s">
        <v>176</v>
      </c>
      <c r="D3355" t="s">
        <v>300</v>
      </c>
      <c r="E3355" t="s">
        <v>27</v>
      </c>
      <c r="F3355">
        <v>2864.9515161517375</v>
      </c>
      <c r="G3355">
        <v>2.218945372245579</v>
      </c>
      <c r="H3355" t="s">
        <v>222</v>
      </c>
      <c r="I3355" t="s">
        <v>231</v>
      </c>
      <c r="J3355">
        <v>6.226507900389016E-2</v>
      </c>
      <c r="K3355">
        <v>0.7015477351829118</v>
      </c>
      <c r="L3355">
        <v>2.8684599370905849E-2</v>
      </c>
      <c r="M3355"/>
      <c r="N3355">
        <v>3.8534865063631969E-2</v>
      </c>
      <c r="O3355">
        <v>0.23123280038255045</v>
      </c>
      <c r="P3355">
        <v>126.72455247999999</v>
      </c>
      <c r="Q3355">
        <v>35.207966800000001</v>
      </c>
      <c r="R3355">
        <v>368.32806288</v>
      </c>
      <c r="S3355">
        <v>188.33511060000001</v>
      </c>
      <c r="T3355">
        <v>6.8236680999999999</v>
      </c>
      <c r="U3355">
        <v>1.6535664800000001</v>
      </c>
      <c r="V3355"/>
      <c r="W3355">
        <v>5.6899330599999995</v>
      </c>
      <c r="X3355"/>
      <c r="Y3355">
        <v>0.29282586000000005</v>
      </c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  <c r="AW3355"/>
      <c r="AX3355"/>
      <c r="AY3355"/>
      <c r="AZ3355"/>
      <c r="BA3355"/>
      <c r="BB3355"/>
      <c r="BC3355"/>
    </row>
    <row r="3356" spans="1:55" x14ac:dyDescent="0.2">
      <c r="A3356" s="3" t="str">
        <f t="shared" si="52"/>
        <v>IndiaAR6_FAO2014</v>
      </c>
      <c r="B3356" t="s">
        <v>175</v>
      </c>
      <c r="C3356" t="s">
        <v>176</v>
      </c>
      <c r="D3356" t="s">
        <v>300</v>
      </c>
      <c r="E3356" t="s">
        <v>24</v>
      </c>
      <c r="F3356">
        <v>3046.0993073080854</v>
      </c>
      <c r="G3356">
        <v>2.3301644229581839</v>
      </c>
      <c r="H3356" t="s">
        <v>240</v>
      </c>
      <c r="I3356" t="s">
        <v>231</v>
      </c>
      <c r="J3356">
        <v>6.5323443880722767E-2</v>
      </c>
      <c r="K3356">
        <v>0.71608741788425412</v>
      </c>
      <c r="L3356">
        <v>2.7365458858853699E-2</v>
      </c>
      <c r="M3356"/>
      <c r="N3356">
        <v>3.8895803725258561E-2</v>
      </c>
      <c r="O3356">
        <v>0.21765131953163369</v>
      </c>
      <c r="P3356">
        <v>126.65004352</v>
      </c>
      <c r="Q3356">
        <v>35.250629660000001</v>
      </c>
      <c r="R3356">
        <v>368.48177279999999</v>
      </c>
      <c r="S3356">
        <v>189.59271239999998</v>
      </c>
      <c r="T3356">
        <v>6.8186181000000001</v>
      </c>
      <c r="U3356">
        <v>1.7812874599999999</v>
      </c>
      <c r="V3356"/>
      <c r="W3356">
        <v>4.7798372000000002</v>
      </c>
      <c r="X3356"/>
      <c r="Y3356">
        <v>0.33152038</v>
      </c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  <c r="AW3356"/>
      <c r="AX3356"/>
      <c r="AY3356"/>
      <c r="AZ3356"/>
      <c r="BA3356"/>
      <c r="BB3356"/>
      <c r="BC3356"/>
    </row>
    <row r="3357" spans="1:55" x14ac:dyDescent="0.2">
      <c r="A3357" s="3" t="str">
        <f t="shared" si="52"/>
        <v>IndiaAR6_FAO2015</v>
      </c>
      <c r="B3357" t="s">
        <v>175</v>
      </c>
      <c r="C3357" t="s">
        <v>176</v>
      </c>
      <c r="D3357" t="s">
        <v>300</v>
      </c>
      <c r="E3357" t="s">
        <v>22</v>
      </c>
      <c r="F3357">
        <v>3064.6788920247118</v>
      </c>
      <c r="G3357">
        <v>2.3166955096687643</v>
      </c>
      <c r="H3357" t="s">
        <v>240</v>
      </c>
      <c r="I3357" t="s">
        <v>231</v>
      </c>
      <c r="J3357">
        <v>6.5839563086349515E-2</v>
      </c>
      <c r="K3357">
        <v>0.71573714820558665</v>
      </c>
      <c r="L3357">
        <v>2.7583909139555569E-2</v>
      </c>
      <c r="M3357"/>
      <c r="N3357">
        <v>3.9240796742040555E-2</v>
      </c>
      <c r="O3357">
        <v>0.21743814591281713</v>
      </c>
      <c r="P3357">
        <v>124.58275648000001</v>
      </c>
      <c r="Q3357">
        <v>35.534896260000004</v>
      </c>
      <c r="R3357">
        <v>372.00737695999999</v>
      </c>
      <c r="S3357">
        <v>192.57570150000001</v>
      </c>
      <c r="T3357">
        <v>6.8169572000000001</v>
      </c>
      <c r="U3357">
        <v>1.0093675200000001</v>
      </c>
      <c r="V3357"/>
      <c r="W3357">
        <v>3.5815666199999998</v>
      </c>
      <c r="X3357"/>
      <c r="Y3357">
        <v>0.24320776</v>
      </c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  <c r="AW3357"/>
      <c r="AX3357"/>
      <c r="AY3357"/>
      <c r="AZ3357"/>
      <c r="BA3357"/>
      <c r="BB3357"/>
      <c r="BC3357"/>
    </row>
    <row r="3358" spans="1:55" x14ac:dyDescent="0.2">
      <c r="A3358" s="3" t="str">
        <f t="shared" si="52"/>
        <v>IndiaAR6_FAO2016</v>
      </c>
      <c r="B3358" t="s">
        <v>175</v>
      </c>
      <c r="C3358" t="s">
        <v>176</v>
      </c>
      <c r="D3358" t="s">
        <v>300</v>
      </c>
      <c r="E3358" t="s">
        <v>21</v>
      </c>
      <c r="F3358">
        <v>3138.9466936802701</v>
      </c>
      <c r="G3358">
        <v>2.3448838193652133</v>
      </c>
      <c r="H3358" t="s">
        <v>239</v>
      </c>
      <c r="I3358" t="s">
        <v>231</v>
      </c>
      <c r="J3358">
        <v>6.6623890659672474E-2</v>
      </c>
      <c r="K3358">
        <v>0.70946374572308246</v>
      </c>
      <c r="L3358">
        <v>2.7300977151180291E-2</v>
      </c>
      <c r="M3358"/>
      <c r="N3358">
        <v>4.0169246546206426E-2</v>
      </c>
      <c r="O3358">
        <v>0.22306603057953076</v>
      </c>
      <c r="P3358">
        <v>124.00851008000001</v>
      </c>
      <c r="Q3358">
        <v>35.829515400000005</v>
      </c>
      <c r="R3358">
        <v>375.68209424000003</v>
      </c>
      <c r="S3358">
        <v>191.1096369</v>
      </c>
      <c r="T3358">
        <v>6.8073356</v>
      </c>
      <c r="U3358">
        <v>1.38774584</v>
      </c>
      <c r="V3358"/>
      <c r="W3358">
        <v>4.7052928400000003</v>
      </c>
      <c r="X3358"/>
      <c r="Y3358">
        <v>0.37701319999999999</v>
      </c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  <c r="AW3358"/>
      <c r="AX3358"/>
      <c r="AY3358"/>
      <c r="AZ3358"/>
      <c r="BA3358"/>
      <c r="BB3358"/>
      <c r="BC3358"/>
    </row>
    <row r="3359" spans="1:55" x14ac:dyDescent="0.2">
      <c r="A3359" s="3" t="str">
        <f t="shared" si="52"/>
        <v>IndiaAR6_FAO2017</v>
      </c>
      <c r="B3359" t="s">
        <v>175</v>
      </c>
      <c r="C3359" t="s">
        <v>176</v>
      </c>
      <c r="D3359" t="s">
        <v>300</v>
      </c>
      <c r="E3359" t="s">
        <v>20</v>
      </c>
      <c r="F3359">
        <v>3261.8652063186478</v>
      </c>
      <c r="G3359">
        <v>2.4087103913362418</v>
      </c>
      <c r="H3359" t="s">
        <v>239</v>
      </c>
      <c r="I3359" t="s">
        <v>231</v>
      </c>
      <c r="J3359">
        <v>6.8276026509677568E-2</v>
      </c>
      <c r="K3359">
        <v>0.71775497442105629</v>
      </c>
      <c r="L3359">
        <v>2.6627954968249396E-2</v>
      </c>
      <c r="M3359"/>
      <c r="N3359">
        <v>3.7959203693110913E-2</v>
      </c>
      <c r="O3359">
        <v>0.21765786691758338</v>
      </c>
      <c r="P3359">
        <v>125.68550975999999</v>
      </c>
      <c r="Q3359">
        <v>36.022889040000003</v>
      </c>
      <c r="R3359">
        <v>378.08101455999997</v>
      </c>
      <c r="S3359">
        <v>193.84433249999998</v>
      </c>
      <c r="T3359">
        <v>6.8075973999999997</v>
      </c>
      <c r="U3359">
        <v>1.2789865399999998</v>
      </c>
      <c r="V3359"/>
      <c r="W3359">
        <v>7.4415259599999999</v>
      </c>
      <c r="X3359"/>
      <c r="Y3359">
        <v>0.42743237999999995</v>
      </c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  <c r="AW3359"/>
      <c r="AX3359"/>
      <c r="AY3359"/>
      <c r="AZ3359"/>
      <c r="BA3359"/>
      <c r="BB3359"/>
      <c r="BC3359"/>
    </row>
    <row r="3360" spans="1:55" x14ac:dyDescent="0.2">
      <c r="A3360" s="3" t="str">
        <f t="shared" si="52"/>
        <v>IndiaAR6_FAO2018</v>
      </c>
      <c r="B3360" t="s">
        <v>175</v>
      </c>
      <c r="C3360" t="s">
        <v>176</v>
      </c>
      <c r="D3360" t="s">
        <v>300</v>
      </c>
      <c r="E3360" t="s">
        <v>19</v>
      </c>
      <c r="F3360">
        <v>3425.5717188134349</v>
      </c>
      <c r="G3360">
        <v>2.5022377256504846</v>
      </c>
      <c r="H3360" t="s">
        <v>239</v>
      </c>
      <c r="I3360" t="s">
        <v>231</v>
      </c>
      <c r="J3360">
        <v>6.9991006449339643E-2</v>
      </c>
      <c r="K3360">
        <v>0.72335444784510738</v>
      </c>
      <c r="L3360">
        <v>2.5694189152582064E-2</v>
      </c>
      <c r="M3360"/>
      <c r="N3360">
        <v>4.140812091580811E-2</v>
      </c>
      <c r="O3360">
        <v>0.20954324208650243</v>
      </c>
      <c r="P3360">
        <v>126.78341328</v>
      </c>
      <c r="Q3360">
        <v>36.25444306</v>
      </c>
      <c r="R3360">
        <v>380.91797184000001</v>
      </c>
      <c r="S3360">
        <v>198.89114699999999</v>
      </c>
      <c r="T3360">
        <v>6.8100146000000006</v>
      </c>
      <c r="U3360">
        <v>0.61908744000000004</v>
      </c>
      <c r="V3360"/>
      <c r="W3360">
        <v>6.0446712599999994</v>
      </c>
      <c r="X3360"/>
      <c r="Y3360">
        <v>0.4727208</v>
      </c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  <c r="AW3360"/>
      <c r="AX3360"/>
      <c r="AY3360"/>
      <c r="AZ3360"/>
      <c r="BA3360"/>
      <c r="BB3360"/>
      <c r="BC3360"/>
    </row>
    <row r="3361" spans="1:55" x14ac:dyDescent="0.2">
      <c r="A3361" s="3" t="str">
        <f t="shared" si="52"/>
        <v>IndiaAR6_FAO2019</v>
      </c>
      <c r="B3361" t="s">
        <v>175</v>
      </c>
      <c r="C3361" t="s">
        <v>176</v>
      </c>
      <c r="D3361" t="s">
        <v>300</v>
      </c>
      <c r="E3361" t="s">
        <v>18</v>
      </c>
      <c r="F3361">
        <v>3397.1691880665776</v>
      </c>
      <c r="G3361">
        <v>2.4561778549081237</v>
      </c>
      <c r="H3361" t="s">
        <v>236</v>
      </c>
      <c r="I3361" t="s">
        <v>231</v>
      </c>
      <c r="J3361">
        <v>6.9041431122963862E-2</v>
      </c>
      <c r="K3361">
        <v>0.71840231425816392</v>
      </c>
      <c r="L3361">
        <v>2.6250613562492621E-2</v>
      </c>
      <c r="M3361"/>
      <c r="N3361">
        <v>4.3146267370362493E-2</v>
      </c>
      <c r="O3361">
        <v>0.21220080480898093</v>
      </c>
      <c r="P3361">
        <v>125.70253696</v>
      </c>
      <c r="Q3361">
        <v>36.182773920000002</v>
      </c>
      <c r="R3361">
        <v>380.55318992000002</v>
      </c>
      <c r="S3361">
        <v>206.26616010000001</v>
      </c>
      <c r="T3361">
        <v>6.7517183999999997</v>
      </c>
      <c r="U3361">
        <v>0.54071749999999996</v>
      </c>
      <c r="V3361"/>
      <c r="W3361">
        <v>3.5119132600000005</v>
      </c>
      <c r="X3361"/>
      <c r="Y3361">
        <v>0.30544700000000002</v>
      </c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  <c r="AW3361"/>
      <c r="AX3361"/>
      <c r="AY3361"/>
      <c r="AZ3361"/>
      <c r="BA3361"/>
      <c r="BB3361"/>
      <c r="BC3361"/>
    </row>
    <row r="3362" spans="1:55" x14ac:dyDescent="0.2">
      <c r="A3362" s="3" t="str">
        <f t="shared" si="52"/>
        <v>IndiaAR6_FAO2020</v>
      </c>
      <c r="B3362" t="s">
        <v>175</v>
      </c>
      <c r="C3362" t="s">
        <v>176</v>
      </c>
      <c r="D3362" t="s">
        <v>300</v>
      </c>
      <c r="E3362" t="s">
        <v>107</v>
      </c>
      <c r="F3362">
        <v>3181.607323090569</v>
      </c>
      <c r="G3362">
        <v>2.2784564978953497</v>
      </c>
      <c r="H3362" t="s">
        <v>236</v>
      </c>
      <c r="I3362" t="s">
        <v>231</v>
      </c>
      <c r="J3362">
        <v>6.802101430745805E-2</v>
      </c>
      <c r="K3362">
        <v>0.70195240805880066</v>
      </c>
      <c r="L3362">
        <v>2.8393907309090458E-2</v>
      </c>
      <c r="M3362"/>
      <c r="N3362">
        <v>3.9540973938188069E-2</v>
      </c>
      <c r="O3362">
        <v>0.23011271069392081</v>
      </c>
      <c r="P3362">
        <v>129.20543999999998</v>
      </c>
      <c r="Q3362">
        <v>36.137422959999995</v>
      </c>
      <c r="R3362">
        <v>380.92417616</v>
      </c>
      <c r="S3362">
        <v>215.35138169999999</v>
      </c>
      <c r="T3362">
        <v>6.7465568999999999</v>
      </c>
      <c r="U3362">
        <v>0.50577501999999996</v>
      </c>
      <c r="V3362"/>
      <c r="W3362">
        <v>1.7602712999999999</v>
      </c>
      <c r="X3362"/>
      <c r="Y3362">
        <v>0.19426541999999999</v>
      </c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  <c r="AW3362"/>
      <c r="AX3362"/>
      <c r="AY3362"/>
      <c r="AZ3362"/>
      <c r="BA3362"/>
      <c r="BB3362"/>
      <c r="BC3362"/>
    </row>
    <row r="3363" spans="1:55" x14ac:dyDescent="0.2">
      <c r="A3363" s="3" t="str">
        <f t="shared" si="52"/>
        <v>IndiaSAR_FAO1990</v>
      </c>
      <c r="B3363" t="s">
        <v>175</v>
      </c>
      <c r="C3363" t="s">
        <v>176</v>
      </c>
      <c r="D3363" t="s">
        <v>148</v>
      </c>
      <c r="E3363" t="s">
        <v>79</v>
      </c>
      <c r="F3363">
        <v>939.53489627777185</v>
      </c>
      <c r="G3363">
        <v>1.0793641903088056</v>
      </c>
      <c r="H3363" t="s">
        <v>290</v>
      </c>
      <c r="I3363" t="s">
        <v>105</v>
      </c>
      <c r="J3363">
        <v>2.9974276750533553E-2</v>
      </c>
      <c r="K3363">
        <v>0.64909973796179699</v>
      </c>
      <c r="L3363">
        <v>2.2340857734509664E-2</v>
      </c>
      <c r="M3363"/>
      <c r="N3363">
        <v>2.650571303122147E-2</v>
      </c>
      <c r="O3363">
        <v>0.30205369127247189</v>
      </c>
      <c r="P3363">
        <v>94.625964300000007</v>
      </c>
      <c r="Q3363">
        <v>24.371633200000002</v>
      </c>
      <c r="R3363">
        <v>246.44986800000001</v>
      </c>
      <c r="S3363">
        <v>133.474065</v>
      </c>
      <c r="T3363">
        <v>6.7683617000000007</v>
      </c>
      <c r="U3363">
        <v>1.2018512000000001</v>
      </c>
      <c r="V3363"/>
      <c r="W3363">
        <v>4.2691782000000007</v>
      </c>
      <c r="X3363"/>
      <c r="Y3363">
        <v>0.31525620000000004</v>
      </c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  <c r="AW3363"/>
      <c r="AX3363"/>
      <c r="AY3363"/>
      <c r="AZ3363"/>
      <c r="BA3363"/>
      <c r="BB3363"/>
      <c r="BC3363"/>
    </row>
    <row r="3364" spans="1:55" x14ac:dyDescent="0.2">
      <c r="A3364" s="3" t="str">
        <f t="shared" si="52"/>
        <v>IndiaSAR_FAO1991</v>
      </c>
      <c r="B3364" t="s">
        <v>175</v>
      </c>
      <c r="C3364" t="s">
        <v>176</v>
      </c>
      <c r="D3364" t="s">
        <v>148</v>
      </c>
      <c r="E3364" t="s">
        <v>78</v>
      </c>
      <c r="F3364">
        <v>992.80122367265494</v>
      </c>
      <c r="G3364">
        <v>1.1168349523145304</v>
      </c>
      <c r="H3364" t="s">
        <v>299</v>
      </c>
      <c r="I3364" t="s">
        <v>105</v>
      </c>
      <c r="J3364">
        <v>3.1500298104135765E-2</v>
      </c>
      <c r="K3364">
        <v>0.65813204138664705</v>
      </c>
      <c r="L3364">
        <v>2.1707025610765599E-2</v>
      </c>
      <c r="M3364"/>
      <c r="N3364">
        <v>2.7308872220011562E-2</v>
      </c>
      <c r="O3364">
        <v>0.29285206078257581</v>
      </c>
      <c r="P3364">
        <v>94.541941199999997</v>
      </c>
      <c r="Q3364">
        <v>24.701405699999999</v>
      </c>
      <c r="R3364">
        <v>249.27501899999999</v>
      </c>
      <c r="S3364">
        <v>137.328791</v>
      </c>
      <c r="T3364">
        <v>6.7683617000000007</v>
      </c>
      <c r="U3364">
        <v>1.2018512000000001</v>
      </c>
      <c r="V3364"/>
      <c r="W3364">
        <v>4.2691782000000007</v>
      </c>
      <c r="X3364"/>
      <c r="Y3364">
        <v>0.31525620000000004</v>
      </c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  <c r="AW3364"/>
      <c r="AX3364"/>
      <c r="AY3364"/>
      <c r="AZ3364"/>
      <c r="BA3364"/>
      <c r="BB3364"/>
      <c r="BC3364"/>
    </row>
    <row r="3365" spans="1:55" x14ac:dyDescent="0.2">
      <c r="A3365" s="3" t="str">
        <f t="shared" si="52"/>
        <v>IndiaSAR_FAO1992</v>
      </c>
      <c r="B3365" t="s">
        <v>175</v>
      </c>
      <c r="C3365" t="s">
        <v>176</v>
      </c>
      <c r="D3365" t="s">
        <v>148</v>
      </c>
      <c r="E3365" t="s">
        <v>76</v>
      </c>
      <c r="F3365">
        <v>1017.3179341296524</v>
      </c>
      <c r="G3365">
        <v>1.1209200342942511</v>
      </c>
      <c r="H3365" t="s">
        <v>308</v>
      </c>
      <c r="I3365" t="s">
        <v>99</v>
      </c>
      <c r="J3365">
        <v>3.2370853298988027E-2</v>
      </c>
      <c r="K3365">
        <v>0.65898274545650604</v>
      </c>
      <c r="L3365">
        <v>2.1735100681078222E-2</v>
      </c>
      <c r="M3365"/>
      <c r="N3365">
        <v>2.7357741604731731E-2</v>
      </c>
      <c r="O3365">
        <v>0.29192441225768395</v>
      </c>
      <c r="P3365">
        <v>92.605149000000011</v>
      </c>
      <c r="Q3365">
        <v>25.1390581</v>
      </c>
      <c r="R3365">
        <v>253.05797999999999</v>
      </c>
      <c r="S3365">
        <v>141.33120099999999</v>
      </c>
      <c r="T3365">
        <v>6.7683617000000007</v>
      </c>
      <c r="U3365">
        <v>1.2018512000000001</v>
      </c>
      <c r="V3365"/>
      <c r="W3365">
        <v>4.2691782000000007</v>
      </c>
      <c r="X3365"/>
      <c r="Y3365">
        <v>0.31525620000000004</v>
      </c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  <c r="AW3365"/>
      <c r="AX3365"/>
      <c r="AY3365"/>
      <c r="AZ3365"/>
      <c r="BA3365"/>
      <c r="BB3365"/>
      <c r="BC3365"/>
    </row>
    <row r="3366" spans="1:55" x14ac:dyDescent="0.2">
      <c r="A3366" s="3" t="str">
        <f t="shared" si="52"/>
        <v>IndiaSAR_FAO1993</v>
      </c>
      <c r="B3366" t="s">
        <v>175</v>
      </c>
      <c r="C3366" t="s">
        <v>176</v>
      </c>
      <c r="D3366" t="s">
        <v>148</v>
      </c>
      <c r="E3366" t="s">
        <v>73</v>
      </c>
      <c r="F3366">
        <v>1049.5996968040765</v>
      </c>
      <c r="G3366">
        <v>1.1330471498266566</v>
      </c>
      <c r="H3366" t="s">
        <v>308</v>
      </c>
      <c r="I3366" t="s">
        <v>99</v>
      </c>
      <c r="J3366">
        <v>3.324234257727747E-2</v>
      </c>
      <c r="K3366">
        <v>0.66153086464032163</v>
      </c>
      <c r="L3366">
        <v>2.1600857864881192E-2</v>
      </c>
      <c r="M3366"/>
      <c r="N3366">
        <v>2.7944711373944074E-2</v>
      </c>
      <c r="O3366">
        <v>0.28892356612085318</v>
      </c>
      <c r="P3366">
        <v>94.298752800000003</v>
      </c>
      <c r="Q3366">
        <v>25.277571999999996</v>
      </c>
      <c r="R3366">
        <v>254.16992999999999</v>
      </c>
      <c r="S3366">
        <v>144.59788800000001</v>
      </c>
      <c r="T3366">
        <v>6.7683617000000007</v>
      </c>
      <c r="U3366">
        <v>1.2018512000000001</v>
      </c>
      <c r="V3366"/>
      <c r="W3366">
        <v>4.2691782000000007</v>
      </c>
      <c r="X3366"/>
      <c r="Y3366">
        <v>0.31525620000000004</v>
      </c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  <c r="AW3366"/>
      <c r="AX3366"/>
      <c r="AY3366"/>
      <c r="AZ3366"/>
      <c r="BA3366"/>
      <c r="BB3366"/>
      <c r="BC3366"/>
    </row>
    <row r="3367" spans="1:55" x14ac:dyDescent="0.2">
      <c r="A3367" s="3" t="str">
        <f t="shared" si="52"/>
        <v>IndiaSAR_FAO1994</v>
      </c>
      <c r="B3367" t="s">
        <v>175</v>
      </c>
      <c r="C3367" t="s">
        <v>176</v>
      </c>
      <c r="D3367" t="s">
        <v>148</v>
      </c>
      <c r="E3367" t="s">
        <v>70</v>
      </c>
      <c r="F3367">
        <v>1094.0098572449663</v>
      </c>
      <c r="G3367">
        <v>1.1573615630948371</v>
      </c>
      <c r="H3367" t="s">
        <v>299</v>
      </c>
      <c r="I3367" t="s">
        <v>99</v>
      </c>
      <c r="J3367">
        <v>3.4356438967755455E-2</v>
      </c>
      <c r="K3367">
        <v>0.66577664992818575</v>
      </c>
      <c r="L3367">
        <v>2.1236554539378116E-2</v>
      </c>
      <c r="M3367"/>
      <c r="N3367">
        <v>2.8676158438831423E-2</v>
      </c>
      <c r="O3367">
        <v>0.28431063709360482</v>
      </c>
      <c r="P3367">
        <v>94.908361800000009</v>
      </c>
      <c r="Q3367">
        <v>25.449944200000001</v>
      </c>
      <c r="R3367">
        <v>255.6437646</v>
      </c>
      <c r="S3367">
        <v>150.09387799999999</v>
      </c>
      <c r="T3367">
        <v>6.7683617000000007</v>
      </c>
      <c r="U3367">
        <v>1.2018512000000001</v>
      </c>
      <c r="V3367"/>
      <c r="W3367">
        <v>4.2691782000000007</v>
      </c>
      <c r="X3367"/>
      <c r="Y3367">
        <v>0.31525620000000004</v>
      </c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  <c r="AX3367"/>
      <c r="AY3367"/>
      <c r="AZ3367"/>
      <c r="BA3367"/>
      <c r="BB3367"/>
      <c r="BC3367"/>
    </row>
    <row r="3368" spans="1:55" x14ac:dyDescent="0.2">
      <c r="A3368" s="3" t="str">
        <f t="shared" si="52"/>
        <v>IndiaSAR_FAO1995</v>
      </c>
      <c r="B3368" t="s">
        <v>175</v>
      </c>
      <c r="C3368" t="s">
        <v>176</v>
      </c>
      <c r="D3368" t="s">
        <v>148</v>
      </c>
      <c r="E3368" t="s">
        <v>68</v>
      </c>
      <c r="F3368">
        <v>1158.5480220787249</v>
      </c>
      <c r="G3368">
        <v>1.2014654131114404</v>
      </c>
      <c r="H3368" t="s">
        <v>288</v>
      </c>
      <c r="I3368" t="s">
        <v>97</v>
      </c>
      <c r="J3368">
        <v>3.5540151198712941E-2</v>
      </c>
      <c r="K3368">
        <v>0.67410526799870785</v>
      </c>
      <c r="L3368">
        <v>2.4271370540629885E-2</v>
      </c>
      <c r="M3368"/>
      <c r="N3368">
        <v>2.9468090819170813E-2</v>
      </c>
      <c r="O3368">
        <v>0.27215527064149153</v>
      </c>
      <c r="P3368">
        <v>94.877327999999991</v>
      </c>
      <c r="Q3368">
        <v>25.609698400000003</v>
      </c>
      <c r="R3368">
        <v>256.99256939999998</v>
      </c>
      <c r="S3368">
        <v>152.84029200000001</v>
      </c>
      <c r="T3368">
        <v>6.8063594999999992</v>
      </c>
      <c r="U3368">
        <v>1.2018512000000001</v>
      </c>
      <c r="V3368"/>
      <c r="W3368">
        <v>4.2691782000000007</v>
      </c>
      <c r="X3368"/>
      <c r="Y3368">
        <v>0.31525620000000004</v>
      </c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  <c r="AW3368"/>
      <c r="AX3368"/>
      <c r="AY3368"/>
      <c r="AZ3368"/>
      <c r="BA3368"/>
      <c r="BB3368"/>
      <c r="BC3368"/>
    </row>
    <row r="3369" spans="1:55" x14ac:dyDescent="0.2">
      <c r="A3369" s="3" t="str">
        <f t="shared" si="52"/>
        <v>IndiaSAR_FAO1996</v>
      </c>
      <c r="B3369" t="s">
        <v>175</v>
      </c>
      <c r="C3369" t="s">
        <v>176</v>
      </c>
      <c r="D3369" t="s">
        <v>148</v>
      </c>
      <c r="E3369" t="s">
        <v>65</v>
      </c>
      <c r="F3369">
        <v>1205.4643076904026</v>
      </c>
      <c r="G3369">
        <v>1.225960880390174</v>
      </c>
      <c r="H3369" t="s">
        <v>290</v>
      </c>
      <c r="I3369" t="s">
        <v>101</v>
      </c>
      <c r="J3369">
        <v>3.6577781903892916E-2</v>
      </c>
      <c r="K3369">
        <v>0.67646565663875946</v>
      </c>
      <c r="L3369">
        <v>2.7380401440712188E-2</v>
      </c>
      <c r="M3369"/>
      <c r="N3369">
        <v>3.0965990804433186E-2</v>
      </c>
      <c r="O3369">
        <v>0.26518795111609511</v>
      </c>
      <c r="P3369">
        <v>96.207384000000005</v>
      </c>
      <c r="Q3369">
        <v>25.7757282</v>
      </c>
      <c r="R3369">
        <v>258.40447499999999</v>
      </c>
      <c r="S3369">
        <v>157.14417699999998</v>
      </c>
      <c r="T3369">
        <v>6.8098918999999993</v>
      </c>
      <c r="U3369">
        <v>0.82351969999999997</v>
      </c>
      <c r="V3369"/>
      <c r="W3369">
        <v>1.5069649000000003</v>
      </c>
      <c r="X3369"/>
      <c r="Y3369">
        <v>0.19244909999999998</v>
      </c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/>
      <c r="AW3369"/>
      <c r="AX3369"/>
      <c r="AY3369"/>
      <c r="AZ3369"/>
      <c r="BA3369"/>
      <c r="BB3369"/>
      <c r="BC3369"/>
    </row>
    <row r="3370" spans="1:55" x14ac:dyDescent="0.2">
      <c r="A3370" s="3" t="str">
        <f t="shared" si="52"/>
        <v>IndiaSAR_FAO1997</v>
      </c>
      <c r="B3370" t="s">
        <v>175</v>
      </c>
      <c r="C3370" t="s">
        <v>176</v>
      </c>
      <c r="D3370" t="s">
        <v>148</v>
      </c>
      <c r="E3370" t="s">
        <v>64</v>
      </c>
      <c r="F3370">
        <v>1263.5974787838927</v>
      </c>
      <c r="G3370">
        <v>1.2606535627645181</v>
      </c>
      <c r="H3370" t="s">
        <v>290</v>
      </c>
      <c r="I3370" t="s">
        <v>97</v>
      </c>
      <c r="J3370">
        <v>3.6893155112507597E-2</v>
      </c>
      <c r="K3370">
        <v>0.68055720909757056</v>
      </c>
      <c r="L3370">
        <v>2.9987908045264945E-2</v>
      </c>
      <c r="M3370"/>
      <c r="N3370">
        <v>3.2349379993493119E-2</v>
      </c>
      <c r="O3370">
        <v>0.25710550286367134</v>
      </c>
      <c r="P3370">
        <v>96.362114099999985</v>
      </c>
      <c r="Q3370">
        <v>25.859983299999996</v>
      </c>
      <c r="R3370">
        <v>258.92073899999997</v>
      </c>
      <c r="S3370">
        <v>161.82601399999999</v>
      </c>
      <c r="T3370">
        <v>6.8326661999999994</v>
      </c>
      <c r="U3370">
        <v>0.60652359999999994</v>
      </c>
      <c r="V3370"/>
      <c r="W3370">
        <v>1.2955755</v>
      </c>
      <c r="X3370"/>
      <c r="Y3370">
        <v>0.1324574</v>
      </c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  <c r="AW3370"/>
      <c r="AX3370"/>
      <c r="AY3370"/>
      <c r="AZ3370"/>
      <c r="BA3370"/>
      <c r="BB3370"/>
      <c r="BC3370"/>
    </row>
    <row r="3371" spans="1:55" x14ac:dyDescent="0.2">
      <c r="A3371" s="3" t="str">
        <f t="shared" si="52"/>
        <v>IndiaSAR_FAO1998</v>
      </c>
      <c r="B3371" t="s">
        <v>175</v>
      </c>
      <c r="C3371" t="s">
        <v>176</v>
      </c>
      <c r="D3371" t="s">
        <v>148</v>
      </c>
      <c r="E3371" t="s">
        <v>62</v>
      </c>
      <c r="F3371">
        <v>1291.3331126310738</v>
      </c>
      <c r="G3371">
        <v>1.2642347762379582</v>
      </c>
      <c r="H3371" t="s">
        <v>290</v>
      </c>
      <c r="I3371" t="s">
        <v>101</v>
      </c>
      <c r="J3371">
        <v>3.8223016158144177E-2</v>
      </c>
      <c r="K3371">
        <v>0.67698352207813139</v>
      </c>
      <c r="L3371">
        <v>3.3127930287348201E-2</v>
      </c>
      <c r="M3371"/>
      <c r="N3371">
        <v>3.3062571473906149E-2</v>
      </c>
      <c r="O3371">
        <v>0.25682597616061426</v>
      </c>
      <c r="P3371">
        <v>99.315946799999992</v>
      </c>
      <c r="Q3371">
        <v>25.933746200000002</v>
      </c>
      <c r="R3371">
        <v>259.1814372</v>
      </c>
      <c r="S3371">
        <v>165.14335499999999</v>
      </c>
      <c r="T3371">
        <v>6.8344443000000004</v>
      </c>
      <c r="U3371">
        <v>0.59466200000000002</v>
      </c>
      <c r="V3371"/>
      <c r="W3371">
        <v>1.3156432</v>
      </c>
      <c r="X3371"/>
      <c r="Y3371">
        <v>0.21599889999999999</v>
      </c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  <c r="AW3371"/>
      <c r="AX3371"/>
      <c r="AY3371"/>
      <c r="AZ3371"/>
      <c r="BA3371"/>
      <c r="BB3371"/>
      <c r="BC3371"/>
    </row>
    <row r="3372" spans="1:55" x14ac:dyDescent="0.2">
      <c r="A3372" s="3" t="str">
        <f t="shared" si="52"/>
        <v>IndiaSAR_FAO1999</v>
      </c>
      <c r="B3372" t="s">
        <v>175</v>
      </c>
      <c r="C3372" t="s">
        <v>176</v>
      </c>
      <c r="D3372" t="s">
        <v>148</v>
      </c>
      <c r="E3372" t="s">
        <v>60</v>
      </c>
      <c r="F3372">
        <v>1367.2149423528188</v>
      </c>
      <c r="G3372">
        <v>1.3139979542498119</v>
      </c>
      <c r="H3372" t="s">
        <v>304</v>
      </c>
      <c r="I3372" t="s">
        <v>101</v>
      </c>
      <c r="J3372">
        <v>4.0457546663135356E-2</v>
      </c>
      <c r="K3372">
        <v>0.68355409077852314</v>
      </c>
      <c r="L3372">
        <v>3.4863385551496526E-2</v>
      </c>
      <c r="M3372"/>
      <c r="N3372">
        <v>3.5446505275618351E-2</v>
      </c>
      <c r="O3372">
        <v>0.24613601839436205</v>
      </c>
      <c r="P3372">
        <v>100.1088816</v>
      </c>
      <c r="Q3372">
        <v>26.005648400000002</v>
      </c>
      <c r="R3372">
        <v>259.41503699999998</v>
      </c>
      <c r="S3372">
        <v>167.42610199999999</v>
      </c>
      <c r="T3372">
        <v>6.8446252999999997</v>
      </c>
      <c r="U3372">
        <v>0.97626270000000004</v>
      </c>
      <c r="V3372"/>
      <c r="W3372">
        <v>2.7300139999999997</v>
      </c>
      <c r="X3372"/>
      <c r="Y3372">
        <v>0.24018529999999999</v>
      </c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  <c r="AW3372"/>
      <c r="AX3372"/>
      <c r="AY3372"/>
      <c r="AZ3372"/>
      <c r="BA3372"/>
      <c r="BB3372"/>
      <c r="BC3372"/>
    </row>
    <row r="3373" spans="1:55" x14ac:dyDescent="0.2">
      <c r="A3373" s="3" t="str">
        <f t="shared" si="52"/>
        <v>IndiaSAR_FAO2000</v>
      </c>
      <c r="B3373" t="s">
        <v>175</v>
      </c>
      <c r="C3373" t="s">
        <v>176</v>
      </c>
      <c r="D3373" t="s">
        <v>148</v>
      </c>
      <c r="E3373" t="s">
        <v>58</v>
      </c>
      <c r="F3373">
        <v>1403.3274125516778</v>
      </c>
      <c r="G3373">
        <v>1.3243514675500263</v>
      </c>
      <c r="H3373" t="s">
        <v>303</v>
      </c>
      <c r="I3373" t="s">
        <v>101</v>
      </c>
      <c r="J3373">
        <v>4.067249916261758E-2</v>
      </c>
      <c r="K3373">
        <v>0.69171696360341095</v>
      </c>
      <c r="L3373">
        <v>3.7448345646183802E-2</v>
      </c>
      <c r="M3373"/>
      <c r="N3373">
        <v>3.5658955673793784E-2</v>
      </c>
      <c r="O3373">
        <v>0.23517573507661144</v>
      </c>
      <c r="P3373">
        <v>99.115772700000008</v>
      </c>
      <c r="Q3373">
        <v>26.053732899999996</v>
      </c>
      <c r="R3373">
        <v>259.328307</v>
      </c>
      <c r="S3373">
        <v>163.21828600000003</v>
      </c>
      <c r="T3373">
        <v>6.8345582</v>
      </c>
      <c r="U3373">
        <v>0.64493830000000008</v>
      </c>
      <c r="V3373"/>
      <c r="W3373">
        <v>1.5549753000000002</v>
      </c>
      <c r="X3373"/>
      <c r="Y3373">
        <v>0.1778216</v>
      </c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  <c r="AW3373"/>
      <c r="AX3373"/>
      <c r="AY3373"/>
      <c r="AZ3373"/>
      <c r="BA3373"/>
      <c r="BB3373"/>
      <c r="BC3373"/>
    </row>
    <row r="3374" spans="1:55" x14ac:dyDescent="0.2">
      <c r="A3374" s="3" t="str">
        <f t="shared" si="52"/>
        <v>IndiaSAR_FAO2001</v>
      </c>
      <c r="B3374" t="s">
        <v>175</v>
      </c>
      <c r="C3374" t="s">
        <v>176</v>
      </c>
      <c r="D3374" t="s">
        <v>148</v>
      </c>
      <c r="E3374" t="s">
        <v>55</v>
      </c>
      <c r="F3374">
        <v>1651.3323828147652</v>
      </c>
      <c r="G3374">
        <v>1.5304697949698891</v>
      </c>
      <c r="H3374" t="s">
        <v>305</v>
      </c>
      <c r="I3374" t="s">
        <v>100</v>
      </c>
      <c r="J3374">
        <v>4.774654381328064E-2</v>
      </c>
      <c r="K3374">
        <v>0.59718481298951454</v>
      </c>
      <c r="L3374">
        <v>3.2581169944897258E-2</v>
      </c>
      <c r="M3374"/>
      <c r="N3374">
        <v>3.0687825496173569E-2</v>
      </c>
      <c r="O3374">
        <v>0.33954619156941457</v>
      </c>
      <c r="P3374">
        <v>99.532524000000009</v>
      </c>
      <c r="Q3374">
        <v>26.211707199999999</v>
      </c>
      <c r="R3374">
        <v>260.43412499999999</v>
      </c>
      <c r="S3374">
        <v>166.515074</v>
      </c>
      <c r="T3374">
        <v>6.8367559</v>
      </c>
      <c r="U3374">
        <v>0.47589289999999995</v>
      </c>
      <c r="V3374"/>
      <c r="W3374">
        <v>1.2236878999999998</v>
      </c>
      <c r="X3374">
        <v>23.187626000000002</v>
      </c>
      <c r="Y3374">
        <v>0.16291730000000001</v>
      </c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/>
      <c r="AW3374"/>
      <c r="AX3374"/>
      <c r="AY3374"/>
      <c r="AZ3374"/>
      <c r="BA3374"/>
      <c r="BB3374"/>
      <c r="BC3374"/>
    </row>
    <row r="3375" spans="1:55" x14ac:dyDescent="0.2">
      <c r="A3375" s="3" t="str">
        <f t="shared" si="52"/>
        <v>IndiaSAR_FAO2002</v>
      </c>
      <c r="B3375" t="s">
        <v>175</v>
      </c>
      <c r="C3375" t="s">
        <v>176</v>
      </c>
      <c r="D3375" t="s">
        <v>148</v>
      </c>
      <c r="E3375" t="s">
        <v>52</v>
      </c>
      <c r="F3375">
        <v>1671.3446761161072</v>
      </c>
      <c r="G3375">
        <v>1.5217379897791663</v>
      </c>
      <c r="H3375" t="s">
        <v>257</v>
      </c>
      <c r="I3375" t="s">
        <v>100</v>
      </c>
      <c r="J3375">
        <v>4.7099526766811124E-2</v>
      </c>
      <c r="K3375">
        <v>0.60901970548736517</v>
      </c>
      <c r="L3375">
        <v>3.2938981878909306E-2</v>
      </c>
      <c r="M3375"/>
      <c r="N3375">
        <v>3.1651406652355316E-2</v>
      </c>
      <c r="O3375">
        <v>0.32638990598137024</v>
      </c>
      <c r="P3375">
        <v>91.277531100000004</v>
      </c>
      <c r="Q3375">
        <v>26.330417300000001</v>
      </c>
      <c r="R3375">
        <v>261.12907799999999</v>
      </c>
      <c r="S3375">
        <v>159.32276400000001</v>
      </c>
      <c r="T3375">
        <v>6.8320198000000003</v>
      </c>
      <c r="U3375">
        <v>0.14089070000000001</v>
      </c>
      <c r="V3375"/>
      <c r="W3375">
        <v>0.85368349999999993</v>
      </c>
      <c r="X3375">
        <v>23.187626000000002</v>
      </c>
      <c r="Y3375">
        <v>0.10864549999999999</v>
      </c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  <c r="AW3375"/>
      <c r="AX3375"/>
      <c r="AY3375"/>
      <c r="AZ3375"/>
      <c r="BA3375"/>
      <c r="BB3375"/>
      <c r="BC3375"/>
    </row>
    <row r="3376" spans="1:55" x14ac:dyDescent="0.2">
      <c r="A3376" s="3" t="str">
        <f t="shared" si="52"/>
        <v>IndiaSAR_FAO2003</v>
      </c>
      <c r="B3376" t="s">
        <v>175</v>
      </c>
      <c r="C3376" t="s">
        <v>176</v>
      </c>
      <c r="D3376" t="s">
        <v>148</v>
      </c>
      <c r="E3376" t="s">
        <v>50</v>
      </c>
      <c r="F3376">
        <v>1714.6982425778524</v>
      </c>
      <c r="G3376">
        <v>1.5345221371036093</v>
      </c>
      <c r="H3376" t="s">
        <v>305</v>
      </c>
      <c r="I3376" t="s">
        <v>100</v>
      </c>
      <c r="J3376">
        <v>4.7027662760073953E-2</v>
      </c>
      <c r="K3376">
        <v>0.60921829260603755</v>
      </c>
      <c r="L3376">
        <v>3.2835190240444713E-2</v>
      </c>
      <c r="M3376"/>
      <c r="N3376">
        <v>3.1798609601435109E-2</v>
      </c>
      <c r="O3376">
        <v>0.32614790755208267</v>
      </c>
      <c r="P3376">
        <v>94.41735030000001</v>
      </c>
      <c r="Q3376">
        <v>26.506502600000001</v>
      </c>
      <c r="R3376">
        <v>262.2688698</v>
      </c>
      <c r="S3376">
        <v>165.70817499999998</v>
      </c>
      <c r="T3376">
        <v>6.8267533999999994</v>
      </c>
      <c r="U3376">
        <v>0.99889800000000006</v>
      </c>
      <c r="V3376"/>
      <c r="W3376">
        <v>3.5562240000000003</v>
      </c>
      <c r="X3376">
        <v>23.187626000000002</v>
      </c>
      <c r="Y3376">
        <v>0.2200396</v>
      </c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  <c r="AW3376"/>
      <c r="AX3376"/>
      <c r="AY3376"/>
      <c r="AZ3376"/>
      <c r="BA3376"/>
      <c r="BB3376"/>
      <c r="BC3376"/>
    </row>
    <row r="3377" spans="1:55" x14ac:dyDescent="0.2">
      <c r="A3377" s="3" t="str">
        <f t="shared" si="52"/>
        <v>IndiaSAR_FAO2004</v>
      </c>
      <c r="B3377" t="s">
        <v>175</v>
      </c>
      <c r="C3377" t="s">
        <v>176</v>
      </c>
      <c r="D3377" t="s">
        <v>148</v>
      </c>
      <c r="E3377" t="s">
        <v>46</v>
      </c>
      <c r="F3377">
        <v>1803.6020531187921</v>
      </c>
      <c r="G3377">
        <v>1.5873081675720875</v>
      </c>
      <c r="H3377" t="s">
        <v>305</v>
      </c>
      <c r="I3377" t="s">
        <v>100</v>
      </c>
      <c r="J3377">
        <v>4.7177272446092405E-2</v>
      </c>
      <c r="K3377">
        <v>0.61918986668243559</v>
      </c>
      <c r="L3377">
        <v>3.1909751877072949E-2</v>
      </c>
      <c r="M3377"/>
      <c r="N3377">
        <v>3.2734288529949584E-2</v>
      </c>
      <c r="O3377">
        <v>0.31616609291054182</v>
      </c>
      <c r="P3377">
        <v>92.897097299999999</v>
      </c>
      <c r="Q3377">
        <v>26.889516100000002</v>
      </c>
      <c r="R3377">
        <v>266.99962800000003</v>
      </c>
      <c r="S3377">
        <v>171.059054</v>
      </c>
      <c r="T3377">
        <v>6.8256063999999999</v>
      </c>
      <c r="U3377">
        <v>1.4657231000000002</v>
      </c>
      <c r="V3377"/>
      <c r="W3377">
        <v>5.3996731000000002</v>
      </c>
      <c r="X3377">
        <v>23.187626000000002</v>
      </c>
      <c r="Y3377">
        <v>0.43625700000000001</v>
      </c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  <c r="AW3377"/>
      <c r="AX3377"/>
      <c r="AY3377"/>
      <c r="AZ3377"/>
      <c r="BA3377"/>
      <c r="BB3377"/>
      <c r="BC3377"/>
    </row>
    <row r="3378" spans="1:55" x14ac:dyDescent="0.2">
      <c r="A3378" s="3" t="str">
        <f t="shared" si="52"/>
        <v>IndiaSAR_FAO2005</v>
      </c>
      <c r="B3378" t="s">
        <v>175</v>
      </c>
      <c r="C3378" t="s">
        <v>176</v>
      </c>
      <c r="D3378" t="s">
        <v>148</v>
      </c>
      <c r="E3378" t="s">
        <v>43</v>
      </c>
      <c r="F3378">
        <v>1873.4487335637584</v>
      </c>
      <c r="G3378">
        <v>1.6225410706143182</v>
      </c>
      <c r="H3378" t="s">
        <v>298</v>
      </c>
      <c r="I3378" t="s">
        <v>100</v>
      </c>
      <c r="J3378">
        <v>4.788188173839876E-2</v>
      </c>
      <c r="K3378">
        <v>0.62220469217023688</v>
      </c>
      <c r="L3378">
        <v>3.1387325389013003E-2</v>
      </c>
      <c r="M3378"/>
      <c r="N3378">
        <v>3.3651435916303089E-2</v>
      </c>
      <c r="O3378">
        <v>0.31275654652444707</v>
      </c>
      <c r="P3378">
        <v>96.783298500000001</v>
      </c>
      <c r="Q3378">
        <v>27.306203899999996</v>
      </c>
      <c r="R3378">
        <v>272.04821279999999</v>
      </c>
      <c r="S3378">
        <v>179.83940100000001</v>
      </c>
      <c r="T3378">
        <v>6.8166681000000002</v>
      </c>
      <c r="U3378">
        <v>0.89878140000000006</v>
      </c>
      <c r="V3378"/>
      <c r="W3378">
        <v>3.1352310999999999</v>
      </c>
      <c r="X3378">
        <v>23.187626000000002</v>
      </c>
      <c r="Y3378">
        <v>0.20758030000000002</v>
      </c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  <c r="AW3378"/>
      <c r="AX3378"/>
      <c r="AY3378"/>
      <c r="AZ3378"/>
      <c r="BA3378"/>
      <c r="BB3378"/>
      <c r="BC3378"/>
    </row>
    <row r="3379" spans="1:55" x14ac:dyDescent="0.2">
      <c r="A3379" s="3" t="str">
        <f t="shared" si="52"/>
        <v>IndiaSAR_FAO2006</v>
      </c>
      <c r="B3379" t="s">
        <v>175</v>
      </c>
      <c r="C3379" t="s">
        <v>176</v>
      </c>
      <c r="D3379" t="s">
        <v>148</v>
      </c>
      <c r="E3379" t="s">
        <v>39</v>
      </c>
      <c r="F3379">
        <v>1970.1613128046979</v>
      </c>
      <c r="G3379">
        <v>1.6804890496278291</v>
      </c>
      <c r="H3379" t="s">
        <v>298</v>
      </c>
      <c r="I3379" t="s">
        <v>231</v>
      </c>
      <c r="J3379">
        <v>4.8590097751548392E-2</v>
      </c>
      <c r="K3379">
        <v>0.63032073954230627</v>
      </c>
      <c r="L3379">
        <v>3.0481055337803705E-2</v>
      </c>
      <c r="M3379"/>
      <c r="N3379">
        <v>3.457526526243012E-2</v>
      </c>
      <c r="O3379">
        <v>0.30462293985745997</v>
      </c>
      <c r="P3379">
        <v>97.116255600000002</v>
      </c>
      <c r="Q3379">
        <v>27.6996438</v>
      </c>
      <c r="R3379">
        <v>276.7634352</v>
      </c>
      <c r="S3379">
        <v>188.344685</v>
      </c>
      <c r="T3379">
        <v>6.8206935</v>
      </c>
      <c r="U3379">
        <v>1.6148076</v>
      </c>
      <c r="V3379"/>
      <c r="W3379">
        <v>3.3075513000000001</v>
      </c>
      <c r="X3379">
        <v>23.187626000000002</v>
      </c>
      <c r="Y3379">
        <v>0.24943009999999999</v>
      </c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  <c r="AW3379"/>
      <c r="AX3379"/>
      <c r="AY3379"/>
      <c r="AZ3379"/>
      <c r="BA3379"/>
      <c r="BB3379"/>
      <c r="BC3379"/>
    </row>
    <row r="3380" spans="1:55" x14ac:dyDescent="0.2">
      <c r="A3380" s="3" t="str">
        <f t="shared" si="52"/>
        <v>IndiaSAR_FAO2007</v>
      </c>
      <c r="B3380" t="s">
        <v>175</v>
      </c>
      <c r="C3380" t="s">
        <v>176</v>
      </c>
      <c r="D3380" t="s">
        <v>148</v>
      </c>
      <c r="E3380" t="s">
        <v>37</v>
      </c>
      <c r="F3380">
        <v>2114.752893911409</v>
      </c>
      <c r="G3380">
        <v>1.7775636327940869</v>
      </c>
      <c r="H3380" t="s">
        <v>249</v>
      </c>
      <c r="I3380" t="s">
        <v>231</v>
      </c>
      <c r="J3380">
        <v>5.1226946374394754E-2</v>
      </c>
      <c r="K3380">
        <v>0.64489440758677175</v>
      </c>
      <c r="L3380">
        <v>2.8988089897640817E-2</v>
      </c>
      <c r="M3380"/>
      <c r="N3380">
        <v>3.3759717367239032E-2</v>
      </c>
      <c r="O3380">
        <v>0.29235778514834848</v>
      </c>
      <c r="P3380">
        <v>97.337931600000005</v>
      </c>
      <c r="Q3380">
        <v>28.316603699999998</v>
      </c>
      <c r="R3380">
        <v>283.76242020000001</v>
      </c>
      <c r="S3380">
        <v>196.31614899999997</v>
      </c>
      <c r="T3380">
        <v>6.8188329000000003</v>
      </c>
      <c r="U3380">
        <v>1.3747971999999999</v>
      </c>
      <c r="V3380"/>
      <c r="W3380">
        <v>5.4106990000000001</v>
      </c>
      <c r="X3380">
        <v>23.187626000000002</v>
      </c>
      <c r="Y3380">
        <v>0.32919299999999996</v>
      </c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  <c r="AW3380"/>
      <c r="AX3380"/>
      <c r="AY3380"/>
      <c r="AZ3380"/>
      <c r="BA3380"/>
      <c r="BB3380"/>
      <c r="BC3380"/>
    </row>
    <row r="3381" spans="1:55" x14ac:dyDescent="0.2">
      <c r="A3381" s="3" t="str">
        <f t="shared" si="52"/>
        <v>IndiaSAR_FAO2008</v>
      </c>
      <c r="B3381" t="s">
        <v>175</v>
      </c>
      <c r="C3381" t="s">
        <v>176</v>
      </c>
      <c r="D3381" t="s">
        <v>148</v>
      </c>
      <c r="E3381" t="s">
        <v>33</v>
      </c>
      <c r="F3381">
        <v>2212.3965362134227</v>
      </c>
      <c r="G3381">
        <v>1.8333742635193557</v>
      </c>
      <c r="H3381" t="s">
        <v>216</v>
      </c>
      <c r="I3381" t="s">
        <v>231</v>
      </c>
      <c r="J3381">
        <v>5.3328779752009101E-2</v>
      </c>
      <c r="K3381">
        <v>0.65562049400781497</v>
      </c>
      <c r="L3381">
        <v>2.8273728048345558E-2</v>
      </c>
      <c r="M3381"/>
      <c r="N3381">
        <v>3.4423336302246532E-2</v>
      </c>
      <c r="O3381">
        <v>0.28168244164159301</v>
      </c>
      <c r="P3381">
        <v>100.94548589999999</v>
      </c>
      <c r="Q3381">
        <v>28.3428249</v>
      </c>
      <c r="R3381">
        <v>283.85934779999997</v>
      </c>
      <c r="S3381">
        <v>199.60351299999999</v>
      </c>
      <c r="T3381">
        <v>6.8181031000000001</v>
      </c>
      <c r="U3381">
        <v>1.1844994999999998</v>
      </c>
      <c r="V3381"/>
      <c r="W3381">
        <v>3.2506495999999996</v>
      </c>
      <c r="X3381">
        <v>23.187626000000002</v>
      </c>
      <c r="Y3381">
        <v>0.32994830000000003</v>
      </c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  <c r="AW3381"/>
      <c r="AX3381"/>
      <c r="AY3381"/>
      <c r="AZ3381"/>
      <c r="BA3381"/>
      <c r="BB3381"/>
      <c r="BC3381"/>
    </row>
    <row r="3382" spans="1:55" x14ac:dyDescent="0.2">
      <c r="A3382" s="3" t="str">
        <f t="shared" si="52"/>
        <v>IndiaSAR_FAO2009</v>
      </c>
      <c r="B3382" t="s">
        <v>175</v>
      </c>
      <c r="C3382" t="s">
        <v>176</v>
      </c>
      <c r="D3382" t="s">
        <v>148</v>
      </c>
      <c r="E3382" t="s">
        <v>31</v>
      </c>
      <c r="F3382">
        <v>2365.2282160335571</v>
      </c>
      <c r="G3382">
        <v>1.9329442538348505</v>
      </c>
      <c r="H3382" t="s">
        <v>192</v>
      </c>
      <c r="I3382" t="s">
        <v>231</v>
      </c>
      <c r="J3382">
        <v>5.7110951386176646E-2</v>
      </c>
      <c r="K3382">
        <v>0.67292003039886616</v>
      </c>
      <c r="L3382">
        <v>2.697530351087896E-2</v>
      </c>
      <c r="M3382"/>
      <c r="N3382">
        <v>3.5532588115720173E-2</v>
      </c>
      <c r="O3382">
        <v>0.2645720779745348</v>
      </c>
      <c r="P3382">
        <v>92.922809700000002</v>
      </c>
      <c r="Q3382">
        <v>28.3819464</v>
      </c>
      <c r="R3382">
        <v>284.06112419999999</v>
      </c>
      <c r="S3382">
        <v>202.93099099999998</v>
      </c>
      <c r="T3382">
        <v>6.8275658999999997</v>
      </c>
      <c r="U3382">
        <v>2.7085933999999998</v>
      </c>
      <c r="V3382"/>
      <c r="W3382">
        <v>10.165613</v>
      </c>
      <c r="X3382">
        <v>23.187626000000002</v>
      </c>
      <c r="Y3382">
        <v>0.63605739999999988</v>
      </c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  <c r="AW3382"/>
      <c r="AX3382"/>
      <c r="AY3382"/>
      <c r="AZ3382"/>
      <c r="BA3382"/>
      <c r="BB3382"/>
      <c r="BC3382"/>
    </row>
    <row r="3383" spans="1:55" x14ac:dyDescent="0.2">
      <c r="A3383" s="3" t="str">
        <f t="shared" si="52"/>
        <v>IndiaSAR_FAO2010</v>
      </c>
      <c r="B3383" t="s">
        <v>175</v>
      </c>
      <c r="C3383" t="s">
        <v>176</v>
      </c>
      <c r="D3383" t="s">
        <v>148</v>
      </c>
      <c r="E3383" t="s">
        <v>30</v>
      </c>
      <c r="F3383">
        <v>2473.454125124832</v>
      </c>
      <c r="G3383">
        <v>1.99373445950467</v>
      </c>
      <c r="H3383" t="s">
        <v>225</v>
      </c>
      <c r="I3383" t="s">
        <v>231</v>
      </c>
      <c r="J3383">
        <v>5.7315105862293617E-2</v>
      </c>
      <c r="K3383">
        <v>0.68172837797819708</v>
      </c>
      <c r="L3383">
        <v>2.6300386709907898E-2</v>
      </c>
      <c r="M3383"/>
      <c r="N3383">
        <v>3.5843514985557122E-2</v>
      </c>
      <c r="O3383">
        <v>0.25612772032633796</v>
      </c>
      <c r="P3383">
        <v>95.015652900000006</v>
      </c>
      <c r="Q3383">
        <v>28.445770799999998</v>
      </c>
      <c r="R3383">
        <v>284.50072769999997</v>
      </c>
      <c r="S3383">
        <v>210.32948199999998</v>
      </c>
      <c r="T3383">
        <v>6.8257383000000003</v>
      </c>
      <c r="U3383">
        <v>3.1109843000000001</v>
      </c>
      <c r="V3383"/>
      <c r="W3383">
        <v>8.0684661999999996</v>
      </c>
      <c r="X3383">
        <v>23.187626000000002</v>
      </c>
      <c r="Y3383">
        <v>0.41352290000000003</v>
      </c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  <c r="AW3383"/>
      <c r="AX3383"/>
      <c r="AY3383"/>
      <c r="AZ3383"/>
      <c r="BA3383"/>
      <c r="BB3383"/>
      <c r="BC3383"/>
    </row>
    <row r="3384" spans="1:55" x14ac:dyDescent="0.2">
      <c r="A3384" s="3" t="str">
        <f t="shared" si="52"/>
        <v>IndiaSAR_FAO2011</v>
      </c>
      <c r="B3384" t="s">
        <v>175</v>
      </c>
      <c r="C3384" t="s">
        <v>176</v>
      </c>
      <c r="D3384" t="s">
        <v>148</v>
      </c>
      <c r="E3384" t="s">
        <v>29</v>
      </c>
      <c r="F3384">
        <v>2510.5567304059327</v>
      </c>
      <c r="G3384">
        <v>1.9962741947832947</v>
      </c>
      <c r="H3384" t="s">
        <v>178</v>
      </c>
      <c r="I3384" t="s">
        <v>231</v>
      </c>
      <c r="J3384">
        <v>5.8035676545634442E-2</v>
      </c>
      <c r="K3384">
        <v>0.70933850973246981</v>
      </c>
      <c r="L3384">
        <v>2.6296395178620844E-2</v>
      </c>
      <c r="M3384"/>
      <c r="N3384">
        <v>3.745308230683253E-2</v>
      </c>
      <c r="O3384">
        <v>0.22691201278207684</v>
      </c>
      <c r="P3384">
        <v>97.559607600000007</v>
      </c>
      <c r="Q3384">
        <v>28.485476799999997</v>
      </c>
      <c r="R3384">
        <v>284.73602219999998</v>
      </c>
      <c r="S3384">
        <v>217.54020600000001</v>
      </c>
      <c r="T3384">
        <v>6.8267070999999993</v>
      </c>
      <c r="U3384">
        <v>0.93139899999999987</v>
      </c>
      <c r="V3384"/>
      <c r="W3384">
        <v>3.9325996000000005</v>
      </c>
      <c r="X3384"/>
      <c r="Y3384">
        <v>0.35854989999999998</v>
      </c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  <c r="AW3384"/>
      <c r="AX3384"/>
      <c r="AY3384"/>
      <c r="AZ3384"/>
      <c r="BA3384"/>
      <c r="BB3384"/>
      <c r="BC3384"/>
    </row>
    <row r="3385" spans="1:55" x14ac:dyDescent="0.2">
      <c r="A3385" s="3" t="str">
        <f t="shared" si="52"/>
        <v>IndiaSAR_FAO2012</v>
      </c>
      <c r="B3385" t="s">
        <v>175</v>
      </c>
      <c r="C3385" t="s">
        <v>176</v>
      </c>
      <c r="D3385" t="s">
        <v>148</v>
      </c>
      <c r="E3385" t="s">
        <v>28</v>
      </c>
      <c r="F3385">
        <v>2666.1852560857246</v>
      </c>
      <c r="G3385">
        <v>2.0919670473789136</v>
      </c>
      <c r="H3385" t="s">
        <v>227</v>
      </c>
      <c r="I3385" t="s">
        <v>231</v>
      </c>
      <c r="J3385">
        <v>6.0953772982320076E-2</v>
      </c>
      <c r="K3385">
        <v>0.72272670980159137</v>
      </c>
      <c r="L3385">
        <v>2.5123679481652006E-2</v>
      </c>
      <c r="M3385"/>
      <c r="N3385">
        <v>3.8635306937373527E-2</v>
      </c>
      <c r="O3385">
        <v>0.21351430377938319</v>
      </c>
      <c r="P3385">
        <v>94.77535619999999</v>
      </c>
      <c r="Q3385">
        <v>28.5012066</v>
      </c>
      <c r="R3385">
        <v>284.74436129999998</v>
      </c>
      <c r="S3385">
        <v>214.28994900000004</v>
      </c>
      <c r="T3385">
        <v>6.8246313000000001</v>
      </c>
      <c r="U3385">
        <v>2.1519117999999997</v>
      </c>
      <c r="V3385"/>
      <c r="W3385">
        <v>9.3161886999999997</v>
      </c>
      <c r="X3385"/>
      <c r="Y3385">
        <v>0.6101397999999999</v>
      </c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  <c r="AW3385"/>
      <c r="AX3385"/>
      <c r="AY3385"/>
      <c r="AZ3385"/>
      <c r="BA3385"/>
      <c r="BB3385"/>
      <c r="BC3385"/>
    </row>
    <row r="3386" spans="1:55" x14ac:dyDescent="0.2">
      <c r="A3386" s="3" t="str">
        <f t="shared" si="52"/>
        <v>IndiaSAR_FAO2013</v>
      </c>
      <c r="B3386" t="s">
        <v>175</v>
      </c>
      <c r="C3386" t="s">
        <v>176</v>
      </c>
      <c r="D3386" t="s">
        <v>148</v>
      </c>
      <c r="E3386" t="s">
        <v>27</v>
      </c>
      <c r="F3386">
        <v>2729.011846607094</v>
      </c>
      <c r="G3386">
        <v>2.1136581801447321</v>
      </c>
      <c r="H3386" t="s">
        <v>222</v>
      </c>
      <c r="I3386" t="s">
        <v>231</v>
      </c>
      <c r="J3386">
        <v>6.1548149884690831E-2</v>
      </c>
      <c r="K3386">
        <v>0.72664020985404432</v>
      </c>
      <c r="L3386">
        <v>2.4899186787402668E-2</v>
      </c>
      <c r="M3386"/>
      <c r="N3386">
        <v>4.0564017235127606E-2</v>
      </c>
      <c r="O3386">
        <v>0.20789658612342546</v>
      </c>
      <c r="P3386">
        <v>97.838808899999989</v>
      </c>
      <c r="Q3386">
        <v>28.485008000000001</v>
      </c>
      <c r="R3386">
        <v>284.37093090000002</v>
      </c>
      <c r="S3386">
        <v>213.86038200000002</v>
      </c>
      <c r="T3386">
        <v>6.8236680999999999</v>
      </c>
      <c r="U3386">
        <v>1.5640544000000001</v>
      </c>
      <c r="V3386"/>
      <c r="W3386">
        <v>5.3819182999999997</v>
      </c>
      <c r="X3386"/>
      <c r="Y3386">
        <v>0.27697280000000002</v>
      </c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  <c r="AW3386"/>
      <c r="AX3386"/>
      <c r="AY3386"/>
      <c r="AZ3386"/>
      <c r="BA3386"/>
      <c r="BB3386"/>
      <c r="BC3386"/>
    </row>
    <row r="3387" spans="1:55" x14ac:dyDescent="0.2">
      <c r="A3387" s="3" t="str">
        <f t="shared" si="52"/>
        <v>IndiaSAR_FAO2014</v>
      </c>
      <c r="B3387" t="s">
        <v>175</v>
      </c>
      <c r="C3387" t="s">
        <v>176</v>
      </c>
      <c r="D3387" t="s">
        <v>148</v>
      </c>
      <c r="E3387" t="s">
        <v>24</v>
      </c>
      <c r="F3387">
        <v>2909.4398045284634</v>
      </c>
      <c r="G3387">
        <v>2.2256244591191048</v>
      </c>
      <c r="H3387" t="s">
        <v>247</v>
      </c>
      <c r="I3387" t="s">
        <v>231</v>
      </c>
      <c r="J3387">
        <v>6.4760981504727658E-2</v>
      </c>
      <c r="K3387">
        <v>0.74023822339304379</v>
      </c>
      <c r="L3387">
        <v>2.3687023016437582E-2</v>
      </c>
      <c r="M3387"/>
      <c r="N3387">
        <v>4.0829331218885927E-2</v>
      </c>
      <c r="O3387">
        <v>0.19524542237163262</v>
      </c>
      <c r="P3387">
        <v>97.781283599999995</v>
      </c>
      <c r="Q3387">
        <v>28.5157533</v>
      </c>
      <c r="R3387">
        <v>284.48960399999999</v>
      </c>
      <c r="S3387">
        <v>215.28842799999998</v>
      </c>
      <c r="T3387">
        <v>6.8186181000000001</v>
      </c>
      <c r="U3387">
        <v>1.6848598000000001</v>
      </c>
      <c r="V3387"/>
      <c r="W3387">
        <v>4.5210915000000007</v>
      </c>
      <c r="X3387"/>
      <c r="Y3387">
        <v>0.31357489999999993</v>
      </c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  <c r="AW3387"/>
      <c r="AX3387"/>
      <c r="AY3387"/>
      <c r="AZ3387"/>
      <c r="BA3387"/>
      <c r="BB3387"/>
      <c r="BC3387"/>
    </row>
    <row r="3388" spans="1:55" x14ac:dyDescent="0.2">
      <c r="A3388" s="3" t="str">
        <f t="shared" si="52"/>
        <v>IndiaSAR_FAO2015</v>
      </c>
      <c r="B3388" t="s">
        <v>175</v>
      </c>
      <c r="C3388" t="s">
        <v>176</v>
      </c>
      <c r="D3388" t="s">
        <v>148</v>
      </c>
      <c r="E3388" t="s">
        <v>22</v>
      </c>
      <c r="F3388">
        <v>2927.398542386778</v>
      </c>
      <c r="G3388">
        <v>2.2129206018310805</v>
      </c>
      <c r="H3388" t="s">
        <v>240</v>
      </c>
      <c r="I3388" t="s">
        <v>231</v>
      </c>
      <c r="J3388">
        <v>6.5293254526380032E-2</v>
      </c>
      <c r="K3388">
        <v>0.73969679273446931</v>
      </c>
      <c r="L3388">
        <v>2.387162475982257E-2</v>
      </c>
      <c r="M3388"/>
      <c r="N3388">
        <v>4.1190592109503675E-2</v>
      </c>
      <c r="O3388">
        <v>0.19524099039620452</v>
      </c>
      <c r="P3388">
        <v>96.185216400000002</v>
      </c>
      <c r="Q3388">
        <v>28.754057299999999</v>
      </c>
      <c r="R3388">
        <v>287.21157779999999</v>
      </c>
      <c r="S3388">
        <v>218.67570499999999</v>
      </c>
      <c r="T3388">
        <v>6.8169572000000001</v>
      </c>
      <c r="U3388">
        <v>0.95472610000000013</v>
      </c>
      <c r="V3388"/>
      <c r="W3388">
        <v>3.3876865999999999</v>
      </c>
      <c r="X3388"/>
      <c r="Y3388">
        <v>0.23004179999999999</v>
      </c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  <c r="AW3388"/>
      <c r="AX3388"/>
      <c r="AY3388"/>
      <c r="AZ3388"/>
      <c r="BA3388"/>
      <c r="BB3388"/>
      <c r="BC3388"/>
    </row>
    <row r="3389" spans="1:55" x14ac:dyDescent="0.2">
      <c r="A3389" s="3" t="str">
        <f t="shared" si="52"/>
        <v>IndiaSAR_FAO2016</v>
      </c>
      <c r="B3389" t="s">
        <v>175</v>
      </c>
      <c r="C3389" t="s">
        <v>176</v>
      </c>
      <c r="D3389" t="s">
        <v>148</v>
      </c>
      <c r="E3389" t="s">
        <v>21</v>
      </c>
      <c r="F3389">
        <v>3000.1090996820253</v>
      </c>
      <c r="G3389">
        <v>2.2411681276201012</v>
      </c>
      <c r="H3389" t="s">
        <v>240</v>
      </c>
      <c r="I3389" t="s">
        <v>231</v>
      </c>
      <c r="J3389">
        <v>6.6033181176907027E-2</v>
      </c>
      <c r="K3389">
        <v>0.73281918932272927</v>
      </c>
      <c r="L3389">
        <v>2.360997605135505E-2</v>
      </c>
      <c r="M3389"/>
      <c r="N3389">
        <v>4.2136417236211185E-2</v>
      </c>
      <c r="O3389">
        <v>0.20143441738970461</v>
      </c>
      <c r="P3389">
        <v>95.741864400000011</v>
      </c>
      <c r="Q3389">
        <v>28.993358500000003</v>
      </c>
      <c r="R3389">
        <v>290.04867570000005</v>
      </c>
      <c r="S3389">
        <v>217.010943</v>
      </c>
      <c r="T3389">
        <v>6.8073356</v>
      </c>
      <c r="U3389">
        <v>1.3126246999999998</v>
      </c>
      <c r="V3389"/>
      <c r="W3389">
        <v>4.4505797000000005</v>
      </c>
      <c r="X3389"/>
      <c r="Y3389">
        <v>0.35660649999999999</v>
      </c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  <c r="AW3389"/>
      <c r="AX3389"/>
      <c r="AY3389"/>
      <c r="AZ3389"/>
      <c r="BA3389"/>
      <c r="BB3389"/>
      <c r="BC3389"/>
    </row>
    <row r="3390" spans="1:55" x14ac:dyDescent="0.2">
      <c r="A3390" s="3" t="str">
        <f t="shared" si="52"/>
        <v>IndiaSAR_FAO2017</v>
      </c>
      <c r="B3390" t="s">
        <v>175</v>
      </c>
      <c r="C3390" t="s">
        <v>176</v>
      </c>
      <c r="D3390" t="s">
        <v>148</v>
      </c>
      <c r="E3390" t="s">
        <v>20</v>
      </c>
      <c r="F3390">
        <v>3122.8523841343194</v>
      </c>
      <c r="G3390">
        <v>2.3060569681734031</v>
      </c>
      <c r="H3390" t="s">
        <v>239</v>
      </c>
      <c r="I3390" t="s">
        <v>231</v>
      </c>
      <c r="J3390">
        <v>6.777056717592235E-2</v>
      </c>
      <c r="K3390">
        <v>0.74084993356379081</v>
      </c>
      <c r="L3390">
        <v>2.2986436639873424E-2</v>
      </c>
      <c r="M3390"/>
      <c r="N3390">
        <v>3.9754174384299762E-2</v>
      </c>
      <c r="O3390">
        <v>0.196409455412036</v>
      </c>
      <c r="P3390">
        <v>97.036606799999987</v>
      </c>
      <c r="Q3390">
        <v>29.148389699999999</v>
      </c>
      <c r="R3390">
        <v>291.9007833</v>
      </c>
      <c r="S3390">
        <v>220.116275</v>
      </c>
      <c r="T3390">
        <v>6.8075973999999997</v>
      </c>
      <c r="U3390">
        <v>1.2097532000000002</v>
      </c>
      <c r="V3390"/>
      <c r="W3390">
        <v>7.0386923000000001</v>
      </c>
      <c r="X3390"/>
      <c r="Y3390">
        <v>0.40429489999999996</v>
      </c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  <c r="AW3390"/>
      <c r="AX3390"/>
      <c r="AY3390"/>
      <c r="AZ3390"/>
      <c r="BA3390"/>
      <c r="BB3390"/>
      <c r="BC3390"/>
    </row>
    <row r="3391" spans="1:55" x14ac:dyDescent="0.2">
      <c r="A3391" s="3" t="str">
        <f t="shared" si="52"/>
        <v>IndiaSAR_FAO2018</v>
      </c>
      <c r="B3391" t="s">
        <v>175</v>
      </c>
      <c r="C3391" t="s">
        <v>176</v>
      </c>
      <c r="D3391" t="s">
        <v>148</v>
      </c>
      <c r="E3391" t="s">
        <v>19</v>
      </c>
      <c r="F3391">
        <v>3285.3228158151369</v>
      </c>
      <c r="G3391">
        <v>2.3997917327272962</v>
      </c>
      <c r="H3391" t="s">
        <v>239</v>
      </c>
      <c r="I3391" t="s">
        <v>231</v>
      </c>
      <c r="J3391">
        <v>6.9591430448288569E-2</v>
      </c>
      <c r="K3391">
        <v>0.74555688051389779</v>
      </c>
      <c r="L3391">
        <v>2.2139070350252251E-2</v>
      </c>
      <c r="M3391"/>
      <c r="N3391">
        <v>4.3277021986337628E-2</v>
      </c>
      <c r="O3391">
        <v>0.18902702714951225</v>
      </c>
      <c r="P3391">
        <v>97.884252900000007</v>
      </c>
      <c r="Q3391">
        <v>29.337730799999999</v>
      </c>
      <c r="R3391">
        <v>294.09108120000002</v>
      </c>
      <c r="S3391">
        <v>225.84709000000001</v>
      </c>
      <c r="T3391">
        <v>6.8100146000000006</v>
      </c>
      <c r="U3391">
        <v>0.5855747</v>
      </c>
      <c r="V3391"/>
      <c r="W3391">
        <v>5.7174573000000004</v>
      </c>
      <c r="X3391"/>
      <c r="Y3391">
        <v>0.447129</v>
      </c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/>
      <c r="AW3391"/>
      <c r="AX3391"/>
      <c r="AY3391"/>
      <c r="AZ3391"/>
      <c r="BA3391"/>
      <c r="BB3391"/>
      <c r="BC3391"/>
    </row>
    <row r="3392" spans="1:55" x14ac:dyDescent="0.2">
      <c r="A3392" s="3" t="str">
        <f t="shared" si="52"/>
        <v>IndiaSAR_FAO2019</v>
      </c>
      <c r="B3392" t="s">
        <v>175</v>
      </c>
      <c r="C3392" t="s">
        <v>176</v>
      </c>
      <c r="D3392" t="s">
        <v>148</v>
      </c>
      <c r="E3392" t="s">
        <v>18</v>
      </c>
      <c r="F3392">
        <v>3257.8241159043432</v>
      </c>
      <c r="G3392">
        <v>2.3554303614839762</v>
      </c>
      <c r="H3392" t="s">
        <v>239</v>
      </c>
      <c r="I3392" t="s">
        <v>231</v>
      </c>
      <c r="J3392">
        <v>6.8667814068095717E-2</v>
      </c>
      <c r="K3392">
        <v>0.74025537898458571</v>
      </c>
      <c r="L3392">
        <v>2.2617776402211374E-2</v>
      </c>
      <c r="M3392"/>
      <c r="N3392">
        <v>4.50949934626576E-2</v>
      </c>
      <c r="O3392">
        <v>0.19203185115054539</v>
      </c>
      <c r="P3392">
        <v>97.049752800000007</v>
      </c>
      <c r="Q3392">
        <v>29.298066100000003</v>
      </c>
      <c r="R3392">
        <v>293.80944810000005</v>
      </c>
      <c r="S3392">
        <v>234.22164699999999</v>
      </c>
      <c r="T3392">
        <v>6.7517183999999997</v>
      </c>
      <c r="U3392">
        <v>0.51144449999999997</v>
      </c>
      <c r="V3392"/>
      <c r="W3392">
        <v>3.3218043000000002</v>
      </c>
      <c r="X3392"/>
      <c r="Y3392">
        <v>0.28891</v>
      </c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  <c r="AW3392"/>
      <c r="AX3392"/>
      <c r="AY3392"/>
      <c r="AZ3392"/>
      <c r="BA3392"/>
      <c r="BB3392"/>
      <c r="BC3392"/>
    </row>
    <row r="3393" spans="1:55" x14ac:dyDescent="0.2">
      <c r="A3393" s="3" t="str">
        <f t="shared" si="52"/>
        <v>IndiaSAR_FAO2020</v>
      </c>
      <c r="B3393" t="s">
        <v>175</v>
      </c>
      <c r="C3393" t="s">
        <v>176</v>
      </c>
      <c r="D3393" t="s">
        <v>148</v>
      </c>
      <c r="E3393" t="s">
        <v>107</v>
      </c>
      <c r="F3393">
        <v>3043.135086319423</v>
      </c>
      <c r="G3393">
        <v>2.1792918507185743</v>
      </c>
      <c r="H3393" t="s">
        <v>236</v>
      </c>
      <c r="I3393" t="s">
        <v>231</v>
      </c>
      <c r="J3393">
        <v>6.7517501499164218E-2</v>
      </c>
      <c r="K3393">
        <v>0.72461493141250921</v>
      </c>
      <c r="L3393">
        <v>2.4525852373567126E-2</v>
      </c>
      <c r="M3393"/>
      <c r="N3393">
        <v>4.1452029932640487E-2</v>
      </c>
      <c r="O3393">
        <v>0.20940718628128316</v>
      </c>
      <c r="P3393">
        <v>99.754199999999997</v>
      </c>
      <c r="Q3393">
        <v>29.236022799999997</v>
      </c>
      <c r="R3393">
        <v>294.0958713</v>
      </c>
      <c r="S3393">
        <v>244.53819899999999</v>
      </c>
      <c r="T3393">
        <v>6.7465568999999999</v>
      </c>
      <c r="U3393">
        <v>0.47839409999999999</v>
      </c>
      <c r="V3393"/>
      <c r="W3393">
        <v>1.6649825</v>
      </c>
      <c r="X3393"/>
      <c r="Y3393">
        <v>0.18375159999999999</v>
      </c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  <c r="AW3393"/>
      <c r="AX3393"/>
      <c r="AY3393"/>
      <c r="AZ3393"/>
      <c r="BA3393"/>
      <c r="BB3393"/>
      <c r="BC3393"/>
    </row>
    <row r="3394" spans="1:55" x14ac:dyDescent="0.2">
      <c r="A3394" s="3" t="str">
        <f t="shared" si="52"/>
        <v>MexicoAR4_FAO1990</v>
      </c>
      <c r="B3394" t="s">
        <v>179</v>
      </c>
      <c r="C3394" t="s">
        <v>180</v>
      </c>
      <c r="D3394" t="s">
        <v>142</v>
      </c>
      <c r="E3394" t="s">
        <v>79</v>
      </c>
      <c r="F3394">
        <v>432.54541389999997</v>
      </c>
      <c r="G3394">
        <v>5.2929900697534276</v>
      </c>
      <c r="H3394" t="s">
        <v>67</v>
      </c>
      <c r="I3394" t="s">
        <v>109</v>
      </c>
      <c r="J3394">
        <v>1.3366996812493065E-2</v>
      </c>
      <c r="K3394">
        <v>0.69293949344540717</v>
      </c>
      <c r="L3394">
        <v>1.8537567946226699E-2</v>
      </c>
      <c r="M3394"/>
      <c r="N3394">
        <v>2.6345696044380144E-2</v>
      </c>
      <c r="O3394">
        <v>0.26217724256398595</v>
      </c>
      <c r="P3394">
        <v>0.30250250000000001</v>
      </c>
      <c r="Q3394">
        <v>3.2769873999999999</v>
      </c>
      <c r="R3394">
        <v>52.429174999999994</v>
      </c>
      <c r="S3394">
        <v>31.267530799999999</v>
      </c>
      <c r="T3394"/>
      <c r="U3394">
        <v>1.0466705000000003</v>
      </c>
      <c r="V3394"/>
      <c r="W3394">
        <v>2.3161499000000001</v>
      </c>
      <c r="X3394">
        <v>22.314836100000001</v>
      </c>
      <c r="Y3394">
        <v>0.78034059999999994</v>
      </c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  <c r="AW3394"/>
      <c r="AX3394"/>
      <c r="AY3394"/>
      <c r="AZ3394"/>
      <c r="BA3394"/>
      <c r="BB3394"/>
      <c r="BC3394"/>
    </row>
    <row r="3395" spans="1:55" x14ac:dyDescent="0.2">
      <c r="A3395" s="3" t="str">
        <f t="shared" ref="A3395:A3458" si="53">C3395&amp;D3395&amp;E3395</f>
        <v>MexicoAR4_FAO1991</v>
      </c>
      <c r="B3395" t="s">
        <v>179</v>
      </c>
      <c r="C3395" t="s">
        <v>180</v>
      </c>
      <c r="D3395" t="s">
        <v>142</v>
      </c>
      <c r="E3395" t="s">
        <v>78</v>
      </c>
      <c r="F3395">
        <v>451.74493000000007</v>
      </c>
      <c r="G3395">
        <v>5.4197514756616245</v>
      </c>
      <c r="H3395" t="s">
        <v>57</v>
      </c>
      <c r="I3395" t="s">
        <v>108</v>
      </c>
      <c r="J3395">
        <v>1.3883611708437929E-2</v>
      </c>
      <c r="K3395">
        <v>0.7076362760728715</v>
      </c>
      <c r="L3395">
        <v>1.9243757755067665E-2</v>
      </c>
      <c r="M3395"/>
      <c r="N3395">
        <v>2.5902681409174858E-2</v>
      </c>
      <c r="O3395">
        <v>0.24721728476288596</v>
      </c>
      <c r="P3395">
        <v>0.24334749999999999</v>
      </c>
      <c r="Q3395">
        <v>3.3359343000000004</v>
      </c>
      <c r="R3395">
        <v>52.089907500000002</v>
      </c>
      <c r="S3395">
        <v>29.917859</v>
      </c>
      <c r="T3395"/>
      <c r="U3395">
        <v>1.0466705000000003</v>
      </c>
      <c r="V3395"/>
      <c r="W3395">
        <v>2.3161499000000001</v>
      </c>
      <c r="X3395">
        <v>22.314836100000001</v>
      </c>
      <c r="Y3395">
        <v>0.78034059999999994</v>
      </c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  <c r="AW3395"/>
      <c r="AX3395"/>
      <c r="AY3395"/>
      <c r="AZ3395"/>
      <c r="BA3395"/>
      <c r="BB3395"/>
      <c r="BC3395"/>
    </row>
    <row r="3396" spans="1:55" x14ac:dyDescent="0.2">
      <c r="A3396" s="3" t="str">
        <f t="shared" si="53"/>
        <v>MexicoAR4_FAO1992</v>
      </c>
      <c r="B3396" t="s">
        <v>179</v>
      </c>
      <c r="C3396" t="s">
        <v>180</v>
      </c>
      <c r="D3396" t="s">
        <v>142</v>
      </c>
      <c r="E3396" t="s">
        <v>76</v>
      </c>
      <c r="F3396">
        <v>455.00368689999999</v>
      </c>
      <c r="G3396">
        <v>5.3534150923008355</v>
      </c>
      <c r="H3396" t="s">
        <v>57</v>
      </c>
      <c r="I3396" t="s">
        <v>108</v>
      </c>
      <c r="J3396">
        <v>1.4025300556380037E-2</v>
      </c>
      <c r="K3396">
        <v>0.7086564555044268</v>
      </c>
      <c r="L3396">
        <v>2.0553613672267587E-2</v>
      </c>
      <c r="M3396"/>
      <c r="N3396">
        <v>2.6801541066809324E-2</v>
      </c>
      <c r="O3396">
        <v>0.24398838975649628</v>
      </c>
      <c r="P3396">
        <v>0.25950499999999999</v>
      </c>
      <c r="Q3396">
        <v>3.3838252999999998</v>
      </c>
      <c r="R3396">
        <v>51.117599999999996</v>
      </c>
      <c r="S3396">
        <v>30.139988200000001</v>
      </c>
      <c r="T3396"/>
      <c r="U3396">
        <v>1.0466705000000003</v>
      </c>
      <c r="V3396"/>
      <c r="W3396">
        <v>2.3161499000000001</v>
      </c>
      <c r="X3396">
        <v>22.314836100000001</v>
      </c>
      <c r="Y3396">
        <v>0.78034059999999994</v>
      </c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  <c r="AW3396"/>
      <c r="AX3396"/>
      <c r="AY3396"/>
      <c r="AZ3396"/>
      <c r="BA3396"/>
      <c r="BB3396"/>
      <c r="BC3396"/>
    </row>
    <row r="3397" spans="1:55" x14ac:dyDescent="0.2">
      <c r="A3397" s="3" t="str">
        <f t="shared" si="53"/>
        <v>MexicoAR4_FAO1993</v>
      </c>
      <c r="B3397" t="s">
        <v>179</v>
      </c>
      <c r="C3397" t="s">
        <v>180</v>
      </c>
      <c r="D3397" t="s">
        <v>142</v>
      </c>
      <c r="E3397" t="s">
        <v>73</v>
      </c>
      <c r="F3397">
        <v>472.12242149999997</v>
      </c>
      <c r="G3397">
        <v>5.4487118678537882</v>
      </c>
      <c r="H3397" t="s">
        <v>57</v>
      </c>
      <c r="I3397" t="s">
        <v>102</v>
      </c>
      <c r="J3397">
        <v>1.4485112728825841E-2</v>
      </c>
      <c r="K3397">
        <v>0.70211831699672833</v>
      </c>
      <c r="L3397">
        <v>3.2221918102654658E-2</v>
      </c>
      <c r="M3397"/>
      <c r="N3397">
        <v>2.7348330458395739E-2</v>
      </c>
      <c r="O3397">
        <v>0.23831143444222125</v>
      </c>
      <c r="P3397">
        <v>0.169155</v>
      </c>
      <c r="Q3397">
        <v>3.4388000000000001</v>
      </c>
      <c r="R3397">
        <v>52.298117500000004</v>
      </c>
      <c r="S3397">
        <v>30.475595800000001</v>
      </c>
      <c r="T3397"/>
      <c r="U3397">
        <v>1.0466705000000003</v>
      </c>
      <c r="V3397"/>
      <c r="W3397">
        <v>2.3161499000000001</v>
      </c>
      <c r="X3397">
        <v>22.314836100000001</v>
      </c>
      <c r="Y3397">
        <v>0.78034059999999994</v>
      </c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  <c r="AW3397"/>
      <c r="AX3397"/>
      <c r="AY3397"/>
      <c r="AZ3397"/>
      <c r="BA3397"/>
      <c r="BB3397"/>
      <c r="BC3397"/>
    </row>
    <row r="3398" spans="1:55" x14ac:dyDescent="0.2">
      <c r="A3398" s="3" t="str">
        <f t="shared" si="53"/>
        <v>MexicoAR4_FAO1994</v>
      </c>
      <c r="B3398" t="s">
        <v>179</v>
      </c>
      <c r="C3398" t="s">
        <v>180</v>
      </c>
      <c r="D3398" t="s">
        <v>142</v>
      </c>
      <c r="E3398" t="s">
        <v>70</v>
      </c>
      <c r="F3398">
        <v>499.08014000000003</v>
      </c>
      <c r="G3398">
        <v>5.6511735840568917</v>
      </c>
      <c r="H3398" t="s">
        <v>54</v>
      </c>
      <c r="I3398" t="s">
        <v>96</v>
      </c>
      <c r="J3398">
        <v>1.5185855486622249E-2</v>
      </c>
      <c r="K3398">
        <v>0.71430892842179616</v>
      </c>
      <c r="L3398">
        <v>3.1712622345581608E-2</v>
      </c>
      <c r="M3398"/>
      <c r="N3398">
        <v>2.8847070532600234E-2</v>
      </c>
      <c r="O3398">
        <v>0.22513137870002198</v>
      </c>
      <c r="P3398">
        <v>0.251975</v>
      </c>
      <c r="Q3398">
        <v>3.4424602000000002</v>
      </c>
      <c r="R3398">
        <v>52.011627499999996</v>
      </c>
      <c r="S3398">
        <v>30.448418199999995</v>
      </c>
      <c r="T3398"/>
      <c r="U3398">
        <v>1.0466705000000003</v>
      </c>
      <c r="V3398"/>
      <c r="W3398">
        <v>2.3161499000000001</v>
      </c>
      <c r="X3398">
        <v>22.314836100000001</v>
      </c>
      <c r="Y3398">
        <v>0.78034059999999994</v>
      </c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  <c r="AW3398"/>
      <c r="AX3398"/>
      <c r="AY3398"/>
      <c r="AZ3398"/>
      <c r="BA3398"/>
      <c r="BB3398"/>
      <c r="BC3398"/>
    </row>
    <row r="3399" spans="1:55" x14ac:dyDescent="0.2">
      <c r="A3399" s="3" t="str">
        <f t="shared" si="53"/>
        <v>MexicoAR4_FAO1995</v>
      </c>
      <c r="B3399" t="s">
        <v>179</v>
      </c>
      <c r="C3399" t="s">
        <v>180</v>
      </c>
      <c r="D3399" t="s">
        <v>142</v>
      </c>
      <c r="E3399" t="s">
        <v>68</v>
      </c>
      <c r="F3399">
        <v>478.24846949999994</v>
      </c>
      <c r="G3399">
        <v>5.3156690519768164</v>
      </c>
      <c r="H3399" t="s">
        <v>242</v>
      </c>
      <c r="I3399" t="s">
        <v>102</v>
      </c>
      <c r="J3399">
        <v>1.4220248148485166E-2</v>
      </c>
      <c r="K3399">
        <v>0.70923677049007261</v>
      </c>
      <c r="L3399">
        <v>3.4386414277902885E-2</v>
      </c>
      <c r="M3399"/>
      <c r="N3399">
        <v>2.506691764750122E-2</v>
      </c>
      <c r="O3399">
        <v>0.23130989758452331</v>
      </c>
      <c r="P3399">
        <v>0.22511999999999999</v>
      </c>
      <c r="Q3399">
        <v>3.4206993000000003</v>
      </c>
      <c r="R3399">
        <v>51.370037499999995</v>
      </c>
      <c r="S3399">
        <v>29.421510199999997</v>
      </c>
      <c r="T3399"/>
      <c r="U3399">
        <v>1.0466705000000003</v>
      </c>
      <c r="V3399"/>
      <c r="W3399">
        <v>2.3161499000000001</v>
      </c>
      <c r="X3399">
        <v>22.314836100000001</v>
      </c>
      <c r="Y3399">
        <v>0.78034059999999994</v>
      </c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  <c r="AW3399"/>
      <c r="AX3399"/>
      <c r="AY3399"/>
      <c r="AZ3399"/>
      <c r="BA3399"/>
      <c r="BB3399"/>
      <c r="BC3399"/>
    </row>
    <row r="3400" spans="1:55" x14ac:dyDescent="0.2">
      <c r="A3400" s="3" t="str">
        <f t="shared" si="53"/>
        <v>MexicoAR4_FAO1996</v>
      </c>
      <c r="B3400" t="s">
        <v>179</v>
      </c>
      <c r="C3400" t="s">
        <v>180</v>
      </c>
      <c r="D3400" t="s">
        <v>142</v>
      </c>
      <c r="E3400" t="s">
        <v>65</v>
      </c>
      <c r="F3400">
        <v>495.641099</v>
      </c>
      <c r="G3400">
        <v>5.4117233583029742</v>
      </c>
      <c r="H3400" t="s">
        <v>113</v>
      </c>
      <c r="I3400" t="s">
        <v>102</v>
      </c>
      <c r="J3400">
        <v>1.4581133868707611E-2</v>
      </c>
      <c r="K3400">
        <v>0.71880903484155978</v>
      </c>
      <c r="L3400">
        <v>3.4289145985450249E-2</v>
      </c>
      <c r="M3400"/>
      <c r="N3400">
        <v>2.7131829921150263E-2</v>
      </c>
      <c r="O3400">
        <v>0.21976998925183966</v>
      </c>
      <c r="P3400">
        <v>0.24905249999999998</v>
      </c>
      <c r="Q3400">
        <v>3.3393455999999997</v>
      </c>
      <c r="R3400">
        <v>49.886702499999998</v>
      </c>
      <c r="S3400">
        <v>29.992806000000002</v>
      </c>
      <c r="T3400"/>
      <c r="U3400">
        <v>1.2585499</v>
      </c>
      <c r="V3400"/>
      <c r="W3400">
        <v>1.6881861</v>
      </c>
      <c r="X3400">
        <v>22.314836100000001</v>
      </c>
      <c r="Y3400">
        <v>0.67885059999999997</v>
      </c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  <c r="AW3400"/>
      <c r="AX3400"/>
      <c r="AY3400"/>
      <c r="AZ3400"/>
      <c r="BA3400"/>
      <c r="BB3400"/>
      <c r="BC3400"/>
    </row>
    <row r="3401" spans="1:55" x14ac:dyDescent="0.2">
      <c r="A3401" s="3" t="str">
        <f t="shared" si="53"/>
        <v>MexicoAR4_FAO1997</v>
      </c>
      <c r="B3401" t="s">
        <v>179</v>
      </c>
      <c r="C3401" t="s">
        <v>180</v>
      </c>
      <c r="D3401" t="s">
        <v>142</v>
      </c>
      <c r="E3401" t="s">
        <v>64</v>
      </c>
      <c r="F3401">
        <v>519.05953599999998</v>
      </c>
      <c r="G3401">
        <v>5.5703187533137708</v>
      </c>
      <c r="H3401" t="s">
        <v>119</v>
      </c>
      <c r="I3401" t="s">
        <v>102</v>
      </c>
      <c r="J3401">
        <v>1.4694499411102959E-2</v>
      </c>
      <c r="K3401">
        <v>0.72923829300382992</v>
      </c>
      <c r="L3401">
        <v>3.2657178655513611E-2</v>
      </c>
      <c r="M3401"/>
      <c r="N3401">
        <v>2.667352016436126E-2</v>
      </c>
      <c r="O3401">
        <v>0.2114310081762952</v>
      </c>
      <c r="P3401">
        <v>0.32572250000000003</v>
      </c>
      <c r="Q3401">
        <v>3.4060689000000002</v>
      </c>
      <c r="R3401">
        <v>50.503844999999998</v>
      </c>
      <c r="S3401">
        <v>30.088911</v>
      </c>
      <c r="T3401"/>
      <c r="U3401">
        <v>1.2516644000000001</v>
      </c>
      <c r="V3401"/>
      <c r="W3401">
        <v>1.9247144</v>
      </c>
      <c r="X3401">
        <v>22.314836100000001</v>
      </c>
      <c r="Y3401">
        <v>0.46196170000000003</v>
      </c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  <c r="AW3401"/>
      <c r="AX3401"/>
      <c r="AY3401"/>
      <c r="AZ3401"/>
      <c r="BA3401"/>
      <c r="BB3401"/>
      <c r="BC3401"/>
    </row>
    <row r="3402" spans="1:55" x14ac:dyDescent="0.2">
      <c r="A3402" s="3" t="str">
        <f t="shared" si="53"/>
        <v>MexicoAR4_FAO1998</v>
      </c>
      <c r="B3402" t="s">
        <v>179</v>
      </c>
      <c r="C3402" t="s">
        <v>180</v>
      </c>
      <c r="D3402" t="s">
        <v>142</v>
      </c>
      <c r="E3402" t="s">
        <v>62</v>
      </c>
      <c r="F3402">
        <v>552.27597290000006</v>
      </c>
      <c r="G3402">
        <v>5.8277070903498727</v>
      </c>
      <c r="H3402" t="s">
        <v>48</v>
      </c>
      <c r="I3402" t="s">
        <v>96</v>
      </c>
      <c r="J3402">
        <v>1.5853463645542173E-2</v>
      </c>
      <c r="K3402">
        <v>0.72607916997433442</v>
      </c>
      <c r="L3402">
        <v>3.0627857864573057E-2</v>
      </c>
      <c r="M3402"/>
      <c r="N3402">
        <v>2.5843058000613588E-2</v>
      </c>
      <c r="O3402">
        <v>0.21744991416047893</v>
      </c>
      <c r="P3402">
        <v>0.2914775</v>
      </c>
      <c r="Q3402">
        <v>3.3307297999999994</v>
      </c>
      <c r="R3402">
        <v>50.881062499999999</v>
      </c>
      <c r="S3402">
        <v>31.074486399999998</v>
      </c>
      <c r="T3402"/>
      <c r="U3402">
        <v>6.0242773000000005</v>
      </c>
      <c r="V3402"/>
      <c r="W3402">
        <v>10.345915100000001</v>
      </c>
      <c r="X3402">
        <v>22.314836100000001</v>
      </c>
      <c r="Y3402">
        <v>1.0928949000000001</v>
      </c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  <c r="AW3402"/>
      <c r="AX3402"/>
      <c r="AY3402"/>
      <c r="AZ3402"/>
      <c r="BA3402"/>
      <c r="BB3402"/>
      <c r="BC3402"/>
    </row>
    <row r="3403" spans="1:55" x14ac:dyDescent="0.2">
      <c r="A3403" s="3" t="str">
        <f t="shared" si="53"/>
        <v>MexicoAR4_FAO1999</v>
      </c>
      <c r="B3403" t="s">
        <v>179</v>
      </c>
      <c r="C3403" t="s">
        <v>180</v>
      </c>
      <c r="D3403" t="s">
        <v>142</v>
      </c>
      <c r="E3403" t="s">
        <v>60</v>
      </c>
      <c r="F3403">
        <v>535.03953769999998</v>
      </c>
      <c r="G3403">
        <v>5.5539585088713004</v>
      </c>
      <c r="H3403" t="s">
        <v>48</v>
      </c>
      <c r="I3403" t="s">
        <v>96</v>
      </c>
      <c r="J3403">
        <v>1.5357995836506049E-2</v>
      </c>
      <c r="K3403">
        <v>0.72815136555094251</v>
      </c>
      <c r="L3403">
        <v>3.315911956014686E-2</v>
      </c>
      <c r="M3403"/>
      <c r="N3403">
        <v>2.7349819908458705E-2</v>
      </c>
      <c r="O3403">
        <v>0.21133969498045191</v>
      </c>
      <c r="P3403">
        <v>0.23701249999999999</v>
      </c>
      <c r="Q3403">
        <v>3.3783778</v>
      </c>
      <c r="R3403">
        <v>49.699750000000002</v>
      </c>
      <c r="S3403">
        <v>30.475804400000001</v>
      </c>
      <c r="T3403"/>
      <c r="U3403">
        <v>2.3023365</v>
      </c>
      <c r="V3403"/>
      <c r="W3403">
        <v>5.4576808999999997</v>
      </c>
      <c r="X3403">
        <v>22.314836100000001</v>
      </c>
      <c r="Y3403">
        <v>0.81808610000000004</v>
      </c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  <c r="AW3403"/>
      <c r="AX3403"/>
      <c r="AY3403"/>
      <c r="AZ3403"/>
      <c r="BA3403"/>
      <c r="BB3403"/>
      <c r="BC3403"/>
    </row>
    <row r="3404" spans="1:55" x14ac:dyDescent="0.2">
      <c r="A3404" s="3" t="str">
        <f t="shared" si="53"/>
        <v>MexicoAR4_FAO2000</v>
      </c>
      <c r="B3404" t="s">
        <v>179</v>
      </c>
      <c r="C3404" t="s">
        <v>180</v>
      </c>
      <c r="D3404" t="s">
        <v>142</v>
      </c>
      <c r="E3404" t="s">
        <v>58</v>
      </c>
      <c r="F3404">
        <v>562.07066740000005</v>
      </c>
      <c r="G3404">
        <v>5.7428313127068735</v>
      </c>
      <c r="H3404" t="s">
        <v>124</v>
      </c>
      <c r="I3404" t="s">
        <v>96</v>
      </c>
      <c r="J3404">
        <v>1.5810178056753929E-2</v>
      </c>
      <c r="K3404">
        <v>0.73720758622174631</v>
      </c>
      <c r="L3404">
        <v>3.3405497011353202E-2</v>
      </c>
      <c r="M3404"/>
      <c r="N3404">
        <v>2.6604216991381109E-2</v>
      </c>
      <c r="O3404">
        <v>0.20278269977551935</v>
      </c>
      <c r="P3404">
        <v>0.24127749999999998</v>
      </c>
      <c r="Q3404">
        <v>3.3939317999999998</v>
      </c>
      <c r="R3404">
        <v>50.236577500000003</v>
      </c>
      <c r="S3404">
        <v>30.906086600000002</v>
      </c>
      <c r="T3404"/>
      <c r="U3404">
        <v>2.2537436</v>
      </c>
      <c r="V3404"/>
      <c r="W3404">
        <v>5.4744642999999993</v>
      </c>
      <c r="X3404">
        <v>22.314836100000001</v>
      </c>
      <c r="Y3404">
        <v>0.71963049999999995</v>
      </c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/>
      <c r="AW3404"/>
      <c r="AX3404"/>
      <c r="AY3404"/>
      <c r="AZ3404"/>
      <c r="BA3404"/>
      <c r="BB3404"/>
      <c r="BC3404"/>
    </row>
    <row r="3405" spans="1:55" x14ac:dyDescent="0.2">
      <c r="A3405" s="3" t="str">
        <f t="shared" si="53"/>
        <v>MexicoAR4_FAO2001</v>
      </c>
      <c r="B3405" t="s">
        <v>179</v>
      </c>
      <c r="C3405" t="s">
        <v>180</v>
      </c>
      <c r="D3405" t="s">
        <v>142</v>
      </c>
      <c r="E3405" t="s">
        <v>55</v>
      </c>
      <c r="F3405">
        <v>469.62808100000001</v>
      </c>
      <c r="G3405">
        <v>4.7249000968747827</v>
      </c>
      <c r="H3405" t="s">
        <v>54</v>
      </c>
      <c r="I3405" t="s">
        <v>103</v>
      </c>
      <c r="J3405">
        <v>1.3182456177166483E-2</v>
      </c>
      <c r="K3405">
        <v>0.88391854489638155</v>
      </c>
      <c r="L3405">
        <v>4.1235630456263113E-2</v>
      </c>
      <c r="M3405"/>
      <c r="N3405">
        <v>3.0633549359668725E-2</v>
      </c>
      <c r="O3405">
        <v>4.4212275287686627E-2</v>
      </c>
      <c r="P3405">
        <v>0.15277499999999999</v>
      </c>
      <c r="Q3405">
        <v>3.4124235000000001</v>
      </c>
      <c r="R3405">
        <v>50.415169999999996</v>
      </c>
      <c r="S3405">
        <v>31.406249800000001</v>
      </c>
      <c r="T3405"/>
      <c r="U3405">
        <v>0.17309210000000003</v>
      </c>
      <c r="V3405"/>
      <c r="W3405">
        <v>0.82066210000000006</v>
      </c>
      <c r="X3405">
        <v>14.7860785</v>
      </c>
      <c r="Y3405">
        <v>0.53396739999999998</v>
      </c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  <c r="AW3405"/>
      <c r="AX3405"/>
      <c r="AY3405"/>
      <c r="AZ3405"/>
      <c r="BA3405"/>
      <c r="BB3405"/>
      <c r="BC3405"/>
    </row>
    <row r="3406" spans="1:55" x14ac:dyDescent="0.2">
      <c r="A3406" s="3" t="str">
        <f t="shared" si="53"/>
        <v>MexicoAR4_FAO2002</v>
      </c>
      <c r="B3406" t="s">
        <v>179</v>
      </c>
      <c r="C3406" t="s">
        <v>180</v>
      </c>
      <c r="D3406" t="s">
        <v>142</v>
      </c>
      <c r="E3406" t="s">
        <v>52</v>
      </c>
      <c r="F3406">
        <v>479.14984760000004</v>
      </c>
      <c r="G3406">
        <v>4.7479558747839725</v>
      </c>
      <c r="H3406" t="s">
        <v>51</v>
      </c>
      <c r="I3406" t="s">
        <v>108</v>
      </c>
      <c r="J3406">
        <v>1.3111122028860438E-2</v>
      </c>
      <c r="K3406">
        <v>0.88225381290927907</v>
      </c>
      <c r="L3406">
        <v>4.208748077665047E-2</v>
      </c>
      <c r="M3406"/>
      <c r="N3406">
        <v>3.0797714063595164E-2</v>
      </c>
      <c r="O3406">
        <v>4.4860992250475247E-2</v>
      </c>
      <c r="P3406">
        <v>0.14481250000000001</v>
      </c>
      <c r="Q3406">
        <v>3.4322393</v>
      </c>
      <c r="R3406">
        <v>51.614057500000001</v>
      </c>
      <c r="S3406">
        <v>29.848752800000003</v>
      </c>
      <c r="T3406"/>
      <c r="U3406">
        <v>0.9250096000000001</v>
      </c>
      <c r="V3406"/>
      <c r="W3406">
        <v>1.7571565</v>
      </c>
      <c r="X3406">
        <v>14.7860785</v>
      </c>
      <c r="Y3406">
        <v>0.7386564000000001</v>
      </c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  <c r="AW3406"/>
      <c r="AX3406"/>
      <c r="AY3406"/>
      <c r="AZ3406"/>
      <c r="BA3406"/>
      <c r="BB3406"/>
      <c r="BC3406"/>
    </row>
    <row r="3407" spans="1:55" x14ac:dyDescent="0.2">
      <c r="A3407" s="3" t="str">
        <f t="shared" si="53"/>
        <v>MexicoAR4_FAO2003</v>
      </c>
      <c r="B3407" t="s">
        <v>179</v>
      </c>
      <c r="C3407" t="s">
        <v>180</v>
      </c>
      <c r="D3407" t="s">
        <v>142</v>
      </c>
      <c r="E3407" t="s">
        <v>50</v>
      </c>
      <c r="F3407">
        <v>505.56447070000002</v>
      </c>
      <c r="G3407">
        <v>4.9357387811369398</v>
      </c>
      <c r="H3407" t="s">
        <v>246</v>
      </c>
      <c r="I3407" t="s">
        <v>102</v>
      </c>
      <c r="J3407">
        <v>1.3470395704734774E-2</v>
      </c>
      <c r="K3407">
        <v>0.88098728414065353</v>
      </c>
      <c r="L3407">
        <v>4.1262670161762216E-2</v>
      </c>
      <c r="M3407"/>
      <c r="N3407">
        <v>2.9369582635902582E-2</v>
      </c>
      <c r="O3407">
        <v>4.8380463061681665E-2</v>
      </c>
      <c r="P3407">
        <v>0.17219999999999999</v>
      </c>
      <c r="Q3407">
        <v>3.3918566000000001</v>
      </c>
      <c r="R3407">
        <v>51.729177500000006</v>
      </c>
      <c r="S3407">
        <v>30.096569600000002</v>
      </c>
      <c r="T3407"/>
      <c r="U3407">
        <v>2.7290821000000007</v>
      </c>
      <c r="V3407"/>
      <c r="W3407">
        <v>3.9389155000000002</v>
      </c>
      <c r="X3407">
        <v>14.7860785</v>
      </c>
      <c r="Y3407">
        <v>1.1357251000000002</v>
      </c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/>
      <c r="AW3407"/>
      <c r="AX3407"/>
      <c r="AY3407"/>
      <c r="AZ3407"/>
      <c r="BA3407"/>
      <c r="BB3407"/>
      <c r="BC3407"/>
    </row>
    <row r="3408" spans="1:55" x14ac:dyDescent="0.2">
      <c r="A3408" s="3" t="str">
        <f t="shared" si="53"/>
        <v>MexicoAR4_FAO2004</v>
      </c>
      <c r="B3408" t="s">
        <v>179</v>
      </c>
      <c r="C3408" t="s">
        <v>180</v>
      </c>
      <c r="D3408" t="s">
        <v>142</v>
      </c>
      <c r="E3408" t="s">
        <v>46</v>
      </c>
      <c r="F3408">
        <v>511.79753120000004</v>
      </c>
      <c r="G3408">
        <v>4.9236954950749192</v>
      </c>
      <c r="H3408" t="s">
        <v>51</v>
      </c>
      <c r="I3408" t="s">
        <v>108</v>
      </c>
      <c r="J3408">
        <v>1.3010368178475926E-2</v>
      </c>
      <c r="K3408">
        <v>0.88922011587851135</v>
      </c>
      <c r="L3408">
        <v>4.2622909783977488E-2</v>
      </c>
      <c r="M3408"/>
      <c r="N3408">
        <v>3.0380480663014187E-2</v>
      </c>
      <c r="O3408">
        <v>3.777649367449705E-2</v>
      </c>
      <c r="P3408">
        <v>0.17908750000000001</v>
      </c>
      <c r="Q3408">
        <v>3.4665132000000001</v>
      </c>
      <c r="R3408">
        <v>51.463864999999998</v>
      </c>
      <c r="S3408">
        <v>29.258414799999997</v>
      </c>
      <c r="T3408"/>
      <c r="U3408">
        <v>0.22579769999999999</v>
      </c>
      <c r="V3408"/>
      <c r="W3408">
        <v>0.56871080000000007</v>
      </c>
      <c r="X3408">
        <v>14.7860785</v>
      </c>
      <c r="Y3408">
        <v>0.39009060000000001</v>
      </c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/>
      <c r="AW3408"/>
      <c r="AX3408"/>
      <c r="AY3408"/>
      <c r="AZ3408"/>
      <c r="BA3408"/>
      <c r="BB3408"/>
      <c r="BC3408"/>
    </row>
    <row r="3409" spans="1:55" x14ac:dyDescent="0.2">
      <c r="A3409" s="3" t="str">
        <f t="shared" si="53"/>
        <v>MexicoAR4_FAO2005</v>
      </c>
      <c r="B3409" t="s">
        <v>179</v>
      </c>
      <c r="C3409" t="s">
        <v>180</v>
      </c>
      <c r="D3409" t="s">
        <v>142</v>
      </c>
      <c r="E3409" t="s">
        <v>43</v>
      </c>
      <c r="F3409">
        <v>535.00000379999994</v>
      </c>
      <c r="G3409">
        <v>5.0738601705981621</v>
      </c>
      <c r="H3409" t="s">
        <v>293</v>
      </c>
      <c r="I3409" t="s">
        <v>102</v>
      </c>
      <c r="J3409">
        <v>1.3294402134831908E-2</v>
      </c>
      <c r="K3409">
        <v>0.88194494700674619</v>
      </c>
      <c r="L3409">
        <v>4.326299034691708E-2</v>
      </c>
      <c r="M3409"/>
      <c r="N3409">
        <v>3.1542153981569752E-2</v>
      </c>
      <c r="O3409">
        <v>4.3249908664767002E-2</v>
      </c>
      <c r="P3409">
        <v>0.164965</v>
      </c>
      <c r="Q3409">
        <v>3.4885818</v>
      </c>
      <c r="R3409">
        <v>51.106765000000003</v>
      </c>
      <c r="S3409">
        <v>30.7701688</v>
      </c>
      <c r="T3409"/>
      <c r="U3409">
        <v>0.86326809999999998</v>
      </c>
      <c r="V3409"/>
      <c r="W3409">
        <v>2.3737424000000003</v>
      </c>
      <c r="X3409">
        <v>14.7860785</v>
      </c>
      <c r="Y3409">
        <v>1.3179104000000001</v>
      </c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  <c r="AW3409"/>
      <c r="AX3409"/>
      <c r="AY3409"/>
      <c r="AZ3409"/>
      <c r="BA3409"/>
      <c r="BB3409"/>
      <c r="BC3409"/>
    </row>
    <row r="3410" spans="1:55" x14ac:dyDescent="0.2">
      <c r="A3410" s="3" t="str">
        <f t="shared" si="53"/>
        <v>MexicoAR4_FAO2006</v>
      </c>
      <c r="B3410" t="s">
        <v>179</v>
      </c>
      <c r="C3410" t="s">
        <v>180</v>
      </c>
      <c r="D3410" t="s">
        <v>142</v>
      </c>
      <c r="E3410" t="s">
        <v>39</v>
      </c>
      <c r="F3410">
        <v>552.48454319999996</v>
      </c>
      <c r="G3410">
        <v>5.1688758096299825</v>
      </c>
      <c r="H3410" t="s">
        <v>246</v>
      </c>
      <c r="I3410" t="s">
        <v>102</v>
      </c>
      <c r="J3410">
        <v>1.3251897931911449E-2</v>
      </c>
      <c r="K3410">
        <v>0.88193098973922579</v>
      </c>
      <c r="L3410">
        <v>4.6067098732908041E-2</v>
      </c>
      <c r="M3410"/>
      <c r="N3410">
        <v>3.2653203102316224E-2</v>
      </c>
      <c r="O3410">
        <v>3.9348708425550022E-2</v>
      </c>
      <c r="P3410">
        <v>0.20225000000000001</v>
      </c>
      <c r="Q3410">
        <v>3.5289557999999999</v>
      </c>
      <c r="R3410">
        <v>51.390712499999992</v>
      </c>
      <c r="S3410">
        <v>30.161146199999997</v>
      </c>
      <c r="T3410"/>
      <c r="U3410">
        <v>1.0129645</v>
      </c>
      <c r="V3410"/>
      <c r="W3410">
        <v>1.8445982000000001</v>
      </c>
      <c r="X3410">
        <v>14.7860785</v>
      </c>
      <c r="Y3410">
        <v>0.6328090999999999</v>
      </c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  <c r="AW3410"/>
      <c r="AX3410"/>
      <c r="AY3410"/>
      <c r="AZ3410"/>
      <c r="BA3410"/>
      <c r="BB3410"/>
      <c r="BC3410"/>
    </row>
    <row r="3411" spans="1:55" x14ac:dyDescent="0.2">
      <c r="A3411" s="3" t="str">
        <f t="shared" si="53"/>
        <v>MexicoAR4_FAO2007</v>
      </c>
      <c r="B3411" t="s">
        <v>179</v>
      </c>
      <c r="C3411" t="s">
        <v>180</v>
      </c>
      <c r="D3411" t="s">
        <v>142</v>
      </c>
      <c r="E3411" t="s">
        <v>37</v>
      </c>
      <c r="F3411">
        <v>562.13066309999999</v>
      </c>
      <c r="G3411">
        <v>5.1903530210569562</v>
      </c>
      <c r="H3411" t="s">
        <v>246</v>
      </c>
      <c r="I3411" t="s">
        <v>102</v>
      </c>
      <c r="J3411">
        <v>1.3251571806679917E-2</v>
      </c>
      <c r="K3411">
        <v>0.87788155386964162</v>
      </c>
      <c r="L3411">
        <v>4.796374183061354E-2</v>
      </c>
      <c r="M3411"/>
      <c r="N3411">
        <v>3.4138664299453329E-2</v>
      </c>
      <c r="O3411">
        <v>4.0016040000291506E-2</v>
      </c>
      <c r="P3411">
        <v>0.20362250000000001</v>
      </c>
      <c r="Q3411">
        <v>3.5458140999999999</v>
      </c>
      <c r="R3411">
        <v>51.795917499999995</v>
      </c>
      <c r="S3411">
        <v>30.918960200000001</v>
      </c>
      <c r="T3411"/>
      <c r="U3411">
        <v>0.37242989999999998</v>
      </c>
      <c r="V3411"/>
      <c r="W3411">
        <v>1.2171403000000001</v>
      </c>
      <c r="X3411">
        <v>14.7860785</v>
      </c>
      <c r="Y3411">
        <v>0.82803130000000003</v>
      </c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  <c r="AW3411"/>
      <c r="AX3411"/>
      <c r="AY3411"/>
      <c r="AZ3411"/>
      <c r="BA3411"/>
      <c r="BB3411"/>
      <c r="BC3411"/>
    </row>
    <row r="3412" spans="1:55" x14ac:dyDescent="0.2">
      <c r="A3412" s="3" t="str">
        <f t="shared" si="53"/>
        <v>MexicoAR4_FAO2008</v>
      </c>
      <c r="B3412" t="s">
        <v>179</v>
      </c>
      <c r="C3412" t="s">
        <v>180</v>
      </c>
      <c r="D3412" t="s">
        <v>142</v>
      </c>
      <c r="E3412" t="s">
        <v>33</v>
      </c>
      <c r="F3412">
        <v>564.76454209999997</v>
      </c>
      <c r="G3412">
        <v>5.1489918697620034</v>
      </c>
      <c r="H3412" t="s">
        <v>51</v>
      </c>
      <c r="I3412" t="s">
        <v>102</v>
      </c>
      <c r="J3412">
        <v>1.324739536647415E-2</v>
      </c>
      <c r="K3412">
        <v>0.87607171328470701</v>
      </c>
      <c r="L3412">
        <v>5.0509580318073587E-2</v>
      </c>
      <c r="M3412"/>
      <c r="N3412">
        <v>3.3405691387508235E-2</v>
      </c>
      <c r="O3412">
        <v>4.0013015009711238E-2</v>
      </c>
      <c r="P3412">
        <v>0.14432</v>
      </c>
      <c r="Q3412">
        <v>3.5626184000000003</v>
      </c>
      <c r="R3412">
        <v>52.364149999999995</v>
      </c>
      <c r="S3412">
        <v>29.994295999999999</v>
      </c>
      <c r="T3412"/>
      <c r="U3412">
        <v>0.63007869999999999</v>
      </c>
      <c r="V3412"/>
      <c r="W3412">
        <v>1.7351585</v>
      </c>
      <c r="X3412">
        <v>14.7860785</v>
      </c>
      <c r="Y3412">
        <v>0.80791670000000004</v>
      </c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  <c r="AW3412"/>
      <c r="AX3412"/>
      <c r="AY3412"/>
      <c r="AZ3412"/>
      <c r="BA3412"/>
      <c r="BB3412"/>
      <c r="BC3412"/>
    </row>
    <row r="3413" spans="1:55" x14ac:dyDescent="0.2">
      <c r="A3413" s="3" t="str">
        <f t="shared" si="53"/>
        <v>MexicoAR4_FAO2009</v>
      </c>
      <c r="B3413" t="s">
        <v>179</v>
      </c>
      <c r="C3413" t="s">
        <v>180</v>
      </c>
      <c r="D3413" t="s">
        <v>142</v>
      </c>
      <c r="E3413" t="s">
        <v>31</v>
      </c>
      <c r="F3413">
        <v>553.38305749999995</v>
      </c>
      <c r="G3413">
        <v>4.9832139387516694</v>
      </c>
      <c r="H3413" t="s">
        <v>293</v>
      </c>
      <c r="I3413" t="s">
        <v>102</v>
      </c>
      <c r="J3413">
        <v>1.3001027047664591E-2</v>
      </c>
      <c r="K3413">
        <v>0.87053142207918066</v>
      </c>
      <c r="L3413">
        <v>5.3413724181463583E-2</v>
      </c>
      <c r="M3413"/>
      <c r="N3413">
        <v>3.2699392861336378E-2</v>
      </c>
      <c r="O3413">
        <v>4.3355460878019385E-2</v>
      </c>
      <c r="P3413">
        <v>0.15563999999999997</v>
      </c>
      <c r="Q3413">
        <v>3.5857493000000003</v>
      </c>
      <c r="R3413">
        <v>53.168347500000003</v>
      </c>
      <c r="S3413">
        <v>30.631449799999999</v>
      </c>
      <c r="T3413"/>
      <c r="U3413">
        <v>0.88213459999999999</v>
      </c>
      <c r="V3413"/>
      <c r="W3413">
        <v>1.7066705999999998</v>
      </c>
      <c r="X3413">
        <v>14.7860785</v>
      </c>
      <c r="Y3413">
        <v>0.85251569999999988</v>
      </c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W3413"/>
      <c r="AX3413"/>
      <c r="AY3413"/>
      <c r="AZ3413"/>
      <c r="BA3413"/>
      <c r="BB3413"/>
      <c r="BC3413"/>
    </row>
    <row r="3414" spans="1:55" x14ac:dyDescent="0.2">
      <c r="A3414" s="3" t="str">
        <f t="shared" si="53"/>
        <v>MexicoAR4_FAO2010</v>
      </c>
      <c r="B3414" t="s">
        <v>179</v>
      </c>
      <c r="C3414" t="s">
        <v>180</v>
      </c>
      <c r="D3414" t="s">
        <v>142</v>
      </c>
      <c r="E3414" t="s">
        <v>30</v>
      </c>
      <c r="F3414">
        <v>569.08348840000008</v>
      </c>
      <c r="G3414">
        <v>5.057063417672925</v>
      </c>
      <c r="H3414" t="s">
        <v>246</v>
      </c>
      <c r="I3414" t="s">
        <v>102</v>
      </c>
      <c r="J3414">
        <v>1.284081397699058E-2</v>
      </c>
      <c r="K3414">
        <v>0.87315560920076762</v>
      </c>
      <c r="L3414">
        <v>5.4412982683895418E-2</v>
      </c>
      <c r="M3414"/>
      <c r="N3414">
        <v>3.038438182175169E-2</v>
      </c>
      <c r="O3414">
        <v>4.204702629358522E-2</v>
      </c>
      <c r="P3414">
        <v>0.11981749999999999</v>
      </c>
      <c r="Q3414">
        <v>3.6193180000000003</v>
      </c>
      <c r="R3414">
        <v>53.666819999999994</v>
      </c>
      <c r="S3414">
        <v>31.249531599999997</v>
      </c>
      <c r="T3414"/>
      <c r="U3414">
        <v>0.24009019999999998</v>
      </c>
      <c r="V3414"/>
      <c r="W3414">
        <v>0.8513149000000001</v>
      </c>
      <c r="X3414">
        <v>14.7860785</v>
      </c>
      <c r="Y3414">
        <v>0.45423370000000002</v>
      </c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  <c r="AW3414"/>
      <c r="AX3414"/>
      <c r="AY3414"/>
      <c r="AZ3414"/>
      <c r="BA3414"/>
      <c r="BB3414"/>
      <c r="BC3414"/>
    </row>
    <row r="3415" spans="1:55" x14ac:dyDescent="0.2">
      <c r="A3415" s="3" t="str">
        <f t="shared" si="53"/>
        <v>MexicoAR4_FAO2011</v>
      </c>
      <c r="B3415" t="s">
        <v>179</v>
      </c>
      <c r="C3415" t="s">
        <v>180</v>
      </c>
      <c r="D3415" t="s">
        <v>142</v>
      </c>
      <c r="E3415" t="s">
        <v>29</v>
      </c>
      <c r="F3415">
        <v>671.83458039999994</v>
      </c>
      <c r="G3415">
        <v>5.8855168591011013</v>
      </c>
      <c r="H3415" t="s">
        <v>112</v>
      </c>
      <c r="I3415" t="s">
        <v>96</v>
      </c>
      <c r="J3415">
        <v>1.5116374588230983E-2</v>
      </c>
      <c r="K3415">
        <v>0.76151206699630614</v>
      </c>
      <c r="L3415">
        <v>4.8814322687102937E-2</v>
      </c>
      <c r="M3415"/>
      <c r="N3415">
        <v>2.6813490292914969E-2</v>
      </c>
      <c r="O3415">
        <v>0.16286012002367597</v>
      </c>
      <c r="P3415">
        <v>9.7685000000000008E-2</v>
      </c>
      <c r="Q3415">
        <v>3.6436120999999995</v>
      </c>
      <c r="R3415">
        <v>54.100247499999995</v>
      </c>
      <c r="S3415">
        <v>32.840494</v>
      </c>
      <c r="T3415"/>
      <c r="U3415">
        <v>1.1987447</v>
      </c>
      <c r="V3415"/>
      <c r="W3415">
        <v>2.5059051999999999</v>
      </c>
      <c r="X3415">
        <v>14.242426</v>
      </c>
      <c r="Y3415">
        <v>1.7747773999999998</v>
      </c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  <c r="AW3415"/>
      <c r="AX3415"/>
      <c r="AY3415"/>
      <c r="AZ3415"/>
      <c r="BA3415"/>
      <c r="BB3415"/>
      <c r="BC3415"/>
    </row>
    <row r="3416" spans="1:55" x14ac:dyDescent="0.2">
      <c r="A3416" s="3" t="str">
        <f t="shared" si="53"/>
        <v>MexicoAR4_FAO2012</v>
      </c>
      <c r="B3416" t="s">
        <v>179</v>
      </c>
      <c r="C3416" t="s">
        <v>180</v>
      </c>
      <c r="D3416" t="s">
        <v>142</v>
      </c>
      <c r="E3416" t="s">
        <v>28</v>
      </c>
      <c r="F3416">
        <v>677.10500120000006</v>
      </c>
      <c r="G3416">
        <v>5.8494206218016913</v>
      </c>
      <c r="H3416" t="s">
        <v>134</v>
      </c>
      <c r="I3416" t="s">
        <v>96</v>
      </c>
      <c r="J3416">
        <v>1.5067166354739857E-2</v>
      </c>
      <c r="K3416">
        <v>0.76823216351691592</v>
      </c>
      <c r="L3416">
        <v>4.8579998584715817E-2</v>
      </c>
      <c r="M3416"/>
      <c r="N3416">
        <v>2.7563184390787514E-2</v>
      </c>
      <c r="O3416">
        <v>0.15562465350758067</v>
      </c>
      <c r="P3416">
        <v>9.12525E-2</v>
      </c>
      <c r="Q3416">
        <v>3.6580111</v>
      </c>
      <c r="R3416">
        <v>52.696337499999998</v>
      </c>
      <c r="S3416">
        <v>32.538679600000002</v>
      </c>
      <c r="T3416"/>
      <c r="U3416">
        <v>0.15152499999999999</v>
      </c>
      <c r="V3416"/>
      <c r="W3416">
        <v>1.0974166000000001</v>
      </c>
      <c r="X3416">
        <v>14.242426</v>
      </c>
      <c r="Y3416">
        <v>0.76646170000000002</v>
      </c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  <c r="AX3416"/>
      <c r="AY3416"/>
      <c r="AZ3416"/>
      <c r="BA3416"/>
      <c r="BB3416"/>
      <c r="BC3416"/>
    </row>
    <row r="3417" spans="1:55" x14ac:dyDescent="0.2">
      <c r="A3417" s="3" t="str">
        <f t="shared" si="53"/>
        <v>MexicoAR4_FAO2013</v>
      </c>
      <c r="B3417" t="s">
        <v>179</v>
      </c>
      <c r="C3417" t="s">
        <v>180</v>
      </c>
      <c r="D3417" t="s">
        <v>142</v>
      </c>
      <c r="E3417" t="s">
        <v>27</v>
      </c>
      <c r="F3417">
        <v>662.74236789999998</v>
      </c>
      <c r="G3417">
        <v>5.6504262231018068</v>
      </c>
      <c r="H3417" t="s">
        <v>126</v>
      </c>
      <c r="I3417" t="s">
        <v>96</v>
      </c>
      <c r="J3417">
        <v>1.4554678153118367E-2</v>
      </c>
      <c r="K3417">
        <v>0.76950812970652094</v>
      </c>
      <c r="L3417">
        <v>3.9665926419188272E-2</v>
      </c>
      <c r="M3417"/>
      <c r="N3417">
        <v>2.6705897883188588E-2</v>
      </c>
      <c r="O3417">
        <v>0.16412004599110222</v>
      </c>
      <c r="P3417">
        <v>9.5102500000000006E-2</v>
      </c>
      <c r="Q3417">
        <v>3.7156491999999997</v>
      </c>
      <c r="R3417">
        <v>53.379297499999993</v>
      </c>
      <c r="S3417">
        <v>33.697303599999998</v>
      </c>
      <c r="T3417"/>
      <c r="U3417">
        <v>0.91043810000000003</v>
      </c>
      <c r="V3417"/>
      <c r="W3417">
        <v>2.5106984000000003</v>
      </c>
      <c r="X3417">
        <v>14.242426</v>
      </c>
      <c r="Y3417">
        <v>0.8252486</v>
      </c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  <c r="AW3417"/>
      <c r="AX3417"/>
      <c r="AY3417"/>
      <c r="AZ3417"/>
      <c r="BA3417"/>
      <c r="BB3417"/>
      <c r="BC3417"/>
    </row>
    <row r="3418" spans="1:55" x14ac:dyDescent="0.2">
      <c r="A3418" s="3" t="str">
        <f t="shared" si="53"/>
        <v>MexicoAR4_FAO2014</v>
      </c>
      <c r="B3418" t="s">
        <v>179</v>
      </c>
      <c r="C3418" t="s">
        <v>180</v>
      </c>
      <c r="D3418" t="s">
        <v>142</v>
      </c>
      <c r="E3418" t="s">
        <v>24</v>
      </c>
      <c r="F3418">
        <v>655.11093302899997</v>
      </c>
      <c r="G3418">
        <v>5.5164501699945196</v>
      </c>
      <c r="H3418" t="s">
        <v>47</v>
      </c>
      <c r="I3418" t="s">
        <v>96</v>
      </c>
      <c r="J3418">
        <v>1.4197128151918337E-2</v>
      </c>
      <c r="K3418">
        <v>0.75489053085015179</v>
      </c>
      <c r="L3418">
        <v>5.3815801603236783E-2</v>
      </c>
      <c r="M3418"/>
      <c r="N3418">
        <v>2.8284176304808763E-2</v>
      </c>
      <c r="O3418">
        <v>0.16300949124180275</v>
      </c>
      <c r="P3418">
        <v>0.1166425</v>
      </c>
      <c r="Q3418">
        <v>3.7226790999999997</v>
      </c>
      <c r="R3418">
        <v>54.149504999999998</v>
      </c>
      <c r="S3418">
        <v>33.769479199999999</v>
      </c>
      <c r="T3418"/>
      <c r="U3418">
        <v>0.1213829</v>
      </c>
      <c r="V3418"/>
      <c r="W3418">
        <v>0.222138</v>
      </c>
      <c r="X3418">
        <v>14.242426</v>
      </c>
      <c r="Y3418">
        <v>0.26424580000000003</v>
      </c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  <c r="AW3418"/>
      <c r="AX3418"/>
      <c r="AY3418"/>
      <c r="AZ3418"/>
      <c r="BA3418"/>
      <c r="BB3418"/>
      <c r="BC3418"/>
    </row>
    <row r="3419" spans="1:55" x14ac:dyDescent="0.2">
      <c r="A3419" s="3" t="str">
        <f t="shared" si="53"/>
        <v>MexicoAR4_FAO2015</v>
      </c>
      <c r="B3419" t="s">
        <v>179</v>
      </c>
      <c r="C3419" t="s">
        <v>180</v>
      </c>
      <c r="D3419" t="s">
        <v>142</v>
      </c>
      <c r="E3419" t="s">
        <v>22</v>
      </c>
      <c r="F3419">
        <v>670.75650705699991</v>
      </c>
      <c r="G3419">
        <v>5.582664020569239</v>
      </c>
      <c r="H3419" t="s">
        <v>112</v>
      </c>
      <c r="I3419" t="s">
        <v>102</v>
      </c>
      <c r="J3419">
        <v>1.4562942937991865E-2</v>
      </c>
      <c r="K3419">
        <v>0.74536442768719091</v>
      </c>
      <c r="L3419">
        <v>6.5929065964681052E-2</v>
      </c>
      <c r="M3419"/>
      <c r="N3419">
        <v>2.8981330859229468E-2</v>
      </c>
      <c r="O3419">
        <v>0.15972517548889864</v>
      </c>
      <c r="P3419">
        <v>0.11663</v>
      </c>
      <c r="Q3419">
        <v>3.7761231</v>
      </c>
      <c r="R3419">
        <v>54.9816675</v>
      </c>
      <c r="S3419">
        <v>32.082084000000002</v>
      </c>
      <c r="T3419"/>
      <c r="U3419">
        <v>0.84302389999999994</v>
      </c>
      <c r="V3419"/>
      <c r="W3419">
        <v>1.2261887000000002</v>
      </c>
      <c r="X3419">
        <v>14.242426</v>
      </c>
      <c r="Y3419">
        <v>0.40214840000000002</v>
      </c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  <c r="AW3419"/>
      <c r="AX3419"/>
      <c r="AY3419"/>
      <c r="AZ3419"/>
      <c r="BA3419"/>
      <c r="BB3419"/>
      <c r="BC3419"/>
    </row>
    <row r="3420" spans="1:55" x14ac:dyDescent="0.2">
      <c r="A3420" s="3" t="str">
        <f t="shared" si="53"/>
        <v>MexicoAR4_FAO2016</v>
      </c>
      <c r="B3420" t="s">
        <v>179</v>
      </c>
      <c r="C3420" t="s">
        <v>180</v>
      </c>
      <c r="D3420" t="s">
        <v>142</v>
      </c>
      <c r="E3420" t="s">
        <v>21</v>
      </c>
      <c r="F3420">
        <v>679.26522417300009</v>
      </c>
      <c r="G3420">
        <v>5.5897759924991632</v>
      </c>
      <c r="H3420" t="s">
        <v>47</v>
      </c>
      <c r="I3420" t="s">
        <v>96</v>
      </c>
      <c r="J3420">
        <v>1.4564558588289115E-2</v>
      </c>
      <c r="K3420">
        <v>0.73888831952358613</v>
      </c>
      <c r="L3420">
        <v>6.6346285897188953E-2</v>
      </c>
      <c r="M3420"/>
      <c r="N3420">
        <v>3.0744099457506266E-2</v>
      </c>
      <c r="O3420">
        <v>0.16402129512171859</v>
      </c>
      <c r="P3420">
        <v>0.1188525</v>
      </c>
      <c r="Q3420">
        <v>3.8351468999999998</v>
      </c>
      <c r="R3420">
        <v>55.408754999999999</v>
      </c>
      <c r="S3420">
        <v>34.854467400000004</v>
      </c>
      <c r="T3420"/>
      <c r="U3420">
        <v>0.5295453</v>
      </c>
      <c r="V3420"/>
      <c r="W3420">
        <v>1.3799434000000002</v>
      </c>
      <c r="X3420">
        <v>14.821395600000001</v>
      </c>
      <c r="Y3420">
        <v>0.62521319999999991</v>
      </c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  <c r="AW3420"/>
      <c r="AX3420"/>
      <c r="AY3420"/>
      <c r="AZ3420"/>
      <c r="BA3420"/>
      <c r="BB3420"/>
      <c r="BC3420"/>
    </row>
    <row r="3421" spans="1:55" x14ac:dyDescent="0.2">
      <c r="A3421" s="3" t="str">
        <f t="shared" si="53"/>
        <v>MexicoAR4_FAO2017</v>
      </c>
      <c r="B3421" t="s">
        <v>179</v>
      </c>
      <c r="C3421" t="s">
        <v>180</v>
      </c>
      <c r="D3421" t="s">
        <v>142</v>
      </c>
      <c r="E3421" t="s">
        <v>20</v>
      </c>
      <c r="F3421">
        <v>676.17373219000001</v>
      </c>
      <c r="G3421">
        <v>5.5045410009721811</v>
      </c>
      <c r="H3421" t="s">
        <v>124</v>
      </c>
      <c r="I3421" t="s">
        <v>96</v>
      </c>
      <c r="J3421">
        <v>1.4296621463057387E-2</v>
      </c>
      <c r="K3421">
        <v>0.73311771280211113</v>
      </c>
      <c r="L3421">
        <v>6.7898377799005219E-2</v>
      </c>
      <c r="M3421"/>
      <c r="N3421">
        <v>3.130464547246286E-2</v>
      </c>
      <c r="O3421">
        <v>0.16767926392642082</v>
      </c>
      <c r="P3421">
        <v>0.11927749999999999</v>
      </c>
      <c r="Q3421">
        <v>3.9119018000000008</v>
      </c>
      <c r="R3421">
        <v>56.138197500000004</v>
      </c>
      <c r="S3421">
        <v>34.876459799999999</v>
      </c>
      <c r="T3421"/>
      <c r="U3421">
        <v>0.46666780000000008</v>
      </c>
      <c r="V3421"/>
      <c r="W3421">
        <v>2.1172918999999997</v>
      </c>
      <c r="X3421">
        <v>14.821395600000001</v>
      </c>
      <c r="Y3421">
        <v>1.0521923000000002</v>
      </c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  <c r="AW3421"/>
      <c r="AX3421"/>
      <c r="AY3421"/>
      <c r="AZ3421"/>
      <c r="BA3421"/>
      <c r="BB3421"/>
      <c r="BC3421"/>
    </row>
    <row r="3422" spans="1:55" x14ac:dyDescent="0.2">
      <c r="A3422" s="3" t="str">
        <f t="shared" si="53"/>
        <v>MexicoAR4_FAO2018</v>
      </c>
      <c r="B3422" t="s">
        <v>179</v>
      </c>
      <c r="C3422" t="s">
        <v>180</v>
      </c>
      <c r="D3422" t="s">
        <v>142</v>
      </c>
      <c r="E3422" t="s">
        <v>19</v>
      </c>
      <c r="F3422">
        <v>645.56392549600002</v>
      </c>
      <c r="G3422">
        <v>5.2055787981312838</v>
      </c>
      <c r="H3422" t="s">
        <v>51</v>
      </c>
      <c r="I3422" t="s">
        <v>96</v>
      </c>
      <c r="J3422">
        <v>1.332439621119407E-2</v>
      </c>
      <c r="K3422">
        <v>0.7209556197589666</v>
      </c>
      <c r="L3422">
        <v>7.2425785321069178E-2</v>
      </c>
      <c r="M3422"/>
      <c r="N3422">
        <v>3.2764160885769715E-2</v>
      </c>
      <c r="O3422">
        <v>0.17385443403419454</v>
      </c>
      <c r="P3422">
        <v>0.12958</v>
      </c>
      <c r="Q3422">
        <v>4.0067188000000007</v>
      </c>
      <c r="R3422">
        <v>56.898842500000001</v>
      </c>
      <c r="S3422">
        <v>34.341579599999996</v>
      </c>
      <c r="T3422"/>
      <c r="U3422">
        <v>0.1348434</v>
      </c>
      <c r="V3422"/>
      <c r="W3422">
        <v>0.96492250000000002</v>
      </c>
      <c r="X3422">
        <v>14.821395600000001</v>
      </c>
      <c r="Y3422">
        <v>0.74895039999999991</v>
      </c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  <c r="AW3422"/>
      <c r="AX3422"/>
      <c r="AY3422"/>
      <c r="AZ3422"/>
      <c r="BA3422"/>
      <c r="BB3422"/>
      <c r="BC3422"/>
    </row>
    <row r="3423" spans="1:55" x14ac:dyDescent="0.2">
      <c r="A3423" s="3" t="str">
        <f t="shared" si="53"/>
        <v>MexicoAR4_FAO2019</v>
      </c>
      <c r="B3423" t="s">
        <v>179</v>
      </c>
      <c r="C3423" t="s">
        <v>180</v>
      </c>
      <c r="D3423" t="s">
        <v>142</v>
      </c>
      <c r="E3423" t="s">
        <v>18</v>
      </c>
      <c r="F3423">
        <v>655.21828461199993</v>
      </c>
      <c r="G3423">
        <v>5.238171287850097</v>
      </c>
      <c r="H3423" t="s">
        <v>51</v>
      </c>
      <c r="I3423" t="s">
        <v>96</v>
      </c>
      <c r="J3423">
        <v>1.3453291250327397E-2</v>
      </c>
      <c r="K3423">
        <v>0.72150709328868134</v>
      </c>
      <c r="L3423">
        <v>7.2647314887109959E-2</v>
      </c>
      <c r="M3423"/>
      <c r="N3423">
        <v>3.0211827317551412E-2</v>
      </c>
      <c r="O3423">
        <v>0.17563376450665735</v>
      </c>
      <c r="P3423">
        <v>0.11054749999999999</v>
      </c>
      <c r="Q3423">
        <v>4.0882031999999997</v>
      </c>
      <c r="R3423">
        <v>57.502692499999995</v>
      </c>
      <c r="S3423">
        <v>34.594819999999999</v>
      </c>
      <c r="T3423"/>
      <c r="U3423">
        <v>0.68548490000000006</v>
      </c>
      <c r="V3423"/>
      <c r="W3423">
        <v>2.6817825000000002</v>
      </c>
      <c r="X3423">
        <v>14.821395600000001</v>
      </c>
      <c r="Y3423">
        <v>0.99312889999999998</v>
      </c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  <c r="AX3423"/>
      <c r="AY3423"/>
      <c r="AZ3423"/>
      <c r="BA3423"/>
      <c r="BB3423"/>
      <c r="BC3423"/>
    </row>
    <row r="3424" spans="1:55" x14ac:dyDescent="0.2">
      <c r="A3424" s="3" t="str">
        <f t="shared" si="53"/>
        <v>MexicoAR4_FAO2020</v>
      </c>
      <c r="B3424" t="s">
        <v>179</v>
      </c>
      <c r="C3424" t="s">
        <v>180</v>
      </c>
      <c r="D3424" t="s">
        <v>142</v>
      </c>
      <c r="E3424" t="s">
        <v>107</v>
      </c>
      <c r="F3424">
        <v>586.6478102289999</v>
      </c>
      <c r="G3424">
        <v>4.6559977469299545</v>
      </c>
      <c r="H3424" t="s">
        <v>136</v>
      </c>
      <c r="I3424" t="s">
        <v>102</v>
      </c>
      <c r="J3424">
        <v>1.2672091536571346E-2</v>
      </c>
      <c r="K3424">
        <v>0.6839826775171427</v>
      </c>
      <c r="L3424">
        <v>8.2578035680538273E-2</v>
      </c>
      <c r="M3424"/>
      <c r="N3424">
        <v>3.5710221121974972E-2</v>
      </c>
      <c r="O3424">
        <v>0.19772906568034415</v>
      </c>
      <c r="P3424">
        <v>0.13647750000000003</v>
      </c>
      <c r="Q3424">
        <v>4.1567699000000005</v>
      </c>
      <c r="R3424">
        <v>58.114822500000002</v>
      </c>
      <c r="S3424">
        <v>35.427402199999996</v>
      </c>
      <c r="T3424"/>
      <c r="U3424">
        <v>0.80094109999999996</v>
      </c>
      <c r="V3424"/>
      <c r="W3424">
        <v>2.2965076</v>
      </c>
      <c r="X3424">
        <v>14.821395600000001</v>
      </c>
      <c r="Y3424">
        <v>0.71842719999999993</v>
      </c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  <c r="AW3424"/>
      <c r="AX3424"/>
      <c r="AY3424"/>
      <c r="AZ3424"/>
      <c r="BA3424"/>
      <c r="BB3424"/>
      <c r="BC3424"/>
    </row>
    <row r="3425" spans="1:55" x14ac:dyDescent="0.2">
      <c r="A3425" s="3" t="str">
        <f t="shared" si="53"/>
        <v>MexicoAR5_FAO1990</v>
      </c>
      <c r="B3425" t="s">
        <v>179</v>
      </c>
      <c r="C3425" t="s">
        <v>180</v>
      </c>
      <c r="D3425" t="s">
        <v>145</v>
      </c>
      <c r="E3425" t="s">
        <v>79</v>
      </c>
      <c r="F3425">
        <v>440.48260735906035</v>
      </c>
      <c r="G3425">
        <v>5.3901162553757107</v>
      </c>
      <c r="H3425" t="s">
        <v>59</v>
      </c>
      <c r="I3425" t="s">
        <v>109</v>
      </c>
      <c r="J3425">
        <v>1.337659777425276E-2</v>
      </c>
      <c r="K3425">
        <v>0.69019482671931875</v>
      </c>
      <c r="L3425">
        <v>1.975106361670298E-2</v>
      </c>
      <c r="M3425"/>
      <c r="N3425">
        <v>2.5773299127667553E-2</v>
      </c>
      <c r="O3425">
        <v>0.26428081053631075</v>
      </c>
      <c r="P3425">
        <v>0.33880280000000002</v>
      </c>
      <c r="Q3425">
        <v>3.3220389999999997</v>
      </c>
      <c r="R3425">
        <v>58.720675999999997</v>
      </c>
      <c r="S3425">
        <v>27.805019000000001</v>
      </c>
      <c r="T3425"/>
      <c r="U3425">
        <v>1.0767977</v>
      </c>
      <c r="V3425"/>
      <c r="W3425">
        <v>2.3664029000000002</v>
      </c>
      <c r="X3425">
        <v>22.314836100000001</v>
      </c>
      <c r="Y3425">
        <v>0.78014470000000002</v>
      </c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  <c r="AW3425"/>
      <c r="AX3425"/>
      <c r="AY3425"/>
      <c r="AZ3425"/>
      <c r="BA3425"/>
      <c r="BB3425"/>
      <c r="BC3425"/>
    </row>
    <row r="3426" spans="1:55" x14ac:dyDescent="0.2">
      <c r="A3426" s="3" t="str">
        <f t="shared" si="53"/>
        <v>MexicoAR5_FAO1991</v>
      </c>
      <c r="B3426" t="s">
        <v>179</v>
      </c>
      <c r="C3426" t="s">
        <v>180</v>
      </c>
      <c r="D3426" t="s">
        <v>145</v>
      </c>
      <c r="E3426" t="s">
        <v>78</v>
      </c>
      <c r="F3426">
        <v>460.01409770067113</v>
      </c>
      <c r="G3426">
        <v>5.5189597475689709</v>
      </c>
      <c r="H3426" t="s">
        <v>57</v>
      </c>
      <c r="I3426" t="s">
        <v>103</v>
      </c>
      <c r="J3426">
        <v>1.3891850775544192E-2</v>
      </c>
      <c r="K3426">
        <v>0.70463225957824427</v>
      </c>
      <c r="L3426">
        <v>2.0531805540763583E-2</v>
      </c>
      <c r="M3426"/>
      <c r="N3426">
        <v>2.5317680606341576E-2</v>
      </c>
      <c r="O3426">
        <v>0.24951825427465052</v>
      </c>
      <c r="P3426">
        <v>0.27254919999999999</v>
      </c>
      <c r="Q3426">
        <v>3.3768654000000007</v>
      </c>
      <c r="R3426">
        <v>58.340696399999999</v>
      </c>
      <c r="S3426">
        <v>26.604807500000003</v>
      </c>
      <c r="T3426"/>
      <c r="U3426">
        <v>1.0767977</v>
      </c>
      <c r="V3426"/>
      <c r="W3426">
        <v>2.3664029000000002</v>
      </c>
      <c r="X3426">
        <v>22.314836100000001</v>
      </c>
      <c r="Y3426">
        <v>0.78014470000000002</v>
      </c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  <c r="AW3426"/>
      <c r="AX3426"/>
      <c r="AY3426"/>
      <c r="AZ3426"/>
      <c r="BA3426"/>
      <c r="BB3426"/>
      <c r="BC3426"/>
    </row>
    <row r="3427" spans="1:55" x14ac:dyDescent="0.2">
      <c r="A3427" s="3" t="str">
        <f t="shared" si="53"/>
        <v>MexicoAR5_FAO1992</v>
      </c>
      <c r="B3427" t="s">
        <v>179</v>
      </c>
      <c r="C3427" t="s">
        <v>180</v>
      </c>
      <c r="D3427" t="s">
        <v>145</v>
      </c>
      <c r="E3427" t="s">
        <v>76</v>
      </c>
      <c r="F3427">
        <v>463.21211005704697</v>
      </c>
      <c r="G3427">
        <v>5.4499925436008825</v>
      </c>
      <c r="H3427" t="s">
        <v>57</v>
      </c>
      <c r="I3427" t="s">
        <v>103</v>
      </c>
      <c r="J3427">
        <v>1.4031000533456227E-2</v>
      </c>
      <c r="K3427">
        <v>0.70570787865798357</v>
      </c>
      <c r="L3427">
        <v>2.1960457810024057E-2</v>
      </c>
      <c r="M3427"/>
      <c r="N3427">
        <v>2.6278544398376992E-2</v>
      </c>
      <c r="O3427">
        <v>0.24605311913361549</v>
      </c>
      <c r="P3427">
        <v>0.2906456</v>
      </c>
      <c r="Q3427">
        <v>3.4190204000000004</v>
      </c>
      <c r="R3427">
        <v>57.251711999999998</v>
      </c>
      <c r="S3427">
        <v>26.802338499999998</v>
      </c>
      <c r="T3427"/>
      <c r="U3427">
        <v>1.0767977</v>
      </c>
      <c r="V3427"/>
      <c r="W3427">
        <v>2.3664029000000002</v>
      </c>
      <c r="X3427">
        <v>22.314836100000001</v>
      </c>
      <c r="Y3427">
        <v>0.78014470000000002</v>
      </c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  <c r="AW3427"/>
      <c r="AX3427"/>
      <c r="AY3427"/>
      <c r="AZ3427"/>
      <c r="BA3427"/>
      <c r="BB3427"/>
      <c r="BC3427"/>
    </row>
    <row r="3428" spans="1:55" x14ac:dyDescent="0.2">
      <c r="A3428" s="3" t="str">
        <f t="shared" si="53"/>
        <v>MexicoAR5_FAO1993</v>
      </c>
      <c r="B3428" t="s">
        <v>179</v>
      </c>
      <c r="C3428" t="s">
        <v>180</v>
      </c>
      <c r="D3428" t="s">
        <v>145</v>
      </c>
      <c r="E3428" t="s">
        <v>73</v>
      </c>
      <c r="F3428">
        <v>481.18682248187923</v>
      </c>
      <c r="G3428">
        <v>5.55332310205028</v>
      </c>
      <c r="H3428" t="s">
        <v>57</v>
      </c>
      <c r="I3428" t="s">
        <v>102</v>
      </c>
      <c r="J3428">
        <v>1.4506529253998736E-2</v>
      </c>
      <c r="K3428">
        <v>0.69829135916234031</v>
      </c>
      <c r="L3428">
        <v>3.4761404964762731E-2</v>
      </c>
      <c r="M3428"/>
      <c r="N3428">
        <v>2.6767503593648493E-2</v>
      </c>
      <c r="O3428">
        <v>0.24017973227924844</v>
      </c>
      <c r="P3428">
        <v>0.18945360000000003</v>
      </c>
      <c r="Q3428">
        <v>3.4792925000000001</v>
      </c>
      <c r="R3428">
        <v>58.573891600000003</v>
      </c>
      <c r="S3428">
        <v>27.1007815</v>
      </c>
      <c r="T3428"/>
      <c r="U3428">
        <v>1.0767977</v>
      </c>
      <c r="V3428"/>
      <c r="W3428">
        <v>2.3664029000000002</v>
      </c>
      <c r="X3428">
        <v>22.314836100000001</v>
      </c>
      <c r="Y3428">
        <v>0.78014470000000002</v>
      </c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  <c r="AW3428"/>
      <c r="AX3428"/>
      <c r="AY3428"/>
      <c r="AZ3428"/>
      <c r="BA3428"/>
      <c r="BB3428"/>
      <c r="BC3428"/>
    </row>
    <row r="3429" spans="1:55" x14ac:dyDescent="0.2">
      <c r="A3429" s="3" t="str">
        <f t="shared" si="53"/>
        <v>MexicoAR5_FAO1994</v>
      </c>
      <c r="B3429" t="s">
        <v>179</v>
      </c>
      <c r="C3429" t="s">
        <v>180</v>
      </c>
      <c r="D3429" t="s">
        <v>145</v>
      </c>
      <c r="E3429" t="s">
        <v>70</v>
      </c>
      <c r="F3429">
        <v>508.22568812684563</v>
      </c>
      <c r="G3429">
        <v>5.7547302593158012</v>
      </c>
      <c r="H3429" t="s">
        <v>242</v>
      </c>
      <c r="I3429" t="s">
        <v>96</v>
      </c>
      <c r="J3429">
        <v>1.519987269411543E-2</v>
      </c>
      <c r="K3429">
        <v>0.71043308605197919</v>
      </c>
      <c r="L3429">
        <v>3.4245809305994912E-2</v>
      </c>
      <c r="M3429"/>
      <c r="N3429">
        <v>2.8256541012180753E-2</v>
      </c>
      <c r="O3429">
        <v>0.2270645636298452</v>
      </c>
      <c r="P3429">
        <v>0.28221199999999996</v>
      </c>
      <c r="Q3429">
        <v>3.4818517</v>
      </c>
      <c r="R3429">
        <v>58.253022799999997</v>
      </c>
      <c r="S3429">
        <v>27.076613500000001</v>
      </c>
      <c r="T3429"/>
      <c r="U3429">
        <v>1.0767977</v>
      </c>
      <c r="V3429"/>
      <c r="W3429">
        <v>2.3664029000000002</v>
      </c>
      <c r="X3429">
        <v>22.314836100000001</v>
      </c>
      <c r="Y3429">
        <v>0.78014470000000002</v>
      </c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  <c r="AW3429"/>
      <c r="AX3429"/>
      <c r="AY3429"/>
      <c r="AZ3429"/>
      <c r="BA3429"/>
      <c r="BB3429"/>
      <c r="BC3429"/>
    </row>
    <row r="3430" spans="1:55" x14ac:dyDescent="0.2">
      <c r="A3430" s="3" t="str">
        <f t="shared" si="53"/>
        <v>MexicoAR5_FAO1995</v>
      </c>
      <c r="B3430" t="s">
        <v>179</v>
      </c>
      <c r="C3430" t="s">
        <v>180</v>
      </c>
      <c r="D3430" t="s">
        <v>145</v>
      </c>
      <c r="E3430" t="s">
        <v>68</v>
      </c>
      <c r="F3430">
        <v>487.44257227852347</v>
      </c>
      <c r="G3430">
        <v>5.4178602992412088</v>
      </c>
      <c r="H3430" t="s">
        <v>242</v>
      </c>
      <c r="I3430" t="s">
        <v>102</v>
      </c>
      <c r="J3430">
        <v>1.4249769438633165E-2</v>
      </c>
      <c r="K3430">
        <v>0.70519820452225346</v>
      </c>
      <c r="L3430">
        <v>3.7116310779810667E-2</v>
      </c>
      <c r="M3430"/>
      <c r="N3430">
        <v>2.4430795907575034E-2</v>
      </c>
      <c r="O3430">
        <v>0.2332546887903609</v>
      </c>
      <c r="P3430">
        <v>0.25213439999999998</v>
      </c>
      <c r="Q3430">
        <v>3.4609725</v>
      </c>
      <c r="R3430">
        <v>57.534442000000006</v>
      </c>
      <c r="S3430">
        <v>26.1634235</v>
      </c>
      <c r="T3430"/>
      <c r="U3430">
        <v>1.0767977</v>
      </c>
      <c r="V3430"/>
      <c r="W3430">
        <v>2.3664029000000002</v>
      </c>
      <c r="X3430">
        <v>22.314836100000001</v>
      </c>
      <c r="Y3430">
        <v>0.78014470000000002</v>
      </c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W3430"/>
      <c r="AX3430"/>
      <c r="AY3430"/>
      <c r="AZ3430"/>
      <c r="BA3430"/>
      <c r="BB3430"/>
      <c r="BC3430"/>
    </row>
    <row r="3431" spans="1:55" x14ac:dyDescent="0.2">
      <c r="A3431" s="3" t="str">
        <f t="shared" si="53"/>
        <v>MexicoAR5_FAO1996</v>
      </c>
      <c r="B3431" t="s">
        <v>179</v>
      </c>
      <c r="C3431" t="s">
        <v>180</v>
      </c>
      <c r="D3431" t="s">
        <v>145</v>
      </c>
      <c r="E3431" t="s">
        <v>65</v>
      </c>
      <c r="F3431">
        <v>504.95720337248315</v>
      </c>
      <c r="G3431">
        <v>5.5134424847892038</v>
      </c>
      <c r="H3431" t="s">
        <v>113</v>
      </c>
      <c r="I3431" t="s">
        <v>102</v>
      </c>
      <c r="J3431">
        <v>1.4607191027231393E-2</v>
      </c>
      <c r="K3431">
        <v>0.71511020827267346</v>
      </c>
      <c r="L3431">
        <v>3.7038980482081769E-2</v>
      </c>
      <c r="M3431"/>
      <c r="N3431">
        <v>2.64277247871165E-2</v>
      </c>
      <c r="O3431">
        <v>0.22142308645812828</v>
      </c>
      <c r="P3431">
        <v>0.27893880000000004</v>
      </c>
      <c r="Q3431">
        <v>3.3799571999999998</v>
      </c>
      <c r="R3431">
        <v>55.873106800000002</v>
      </c>
      <c r="S3431">
        <v>26.671455000000002</v>
      </c>
      <c r="T3431"/>
      <c r="U3431">
        <v>1.3341943000000001</v>
      </c>
      <c r="V3431"/>
      <c r="W3431">
        <v>1.7837985000000001</v>
      </c>
      <c r="X3431">
        <v>22.314836100000001</v>
      </c>
      <c r="Y3431">
        <v>0.67868079999999997</v>
      </c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  <c r="AW3431"/>
      <c r="AX3431"/>
      <c r="AY3431"/>
      <c r="AZ3431"/>
      <c r="BA3431"/>
      <c r="BB3431"/>
      <c r="BC3431"/>
    </row>
    <row r="3432" spans="1:55" x14ac:dyDescent="0.2">
      <c r="A3432" s="3" t="str">
        <f t="shared" si="53"/>
        <v>MexicoAR5_FAO1997</v>
      </c>
      <c r="B3432" t="s">
        <v>179</v>
      </c>
      <c r="C3432" t="s">
        <v>180</v>
      </c>
      <c r="D3432" t="s">
        <v>145</v>
      </c>
      <c r="E3432" t="s">
        <v>64</v>
      </c>
      <c r="F3432">
        <v>528.80793271140942</v>
      </c>
      <c r="G3432">
        <v>5.6749342612664204</v>
      </c>
      <c r="H3432" t="s">
        <v>119</v>
      </c>
      <c r="I3432" t="s">
        <v>102</v>
      </c>
      <c r="J3432">
        <v>1.4717870923610918E-2</v>
      </c>
      <c r="K3432">
        <v>0.7255681921110696</v>
      </c>
      <c r="L3432">
        <v>3.5252931824253972E-2</v>
      </c>
      <c r="M3432"/>
      <c r="N3432">
        <v>2.6037733453431841E-2</v>
      </c>
      <c r="O3432">
        <v>0.2131411426112447</v>
      </c>
      <c r="P3432">
        <v>0.36480920000000006</v>
      </c>
      <c r="Q3432">
        <v>3.445776</v>
      </c>
      <c r="R3432">
        <v>56.5643064</v>
      </c>
      <c r="S3432">
        <v>26.7569175</v>
      </c>
      <c r="T3432"/>
      <c r="U3432">
        <v>1.3268951</v>
      </c>
      <c r="V3432"/>
      <c r="W3432">
        <v>2.0356733</v>
      </c>
      <c r="X3432">
        <v>22.314836100000001</v>
      </c>
      <c r="Y3432">
        <v>0.46184589999999998</v>
      </c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  <c r="AW3432"/>
      <c r="AX3432"/>
      <c r="AY3432"/>
      <c r="AZ3432"/>
      <c r="BA3432"/>
      <c r="BB3432"/>
      <c r="BC3432"/>
    </row>
    <row r="3433" spans="1:55" x14ac:dyDescent="0.2">
      <c r="A3433" s="3" t="str">
        <f t="shared" si="53"/>
        <v>MexicoAR5_FAO1998</v>
      </c>
      <c r="B3433" t="s">
        <v>179</v>
      </c>
      <c r="C3433" t="s">
        <v>180</v>
      </c>
      <c r="D3433" t="s">
        <v>145</v>
      </c>
      <c r="E3433" t="s">
        <v>62</v>
      </c>
      <c r="F3433">
        <v>562.4444326255034</v>
      </c>
      <c r="G3433">
        <v>5.9350063533054662</v>
      </c>
      <c r="H3433" t="s">
        <v>48</v>
      </c>
      <c r="I3433" t="s">
        <v>102</v>
      </c>
      <c r="J3433">
        <v>1.5877354314743602E-2</v>
      </c>
      <c r="K3433">
        <v>0.72218856524082709</v>
      </c>
      <c r="L3433">
        <v>3.3058323491985266E-2</v>
      </c>
      <c r="M3433"/>
      <c r="N3433">
        <v>2.5254228108712782E-2</v>
      </c>
      <c r="O3433">
        <v>0.21949888315847477</v>
      </c>
      <c r="P3433">
        <v>0.32645480000000004</v>
      </c>
      <c r="Q3433">
        <v>3.3752650999999996</v>
      </c>
      <c r="R3433">
        <v>56.986789999999999</v>
      </c>
      <c r="S3433">
        <v>27.633351999999999</v>
      </c>
      <c r="T3433"/>
      <c r="U3433">
        <v>6.3863656000000013</v>
      </c>
      <c r="V3433"/>
      <c r="W3433">
        <v>10.9155572</v>
      </c>
      <c r="X3433">
        <v>22.314836100000001</v>
      </c>
      <c r="Y3433">
        <v>1.0926213</v>
      </c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  <c r="AW3433"/>
      <c r="AX3433"/>
      <c r="AY3433"/>
      <c r="AZ3433"/>
      <c r="BA3433"/>
      <c r="BB3433"/>
      <c r="BC3433"/>
    </row>
    <row r="3434" spans="1:55" x14ac:dyDescent="0.2">
      <c r="A3434" s="3" t="str">
        <f t="shared" si="53"/>
        <v>MexicoAR5_FAO1999</v>
      </c>
      <c r="B3434" t="s">
        <v>179</v>
      </c>
      <c r="C3434" t="s">
        <v>180</v>
      </c>
      <c r="D3434" t="s">
        <v>145</v>
      </c>
      <c r="E3434" t="s">
        <v>60</v>
      </c>
      <c r="F3434">
        <v>544.80628979060407</v>
      </c>
      <c r="G3434">
        <v>5.655341924591994</v>
      </c>
      <c r="H3434" t="s">
        <v>116</v>
      </c>
      <c r="I3434" t="s">
        <v>96</v>
      </c>
      <c r="J3434">
        <v>1.5380945403345033E-2</v>
      </c>
      <c r="K3434">
        <v>0.72443112531299325</v>
      </c>
      <c r="L3434">
        <v>3.5806047700913363E-2</v>
      </c>
      <c r="M3434"/>
      <c r="N3434">
        <v>2.6759768147323316E-2</v>
      </c>
      <c r="O3434">
        <v>0.21300305883876997</v>
      </c>
      <c r="P3434">
        <v>0.26545399999999997</v>
      </c>
      <c r="Q3434">
        <v>3.4177323999999998</v>
      </c>
      <c r="R3434">
        <v>55.663719999999998</v>
      </c>
      <c r="S3434">
        <v>27.100967000000001</v>
      </c>
      <c r="T3434"/>
      <c r="U3434">
        <v>2.4407186999999997</v>
      </c>
      <c r="V3434"/>
      <c r="W3434">
        <v>5.7256006999999993</v>
      </c>
      <c r="X3434">
        <v>22.314836100000001</v>
      </c>
      <c r="Y3434">
        <v>0.81788149999999993</v>
      </c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  <c r="AW3434"/>
      <c r="AX3434"/>
      <c r="AY3434"/>
      <c r="AZ3434"/>
      <c r="BA3434"/>
      <c r="BB3434"/>
      <c r="BC3434"/>
    </row>
    <row r="3435" spans="1:55" x14ac:dyDescent="0.2">
      <c r="A3435" s="3" t="str">
        <f t="shared" si="53"/>
        <v>MexicoAR5_FAO2000</v>
      </c>
      <c r="B3435" t="s">
        <v>179</v>
      </c>
      <c r="C3435" t="s">
        <v>180</v>
      </c>
      <c r="D3435" t="s">
        <v>145</v>
      </c>
      <c r="E3435" t="s">
        <v>58</v>
      </c>
      <c r="F3435">
        <v>572.15465759530207</v>
      </c>
      <c r="G3435">
        <v>5.8458622268061449</v>
      </c>
      <c r="H3435" t="s">
        <v>124</v>
      </c>
      <c r="I3435" t="s">
        <v>96</v>
      </c>
      <c r="J3435">
        <v>1.5832550764389251E-2</v>
      </c>
      <c r="K3435">
        <v>0.73336212635027109</v>
      </c>
      <c r="L3435">
        <v>3.6093772419496892E-2</v>
      </c>
      <c r="M3435"/>
      <c r="N3435">
        <v>2.6107591368356366E-2</v>
      </c>
      <c r="O3435">
        <v>0.20443650986187553</v>
      </c>
      <c r="P3435">
        <v>0.27023079999999999</v>
      </c>
      <c r="Q3435">
        <v>3.4335713999999999</v>
      </c>
      <c r="R3435">
        <v>56.264966799999996</v>
      </c>
      <c r="S3435">
        <v>27.483600500000001</v>
      </c>
      <c r="T3435"/>
      <c r="U3435">
        <v>2.3892031999999999</v>
      </c>
      <c r="V3435"/>
      <c r="W3435">
        <v>5.7457183000000001</v>
      </c>
      <c r="X3435">
        <v>22.314836100000001</v>
      </c>
      <c r="Y3435">
        <v>0.71945169999999992</v>
      </c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  <c r="AW3435"/>
      <c r="AX3435"/>
      <c r="AY3435"/>
      <c r="AZ3435"/>
      <c r="BA3435"/>
      <c r="BB3435"/>
      <c r="BC3435"/>
    </row>
    <row r="3436" spans="1:55" x14ac:dyDescent="0.2">
      <c r="A3436" s="3" t="str">
        <f t="shared" si="53"/>
        <v>MexicoAR5_FAO2001</v>
      </c>
      <c r="B3436" t="s">
        <v>179</v>
      </c>
      <c r="C3436" t="s">
        <v>180</v>
      </c>
      <c r="D3436" t="s">
        <v>145</v>
      </c>
      <c r="E3436" t="s">
        <v>55</v>
      </c>
      <c r="F3436">
        <v>479.52413156241607</v>
      </c>
      <c r="G3436">
        <v>4.8244636710151401</v>
      </c>
      <c r="H3436" t="s">
        <v>293</v>
      </c>
      <c r="I3436" t="s">
        <v>103</v>
      </c>
      <c r="J3436">
        <v>1.3245336150219911E-2</v>
      </c>
      <c r="K3436">
        <v>0.87671857929780694</v>
      </c>
      <c r="L3436">
        <v>4.441776460884455E-2</v>
      </c>
      <c r="M3436"/>
      <c r="N3436">
        <v>2.9975488309974752E-2</v>
      </c>
      <c r="O3436">
        <v>4.8888167783373758E-2</v>
      </c>
      <c r="P3436">
        <v>0.17110800000000001</v>
      </c>
      <c r="Q3436">
        <v>3.4528794</v>
      </c>
      <c r="R3436">
        <v>56.464990400000005</v>
      </c>
      <c r="S3436">
        <v>27.928376499999999</v>
      </c>
      <c r="T3436"/>
      <c r="U3436">
        <v>0.17304950000000002</v>
      </c>
      <c r="V3436"/>
      <c r="W3436">
        <v>0.82045720000000011</v>
      </c>
      <c r="X3436">
        <v>14.7860785</v>
      </c>
      <c r="Y3436">
        <v>0.53383539999999996</v>
      </c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  <c r="AW3436"/>
      <c r="AX3436"/>
      <c r="AY3436"/>
      <c r="AZ3436"/>
      <c r="BA3436"/>
      <c r="BB3436"/>
      <c r="BC3436"/>
    </row>
    <row r="3437" spans="1:55" x14ac:dyDescent="0.2">
      <c r="A3437" s="3" t="str">
        <f t="shared" si="53"/>
        <v>MexicoAR5_FAO2002</v>
      </c>
      <c r="B3437" t="s">
        <v>179</v>
      </c>
      <c r="C3437" t="s">
        <v>180</v>
      </c>
      <c r="D3437" t="s">
        <v>145</v>
      </c>
      <c r="E3437" t="s">
        <v>52</v>
      </c>
      <c r="F3437">
        <v>489.561095366443</v>
      </c>
      <c r="G3437">
        <v>4.851122233375369</v>
      </c>
      <c r="H3437" t="s">
        <v>51</v>
      </c>
      <c r="I3437" t="s">
        <v>102</v>
      </c>
      <c r="J3437">
        <v>1.3183833107309573E-2</v>
      </c>
      <c r="K3437">
        <v>0.87451326304020072</v>
      </c>
      <c r="L3437">
        <v>4.5325108980301905E-2</v>
      </c>
      <c r="M3437"/>
      <c r="N3437">
        <v>3.0138648964652522E-2</v>
      </c>
      <c r="O3437">
        <v>5.0022979014844773E-2</v>
      </c>
      <c r="P3437">
        <v>0.16219</v>
      </c>
      <c r="Q3437">
        <v>3.4761320000000007</v>
      </c>
      <c r="R3437">
        <v>57.807744400000004</v>
      </c>
      <c r="S3437">
        <v>26.543354000000001</v>
      </c>
      <c r="T3437"/>
      <c r="U3437">
        <v>0.92477770000000015</v>
      </c>
      <c r="V3437"/>
      <c r="W3437">
        <v>1.7567158</v>
      </c>
      <c r="X3437">
        <v>14.7860785</v>
      </c>
      <c r="Y3437">
        <v>0.73847099999999999</v>
      </c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  <c r="AW3437"/>
      <c r="AX3437"/>
      <c r="AY3437"/>
      <c r="AZ3437"/>
      <c r="BA3437"/>
      <c r="BB3437"/>
      <c r="BC3437"/>
    </row>
    <row r="3438" spans="1:55" x14ac:dyDescent="0.2">
      <c r="A3438" s="3" t="str">
        <f t="shared" si="53"/>
        <v>MexicoAR5_FAO2003</v>
      </c>
      <c r="B3438" t="s">
        <v>179</v>
      </c>
      <c r="C3438" t="s">
        <v>180</v>
      </c>
      <c r="D3438" t="s">
        <v>145</v>
      </c>
      <c r="E3438" t="s">
        <v>50</v>
      </c>
      <c r="F3438">
        <v>516.50317407919465</v>
      </c>
      <c r="G3438">
        <v>5.0425314566769943</v>
      </c>
      <c r="H3438" t="s">
        <v>246</v>
      </c>
      <c r="I3438" t="s">
        <v>102</v>
      </c>
      <c r="J3438">
        <v>1.3547981069548758E-2</v>
      </c>
      <c r="K3438">
        <v>0.87364530853784572</v>
      </c>
      <c r="L3438">
        <v>4.4465980370681196E-2</v>
      </c>
      <c r="M3438"/>
      <c r="N3438">
        <v>2.874570911683012E-2</v>
      </c>
      <c r="O3438">
        <v>5.3143001974642959E-2</v>
      </c>
      <c r="P3438">
        <v>0.19286400000000001</v>
      </c>
      <c r="Q3438">
        <v>3.4393195999999997</v>
      </c>
      <c r="R3438">
        <v>57.936678800000003</v>
      </c>
      <c r="S3438">
        <v>26.763728</v>
      </c>
      <c r="T3438"/>
      <c r="U3438">
        <v>2.7284011000000001</v>
      </c>
      <c r="V3438"/>
      <c r="W3438">
        <v>3.9379320999999998</v>
      </c>
      <c r="X3438">
        <v>14.7860785</v>
      </c>
      <c r="Y3438">
        <v>1.1354409999999997</v>
      </c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  <c r="AW3438"/>
      <c r="AX3438"/>
      <c r="AY3438"/>
      <c r="AZ3438"/>
      <c r="BA3438"/>
      <c r="BB3438"/>
      <c r="BC3438"/>
    </row>
    <row r="3439" spans="1:55" x14ac:dyDescent="0.2">
      <c r="A3439" s="3" t="str">
        <f t="shared" si="53"/>
        <v>MexicoAR5_FAO2004</v>
      </c>
      <c r="B3439" t="s">
        <v>179</v>
      </c>
      <c r="C3439" t="s">
        <v>180</v>
      </c>
      <c r="D3439" t="s">
        <v>145</v>
      </c>
      <c r="E3439" t="s">
        <v>46</v>
      </c>
      <c r="F3439">
        <v>522.99124688724828</v>
      </c>
      <c r="G3439">
        <v>5.0313834852323325</v>
      </c>
      <c r="H3439" t="s">
        <v>51</v>
      </c>
      <c r="I3439" t="s">
        <v>102</v>
      </c>
      <c r="J3439">
        <v>1.3090631655065245E-2</v>
      </c>
      <c r="K3439">
        <v>0.88152781491320453</v>
      </c>
      <c r="L3439">
        <v>4.5946791926291239E-2</v>
      </c>
      <c r="M3439"/>
      <c r="N3439">
        <v>2.9728489898325081E-2</v>
      </c>
      <c r="O3439">
        <v>4.2796903262179123E-2</v>
      </c>
      <c r="P3439">
        <v>0.20057800000000001</v>
      </c>
      <c r="Q3439">
        <v>3.5097537000000001</v>
      </c>
      <c r="R3439">
        <v>57.639528800000001</v>
      </c>
      <c r="S3439">
        <v>26.018388999999999</v>
      </c>
      <c r="T3439"/>
      <c r="U3439">
        <v>0.22574009999999997</v>
      </c>
      <c r="V3439"/>
      <c r="W3439">
        <v>0.56856740000000006</v>
      </c>
      <c r="X3439">
        <v>14.7860785</v>
      </c>
      <c r="Y3439">
        <v>0.38999339999999999</v>
      </c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  <c r="AW3439"/>
      <c r="AX3439"/>
      <c r="AY3439"/>
      <c r="AZ3439"/>
      <c r="BA3439"/>
      <c r="BB3439"/>
      <c r="BC3439"/>
    </row>
    <row r="3440" spans="1:55" x14ac:dyDescent="0.2">
      <c r="A3440" s="3" t="str">
        <f t="shared" si="53"/>
        <v>MexicoAR5_FAO2005</v>
      </c>
      <c r="B3440" t="s">
        <v>179</v>
      </c>
      <c r="C3440" t="s">
        <v>180</v>
      </c>
      <c r="D3440" t="s">
        <v>145</v>
      </c>
      <c r="E3440" t="s">
        <v>43</v>
      </c>
      <c r="F3440">
        <v>546.07698447181212</v>
      </c>
      <c r="G3440">
        <v>5.1789126017046936</v>
      </c>
      <c r="H3440" t="s">
        <v>293</v>
      </c>
      <c r="I3440" t="s">
        <v>102</v>
      </c>
      <c r="J3440">
        <v>1.3363970753768745E-2</v>
      </c>
      <c r="K3440">
        <v>0.87481806477136259</v>
      </c>
      <c r="L3440">
        <v>4.6728759361066213E-2</v>
      </c>
      <c r="M3440"/>
      <c r="N3440">
        <v>3.0899544349631887E-2</v>
      </c>
      <c r="O3440">
        <v>4.7553631517939274E-2</v>
      </c>
      <c r="P3440">
        <v>0.18476080000000003</v>
      </c>
      <c r="Q3440">
        <v>3.5311563000000006</v>
      </c>
      <c r="R3440">
        <v>57.239576800000002</v>
      </c>
      <c r="S3440">
        <v>27.362734</v>
      </c>
      <c r="T3440"/>
      <c r="U3440">
        <v>0.86305330000000002</v>
      </c>
      <c r="V3440"/>
      <c r="W3440">
        <v>2.3731480999999999</v>
      </c>
      <c r="X3440">
        <v>14.7860785</v>
      </c>
      <c r="Y3440">
        <v>1.3175816</v>
      </c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  <c r="AW3440"/>
      <c r="AX3440"/>
      <c r="AY3440"/>
      <c r="AZ3440"/>
      <c r="BA3440"/>
      <c r="BB3440"/>
      <c r="BC3440"/>
    </row>
    <row r="3441" spans="1:55" x14ac:dyDescent="0.2">
      <c r="A3441" s="3" t="str">
        <f t="shared" si="53"/>
        <v>MexicoAR5_FAO2006</v>
      </c>
      <c r="B3441" t="s">
        <v>179</v>
      </c>
      <c r="C3441" t="s">
        <v>180</v>
      </c>
      <c r="D3441" t="s">
        <v>145</v>
      </c>
      <c r="E3441" t="s">
        <v>39</v>
      </c>
      <c r="F3441">
        <v>563.94528027986576</v>
      </c>
      <c r="G3441">
        <v>5.2760989480539715</v>
      </c>
      <c r="H3441" t="s">
        <v>51</v>
      </c>
      <c r="I3441" t="s">
        <v>102</v>
      </c>
      <c r="J3441">
        <v>1.3322902729295136E-2</v>
      </c>
      <c r="K3441">
        <v>0.87444774204890552</v>
      </c>
      <c r="L3441">
        <v>4.9806516664277892E-2</v>
      </c>
      <c r="M3441"/>
      <c r="N3441">
        <v>3.1984078297541123E-2</v>
      </c>
      <c r="O3441">
        <v>4.3761662989275488E-2</v>
      </c>
      <c r="P3441">
        <v>0.22651999999999997</v>
      </c>
      <c r="Q3441">
        <v>3.5715275999999996</v>
      </c>
      <c r="R3441">
        <v>57.557597999999999</v>
      </c>
      <c r="S3441">
        <v>26.821153500000001</v>
      </c>
      <c r="T3441"/>
      <c r="U3441">
        <v>1.0127119</v>
      </c>
      <c r="V3441"/>
      <c r="W3441">
        <v>1.8441371000000002</v>
      </c>
      <c r="X3441">
        <v>14.7860785</v>
      </c>
      <c r="Y3441">
        <v>0.63264949999999998</v>
      </c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  <c r="AW3441"/>
      <c r="AX3441"/>
      <c r="AY3441"/>
      <c r="AZ3441"/>
      <c r="BA3441"/>
      <c r="BB3441"/>
      <c r="BC3441"/>
    </row>
    <row r="3442" spans="1:55" x14ac:dyDescent="0.2">
      <c r="A3442" s="3" t="str">
        <f t="shared" si="53"/>
        <v>MexicoAR5_FAO2007</v>
      </c>
      <c r="B3442" t="s">
        <v>179</v>
      </c>
      <c r="C3442" t="s">
        <v>180</v>
      </c>
      <c r="D3442" t="s">
        <v>145</v>
      </c>
      <c r="E3442" t="s">
        <v>37</v>
      </c>
      <c r="F3442">
        <v>573.5286785375838</v>
      </c>
      <c r="G3442">
        <v>5.2955949652239349</v>
      </c>
      <c r="H3442" t="s">
        <v>246</v>
      </c>
      <c r="I3442" t="s">
        <v>102</v>
      </c>
      <c r="J3442">
        <v>1.3323151721816322E-2</v>
      </c>
      <c r="K3442">
        <v>0.87034700149675759</v>
      </c>
      <c r="L3442">
        <v>5.1910882775583804E-2</v>
      </c>
      <c r="M3442"/>
      <c r="N3442">
        <v>3.3454769949647148E-2</v>
      </c>
      <c r="O3442">
        <v>4.4287345778011515E-2</v>
      </c>
      <c r="P3442">
        <v>0.22805719999999999</v>
      </c>
      <c r="Q3442">
        <v>3.5892330999999995</v>
      </c>
      <c r="R3442">
        <v>58.011427599999998</v>
      </c>
      <c r="S3442">
        <v>27.495048499999999</v>
      </c>
      <c r="T3442"/>
      <c r="U3442">
        <v>0.37233810000000006</v>
      </c>
      <c r="V3442"/>
      <c r="W3442">
        <v>1.2168346000000001</v>
      </c>
      <c r="X3442">
        <v>14.7860785</v>
      </c>
      <c r="Y3442">
        <v>0.82782369999999994</v>
      </c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  <c r="AW3442"/>
      <c r="AX3442"/>
      <c r="AY3442"/>
      <c r="AZ3442"/>
      <c r="BA3442"/>
      <c r="BB3442"/>
      <c r="BC3442"/>
    </row>
    <row r="3443" spans="1:55" x14ac:dyDescent="0.2">
      <c r="A3443" s="3" t="str">
        <f t="shared" si="53"/>
        <v>MexicoAR5_FAO2008</v>
      </c>
      <c r="B3443" t="s">
        <v>179</v>
      </c>
      <c r="C3443" t="s">
        <v>180</v>
      </c>
      <c r="D3443" t="s">
        <v>145</v>
      </c>
      <c r="E3443" t="s">
        <v>33</v>
      </c>
      <c r="F3443">
        <v>576.31547113154363</v>
      </c>
      <c r="G3443">
        <v>5.2543023757127925</v>
      </c>
      <c r="H3443" t="s">
        <v>246</v>
      </c>
      <c r="I3443" t="s">
        <v>102</v>
      </c>
      <c r="J3443">
        <v>1.3319468713620103E-2</v>
      </c>
      <c r="K3443">
        <v>0.86803849417632362</v>
      </c>
      <c r="L3443">
        <v>5.4692406466397919E-2</v>
      </c>
      <c r="M3443"/>
      <c r="N3443">
        <v>3.2729591594973226E-2</v>
      </c>
      <c r="O3443">
        <v>4.4539507762305246E-2</v>
      </c>
      <c r="P3443">
        <v>0.16163839999999999</v>
      </c>
      <c r="Q3443">
        <v>3.6074282000000002</v>
      </c>
      <c r="R3443">
        <v>58.647847999999996</v>
      </c>
      <c r="S3443">
        <v>26.672779999999999</v>
      </c>
      <c r="T3443"/>
      <c r="U3443">
        <v>0.62992150000000002</v>
      </c>
      <c r="V3443"/>
      <c r="W3443">
        <v>1.7347253</v>
      </c>
      <c r="X3443">
        <v>14.7860785</v>
      </c>
      <c r="Y3443">
        <v>0.80771569999999993</v>
      </c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  <c r="AW3443"/>
      <c r="AX3443"/>
      <c r="AY3443"/>
      <c r="AZ3443"/>
      <c r="BA3443"/>
      <c r="BB3443"/>
      <c r="BC3443"/>
    </row>
    <row r="3444" spans="1:55" x14ac:dyDescent="0.2">
      <c r="A3444" s="3" t="str">
        <f t="shared" si="53"/>
        <v>MexicoAR5_FAO2009</v>
      </c>
      <c r="B3444" t="s">
        <v>179</v>
      </c>
      <c r="C3444" t="s">
        <v>180</v>
      </c>
      <c r="D3444" t="s">
        <v>145</v>
      </c>
      <c r="E3444" t="s">
        <v>31</v>
      </c>
      <c r="F3444">
        <v>564.78271043422819</v>
      </c>
      <c r="G3444">
        <v>5.0858678032472904</v>
      </c>
      <c r="H3444" t="s">
        <v>293</v>
      </c>
      <c r="I3444" t="s">
        <v>102</v>
      </c>
      <c r="J3444">
        <v>1.3072484864436266E-2</v>
      </c>
      <c r="K3444">
        <v>0.86215676779456552</v>
      </c>
      <c r="L3444">
        <v>5.7854975721331386E-2</v>
      </c>
      <c r="M3444"/>
      <c r="N3444">
        <v>3.2030938032949451E-2</v>
      </c>
      <c r="O3444">
        <v>4.7957318451153683E-2</v>
      </c>
      <c r="P3444">
        <v>0.17431679999999999</v>
      </c>
      <c r="Q3444">
        <v>3.6320765000000002</v>
      </c>
      <c r="R3444">
        <v>59.548549200000011</v>
      </c>
      <c r="S3444">
        <v>27.239376499999999</v>
      </c>
      <c r="T3444"/>
      <c r="U3444">
        <v>0.88191470000000005</v>
      </c>
      <c r="V3444"/>
      <c r="W3444">
        <v>1.7062431000000002</v>
      </c>
      <c r="X3444">
        <v>14.7860785</v>
      </c>
      <c r="Y3444">
        <v>0.85230329999999999</v>
      </c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  <c r="AW3444"/>
      <c r="AX3444"/>
      <c r="AY3444"/>
      <c r="AZ3444"/>
      <c r="BA3444"/>
      <c r="BB3444"/>
      <c r="BC3444"/>
    </row>
    <row r="3445" spans="1:55" x14ac:dyDescent="0.2">
      <c r="A3445" s="3" t="str">
        <f t="shared" si="53"/>
        <v>MexicoAR5_FAO2010</v>
      </c>
      <c r="B3445" t="s">
        <v>179</v>
      </c>
      <c r="C3445" t="s">
        <v>180</v>
      </c>
      <c r="D3445" t="s">
        <v>145</v>
      </c>
      <c r="E3445" t="s">
        <v>30</v>
      </c>
      <c r="F3445">
        <v>580.59302665704695</v>
      </c>
      <c r="G3445">
        <v>5.1593409675587303</v>
      </c>
      <c r="H3445" t="s">
        <v>133</v>
      </c>
      <c r="I3445" t="s">
        <v>102</v>
      </c>
      <c r="J3445">
        <v>1.2913329966168043E-2</v>
      </c>
      <c r="K3445">
        <v>0.86471809426950741</v>
      </c>
      <c r="L3445">
        <v>5.8981211326583474E-2</v>
      </c>
      <c r="M3445"/>
      <c r="N3445">
        <v>2.9772696547061071E-2</v>
      </c>
      <c r="O3445">
        <v>4.6527997856848038E-2</v>
      </c>
      <c r="P3445">
        <v>0.13419560000000003</v>
      </c>
      <c r="Q3445">
        <v>3.6655891</v>
      </c>
      <c r="R3445">
        <v>60.106838399999994</v>
      </c>
      <c r="S3445">
        <v>27.789013000000001</v>
      </c>
      <c r="T3445"/>
      <c r="U3445">
        <v>0.24002870000000001</v>
      </c>
      <c r="V3445"/>
      <c r="W3445">
        <v>0.85110280000000005</v>
      </c>
      <c r="X3445">
        <v>14.7860785</v>
      </c>
      <c r="Y3445">
        <v>0.45411880000000004</v>
      </c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  <c r="AX3445"/>
      <c r="AY3445"/>
      <c r="AZ3445"/>
      <c r="BA3445"/>
      <c r="BB3445"/>
      <c r="BC3445"/>
    </row>
    <row r="3446" spans="1:55" x14ac:dyDescent="0.2">
      <c r="A3446" s="3" t="str">
        <f t="shared" si="53"/>
        <v>MexicoAR5_FAO2011</v>
      </c>
      <c r="B3446" t="s">
        <v>179</v>
      </c>
      <c r="C3446" t="s">
        <v>180</v>
      </c>
      <c r="D3446" t="s">
        <v>145</v>
      </c>
      <c r="E3446" t="s">
        <v>29</v>
      </c>
      <c r="F3446">
        <v>683.39308010872492</v>
      </c>
      <c r="G3446">
        <v>5.9867735477060746</v>
      </c>
      <c r="H3446" t="s">
        <v>112</v>
      </c>
      <c r="I3446" t="s">
        <v>96</v>
      </c>
      <c r="J3446">
        <v>1.5153409557296191E-2</v>
      </c>
      <c r="K3446">
        <v>0.75613498197335294</v>
      </c>
      <c r="L3446">
        <v>5.3088319235289859E-2</v>
      </c>
      <c r="M3446"/>
      <c r="N3446">
        <v>2.6351554506719513E-2</v>
      </c>
      <c r="O3446">
        <v>0.16442514428463759</v>
      </c>
      <c r="P3446">
        <v>0.10940720000000001</v>
      </c>
      <c r="Q3446">
        <v>3.6901030999999995</v>
      </c>
      <c r="R3446">
        <v>60.592277199999998</v>
      </c>
      <c r="S3446">
        <v>29.203795000000003</v>
      </c>
      <c r="T3446"/>
      <c r="U3446">
        <v>1.1984456000000001</v>
      </c>
      <c r="V3446"/>
      <c r="W3446">
        <v>2.50528</v>
      </c>
      <c r="X3446">
        <v>14.242426</v>
      </c>
      <c r="Y3446">
        <v>1.7743333999999999</v>
      </c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  <c r="AW3446"/>
      <c r="AX3446"/>
      <c r="AY3446"/>
      <c r="AZ3446"/>
      <c r="BA3446"/>
      <c r="BB3446"/>
      <c r="BC3446"/>
    </row>
    <row r="3447" spans="1:55" x14ac:dyDescent="0.2">
      <c r="A3447" s="3" t="str">
        <f t="shared" si="53"/>
        <v>MexicoAR5_FAO2012</v>
      </c>
      <c r="B3447" t="s">
        <v>179</v>
      </c>
      <c r="C3447" t="s">
        <v>180</v>
      </c>
      <c r="D3447" t="s">
        <v>145</v>
      </c>
      <c r="E3447" t="s">
        <v>28</v>
      </c>
      <c r="F3447">
        <v>688.67175255570464</v>
      </c>
      <c r="G3447">
        <v>5.9493442581467235</v>
      </c>
      <c r="H3447" t="s">
        <v>134</v>
      </c>
      <c r="I3447" t="s">
        <v>98</v>
      </c>
      <c r="J3447">
        <v>1.5102068495849396E-2</v>
      </c>
      <c r="K3447">
        <v>0.76297388618854878</v>
      </c>
      <c r="L3447">
        <v>5.2834779218067097E-2</v>
      </c>
      <c r="M3447"/>
      <c r="N3447">
        <v>2.7090438849516972E-2</v>
      </c>
      <c r="O3447">
        <v>0.1571008957438671</v>
      </c>
      <c r="P3447">
        <v>0.1022028</v>
      </c>
      <c r="Q3447">
        <v>3.6996633999999999</v>
      </c>
      <c r="R3447">
        <v>59.019897999999998</v>
      </c>
      <c r="S3447">
        <v>28.935403000000001</v>
      </c>
      <c r="T3447"/>
      <c r="U3447">
        <v>0.1514866</v>
      </c>
      <c r="V3447"/>
      <c r="W3447">
        <v>1.0971423999999999</v>
      </c>
      <c r="X3447">
        <v>14.242426</v>
      </c>
      <c r="Y3447">
        <v>0.76627120000000004</v>
      </c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  <c r="AW3447"/>
      <c r="AX3447"/>
      <c r="AY3447"/>
      <c r="AZ3447"/>
      <c r="BA3447"/>
      <c r="BB3447"/>
      <c r="BC3447"/>
    </row>
    <row r="3448" spans="1:55" x14ac:dyDescent="0.2">
      <c r="A3448" s="3" t="str">
        <f t="shared" si="53"/>
        <v>MexicoAR5_FAO2013</v>
      </c>
      <c r="B3448" t="s">
        <v>179</v>
      </c>
      <c r="C3448" t="s">
        <v>180</v>
      </c>
      <c r="D3448" t="s">
        <v>145</v>
      </c>
      <c r="E3448" t="s">
        <v>27</v>
      </c>
      <c r="F3448">
        <v>673.41494597852352</v>
      </c>
      <c r="G3448">
        <v>5.7414187685672111</v>
      </c>
      <c r="H3448" t="s">
        <v>126</v>
      </c>
      <c r="I3448" t="s">
        <v>96</v>
      </c>
      <c r="J3448">
        <v>1.4577193448713145E-2</v>
      </c>
      <c r="K3448">
        <v>0.76505996763985451</v>
      </c>
      <c r="L3448">
        <v>4.3034580941605997E-2</v>
      </c>
      <c r="M3448"/>
      <c r="N3448">
        <v>2.6271647378263305E-2</v>
      </c>
      <c r="O3448">
        <v>0.16563380404027628</v>
      </c>
      <c r="P3448">
        <v>0.10651480000000001</v>
      </c>
      <c r="Q3448">
        <v>3.7565032</v>
      </c>
      <c r="R3448">
        <v>59.784813199999995</v>
      </c>
      <c r="S3448">
        <v>29.965723000000001</v>
      </c>
      <c r="T3448"/>
      <c r="U3448">
        <v>0.91021099999999999</v>
      </c>
      <c r="V3448"/>
      <c r="W3448">
        <v>2.5100707999999994</v>
      </c>
      <c r="X3448">
        <v>14.242426</v>
      </c>
      <c r="Y3448">
        <v>0.82504400000000011</v>
      </c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  <c r="AW3448"/>
      <c r="AX3448"/>
      <c r="AY3448"/>
      <c r="AZ3448"/>
      <c r="BA3448"/>
      <c r="BB3448"/>
      <c r="BC3448"/>
    </row>
    <row r="3449" spans="1:55" x14ac:dyDescent="0.2">
      <c r="A3449" s="3" t="str">
        <f t="shared" si="53"/>
        <v>MexicoAR5_FAO2014</v>
      </c>
      <c r="B3449" t="s">
        <v>179</v>
      </c>
      <c r="C3449" t="s">
        <v>180</v>
      </c>
      <c r="D3449" t="s">
        <v>145</v>
      </c>
      <c r="E3449" t="s">
        <v>24</v>
      </c>
      <c r="F3449">
        <v>666.84066085431209</v>
      </c>
      <c r="G3449">
        <v>5.6152219287816196</v>
      </c>
      <c r="H3449" t="s">
        <v>124</v>
      </c>
      <c r="I3449" t="s">
        <v>96</v>
      </c>
      <c r="J3449">
        <v>1.4242948910229104E-2</v>
      </c>
      <c r="K3449">
        <v>0.74925036521388799</v>
      </c>
      <c r="L3449">
        <v>5.8543634131637726E-2</v>
      </c>
      <c r="M3449"/>
      <c r="N3449">
        <v>2.777386110928871E-2</v>
      </c>
      <c r="O3449">
        <v>0.16443213954518554</v>
      </c>
      <c r="P3449">
        <v>0.13063959999999999</v>
      </c>
      <c r="Q3449">
        <v>3.7656624999999995</v>
      </c>
      <c r="R3449">
        <v>60.647445599999998</v>
      </c>
      <c r="S3449">
        <v>30.029906000000004</v>
      </c>
      <c r="T3449"/>
      <c r="U3449">
        <v>0.1213511</v>
      </c>
      <c r="V3449"/>
      <c r="W3449">
        <v>0.22208130000000001</v>
      </c>
      <c r="X3449">
        <v>14.242426</v>
      </c>
      <c r="Y3449">
        <v>0.26418130000000001</v>
      </c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  <c r="AW3449"/>
      <c r="AX3449"/>
      <c r="AY3449"/>
      <c r="AZ3449"/>
      <c r="BA3449"/>
      <c r="BB3449"/>
      <c r="BC3449"/>
    </row>
    <row r="3450" spans="1:55" x14ac:dyDescent="0.2">
      <c r="A3450" s="3" t="str">
        <f t="shared" si="53"/>
        <v>MexicoAR5_FAO2015</v>
      </c>
      <c r="B3450" t="s">
        <v>179</v>
      </c>
      <c r="C3450" t="s">
        <v>180</v>
      </c>
      <c r="D3450" t="s">
        <v>145</v>
      </c>
      <c r="E3450" t="s">
        <v>22</v>
      </c>
      <c r="F3450">
        <v>683.4865377097484</v>
      </c>
      <c r="G3450">
        <v>5.6886152612327949</v>
      </c>
      <c r="H3450" t="s">
        <v>112</v>
      </c>
      <c r="I3450" t="s">
        <v>102</v>
      </c>
      <c r="J3450">
        <v>1.4624319222381325E-2</v>
      </c>
      <c r="K3450">
        <v>0.73838174832560854</v>
      </c>
      <c r="L3450">
        <v>7.1835242740595162E-2</v>
      </c>
      <c r="M3450"/>
      <c r="N3450">
        <v>2.8427421346738743E-2</v>
      </c>
      <c r="O3450">
        <v>0.16135558758705754</v>
      </c>
      <c r="P3450">
        <v>0.13062559999999998</v>
      </c>
      <c r="Q3450">
        <v>3.8191251000000004</v>
      </c>
      <c r="R3450">
        <v>61.579467600000001</v>
      </c>
      <c r="S3450">
        <v>28.52937</v>
      </c>
      <c r="T3450"/>
      <c r="U3450">
        <v>0.84281390000000012</v>
      </c>
      <c r="V3450"/>
      <c r="W3450">
        <v>1.2258823999999999</v>
      </c>
      <c r="X3450">
        <v>14.242426</v>
      </c>
      <c r="Y3450">
        <v>0.4020473</v>
      </c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  <c r="AW3450"/>
      <c r="AX3450"/>
      <c r="AY3450"/>
      <c r="AZ3450"/>
      <c r="BA3450"/>
      <c r="BB3450"/>
      <c r="BC3450"/>
    </row>
    <row r="3451" spans="1:55" x14ac:dyDescent="0.2">
      <c r="A3451" s="3" t="str">
        <f t="shared" si="53"/>
        <v>MexicoAR5_FAO2016</v>
      </c>
      <c r="B3451" t="s">
        <v>179</v>
      </c>
      <c r="C3451" t="s">
        <v>180</v>
      </c>
      <c r="D3451" t="s">
        <v>145</v>
      </c>
      <c r="E3451" t="s">
        <v>21</v>
      </c>
      <c r="F3451">
        <v>691.65093590397782</v>
      </c>
      <c r="G3451">
        <v>5.6916998826381375</v>
      </c>
      <c r="H3451" t="s">
        <v>124</v>
      </c>
      <c r="I3451" t="s">
        <v>98</v>
      </c>
      <c r="J3451">
        <v>1.462305836146088E-2</v>
      </c>
      <c r="K3451">
        <v>0.73220638492666479</v>
      </c>
      <c r="L3451">
        <v>7.2346925652557806E-2</v>
      </c>
      <c r="M3451"/>
      <c r="N3451">
        <v>3.0178951800207809E-2</v>
      </c>
      <c r="O3451">
        <v>0.16526773762056957</v>
      </c>
      <c r="P3451">
        <v>0.13311480000000001</v>
      </c>
      <c r="Q3451">
        <v>3.8769393000000001</v>
      </c>
      <c r="R3451">
        <v>62.057805599999995</v>
      </c>
      <c r="S3451">
        <v>30.994744499999996</v>
      </c>
      <c r="T3451"/>
      <c r="U3451">
        <v>0.52941210000000005</v>
      </c>
      <c r="V3451"/>
      <c r="W3451">
        <v>1.3795981000000002</v>
      </c>
      <c r="X3451">
        <v>14.821395600000001</v>
      </c>
      <c r="Y3451">
        <v>0.62505659999999985</v>
      </c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  <c r="AX3451"/>
      <c r="AY3451"/>
      <c r="AZ3451"/>
      <c r="BA3451"/>
      <c r="BB3451"/>
      <c r="BC3451"/>
    </row>
    <row r="3452" spans="1:55" x14ac:dyDescent="0.2">
      <c r="A3452" s="3" t="str">
        <f t="shared" si="53"/>
        <v>MexicoAR5_FAO2017</v>
      </c>
      <c r="B3452" t="s">
        <v>179</v>
      </c>
      <c r="C3452" t="s">
        <v>180</v>
      </c>
      <c r="D3452" t="s">
        <v>145</v>
      </c>
      <c r="E3452" t="s">
        <v>20</v>
      </c>
      <c r="F3452">
        <v>688.26225385144562</v>
      </c>
      <c r="G3452">
        <v>5.6029502706003456</v>
      </c>
      <c r="H3452" t="s">
        <v>47</v>
      </c>
      <c r="I3452" t="s">
        <v>96</v>
      </c>
      <c r="J3452">
        <v>1.4350753258485789E-2</v>
      </c>
      <c r="K3452">
        <v>0.72613433789712145</v>
      </c>
      <c r="L3452">
        <v>7.4069464136891111E-2</v>
      </c>
      <c r="M3452"/>
      <c r="N3452">
        <v>3.0739504606897443E-2</v>
      </c>
      <c r="O3452">
        <v>0.16905669335909002</v>
      </c>
      <c r="P3452">
        <v>0.13359080000000001</v>
      </c>
      <c r="Q3452">
        <v>3.9519857000000003</v>
      </c>
      <c r="R3452">
        <v>62.874781200000001</v>
      </c>
      <c r="S3452">
        <v>31.014301499999998</v>
      </c>
      <c r="T3452"/>
      <c r="U3452">
        <v>0.46655290000000005</v>
      </c>
      <c r="V3452"/>
      <c r="W3452">
        <v>2.1167623999999998</v>
      </c>
      <c r="X3452">
        <v>14.821395600000001</v>
      </c>
      <c r="Y3452">
        <v>1.0519301000000001</v>
      </c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W3452"/>
      <c r="AX3452"/>
      <c r="AY3452"/>
      <c r="AZ3452"/>
      <c r="BA3452"/>
      <c r="BB3452"/>
      <c r="BC3452"/>
    </row>
    <row r="3453" spans="1:55" x14ac:dyDescent="0.2">
      <c r="A3453" s="3" t="str">
        <f t="shared" si="53"/>
        <v>MexicoAR5_FAO2018</v>
      </c>
      <c r="B3453" t="s">
        <v>179</v>
      </c>
      <c r="C3453" t="s">
        <v>180</v>
      </c>
      <c r="D3453" t="s">
        <v>145</v>
      </c>
      <c r="E3453" t="s">
        <v>19</v>
      </c>
      <c r="F3453">
        <v>657.84819234588451</v>
      </c>
      <c r="G3453">
        <v>5.3046343936173761</v>
      </c>
      <c r="H3453" t="s">
        <v>51</v>
      </c>
      <c r="I3453" t="s">
        <v>96</v>
      </c>
      <c r="J3453">
        <v>1.3388963076071493E-2</v>
      </c>
      <c r="K3453">
        <v>0.71358527835377294</v>
      </c>
      <c r="L3453">
        <v>7.8923396632190654E-2</v>
      </c>
      <c r="M3453"/>
      <c r="N3453">
        <v>3.2135652927082939E-2</v>
      </c>
      <c r="O3453">
        <v>0.17535567208695346</v>
      </c>
      <c r="P3453">
        <v>0.1451296</v>
      </c>
      <c r="Q3453">
        <v>4.0443256000000005</v>
      </c>
      <c r="R3453">
        <v>63.7267036</v>
      </c>
      <c r="S3453">
        <v>30.538653</v>
      </c>
      <c r="T3453"/>
      <c r="U3453">
        <v>0.13481100000000001</v>
      </c>
      <c r="V3453"/>
      <c r="W3453">
        <v>0.96468069999999995</v>
      </c>
      <c r="X3453">
        <v>14.821395600000001</v>
      </c>
      <c r="Y3453">
        <v>0.74876260000000006</v>
      </c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  <c r="AW3453"/>
      <c r="AX3453"/>
      <c r="AY3453"/>
      <c r="AZ3453"/>
      <c r="BA3453"/>
      <c r="BB3453"/>
      <c r="BC3453"/>
    </row>
    <row r="3454" spans="1:55" x14ac:dyDescent="0.2">
      <c r="A3454" s="3" t="str">
        <f t="shared" si="53"/>
        <v>MexicoAR5_FAO2019</v>
      </c>
      <c r="B3454" t="s">
        <v>179</v>
      </c>
      <c r="C3454" t="s">
        <v>180</v>
      </c>
      <c r="D3454" t="s">
        <v>145</v>
      </c>
      <c r="E3454" t="s">
        <v>18</v>
      </c>
      <c r="F3454">
        <v>667.50052859380537</v>
      </c>
      <c r="G3454">
        <v>5.3363622255678402</v>
      </c>
      <c r="H3454" t="s">
        <v>293</v>
      </c>
      <c r="I3454" t="s">
        <v>96</v>
      </c>
      <c r="J3454">
        <v>1.3512557032885232E-2</v>
      </c>
      <c r="K3454">
        <v>0.71403347836395092</v>
      </c>
      <c r="L3454">
        <v>7.9190965452417231E-2</v>
      </c>
      <c r="M3454"/>
      <c r="N3454">
        <v>2.9638810465858784E-2</v>
      </c>
      <c r="O3454">
        <v>0.17713674571777305</v>
      </c>
      <c r="P3454">
        <v>0.1238132</v>
      </c>
      <c r="Q3454">
        <v>4.1237063999999997</v>
      </c>
      <c r="R3454">
        <v>64.403015600000003</v>
      </c>
      <c r="S3454">
        <v>30.763849999999998</v>
      </c>
      <c r="T3454"/>
      <c r="U3454">
        <v>0.68531359999999997</v>
      </c>
      <c r="V3454"/>
      <c r="W3454">
        <v>2.6811120000000002</v>
      </c>
      <c r="X3454">
        <v>14.821395600000001</v>
      </c>
      <c r="Y3454">
        <v>0.99288199999999993</v>
      </c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  <c r="AW3454"/>
      <c r="AX3454"/>
      <c r="AY3454"/>
      <c r="AZ3454"/>
      <c r="BA3454"/>
      <c r="BB3454"/>
      <c r="BC3454"/>
    </row>
    <row r="3455" spans="1:55" x14ac:dyDescent="0.2">
      <c r="A3455" s="3" t="str">
        <f t="shared" si="53"/>
        <v>MexicoAR5_FAO2020</v>
      </c>
      <c r="B3455" t="s">
        <v>179</v>
      </c>
      <c r="C3455" t="s">
        <v>180</v>
      </c>
      <c r="D3455" t="s">
        <v>145</v>
      </c>
      <c r="E3455" t="s">
        <v>107</v>
      </c>
      <c r="F3455">
        <v>599.0709481473134</v>
      </c>
      <c r="G3455">
        <v>4.754595408335847</v>
      </c>
      <c r="H3455" t="s">
        <v>136</v>
      </c>
      <c r="I3455" t="s">
        <v>102</v>
      </c>
      <c r="J3455">
        <v>1.2757137932468309E-2</v>
      </c>
      <c r="K3455">
        <v>0.67636334559595046</v>
      </c>
      <c r="L3455">
        <v>8.9806405997125707E-2</v>
      </c>
      <c r="M3455"/>
      <c r="N3455">
        <v>3.494988729366514E-2</v>
      </c>
      <c r="O3455">
        <v>0.19888036111325874</v>
      </c>
      <c r="P3455">
        <v>0.15285480000000001</v>
      </c>
      <c r="Q3455">
        <v>4.1908472000000003</v>
      </c>
      <c r="R3455">
        <v>65.088601199999999</v>
      </c>
      <c r="S3455">
        <v>31.504233499999998</v>
      </c>
      <c r="T3455"/>
      <c r="U3455">
        <v>0.80074190000000001</v>
      </c>
      <c r="V3455"/>
      <c r="W3455">
        <v>2.2959345999999998</v>
      </c>
      <c r="X3455">
        <v>14.821395600000001</v>
      </c>
      <c r="Y3455">
        <v>0.7182483999999999</v>
      </c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  <c r="AW3455"/>
      <c r="AX3455"/>
      <c r="AY3455"/>
      <c r="AZ3455"/>
      <c r="BA3455"/>
      <c r="BB3455"/>
      <c r="BC3455"/>
    </row>
    <row r="3456" spans="1:55" x14ac:dyDescent="0.2">
      <c r="A3456" s="3" t="str">
        <f t="shared" si="53"/>
        <v>MexicoAR6_FAO1990</v>
      </c>
      <c r="B3456" t="s">
        <v>179</v>
      </c>
      <c r="C3456" t="s">
        <v>180</v>
      </c>
      <c r="D3456" t="s">
        <v>300</v>
      </c>
      <c r="E3456" t="s">
        <v>79</v>
      </c>
      <c r="F3456">
        <v>438.26198721140935</v>
      </c>
      <c r="G3456">
        <v>5.3629428765523519</v>
      </c>
      <c r="H3456" t="s">
        <v>67</v>
      </c>
      <c r="I3456" t="s">
        <v>109</v>
      </c>
      <c r="J3456">
        <v>1.3373490264523748E-2</v>
      </c>
      <c r="K3456">
        <v>0.69106467535207838</v>
      </c>
      <c r="L3456">
        <v>1.9428926643123498E-2</v>
      </c>
      <c r="M3456"/>
      <c r="N3456">
        <v>2.5926834477019847E-2</v>
      </c>
      <c r="O3456">
        <v>0.26357956352777817</v>
      </c>
      <c r="P3456">
        <v>0.32912271999999998</v>
      </c>
      <c r="Q3456">
        <v>3.3059741999999996</v>
      </c>
      <c r="R3456">
        <v>57.042942399999994</v>
      </c>
      <c r="S3456">
        <v>28.644415799999997</v>
      </c>
      <c r="T3456"/>
      <c r="U3456">
        <v>1.0676529799999999</v>
      </c>
      <c r="V3456"/>
      <c r="W3456">
        <v>2.3503530599999998</v>
      </c>
      <c r="X3456">
        <v>22.314836100000001</v>
      </c>
      <c r="Y3456">
        <v>0.77910518000000006</v>
      </c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  <c r="AW3456"/>
      <c r="AX3456"/>
      <c r="AY3456"/>
      <c r="AZ3456"/>
      <c r="BA3456"/>
      <c r="BB3456"/>
      <c r="BC3456"/>
    </row>
    <row r="3457" spans="1:55" x14ac:dyDescent="0.2">
      <c r="A3457" s="3" t="str">
        <f t="shared" si="53"/>
        <v>MexicoAR6_FAO1991</v>
      </c>
      <c r="B3457" t="s">
        <v>179</v>
      </c>
      <c r="C3457" t="s">
        <v>180</v>
      </c>
      <c r="D3457" t="s">
        <v>300</v>
      </c>
      <c r="E3457" t="s">
        <v>78</v>
      </c>
      <c r="F3457">
        <v>457.7077255889933</v>
      </c>
      <c r="G3457">
        <v>5.4912893459206549</v>
      </c>
      <c r="H3457" t="s">
        <v>57</v>
      </c>
      <c r="I3457" t="s">
        <v>103</v>
      </c>
      <c r="J3457">
        <v>1.3889273451054663E-2</v>
      </c>
      <c r="K3457">
        <v>0.70556237855374138</v>
      </c>
      <c r="L3457">
        <v>2.0189932315667746E-2</v>
      </c>
      <c r="M3457"/>
      <c r="N3457">
        <v>2.5473561725435686E-2</v>
      </c>
      <c r="O3457">
        <v>0.24877412740515512</v>
      </c>
      <c r="P3457">
        <v>0.26476208000000001</v>
      </c>
      <c r="Q3457">
        <v>3.3617691600000001</v>
      </c>
      <c r="R3457">
        <v>56.673819360000003</v>
      </c>
      <c r="S3457">
        <v>27.407971499999999</v>
      </c>
      <c r="T3457"/>
      <c r="U3457">
        <v>1.0676529799999999</v>
      </c>
      <c r="V3457"/>
      <c r="W3457">
        <v>2.3503530599999998</v>
      </c>
      <c r="X3457">
        <v>22.314836100000001</v>
      </c>
      <c r="Y3457">
        <v>0.77910518000000006</v>
      </c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  <c r="AW3457"/>
      <c r="AX3457"/>
      <c r="AY3457"/>
      <c r="AZ3457"/>
      <c r="BA3457"/>
      <c r="BB3457"/>
      <c r="BC3457"/>
    </row>
    <row r="3458" spans="1:55" x14ac:dyDescent="0.2">
      <c r="A3458" s="3" t="str">
        <f t="shared" si="53"/>
        <v>MexicoAR6_FAO1992</v>
      </c>
      <c r="B3458" t="s">
        <v>179</v>
      </c>
      <c r="C3458" t="s">
        <v>180</v>
      </c>
      <c r="D3458" t="s">
        <v>300</v>
      </c>
      <c r="E3458" t="s">
        <v>76</v>
      </c>
      <c r="F3458">
        <v>460.92182736442953</v>
      </c>
      <c r="G3458">
        <v>5.423045874188535</v>
      </c>
      <c r="H3458" t="s">
        <v>57</v>
      </c>
      <c r="I3458" t="s">
        <v>103</v>
      </c>
      <c r="J3458">
        <v>1.402910695363312E-2</v>
      </c>
      <c r="K3458">
        <v>0.70662286992738854</v>
      </c>
      <c r="L3458">
        <v>2.1587326547095675E-2</v>
      </c>
      <c r="M3458"/>
      <c r="N3458">
        <v>2.6420089648676454E-2</v>
      </c>
      <c r="O3458">
        <v>0.24536971387683928</v>
      </c>
      <c r="P3458">
        <v>0.28234144</v>
      </c>
      <c r="Q3458">
        <v>3.40532016</v>
      </c>
      <c r="R3458">
        <v>55.615948799999998</v>
      </c>
      <c r="S3458">
        <v>27.6114657</v>
      </c>
      <c r="T3458"/>
      <c r="U3458">
        <v>1.0676529799999999</v>
      </c>
      <c r="V3458"/>
      <c r="W3458">
        <v>2.3503530599999998</v>
      </c>
      <c r="X3458">
        <v>22.314836100000001</v>
      </c>
      <c r="Y3458">
        <v>0.77910518000000006</v>
      </c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W3458"/>
      <c r="AX3458"/>
      <c r="AY3458"/>
      <c r="AZ3458"/>
      <c r="BA3458"/>
      <c r="BB3458"/>
      <c r="BC3458"/>
    </row>
    <row r="3459" spans="1:55" x14ac:dyDescent="0.2">
      <c r="A3459" s="3" t="str">
        <f t="shared" ref="A3459:A3522" si="54">C3459&amp;D3459&amp;E3459</f>
        <v>MexicoAR6_FAO1993</v>
      </c>
      <c r="B3459" t="s">
        <v>179</v>
      </c>
      <c r="C3459" t="s">
        <v>180</v>
      </c>
      <c r="D3459" t="s">
        <v>300</v>
      </c>
      <c r="E3459" t="s">
        <v>73</v>
      </c>
      <c r="F3459">
        <v>478.66688205718128</v>
      </c>
      <c r="G3459">
        <v>5.524240752487823</v>
      </c>
      <c r="H3459" t="s">
        <v>57</v>
      </c>
      <c r="I3459" t="s">
        <v>102</v>
      </c>
      <c r="J3459">
        <v>1.4500528930838514E-2</v>
      </c>
      <c r="K3459">
        <v>0.69943175165644078</v>
      </c>
      <c r="L3459">
        <v>3.4093359310474504E-2</v>
      </c>
      <c r="M3459"/>
      <c r="N3459">
        <v>2.69237302246878E-2</v>
      </c>
      <c r="O3459">
        <v>0.23955115880839686</v>
      </c>
      <c r="P3459">
        <v>0.18404064000000001</v>
      </c>
      <c r="Q3459">
        <v>3.4641644999999999</v>
      </c>
      <c r="R3459">
        <v>56.900351839999999</v>
      </c>
      <c r="S3459">
        <v>27.918918299999998</v>
      </c>
      <c r="T3459"/>
      <c r="U3459">
        <v>1.0676529799999999</v>
      </c>
      <c r="V3459"/>
      <c r="W3459">
        <v>2.3503530599999998</v>
      </c>
      <c r="X3459">
        <v>22.314836100000001</v>
      </c>
      <c r="Y3459">
        <v>0.77910518000000006</v>
      </c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W3459"/>
      <c r="AX3459"/>
      <c r="AY3459"/>
      <c r="AZ3459"/>
      <c r="BA3459"/>
      <c r="BB3459"/>
      <c r="BC3459"/>
    </row>
    <row r="3460" spans="1:55" x14ac:dyDescent="0.2">
      <c r="A3460" s="3" t="str">
        <f t="shared" si="54"/>
        <v>MexicoAR6_FAO1994</v>
      </c>
      <c r="B3460" t="s">
        <v>179</v>
      </c>
      <c r="C3460" t="s">
        <v>180</v>
      </c>
      <c r="D3460" t="s">
        <v>300</v>
      </c>
      <c r="E3460" t="s">
        <v>70</v>
      </c>
      <c r="F3460">
        <v>505.68348829973149</v>
      </c>
      <c r="G3460">
        <v>5.7259444765187109</v>
      </c>
      <c r="H3460" t="s">
        <v>54</v>
      </c>
      <c r="I3460" t="s">
        <v>96</v>
      </c>
      <c r="J3460">
        <v>1.5196043581046953E-2</v>
      </c>
      <c r="K3460">
        <v>0.71158235988604768</v>
      </c>
      <c r="L3460">
        <v>3.3578711571328593E-2</v>
      </c>
      <c r="M3460"/>
      <c r="N3460">
        <v>2.8415363231086992E-2</v>
      </c>
      <c r="O3460">
        <v>0.22642356531153676</v>
      </c>
      <c r="P3460">
        <v>0.27414879999999997</v>
      </c>
      <c r="Q3460">
        <v>3.4669993800000003</v>
      </c>
      <c r="R3460">
        <v>56.588650719999997</v>
      </c>
      <c r="S3460">
        <v>27.894020699999999</v>
      </c>
      <c r="T3460"/>
      <c r="U3460">
        <v>1.0676529799999999</v>
      </c>
      <c r="V3460"/>
      <c r="W3460">
        <v>2.3503530599999998</v>
      </c>
      <c r="X3460">
        <v>22.314836100000001</v>
      </c>
      <c r="Y3460">
        <v>0.77910518000000006</v>
      </c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  <c r="AW3460"/>
      <c r="AX3460"/>
      <c r="AY3460"/>
      <c r="AZ3460"/>
      <c r="BA3460"/>
      <c r="BB3460"/>
      <c r="BC3460"/>
    </row>
    <row r="3461" spans="1:55" x14ac:dyDescent="0.2">
      <c r="A3461" s="3" t="str">
        <f t="shared" si="54"/>
        <v>MexicoAR6_FAO1995</v>
      </c>
      <c r="B3461" t="s">
        <v>179</v>
      </c>
      <c r="C3461" t="s">
        <v>180</v>
      </c>
      <c r="D3461" t="s">
        <v>300</v>
      </c>
      <c r="E3461" t="s">
        <v>68</v>
      </c>
      <c r="F3461">
        <v>484.88962153221468</v>
      </c>
      <c r="G3461">
        <v>5.3894845863245262</v>
      </c>
      <c r="H3461" t="s">
        <v>242</v>
      </c>
      <c r="I3461" t="s">
        <v>102</v>
      </c>
      <c r="J3461">
        <v>1.4241802705405825E-2</v>
      </c>
      <c r="K3461">
        <v>0.70639189543770942</v>
      </c>
      <c r="L3461">
        <v>3.6398217689688046E-2</v>
      </c>
      <c r="M3461"/>
      <c r="N3461">
        <v>2.459853432686343E-2</v>
      </c>
      <c r="O3461">
        <v>0.23261135254573909</v>
      </c>
      <c r="P3461">
        <v>0.24493055999999999</v>
      </c>
      <c r="Q3461">
        <v>3.4459256999999996</v>
      </c>
      <c r="R3461">
        <v>55.890600800000001</v>
      </c>
      <c r="S3461">
        <v>26.9532627</v>
      </c>
      <c r="T3461"/>
      <c r="U3461">
        <v>1.0676529799999999</v>
      </c>
      <c r="V3461"/>
      <c r="W3461">
        <v>2.3503530599999998</v>
      </c>
      <c r="X3461">
        <v>22.314836100000001</v>
      </c>
      <c r="Y3461">
        <v>0.77910518000000006</v>
      </c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  <c r="AW3461"/>
      <c r="AX3461"/>
      <c r="AY3461"/>
      <c r="AZ3461"/>
      <c r="BA3461"/>
      <c r="BB3461"/>
      <c r="BC3461"/>
    </row>
    <row r="3462" spans="1:55" x14ac:dyDescent="0.2">
      <c r="A3462" s="3" t="str">
        <f t="shared" si="54"/>
        <v>MexicoAR6_FAO1996</v>
      </c>
      <c r="B3462" t="s">
        <v>179</v>
      </c>
      <c r="C3462" t="s">
        <v>180</v>
      </c>
      <c r="D3462" t="s">
        <v>300</v>
      </c>
      <c r="E3462" t="s">
        <v>65</v>
      </c>
      <c r="F3462">
        <v>502.37099419127509</v>
      </c>
      <c r="G3462">
        <v>5.4852046153638501</v>
      </c>
      <c r="H3462" t="s">
        <v>113</v>
      </c>
      <c r="I3462" t="s">
        <v>102</v>
      </c>
      <c r="J3462">
        <v>1.4600190271274545E-2</v>
      </c>
      <c r="K3462">
        <v>0.71621285036667826</v>
      </c>
      <c r="L3462">
        <v>3.6315353017880997E-2</v>
      </c>
      <c r="M3462"/>
      <c r="N3462">
        <v>2.6612678985422585E-2</v>
      </c>
      <c r="O3462">
        <v>0.22085911763001817</v>
      </c>
      <c r="P3462">
        <v>0.27096911999999995</v>
      </c>
      <c r="Q3462">
        <v>3.3649376800000002</v>
      </c>
      <c r="R3462">
        <v>54.276732320000001</v>
      </c>
      <c r="S3462">
        <v>27.476630999999998</v>
      </c>
      <c r="T3462"/>
      <c r="U3462">
        <v>1.3131454199999999</v>
      </c>
      <c r="V3462"/>
      <c r="W3462">
        <v>1.7570573</v>
      </c>
      <c r="X3462">
        <v>22.314836100000001</v>
      </c>
      <c r="Y3462">
        <v>0.67777631999999999</v>
      </c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  <c r="AW3462"/>
      <c r="AX3462"/>
      <c r="AY3462"/>
      <c r="AZ3462"/>
      <c r="BA3462"/>
      <c r="BB3462"/>
      <c r="BC3462"/>
    </row>
    <row r="3463" spans="1:55" x14ac:dyDescent="0.2">
      <c r="A3463" s="3" t="str">
        <f t="shared" si="54"/>
        <v>MexicoAR6_FAO1997</v>
      </c>
      <c r="B3463" t="s">
        <v>179</v>
      </c>
      <c r="C3463" t="s">
        <v>180</v>
      </c>
      <c r="D3463" t="s">
        <v>300</v>
      </c>
      <c r="E3463" t="s">
        <v>64</v>
      </c>
      <c r="F3463">
        <v>526.10639433288588</v>
      </c>
      <c r="G3463">
        <v>5.6459425390284403</v>
      </c>
      <c r="H3463" t="s">
        <v>119</v>
      </c>
      <c r="I3463" t="s">
        <v>102</v>
      </c>
      <c r="J3463">
        <v>1.4711588670039674E-2</v>
      </c>
      <c r="K3463">
        <v>0.72665879117027321</v>
      </c>
      <c r="L3463">
        <v>3.4569247201531608E-2</v>
      </c>
      <c r="M3463"/>
      <c r="N3463">
        <v>2.6205885631712039E-2</v>
      </c>
      <c r="O3463">
        <v>0.21256607599648328</v>
      </c>
      <c r="P3463">
        <v>0.35438607999999999</v>
      </c>
      <c r="Q3463">
        <v>3.4308939999999999</v>
      </c>
      <c r="R3463">
        <v>54.948183360000002</v>
      </c>
      <c r="S3463">
        <v>27.564673500000001</v>
      </c>
      <c r="T3463"/>
      <c r="U3463">
        <v>1.3059613400000001</v>
      </c>
      <c r="V3463"/>
      <c r="W3463">
        <v>2.0046880200000001</v>
      </c>
      <c r="X3463">
        <v>22.314836100000001</v>
      </c>
      <c r="Y3463">
        <v>0.46123046000000001</v>
      </c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  <c r="AW3463"/>
      <c r="AX3463"/>
      <c r="AY3463"/>
      <c r="AZ3463"/>
      <c r="BA3463"/>
      <c r="BB3463"/>
      <c r="BC3463"/>
    </row>
    <row r="3464" spans="1:55" x14ac:dyDescent="0.2">
      <c r="A3464" s="3" t="str">
        <f t="shared" si="54"/>
        <v>MexicoAR6_FAO1998</v>
      </c>
      <c r="B3464" t="s">
        <v>179</v>
      </c>
      <c r="C3464" t="s">
        <v>180</v>
      </c>
      <c r="D3464" t="s">
        <v>300</v>
      </c>
      <c r="E3464" t="s">
        <v>62</v>
      </c>
      <c r="F3464">
        <v>559.62103198174509</v>
      </c>
      <c r="G3464">
        <v>5.9052133643689215</v>
      </c>
      <c r="H3464" t="s">
        <v>48</v>
      </c>
      <c r="I3464" t="s">
        <v>96</v>
      </c>
      <c r="J3464">
        <v>1.5870907153533273E-2</v>
      </c>
      <c r="K3464">
        <v>0.72334183264747198</v>
      </c>
      <c r="L3464">
        <v>3.2418006049121817E-2</v>
      </c>
      <c r="M3464"/>
      <c r="N3464">
        <v>2.5410660406458545E-2</v>
      </c>
      <c r="O3464">
        <v>0.21882950089694755</v>
      </c>
      <c r="P3464">
        <v>0.31712752</v>
      </c>
      <c r="Q3464">
        <v>3.3592569399999999</v>
      </c>
      <c r="R3464">
        <v>55.358595999999999</v>
      </c>
      <c r="S3464">
        <v>28.467566399999999</v>
      </c>
      <c r="T3464"/>
      <c r="U3464">
        <v>6.2856106399999998</v>
      </c>
      <c r="V3464"/>
      <c r="W3464">
        <v>10.755835680000001</v>
      </c>
      <c r="X3464">
        <v>22.314836100000001</v>
      </c>
      <c r="Y3464">
        <v>1.0911652199999999</v>
      </c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  <c r="AW3464"/>
      <c r="AX3464"/>
      <c r="AY3464"/>
      <c r="AZ3464"/>
      <c r="BA3464"/>
      <c r="BB3464"/>
      <c r="BC3464"/>
    </row>
    <row r="3465" spans="1:55" x14ac:dyDescent="0.2">
      <c r="A3465" s="3" t="str">
        <f t="shared" si="54"/>
        <v>MexicoAR6_FAO1999</v>
      </c>
      <c r="B3465" t="s">
        <v>179</v>
      </c>
      <c r="C3465" t="s">
        <v>180</v>
      </c>
      <c r="D3465" t="s">
        <v>300</v>
      </c>
      <c r="E3465" t="s">
        <v>60</v>
      </c>
      <c r="F3465">
        <v>542.09549079409396</v>
      </c>
      <c r="G3465">
        <v>5.6272025739615197</v>
      </c>
      <c r="H3465" t="s">
        <v>116</v>
      </c>
      <c r="I3465" t="s">
        <v>96</v>
      </c>
      <c r="J3465">
        <v>1.5374791222712665E-2</v>
      </c>
      <c r="K3465">
        <v>0.72553708118462557</v>
      </c>
      <c r="L3465">
        <v>3.51086189116247E-2</v>
      </c>
      <c r="M3465"/>
      <c r="N3465">
        <v>2.6917261345644407E-2</v>
      </c>
      <c r="O3465">
        <v>0.21243703855810542</v>
      </c>
      <c r="P3465">
        <v>0.25786959999999998</v>
      </c>
      <c r="Q3465">
        <v>3.40297896</v>
      </c>
      <c r="R3465">
        <v>54.073328000000004</v>
      </c>
      <c r="S3465">
        <v>27.9191094</v>
      </c>
      <c r="T3465"/>
      <c r="U3465">
        <v>2.4022123799999999</v>
      </c>
      <c r="V3465"/>
      <c r="W3465">
        <v>5.6496527800000003</v>
      </c>
      <c r="X3465">
        <v>22.314836100000001</v>
      </c>
      <c r="Y3465">
        <v>0.8167915</v>
      </c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  <c r="AW3465"/>
      <c r="AX3465"/>
      <c r="AY3465"/>
      <c r="AZ3465"/>
      <c r="BA3465"/>
      <c r="BB3465"/>
      <c r="BC3465"/>
    </row>
    <row r="3466" spans="1:55" x14ac:dyDescent="0.2">
      <c r="A3466" s="3" t="str">
        <f t="shared" si="54"/>
        <v>MexicoAR6_FAO2000</v>
      </c>
      <c r="B3466" t="s">
        <v>179</v>
      </c>
      <c r="C3466" t="s">
        <v>180</v>
      </c>
      <c r="D3466" t="s">
        <v>300</v>
      </c>
      <c r="E3466" t="s">
        <v>58</v>
      </c>
      <c r="F3466">
        <v>569.35871757704695</v>
      </c>
      <c r="G3466">
        <v>5.817295335102723</v>
      </c>
      <c r="H3466" t="s">
        <v>124</v>
      </c>
      <c r="I3466" t="s">
        <v>96</v>
      </c>
      <c r="J3466">
        <v>1.5826609134546105E-2</v>
      </c>
      <c r="K3466">
        <v>0.73449705685845801</v>
      </c>
      <c r="L3466">
        <v>3.5385122556367429E-2</v>
      </c>
      <c r="M3466"/>
      <c r="N3466">
        <v>2.6241965809504157E-2</v>
      </c>
      <c r="O3466">
        <v>0.20387585477567047</v>
      </c>
      <c r="P3466">
        <v>0.26250991999999995</v>
      </c>
      <c r="Q3466">
        <v>3.4187235600000001</v>
      </c>
      <c r="R3466">
        <v>54.657396319999997</v>
      </c>
      <c r="S3466">
        <v>28.3132941</v>
      </c>
      <c r="T3466"/>
      <c r="U3466">
        <v>2.3515100800000002</v>
      </c>
      <c r="V3466"/>
      <c r="W3466">
        <v>5.6688966200000008</v>
      </c>
      <c r="X3466">
        <v>22.314836100000001</v>
      </c>
      <c r="Y3466">
        <v>0.71849257999999994</v>
      </c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  <c r="AW3466"/>
      <c r="AX3466"/>
      <c r="AY3466"/>
      <c r="AZ3466"/>
      <c r="BA3466"/>
      <c r="BB3466"/>
      <c r="BC3466"/>
    </row>
    <row r="3467" spans="1:55" x14ac:dyDescent="0.2">
      <c r="A3467" s="3" t="str">
        <f t="shared" si="54"/>
        <v>MexicoAR6_FAO2001</v>
      </c>
      <c r="B3467" t="s">
        <v>179</v>
      </c>
      <c r="C3467" t="s">
        <v>180</v>
      </c>
      <c r="D3467" t="s">
        <v>300</v>
      </c>
      <c r="E3467" t="s">
        <v>55</v>
      </c>
      <c r="F3467">
        <v>476.78038725637583</v>
      </c>
      <c r="G3467">
        <v>4.7968590232909145</v>
      </c>
      <c r="H3467" t="s">
        <v>293</v>
      </c>
      <c r="I3467" t="s">
        <v>103</v>
      </c>
      <c r="J3467">
        <v>1.3228327591031866E-2</v>
      </c>
      <c r="K3467">
        <v>0.8787842601232605</v>
      </c>
      <c r="L3467">
        <v>4.3582174425364065E-2</v>
      </c>
      <c r="M3467"/>
      <c r="N3467">
        <v>3.0153669035612677E-2</v>
      </c>
      <c r="O3467">
        <v>4.7479896415762779E-2</v>
      </c>
      <c r="P3467">
        <v>0.16621920000000001</v>
      </c>
      <c r="Q3467">
        <v>3.4377975599999999</v>
      </c>
      <c r="R3467">
        <v>54.851704959999999</v>
      </c>
      <c r="S3467">
        <v>28.7714973</v>
      </c>
      <c r="T3467"/>
      <c r="U3467">
        <v>0.17281870000000002</v>
      </c>
      <c r="V3467"/>
      <c r="W3467">
        <v>0.81936367999999993</v>
      </c>
      <c r="X3467">
        <v>14.7860785</v>
      </c>
      <c r="Y3467">
        <v>0.53312356000000005</v>
      </c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  <c r="AW3467"/>
      <c r="AX3467"/>
      <c r="AY3467"/>
      <c r="AZ3467"/>
      <c r="BA3467"/>
      <c r="BB3467"/>
      <c r="BC3467"/>
    </row>
    <row r="3468" spans="1:55" x14ac:dyDescent="0.2">
      <c r="A3468" s="3" t="str">
        <f t="shared" si="54"/>
        <v>MexicoAR6_FAO2002</v>
      </c>
      <c r="B3468" t="s">
        <v>179</v>
      </c>
      <c r="C3468" t="s">
        <v>180</v>
      </c>
      <c r="D3468" t="s">
        <v>300</v>
      </c>
      <c r="E3468" t="s">
        <v>52</v>
      </c>
      <c r="F3468">
        <v>486.68268143033555</v>
      </c>
      <c r="G3468">
        <v>4.8225996690325941</v>
      </c>
      <c r="H3468" t="s">
        <v>51</v>
      </c>
      <c r="I3468" t="s">
        <v>108</v>
      </c>
      <c r="J3468">
        <v>1.3164363016396809E-2</v>
      </c>
      <c r="K3468">
        <v>0.87671078349520259</v>
      </c>
      <c r="L3468">
        <v>4.4475126865796091E-2</v>
      </c>
      <c r="M3468"/>
      <c r="N3468">
        <v>3.031735987941055E-2</v>
      </c>
      <c r="O3468">
        <v>4.8496729759590781E-2</v>
      </c>
      <c r="P3468">
        <v>0.157556</v>
      </c>
      <c r="Q3468">
        <v>3.4601460000000004</v>
      </c>
      <c r="R3468">
        <v>56.15609456</v>
      </c>
      <c r="S3468">
        <v>27.344662799999998</v>
      </c>
      <c r="T3468"/>
      <c r="U3468">
        <v>0.92354537999999997</v>
      </c>
      <c r="V3468"/>
      <c r="W3468">
        <v>1.7543749200000001</v>
      </c>
      <c r="X3468">
        <v>14.7860785</v>
      </c>
      <c r="Y3468">
        <v>0.73748700000000011</v>
      </c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  <c r="AW3468"/>
      <c r="AX3468"/>
      <c r="AY3468"/>
      <c r="AZ3468"/>
      <c r="BA3468"/>
      <c r="BB3468"/>
      <c r="BC3468"/>
    </row>
    <row r="3469" spans="1:55" x14ac:dyDescent="0.2">
      <c r="A3469" s="3" t="str">
        <f t="shared" si="54"/>
        <v>MexicoAR6_FAO2003</v>
      </c>
      <c r="B3469" t="s">
        <v>179</v>
      </c>
      <c r="C3469" t="s">
        <v>180</v>
      </c>
      <c r="D3469" t="s">
        <v>300</v>
      </c>
      <c r="E3469" t="s">
        <v>50</v>
      </c>
      <c r="F3469">
        <v>513.47945378120801</v>
      </c>
      <c r="G3469">
        <v>5.0130113966193335</v>
      </c>
      <c r="H3469" t="s">
        <v>246</v>
      </c>
      <c r="I3469" t="s">
        <v>102</v>
      </c>
      <c r="J3469">
        <v>1.3527211923604962E-2</v>
      </c>
      <c r="K3469">
        <v>0.87573651111035922</v>
      </c>
      <c r="L3469">
        <v>4.3625169098868821E-2</v>
      </c>
      <c r="M3469"/>
      <c r="N3469">
        <v>2.8914925204244595E-2</v>
      </c>
      <c r="O3469">
        <v>5.1723394586527409E-2</v>
      </c>
      <c r="P3469">
        <v>0.18735360000000001</v>
      </c>
      <c r="Q3469">
        <v>3.42247944</v>
      </c>
      <c r="R3469">
        <v>56.281345119999997</v>
      </c>
      <c r="S3469">
        <v>27.571689599999999</v>
      </c>
      <c r="T3469"/>
      <c r="U3469">
        <v>2.7247645400000002</v>
      </c>
      <c r="V3469"/>
      <c r="W3469">
        <v>3.9326835400000002</v>
      </c>
      <c r="X3469">
        <v>14.7860785</v>
      </c>
      <c r="Y3469">
        <v>1.1339277999999999</v>
      </c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  <c r="AW3469"/>
      <c r="AX3469"/>
      <c r="AY3469"/>
      <c r="AZ3469"/>
      <c r="BA3469"/>
      <c r="BB3469"/>
      <c r="BC3469"/>
    </row>
    <row r="3470" spans="1:55" x14ac:dyDescent="0.2">
      <c r="A3470" s="3" t="str">
        <f t="shared" si="54"/>
        <v>MexicoAR6_FAO2004</v>
      </c>
      <c r="B3470" t="s">
        <v>179</v>
      </c>
      <c r="C3470" t="s">
        <v>180</v>
      </c>
      <c r="D3470" t="s">
        <v>300</v>
      </c>
      <c r="E3470" t="s">
        <v>46</v>
      </c>
      <c r="F3470">
        <v>519.90692580912753</v>
      </c>
      <c r="G3470">
        <v>5.0017110916158556</v>
      </c>
      <c r="H3470" t="s">
        <v>51</v>
      </c>
      <c r="I3470" t="s">
        <v>102</v>
      </c>
      <c r="J3470">
        <v>1.3069345480969767E-2</v>
      </c>
      <c r="K3470">
        <v>0.88369691912471449</v>
      </c>
      <c r="L3470">
        <v>4.5074025439321402E-2</v>
      </c>
      <c r="M3470"/>
      <c r="N3470">
        <v>2.9904768004010002E-2</v>
      </c>
      <c r="O3470">
        <v>4.1324287431954057E-2</v>
      </c>
      <c r="P3470">
        <v>0.1948472</v>
      </c>
      <c r="Q3470">
        <v>3.4938861800000001</v>
      </c>
      <c r="R3470">
        <v>55.992685119999997</v>
      </c>
      <c r="S3470">
        <v>26.803849799999998</v>
      </c>
      <c r="T3470"/>
      <c r="U3470">
        <v>0.22543953999999999</v>
      </c>
      <c r="V3470"/>
      <c r="W3470">
        <v>0.56780996000000006</v>
      </c>
      <c r="X3470">
        <v>14.7860785</v>
      </c>
      <c r="Y3470">
        <v>0.38947356</v>
      </c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/>
      <c r="AW3470"/>
      <c r="AX3470"/>
      <c r="AY3470"/>
      <c r="AZ3470"/>
      <c r="BA3470"/>
      <c r="BB3470"/>
      <c r="BC3470"/>
    </row>
    <row r="3471" spans="1:55" x14ac:dyDescent="0.2">
      <c r="A3471" s="3" t="str">
        <f t="shared" si="54"/>
        <v>MexicoAR6_FAO2005</v>
      </c>
      <c r="B3471" t="s">
        <v>179</v>
      </c>
      <c r="C3471" t="s">
        <v>180</v>
      </c>
      <c r="D3471" t="s">
        <v>300</v>
      </c>
      <c r="E3471" t="s">
        <v>43</v>
      </c>
      <c r="F3471">
        <v>543.01529044228187</v>
      </c>
      <c r="G3471">
        <v>5.1498759525819784</v>
      </c>
      <c r="H3471" t="s">
        <v>293</v>
      </c>
      <c r="I3471" t="s">
        <v>102</v>
      </c>
      <c r="J3471">
        <v>1.3345355578731413E-2</v>
      </c>
      <c r="K3471">
        <v>0.8768453535709263</v>
      </c>
      <c r="L3471">
        <v>4.5818783444818253E-2</v>
      </c>
      <c r="M3471"/>
      <c r="N3471">
        <v>3.1073953711794295E-2</v>
      </c>
      <c r="O3471">
        <v>4.6261909272461169E-2</v>
      </c>
      <c r="P3471">
        <v>0.17948191999999999</v>
      </c>
      <c r="Q3471">
        <v>3.5154278199999998</v>
      </c>
      <c r="R3471">
        <v>55.604160320000005</v>
      </c>
      <c r="S3471">
        <v>28.188778800000001</v>
      </c>
      <c r="T3471"/>
      <c r="U3471">
        <v>0.86190282000000007</v>
      </c>
      <c r="V3471"/>
      <c r="W3471">
        <v>2.3699855400000001</v>
      </c>
      <c r="X3471">
        <v>14.7860785</v>
      </c>
      <c r="Y3471">
        <v>1.31582544</v>
      </c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  <c r="AW3471"/>
      <c r="AX3471"/>
      <c r="AY3471"/>
      <c r="AZ3471"/>
      <c r="BA3471"/>
      <c r="BB3471"/>
      <c r="BC3471"/>
    </row>
    <row r="3472" spans="1:55" x14ac:dyDescent="0.2">
      <c r="A3472" s="3" t="str">
        <f t="shared" si="54"/>
        <v>MexicoAR6_FAO2006</v>
      </c>
      <c r="B3472" t="s">
        <v>179</v>
      </c>
      <c r="C3472" t="s">
        <v>180</v>
      </c>
      <c r="D3472" t="s">
        <v>300</v>
      </c>
      <c r="E3472" t="s">
        <v>39</v>
      </c>
      <c r="F3472">
        <v>560.78380427020124</v>
      </c>
      <c r="G3472">
        <v>5.2465211488735068</v>
      </c>
      <c r="H3472" t="s">
        <v>51</v>
      </c>
      <c r="I3472" t="s">
        <v>102</v>
      </c>
      <c r="J3472">
        <v>1.3303998122936461E-2</v>
      </c>
      <c r="K3472">
        <v>0.87655871618816228</v>
      </c>
      <c r="L3472">
        <v>4.8824787362809569E-2</v>
      </c>
      <c r="M3472"/>
      <c r="N3472">
        <v>3.2165262018353347E-2</v>
      </c>
      <c r="O3472">
        <v>4.2451234430674847E-2</v>
      </c>
      <c r="P3472">
        <v>0.22004799999999999</v>
      </c>
      <c r="Q3472">
        <v>3.5557434399999996</v>
      </c>
      <c r="R3472">
        <v>55.913095199999994</v>
      </c>
      <c r="S3472">
        <v>27.630848700000001</v>
      </c>
      <c r="T3472"/>
      <c r="U3472">
        <v>1.01136206</v>
      </c>
      <c r="V3472"/>
      <c r="W3472">
        <v>1.8416793400000002</v>
      </c>
      <c r="X3472">
        <v>14.7860785</v>
      </c>
      <c r="Y3472">
        <v>0.63180669999999994</v>
      </c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  <c r="AW3472"/>
      <c r="AX3472"/>
      <c r="AY3472"/>
      <c r="AZ3472"/>
      <c r="BA3472"/>
      <c r="BB3472"/>
      <c r="BC3472"/>
    </row>
    <row r="3473" spans="1:55" x14ac:dyDescent="0.2">
      <c r="A3473" s="3" t="str">
        <f t="shared" si="54"/>
        <v>MexicoAR6_FAO2007</v>
      </c>
      <c r="B3473" t="s">
        <v>179</v>
      </c>
      <c r="C3473" t="s">
        <v>180</v>
      </c>
      <c r="D3473" t="s">
        <v>300</v>
      </c>
      <c r="E3473" t="s">
        <v>37</v>
      </c>
      <c r="F3473">
        <v>570.38204292362411</v>
      </c>
      <c r="G3473">
        <v>5.266540955654321</v>
      </c>
      <c r="H3473" t="s">
        <v>246</v>
      </c>
      <c r="I3473" t="s">
        <v>102</v>
      </c>
      <c r="J3473">
        <v>1.3304104821844758E-2</v>
      </c>
      <c r="K3473">
        <v>0.8724711896483387</v>
      </c>
      <c r="L3473">
        <v>5.0874624052436361E-2</v>
      </c>
      <c r="M3473"/>
      <c r="N3473">
        <v>3.3640185973683075E-2</v>
      </c>
      <c r="O3473">
        <v>4.301400032554184E-2</v>
      </c>
      <c r="P3473">
        <v>0.22154128000000001</v>
      </c>
      <c r="Q3473">
        <v>3.57320934</v>
      </c>
      <c r="R3473">
        <v>56.35395823999999</v>
      </c>
      <c r="S3473">
        <v>28.325087700000001</v>
      </c>
      <c r="T3473"/>
      <c r="U3473">
        <v>0.37184154000000003</v>
      </c>
      <c r="V3473"/>
      <c r="W3473">
        <v>1.21521324</v>
      </c>
      <c r="X3473">
        <v>14.7860785</v>
      </c>
      <c r="Y3473">
        <v>0.82672057999999993</v>
      </c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  <c r="AW3473"/>
      <c r="AX3473"/>
      <c r="AY3473"/>
      <c r="AZ3473"/>
      <c r="BA3473"/>
      <c r="BB3473"/>
      <c r="BC3473"/>
    </row>
    <row r="3474" spans="1:55" x14ac:dyDescent="0.2">
      <c r="A3474" s="3" t="str">
        <f t="shared" si="54"/>
        <v>MexicoAR6_FAO2008</v>
      </c>
      <c r="B3474" t="s">
        <v>179</v>
      </c>
      <c r="C3474" t="s">
        <v>180</v>
      </c>
      <c r="D3474" t="s">
        <v>300</v>
      </c>
      <c r="E3474" t="s">
        <v>33</v>
      </c>
      <c r="F3474">
        <v>573.12954868268457</v>
      </c>
      <c r="G3474">
        <v>5.2252561315454971</v>
      </c>
      <c r="H3474" t="s">
        <v>246</v>
      </c>
      <c r="I3474" t="s">
        <v>102</v>
      </c>
      <c r="J3474">
        <v>1.3300300079549221E-2</v>
      </c>
      <c r="K3474">
        <v>0.87028969479785268</v>
      </c>
      <c r="L3474">
        <v>5.3594640287873911E-2</v>
      </c>
      <c r="M3474"/>
      <c r="N3474">
        <v>3.2912660049296633E-2</v>
      </c>
      <c r="O3474">
        <v>4.3203004864976823E-2</v>
      </c>
      <c r="P3474">
        <v>0.15702015999999999</v>
      </c>
      <c r="Q3474">
        <v>3.5910262799999999</v>
      </c>
      <c r="R3474">
        <v>56.972195199999994</v>
      </c>
      <c r="S3474">
        <v>27.477995999999997</v>
      </c>
      <c r="T3474"/>
      <c r="U3474">
        <v>0.62908189999999997</v>
      </c>
      <c r="V3474"/>
      <c r="W3474">
        <v>1.73241322</v>
      </c>
      <c r="X3474">
        <v>14.7860785</v>
      </c>
      <c r="Y3474">
        <v>0.80663897999999989</v>
      </c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/>
      <c r="AW3474"/>
      <c r="AX3474"/>
      <c r="AY3474"/>
      <c r="AZ3474"/>
      <c r="BA3474"/>
      <c r="BB3474"/>
      <c r="BC3474"/>
    </row>
    <row r="3475" spans="1:55" x14ac:dyDescent="0.2">
      <c r="A3475" s="3" t="str">
        <f t="shared" si="54"/>
        <v>MexicoAR6_FAO2009</v>
      </c>
      <c r="B3475" t="s">
        <v>179</v>
      </c>
      <c r="C3475" t="s">
        <v>180</v>
      </c>
      <c r="D3475" t="s">
        <v>300</v>
      </c>
      <c r="E3475" t="s">
        <v>31</v>
      </c>
      <c r="F3475">
        <v>561.63565553865783</v>
      </c>
      <c r="G3475">
        <v>5.0575285767222304</v>
      </c>
      <c r="H3475" t="s">
        <v>293</v>
      </c>
      <c r="I3475" t="s">
        <v>102</v>
      </c>
      <c r="J3475">
        <v>1.3053402932856164E-2</v>
      </c>
      <c r="K3475">
        <v>0.86450193005105247</v>
      </c>
      <c r="L3475">
        <v>5.6690179275500942E-2</v>
      </c>
      <c r="M3475"/>
      <c r="N3475">
        <v>3.2212000469679501E-2</v>
      </c>
      <c r="O3475">
        <v>4.6595890203766983E-2</v>
      </c>
      <c r="P3475">
        <v>0.16933632000000001</v>
      </c>
      <c r="Q3475">
        <v>3.6152553000000003</v>
      </c>
      <c r="R3475">
        <v>57.847162080000004</v>
      </c>
      <c r="S3475">
        <v>28.061697299999999</v>
      </c>
      <c r="T3475"/>
      <c r="U3475">
        <v>0.88073918000000007</v>
      </c>
      <c r="V3475"/>
      <c r="W3475">
        <v>1.70396934</v>
      </c>
      <c r="X3475">
        <v>14.7860785</v>
      </c>
      <c r="Y3475">
        <v>0.85116722</v>
      </c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/>
      <c r="AW3475"/>
      <c r="AX3475"/>
      <c r="AY3475"/>
      <c r="AZ3475"/>
      <c r="BA3475"/>
      <c r="BB3475"/>
      <c r="BC3475"/>
    </row>
    <row r="3476" spans="1:55" x14ac:dyDescent="0.2">
      <c r="A3476" s="3" t="str">
        <f t="shared" si="54"/>
        <v>MexicoAR6_FAO2010</v>
      </c>
      <c r="B3476" t="s">
        <v>179</v>
      </c>
      <c r="C3476" t="s">
        <v>180</v>
      </c>
      <c r="D3476" t="s">
        <v>300</v>
      </c>
      <c r="E3476" t="s">
        <v>30</v>
      </c>
      <c r="F3476">
        <v>577.41626772442964</v>
      </c>
      <c r="G3476">
        <v>5.1311112407921486</v>
      </c>
      <c r="H3476" t="s">
        <v>133</v>
      </c>
      <c r="I3476" t="s">
        <v>102</v>
      </c>
      <c r="J3476">
        <v>1.289399983751925E-2</v>
      </c>
      <c r="K3476">
        <v>0.86707697106893822</v>
      </c>
      <c r="L3476">
        <v>5.7782771052656293E-2</v>
      </c>
      <c r="M3476"/>
      <c r="N3476">
        <v>2.9938311347075027E-2</v>
      </c>
      <c r="O3476">
        <v>4.5201946531330355E-2</v>
      </c>
      <c r="P3476">
        <v>0.13036144</v>
      </c>
      <c r="Q3476">
        <v>3.64873534</v>
      </c>
      <c r="R3476">
        <v>58.389500159999997</v>
      </c>
      <c r="S3476">
        <v>28.627926599999999</v>
      </c>
      <c r="T3476"/>
      <c r="U3476">
        <v>0.23970917999999999</v>
      </c>
      <c r="V3476"/>
      <c r="W3476">
        <v>0.84996832</v>
      </c>
      <c r="X3476">
        <v>14.7860785</v>
      </c>
      <c r="Y3476">
        <v>0.45351391999999996</v>
      </c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/>
      <c r="AW3476"/>
      <c r="AX3476"/>
      <c r="AY3476"/>
      <c r="AZ3476"/>
      <c r="BA3476"/>
      <c r="BB3476"/>
      <c r="BC3476"/>
    </row>
    <row r="3477" spans="1:55" x14ac:dyDescent="0.2">
      <c r="A3477" s="3" t="str">
        <f t="shared" si="54"/>
        <v>MexicoAR6_FAO2011</v>
      </c>
      <c r="B3477" t="s">
        <v>179</v>
      </c>
      <c r="C3477" t="s">
        <v>180</v>
      </c>
      <c r="D3477" t="s">
        <v>300</v>
      </c>
      <c r="E3477" t="s">
        <v>29</v>
      </c>
      <c r="F3477">
        <v>680.19456889691276</v>
      </c>
      <c r="G3477">
        <v>5.9587534186291577</v>
      </c>
      <c r="H3477" t="s">
        <v>45</v>
      </c>
      <c r="I3477" t="s">
        <v>96</v>
      </c>
      <c r="J3477">
        <v>1.5143690198722044E-2</v>
      </c>
      <c r="K3477">
        <v>0.75766353820302001</v>
      </c>
      <c r="L3477">
        <v>5.1963963865987339E-2</v>
      </c>
      <c r="M3477"/>
      <c r="N3477">
        <v>2.6477127021473552E-2</v>
      </c>
      <c r="O3477">
        <v>0.16389537090951914</v>
      </c>
      <c r="P3477">
        <v>0.10628127999999999</v>
      </c>
      <c r="Q3477">
        <v>3.6731593400000002</v>
      </c>
      <c r="R3477">
        <v>58.861069279999995</v>
      </c>
      <c r="S3477">
        <v>30.085419000000002</v>
      </c>
      <c r="T3477"/>
      <c r="U3477">
        <v>1.1968482399999998</v>
      </c>
      <c r="V3477"/>
      <c r="W3477">
        <v>2.5019407999999999</v>
      </c>
      <c r="X3477">
        <v>14.242426</v>
      </c>
      <c r="Y3477">
        <v>1.77196876</v>
      </c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/>
      <c r="AW3477"/>
      <c r="AX3477"/>
      <c r="AY3477"/>
      <c r="AZ3477"/>
      <c r="BA3477"/>
      <c r="BB3477"/>
      <c r="BC3477"/>
    </row>
    <row r="3478" spans="1:55" x14ac:dyDescent="0.2">
      <c r="A3478" s="3" t="str">
        <f t="shared" si="54"/>
        <v>MexicoAR6_FAO2012</v>
      </c>
      <c r="B3478" t="s">
        <v>179</v>
      </c>
      <c r="C3478" t="s">
        <v>180</v>
      </c>
      <c r="D3478" t="s">
        <v>300</v>
      </c>
      <c r="E3478" t="s">
        <v>28</v>
      </c>
      <c r="F3478">
        <v>685.47501848644299</v>
      </c>
      <c r="G3478">
        <v>5.9217280949903213</v>
      </c>
      <c r="H3478" t="s">
        <v>45</v>
      </c>
      <c r="I3478" t="s">
        <v>98</v>
      </c>
      <c r="J3478">
        <v>1.5093008100543653E-2</v>
      </c>
      <c r="K3478">
        <v>0.76446711380307852</v>
      </c>
      <c r="L3478">
        <v>5.1714952469418256E-2</v>
      </c>
      <c r="M3478"/>
      <c r="N3478">
        <v>2.7218771650055408E-2</v>
      </c>
      <c r="O3478">
        <v>0.15659916207744778</v>
      </c>
      <c r="P3478">
        <v>9.9282719999999991E-2</v>
      </c>
      <c r="Q3478">
        <v>3.6839335599999994</v>
      </c>
      <c r="R3478">
        <v>57.333615199999997</v>
      </c>
      <c r="S3478">
        <v>29.808924599999997</v>
      </c>
      <c r="T3478"/>
      <c r="U3478">
        <v>0.15128484</v>
      </c>
      <c r="V3478"/>
      <c r="W3478">
        <v>1.0956801599999999</v>
      </c>
      <c r="X3478">
        <v>14.242426</v>
      </c>
      <c r="Y3478">
        <v>0.76524968000000004</v>
      </c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  <c r="AW3478"/>
      <c r="AX3478"/>
      <c r="AY3478"/>
      <c r="AZ3478"/>
      <c r="BA3478"/>
      <c r="BB3478"/>
      <c r="BC3478"/>
    </row>
    <row r="3479" spans="1:55" x14ac:dyDescent="0.2">
      <c r="A3479" s="3" t="str">
        <f t="shared" si="54"/>
        <v>MexicoAR6_FAO2013</v>
      </c>
      <c r="B3479" t="s">
        <v>179</v>
      </c>
      <c r="C3479" t="s">
        <v>180</v>
      </c>
      <c r="D3479" t="s">
        <v>300</v>
      </c>
      <c r="E3479" t="s">
        <v>27</v>
      </c>
      <c r="F3479">
        <v>670.4513451522148</v>
      </c>
      <c r="G3479">
        <v>5.7161516230897886</v>
      </c>
      <c r="H3479" t="s">
        <v>126</v>
      </c>
      <c r="I3479" t="s">
        <v>96</v>
      </c>
      <c r="J3479">
        <v>1.4571173626784714E-2</v>
      </c>
      <c r="K3479">
        <v>0.7663495771129597</v>
      </c>
      <c r="L3479">
        <v>4.2146118736751489E-2</v>
      </c>
      <c r="M3479"/>
      <c r="N3479">
        <v>2.6390055188841546E-2</v>
      </c>
      <c r="O3479">
        <v>0.16511424896144727</v>
      </c>
      <c r="P3479">
        <v>0.10347152</v>
      </c>
      <c r="Q3479">
        <v>3.7408964800000004</v>
      </c>
      <c r="R3479">
        <v>58.076675679999994</v>
      </c>
      <c r="S3479">
        <v>30.870348599999996</v>
      </c>
      <c r="T3479"/>
      <c r="U3479">
        <v>0.90899780000000008</v>
      </c>
      <c r="V3479"/>
      <c r="W3479">
        <v>2.5067255199999998</v>
      </c>
      <c r="X3479">
        <v>14.242426</v>
      </c>
      <c r="Y3479">
        <v>0.82394400000000001</v>
      </c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  <c r="AW3479"/>
      <c r="AX3479"/>
      <c r="AY3479"/>
      <c r="AZ3479"/>
      <c r="BA3479"/>
      <c r="BB3479"/>
      <c r="BC3479"/>
    </row>
    <row r="3480" spans="1:55" x14ac:dyDescent="0.2">
      <c r="A3480" s="3" t="str">
        <f t="shared" si="54"/>
        <v>MexicoAR6_FAO2014</v>
      </c>
      <c r="B3480" t="s">
        <v>179</v>
      </c>
      <c r="C3480" t="s">
        <v>180</v>
      </c>
      <c r="D3480" t="s">
        <v>300</v>
      </c>
      <c r="E3480" t="s">
        <v>24</v>
      </c>
      <c r="F3480">
        <v>663.59926346878183</v>
      </c>
      <c r="G3480">
        <v>5.5879273039220516</v>
      </c>
      <c r="H3480" t="s">
        <v>47</v>
      </c>
      <c r="I3480" t="s">
        <v>96</v>
      </c>
      <c r="J3480">
        <v>1.4230852271458008E-2</v>
      </c>
      <c r="K3480">
        <v>0.75084622271675316</v>
      </c>
      <c r="L3480">
        <v>5.7301184485201419E-2</v>
      </c>
      <c r="M3480"/>
      <c r="N3480">
        <v>2.7912237422533594E-2</v>
      </c>
      <c r="O3480">
        <v>0.16394035537551183</v>
      </c>
      <c r="P3480">
        <v>0.12690704</v>
      </c>
      <c r="Q3480">
        <v>3.7495029</v>
      </c>
      <c r="R3480">
        <v>58.914661439999996</v>
      </c>
      <c r="S3480">
        <v>30.936469200000005</v>
      </c>
      <c r="T3480"/>
      <c r="U3480">
        <v>0.12118974</v>
      </c>
      <c r="V3480"/>
      <c r="W3480">
        <v>0.22178561999999999</v>
      </c>
      <c r="X3480">
        <v>14.242426</v>
      </c>
      <c r="Y3480">
        <v>0.26382882000000002</v>
      </c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  <c r="AW3480"/>
      <c r="AX3480"/>
      <c r="AY3480"/>
      <c r="AZ3480"/>
      <c r="BA3480"/>
      <c r="BB3480"/>
      <c r="BC3480"/>
    </row>
    <row r="3481" spans="1:55" x14ac:dyDescent="0.2">
      <c r="A3481" s="3" t="str">
        <f t="shared" si="54"/>
        <v>MexicoAR6_FAO2015</v>
      </c>
      <c r="B3481" t="s">
        <v>179</v>
      </c>
      <c r="C3481" t="s">
        <v>180</v>
      </c>
      <c r="D3481" t="s">
        <v>300</v>
      </c>
      <c r="E3481" t="s">
        <v>22</v>
      </c>
      <c r="F3481">
        <v>679.9813005236274</v>
      </c>
      <c r="G3481">
        <v>5.6594413936420382</v>
      </c>
      <c r="H3481" t="s">
        <v>112</v>
      </c>
      <c r="I3481" t="s">
        <v>102</v>
      </c>
      <c r="J3481">
        <v>1.4608274899490631E-2</v>
      </c>
      <c r="K3481">
        <v>0.74032178562209838</v>
      </c>
      <c r="L3481">
        <v>7.028594110416457E-2</v>
      </c>
      <c r="M3481"/>
      <c r="N3481">
        <v>2.857700994841815E-2</v>
      </c>
      <c r="O3481">
        <v>0.16081526332531898</v>
      </c>
      <c r="P3481">
        <v>0.12689344</v>
      </c>
      <c r="Q3481">
        <v>3.8028861399999996</v>
      </c>
      <c r="R3481">
        <v>59.820054240000005</v>
      </c>
      <c r="S3481">
        <v>29.390633999999995</v>
      </c>
      <c r="T3481"/>
      <c r="U3481">
        <v>0.84169046000000003</v>
      </c>
      <c r="V3481"/>
      <c r="W3481">
        <v>1.2242485599999999</v>
      </c>
      <c r="X3481">
        <v>14.242426</v>
      </c>
      <c r="Y3481">
        <v>0.40151162000000001</v>
      </c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  <c r="AW3481"/>
      <c r="AX3481"/>
      <c r="AY3481"/>
      <c r="AZ3481"/>
      <c r="BA3481"/>
      <c r="BB3481"/>
      <c r="BC3481"/>
    </row>
    <row r="3482" spans="1:55" x14ac:dyDescent="0.2">
      <c r="A3482" s="3" t="str">
        <f t="shared" si="54"/>
        <v>MexicoAR6_FAO2016</v>
      </c>
      <c r="B3482" t="s">
        <v>179</v>
      </c>
      <c r="C3482" t="s">
        <v>180</v>
      </c>
      <c r="D3482" t="s">
        <v>300</v>
      </c>
      <c r="E3482" t="s">
        <v>21</v>
      </c>
      <c r="F3482">
        <v>688.22911444350325</v>
      </c>
      <c r="G3482">
        <v>5.6635411976801864</v>
      </c>
      <c r="H3482" t="s">
        <v>124</v>
      </c>
      <c r="I3482" t="s">
        <v>98</v>
      </c>
      <c r="J3482">
        <v>1.4607607501523777E-2</v>
      </c>
      <c r="K3482">
        <v>0.73407464212614182</v>
      </c>
      <c r="L3482">
        <v>7.0772733031359947E-2</v>
      </c>
      <c r="M3482"/>
      <c r="N3482">
        <v>3.0332165987423547E-2</v>
      </c>
      <c r="O3482">
        <v>0.16482045885507479</v>
      </c>
      <c r="P3482">
        <v>0.12931152000000001</v>
      </c>
      <c r="Q3482">
        <v>3.8609264200000002</v>
      </c>
      <c r="R3482">
        <v>60.284725439999995</v>
      </c>
      <c r="S3482">
        <v>31.930434900000002</v>
      </c>
      <c r="T3482"/>
      <c r="U3482">
        <v>0.52870673999999995</v>
      </c>
      <c r="V3482"/>
      <c r="W3482">
        <v>1.37775954</v>
      </c>
      <c r="X3482">
        <v>14.821395600000001</v>
      </c>
      <c r="Y3482">
        <v>0.62422363999999997</v>
      </c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/>
      <c r="AW3482"/>
      <c r="AX3482"/>
      <c r="AY3482"/>
      <c r="AZ3482"/>
      <c r="BA3482"/>
      <c r="BB3482"/>
      <c r="BC3482"/>
    </row>
    <row r="3483" spans="1:55" x14ac:dyDescent="0.2">
      <c r="A3483" s="3" t="str">
        <f t="shared" si="54"/>
        <v>MexicoAR6_FAO2017</v>
      </c>
      <c r="B3483" t="s">
        <v>179</v>
      </c>
      <c r="C3483" t="s">
        <v>180</v>
      </c>
      <c r="D3483" t="s">
        <v>300</v>
      </c>
      <c r="E3483" t="s">
        <v>20</v>
      </c>
      <c r="F3483">
        <v>684.91789460577149</v>
      </c>
      <c r="G3483">
        <v>5.5757247785213053</v>
      </c>
      <c r="H3483" t="s">
        <v>47</v>
      </c>
      <c r="I3483" t="s">
        <v>96</v>
      </c>
      <c r="J3483">
        <v>1.4336420842427644E-2</v>
      </c>
      <c r="K3483">
        <v>0.72808390367290865</v>
      </c>
      <c r="L3483">
        <v>7.2450414147616563E-2</v>
      </c>
      <c r="M3483"/>
      <c r="N3483">
        <v>3.0892939505761743E-2</v>
      </c>
      <c r="O3483">
        <v>0.168572742673713</v>
      </c>
      <c r="P3483">
        <v>0.12977391999999999</v>
      </c>
      <c r="Q3483">
        <v>3.9363013799999997</v>
      </c>
      <c r="R3483">
        <v>61.078358880000003</v>
      </c>
      <c r="S3483">
        <v>31.950582300000001</v>
      </c>
      <c r="T3483"/>
      <c r="U3483">
        <v>0.46593066000000005</v>
      </c>
      <c r="V3483"/>
      <c r="W3483">
        <v>2.1139413599999997</v>
      </c>
      <c r="X3483">
        <v>14.821395600000001</v>
      </c>
      <c r="Y3483">
        <v>1.05052794</v>
      </c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  <c r="AW3483"/>
      <c r="AX3483"/>
      <c r="AY3483"/>
      <c r="AZ3483"/>
      <c r="BA3483"/>
      <c r="BB3483"/>
      <c r="BC3483"/>
    </row>
    <row r="3484" spans="1:55" x14ac:dyDescent="0.2">
      <c r="A3484" s="3" t="str">
        <f t="shared" si="54"/>
        <v>MexicoAR6_FAO2018</v>
      </c>
      <c r="B3484" t="s">
        <v>179</v>
      </c>
      <c r="C3484" t="s">
        <v>180</v>
      </c>
      <c r="D3484" t="s">
        <v>300</v>
      </c>
      <c r="E3484" t="s">
        <v>19</v>
      </c>
      <c r="F3484">
        <v>654.45532124765316</v>
      </c>
      <c r="G3484">
        <v>5.2772755881510145</v>
      </c>
      <c r="H3484" t="s">
        <v>51</v>
      </c>
      <c r="I3484" t="s">
        <v>96</v>
      </c>
      <c r="J3484">
        <v>1.3371778602292881E-2</v>
      </c>
      <c r="K3484">
        <v>0.71563460761941633</v>
      </c>
      <c r="L3484">
        <v>7.7220420111276444E-2</v>
      </c>
      <c r="M3484"/>
      <c r="N3484">
        <v>3.2305909578424802E-2</v>
      </c>
      <c r="O3484">
        <v>0.1748390626908824</v>
      </c>
      <c r="P3484">
        <v>0.14098304</v>
      </c>
      <c r="Q3484">
        <v>4.0291406400000005</v>
      </c>
      <c r="R3484">
        <v>61.905940639999997</v>
      </c>
      <c r="S3484">
        <v>31.460574600000001</v>
      </c>
      <c r="T3484"/>
      <c r="U3484">
        <v>0.134631</v>
      </c>
      <c r="V3484"/>
      <c r="W3484">
        <v>0.96339518000000002</v>
      </c>
      <c r="X3484">
        <v>14.821395600000001</v>
      </c>
      <c r="Y3484">
        <v>0.7477648400000001</v>
      </c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  <c r="AW3484"/>
      <c r="AX3484"/>
      <c r="AY3484"/>
      <c r="AZ3484"/>
      <c r="BA3484"/>
      <c r="BB3484"/>
      <c r="BC3484"/>
    </row>
    <row r="3485" spans="1:55" x14ac:dyDescent="0.2">
      <c r="A3485" s="3" t="str">
        <f t="shared" si="54"/>
        <v>MexicoAR6_FAO2019</v>
      </c>
      <c r="B3485" t="s">
        <v>179</v>
      </c>
      <c r="C3485" t="s">
        <v>180</v>
      </c>
      <c r="D3485" t="s">
        <v>300</v>
      </c>
      <c r="E3485" t="s">
        <v>18</v>
      </c>
      <c r="F3485">
        <v>664.10437044699199</v>
      </c>
      <c r="G3485">
        <v>5.3092114904442456</v>
      </c>
      <c r="H3485" t="s">
        <v>293</v>
      </c>
      <c r="I3485" t="s">
        <v>96</v>
      </c>
      <c r="J3485">
        <v>1.3496742026195691E-2</v>
      </c>
      <c r="K3485">
        <v>0.71611264433855071</v>
      </c>
      <c r="L3485">
        <v>7.7475840968424137E-2</v>
      </c>
      <c r="M3485"/>
      <c r="N3485">
        <v>2.9794144804232703E-2</v>
      </c>
      <c r="O3485">
        <v>0.17661736988879242</v>
      </c>
      <c r="P3485">
        <v>0.12027568</v>
      </c>
      <c r="Q3485">
        <v>4.1089441600000001</v>
      </c>
      <c r="R3485">
        <v>62.562929439999998</v>
      </c>
      <c r="S3485">
        <v>31.69257</v>
      </c>
      <c r="T3485"/>
      <c r="U3485">
        <v>0.68440023999999999</v>
      </c>
      <c r="V3485"/>
      <c r="W3485">
        <v>2.6775388000000002</v>
      </c>
      <c r="X3485">
        <v>14.821395600000001</v>
      </c>
      <c r="Y3485">
        <v>0.99155839999999995</v>
      </c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  <c r="AW3485"/>
      <c r="AX3485"/>
      <c r="AY3485"/>
      <c r="AZ3485"/>
      <c r="BA3485"/>
      <c r="BB3485"/>
      <c r="BC3485"/>
    </row>
    <row r="3486" spans="1:55" x14ac:dyDescent="0.2">
      <c r="A3486" s="3" t="str">
        <f t="shared" si="54"/>
        <v>MexicoAR6_FAO2020</v>
      </c>
      <c r="B3486" t="s">
        <v>179</v>
      </c>
      <c r="C3486" t="s">
        <v>180</v>
      </c>
      <c r="D3486" t="s">
        <v>300</v>
      </c>
      <c r="E3486" t="s">
        <v>107</v>
      </c>
      <c r="F3486">
        <v>595.63868033019992</v>
      </c>
      <c r="G3486">
        <v>4.7273548204657541</v>
      </c>
      <c r="H3486" t="s">
        <v>136</v>
      </c>
      <c r="I3486" t="s">
        <v>102</v>
      </c>
      <c r="J3486">
        <v>1.2734427313757667E-2</v>
      </c>
      <c r="K3486">
        <v>0.67848604403693435</v>
      </c>
      <c r="L3486">
        <v>8.791701422503119E-2</v>
      </c>
      <c r="M3486"/>
      <c r="N3486">
        <v>3.5155656973796648E-2</v>
      </c>
      <c r="O3486">
        <v>0.19844128476423781</v>
      </c>
      <c r="P3486">
        <v>0.14848752000000001</v>
      </c>
      <c r="Q3486">
        <v>4.1763528800000005</v>
      </c>
      <c r="R3486">
        <v>63.228926879999996</v>
      </c>
      <c r="S3486">
        <v>32.455304699999999</v>
      </c>
      <c r="T3486"/>
      <c r="U3486">
        <v>0.79967445999999998</v>
      </c>
      <c r="V3486"/>
      <c r="W3486">
        <v>2.2928744399999998</v>
      </c>
      <c r="X3486">
        <v>14.821395600000001</v>
      </c>
      <c r="Y3486">
        <v>0.71729095999999992</v>
      </c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  <c r="AW3486"/>
      <c r="AX3486"/>
      <c r="AY3486"/>
      <c r="AZ3486"/>
      <c r="BA3486"/>
      <c r="BB3486"/>
      <c r="BC3486"/>
    </row>
    <row r="3487" spans="1:55" x14ac:dyDescent="0.2">
      <c r="A3487" s="3" t="str">
        <f t="shared" si="54"/>
        <v>MexicoSAR_FAO1990</v>
      </c>
      <c r="B3487" t="s">
        <v>179</v>
      </c>
      <c r="C3487" t="s">
        <v>180</v>
      </c>
      <c r="D3487" t="s">
        <v>148</v>
      </c>
      <c r="E3487" t="s">
        <v>79</v>
      </c>
      <c r="F3487">
        <v>417.8010802785235</v>
      </c>
      <c r="G3487">
        <v>5.1125659826270544</v>
      </c>
      <c r="H3487" t="s">
        <v>56</v>
      </c>
      <c r="I3487" t="s">
        <v>245</v>
      </c>
      <c r="J3487">
        <v>1.3329239027262126E-2</v>
      </c>
      <c r="K3487">
        <v>0.70301333970395141</v>
      </c>
      <c r="L3487">
        <v>1.6703882132970017E-2</v>
      </c>
      <c r="M3487"/>
      <c r="N3487">
        <v>2.727716738406389E-2</v>
      </c>
      <c r="O3487">
        <v>0.25300561077901468</v>
      </c>
      <c r="P3487">
        <v>0.2541021</v>
      </c>
      <c r="Q3487">
        <v>3.0548769999999994</v>
      </c>
      <c r="R3487">
        <v>44.040506999999998</v>
      </c>
      <c r="S3487">
        <v>32.526625999999993</v>
      </c>
      <c r="T3487"/>
      <c r="U3487">
        <v>0.9620689</v>
      </c>
      <c r="V3487"/>
      <c r="W3487">
        <v>2.1431842999999997</v>
      </c>
      <c r="X3487">
        <v>22.314836100000001</v>
      </c>
      <c r="Y3487">
        <v>0.73693140000000001</v>
      </c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  <c r="AW3487"/>
      <c r="AX3487"/>
      <c r="AY3487"/>
      <c r="AZ3487"/>
      <c r="BA3487"/>
      <c r="BB3487"/>
      <c r="BC3487"/>
    </row>
    <row r="3488" spans="1:55" x14ac:dyDescent="0.2">
      <c r="A3488" s="3" t="str">
        <f t="shared" si="54"/>
        <v>MexicoSAR_FAO1991</v>
      </c>
      <c r="B3488" t="s">
        <v>179</v>
      </c>
      <c r="C3488" t="s">
        <v>180</v>
      </c>
      <c r="D3488" t="s">
        <v>148</v>
      </c>
      <c r="E3488" t="s">
        <v>78</v>
      </c>
      <c r="F3488">
        <v>436.66894407248321</v>
      </c>
      <c r="G3488">
        <v>5.2388792808641895</v>
      </c>
      <c r="H3488" t="s">
        <v>53</v>
      </c>
      <c r="I3488" t="s">
        <v>103</v>
      </c>
      <c r="J3488">
        <v>1.3854940528998336E-2</v>
      </c>
      <c r="K3488">
        <v>0.71773179917383756</v>
      </c>
      <c r="L3488">
        <v>1.7302329608184529E-2</v>
      </c>
      <c r="M3488"/>
      <c r="N3488">
        <v>2.6810024296247459E-2</v>
      </c>
      <c r="O3488">
        <v>0.23815584692173047</v>
      </c>
      <c r="P3488">
        <v>0.20441190000000001</v>
      </c>
      <c r="Q3488">
        <v>3.1141083000000003</v>
      </c>
      <c r="R3488">
        <v>43.755522300000003</v>
      </c>
      <c r="S3488">
        <v>31.122605</v>
      </c>
      <c r="T3488"/>
      <c r="U3488">
        <v>0.9620689</v>
      </c>
      <c r="V3488"/>
      <c r="W3488">
        <v>2.1431842999999997</v>
      </c>
      <c r="X3488">
        <v>22.314836100000001</v>
      </c>
      <c r="Y3488">
        <v>0.73693140000000001</v>
      </c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  <c r="AW3488"/>
      <c r="AX3488"/>
      <c r="AY3488"/>
      <c r="AZ3488"/>
      <c r="BA3488"/>
      <c r="BB3488"/>
      <c r="BC3488"/>
    </row>
    <row r="3489" spans="1:55" x14ac:dyDescent="0.2">
      <c r="A3489" s="3" t="str">
        <f t="shared" si="54"/>
        <v>MexicoSAR_FAO1992</v>
      </c>
      <c r="B3489" t="s">
        <v>179</v>
      </c>
      <c r="C3489" t="s">
        <v>180</v>
      </c>
      <c r="D3489" t="s">
        <v>148</v>
      </c>
      <c r="E3489" t="s">
        <v>76</v>
      </c>
      <c r="F3489">
        <v>440.00432866107383</v>
      </c>
      <c r="G3489">
        <v>5.1769378612740411</v>
      </c>
      <c r="H3489" t="s">
        <v>53</v>
      </c>
      <c r="I3489" t="s">
        <v>108</v>
      </c>
      <c r="J3489">
        <v>1.4000849779762254E-2</v>
      </c>
      <c r="K3489">
        <v>0.7186383577708827</v>
      </c>
      <c r="L3489">
        <v>1.8449023046436565E-2</v>
      </c>
      <c r="M3489"/>
      <c r="N3489">
        <v>2.7702636556080677E-2</v>
      </c>
      <c r="O3489">
        <v>0.23520998262660009</v>
      </c>
      <c r="P3489">
        <v>0.21798420000000002</v>
      </c>
      <c r="Q3489">
        <v>3.1643032999999998</v>
      </c>
      <c r="R3489">
        <v>42.938783999999998</v>
      </c>
      <c r="S3489">
        <v>31.353678999999996</v>
      </c>
      <c r="T3489"/>
      <c r="U3489">
        <v>0.9620689</v>
      </c>
      <c r="V3489"/>
      <c r="W3489">
        <v>2.1431842999999997</v>
      </c>
      <c r="X3489">
        <v>22.314836100000001</v>
      </c>
      <c r="Y3489">
        <v>0.73693140000000001</v>
      </c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  <c r="AW3489"/>
      <c r="AX3489"/>
      <c r="AY3489"/>
      <c r="AZ3489"/>
      <c r="BA3489"/>
      <c r="BB3489"/>
      <c r="BC3489"/>
    </row>
    <row r="3490" spans="1:55" x14ac:dyDescent="0.2">
      <c r="A3490" s="3" t="str">
        <f t="shared" si="54"/>
        <v>MexicoSAR_FAO1993</v>
      </c>
      <c r="B3490" t="s">
        <v>179</v>
      </c>
      <c r="C3490" t="s">
        <v>180</v>
      </c>
      <c r="D3490" t="s">
        <v>148</v>
      </c>
      <c r="E3490" t="s">
        <v>73</v>
      </c>
      <c r="F3490">
        <v>455.92588034295301</v>
      </c>
      <c r="G3490">
        <v>5.261789404522772</v>
      </c>
      <c r="H3490" t="s">
        <v>242</v>
      </c>
      <c r="I3490" t="s">
        <v>102</v>
      </c>
      <c r="J3490">
        <v>1.4439832967135817E-2</v>
      </c>
      <c r="K3490">
        <v>0.71315807340959303</v>
      </c>
      <c r="L3490">
        <v>2.8620902130373417E-2</v>
      </c>
      <c r="M3490"/>
      <c r="N3490">
        <v>2.8316093813952635E-2</v>
      </c>
      <c r="O3490">
        <v>0.22990493064608092</v>
      </c>
      <c r="P3490">
        <v>0.1420902</v>
      </c>
      <c r="Q3490">
        <v>3.2116099999999999</v>
      </c>
      <c r="R3490">
        <v>43.930418700000004</v>
      </c>
      <c r="S3490">
        <v>31.702801000000001</v>
      </c>
      <c r="T3490"/>
      <c r="U3490">
        <v>0.9620689</v>
      </c>
      <c r="V3490"/>
      <c r="W3490">
        <v>2.1431842999999997</v>
      </c>
      <c r="X3490">
        <v>22.314836100000001</v>
      </c>
      <c r="Y3490">
        <v>0.73693140000000001</v>
      </c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  <c r="AW3490"/>
      <c r="AX3490"/>
      <c r="AY3490"/>
      <c r="AZ3490"/>
      <c r="BA3490"/>
      <c r="BB3490"/>
      <c r="BC3490"/>
    </row>
    <row r="3491" spans="1:55" x14ac:dyDescent="0.2">
      <c r="A3491" s="3" t="str">
        <f t="shared" si="54"/>
        <v>MexicoSAR_FAO1994</v>
      </c>
      <c r="B3491" t="s">
        <v>179</v>
      </c>
      <c r="C3491" t="s">
        <v>180</v>
      </c>
      <c r="D3491" t="s">
        <v>148</v>
      </c>
      <c r="E3491" t="s">
        <v>70</v>
      </c>
      <c r="F3491">
        <v>482.75059609932885</v>
      </c>
      <c r="G3491">
        <v>5.4662712412564556</v>
      </c>
      <c r="H3491" t="s">
        <v>51</v>
      </c>
      <c r="I3491" t="s">
        <v>96</v>
      </c>
      <c r="J3491">
        <v>1.5160367415062858E-2</v>
      </c>
      <c r="K3491">
        <v>0.72519664963250696</v>
      </c>
      <c r="L3491">
        <v>2.8118245963195135E-2</v>
      </c>
      <c r="M3491"/>
      <c r="N3491">
        <v>2.9823681454424652E-2</v>
      </c>
      <c r="O3491">
        <v>0.21686142294987332</v>
      </c>
      <c r="P3491">
        <v>0.21165900000000001</v>
      </c>
      <c r="Q3491">
        <v>3.2160214000000003</v>
      </c>
      <c r="R3491">
        <v>43.689767099999997</v>
      </c>
      <c r="S3491">
        <v>31.674529</v>
      </c>
      <c r="T3491"/>
      <c r="U3491">
        <v>0.9620689</v>
      </c>
      <c r="V3491"/>
      <c r="W3491">
        <v>2.1431842999999997</v>
      </c>
      <c r="X3491">
        <v>22.314836100000001</v>
      </c>
      <c r="Y3491">
        <v>0.73693140000000001</v>
      </c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  <c r="AW3491"/>
      <c r="AX3491"/>
      <c r="AY3491"/>
      <c r="AZ3491"/>
      <c r="BA3491"/>
      <c r="BB3491"/>
      <c r="BC3491"/>
    </row>
    <row r="3492" spans="1:55" x14ac:dyDescent="0.2">
      <c r="A3492" s="3" t="str">
        <f t="shared" si="54"/>
        <v>MexicoSAR_FAO1995</v>
      </c>
      <c r="B3492" t="s">
        <v>179</v>
      </c>
      <c r="C3492" t="s">
        <v>180</v>
      </c>
      <c r="D3492" t="s">
        <v>148</v>
      </c>
      <c r="E3492" t="s">
        <v>68</v>
      </c>
      <c r="F3492">
        <v>461.94206558053691</v>
      </c>
      <c r="G3492">
        <v>5.1344255097772047</v>
      </c>
      <c r="H3492" t="s">
        <v>113</v>
      </c>
      <c r="I3492" t="s">
        <v>96</v>
      </c>
      <c r="J3492">
        <v>1.4170746954727838E-2</v>
      </c>
      <c r="K3492">
        <v>0.72047504845066346</v>
      </c>
      <c r="L3492">
        <v>3.0517874535377607E-2</v>
      </c>
      <c r="M3492"/>
      <c r="N3492">
        <v>2.5985498819888722E-2</v>
      </c>
      <c r="O3492">
        <v>0.22302157819407017</v>
      </c>
      <c r="P3492">
        <v>0.18910079999999999</v>
      </c>
      <c r="Q3492">
        <v>3.1947105000000002</v>
      </c>
      <c r="R3492">
        <v>43.150831500000002</v>
      </c>
      <c r="S3492">
        <v>30.606269000000001</v>
      </c>
      <c r="T3492"/>
      <c r="U3492">
        <v>0.9620689</v>
      </c>
      <c r="V3492"/>
      <c r="W3492">
        <v>2.1431842999999997</v>
      </c>
      <c r="X3492">
        <v>22.314836100000001</v>
      </c>
      <c r="Y3492">
        <v>0.73693140000000001</v>
      </c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  <c r="AW3492"/>
      <c r="AX3492"/>
      <c r="AY3492"/>
      <c r="AZ3492"/>
      <c r="BA3492"/>
      <c r="BB3492"/>
      <c r="BC3492"/>
    </row>
    <row r="3493" spans="1:55" x14ac:dyDescent="0.2">
      <c r="A3493" s="3" t="str">
        <f t="shared" si="54"/>
        <v>MexicoSAR_FAO1996</v>
      </c>
      <c r="B3493" t="s">
        <v>179</v>
      </c>
      <c r="C3493" t="s">
        <v>180</v>
      </c>
      <c r="D3493" t="s">
        <v>148</v>
      </c>
      <c r="E3493" t="s">
        <v>65</v>
      </c>
      <c r="F3493">
        <v>479.14303922818789</v>
      </c>
      <c r="G3493">
        <v>5.231587095160287</v>
      </c>
      <c r="H3493" t="s">
        <v>51</v>
      </c>
      <c r="I3493" t="s">
        <v>96</v>
      </c>
      <c r="J3493">
        <v>1.4538787650408173E-2</v>
      </c>
      <c r="K3493">
        <v>0.72946916810312223</v>
      </c>
      <c r="L3493">
        <v>3.0394994412230689E-2</v>
      </c>
      <c r="M3493"/>
      <c r="N3493">
        <v>2.8114965463548153E-2</v>
      </c>
      <c r="O3493">
        <v>0.2120208720210989</v>
      </c>
      <c r="P3493">
        <v>0.20920409999999998</v>
      </c>
      <c r="Q3493">
        <v>3.1176063999999997</v>
      </c>
      <c r="R3493">
        <v>41.904830099999998</v>
      </c>
      <c r="S3493">
        <v>31.200569999999999</v>
      </c>
      <c r="T3493"/>
      <c r="U3493">
        <v>1.1226090999999998</v>
      </c>
      <c r="V3493"/>
      <c r="W3493">
        <v>1.5109204999999999</v>
      </c>
      <c r="X3493">
        <v>22.314836100000001</v>
      </c>
      <c r="Y3493">
        <v>0.64108659999999995</v>
      </c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  <c r="AW3493"/>
      <c r="AX3493"/>
      <c r="AY3493"/>
      <c r="AZ3493"/>
      <c r="BA3493"/>
      <c r="BB3493"/>
      <c r="BC3493"/>
    </row>
    <row r="3494" spans="1:55" x14ac:dyDescent="0.2">
      <c r="A3494" s="3" t="str">
        <f t="shared" si="54"/>
        <v>MexicoSAR_FAO1997</v>
      </c>
      <c r="B3494" t="s">
        <v>179</v>
      </c>
      <c r="C3494" t="s">
        <v>180</v>
      </c>
      <c r="D3494" t="s">
        <v>148</v>
      </c>
      <c r="E3494" t="s">
        <v>64</v>
      </c>
      <c r="F3494">
        <v>501.98303683221474</v>
      </c>
      <c r="G3494">
        <v>5.3870612713526631</v>
      </c>
      <c r="H3494" t="s">
        <v>116</v>
      </c>
      <c r="I3494" t="s">
        <v>96</v>
      </c>
      <c r="J3494">
        <v>1.4656358810973743E-2</v>
      </c>
      <c r="K3494">
        <v>0.73966396389669131</v>
      </c>
      <c r="L3494">
        <v>2.8958468580401065E-2</v>
      </c>
      <c r="M3494"/>
      <c r="N3494">
        <v>2.7608592289209793E-2</v>
      </c>
      <c r="O3494">
        <v>0.20376897523369783</v>
      </c>
      <c r="P3494">
        <v>0.27360689999999999</v>
      </c>
      <c r="Q3494">
        <v>3.1813885000000002</v>
      </c>
      <c r="R3494">
        <v>42.423229800000001</v>
      </c>
      <c r="S3494">
        <v>31.300545</v>
      </c>
      <c r="T3494"/>
      <c r="U3494">
        <v>1.1164672</v>
      </c>
      <c r="V3494"/>
      <c r="W3494">
        <v>1.7209196000000002</v>
      </c>
      <c r="X3494">
        <v>22.314836100000001</v>
      </c>
      <c r="Y3494">
        <v>0.43626329999999997</v>
      </c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  <c r="AW3494"/>
      <c r="AX3494"/>
      <c r="AY3494"/>
      <c r="AZ3494"/>
      <c r="BA3494"/>
      <c r="BB3494"/>
      <c r="BC3494"/>
    </row>
    <row r="3495" spans="1:55" x14ac:dyDescent="0.2">
      <c r="A3495" s="3" t="str">
        <f t="shared" si="54"/>
        <v>MexicoSAR_FAO1998</v>
      </c>
      <c r="B3495" t="s">
        <v>179</v>
      </c>
      <c r="C3495" t="s">
        <v>180</v>
      </c>
      <c r="D3495" t="s">
        <v>148</v>
      </c>
      <c r="E3495" t="s">
        <v>62</v>
      </c>
      <c r="F3495">
        <v>534.24557125436252</v>
      </c>
      <c r="G3495">
        <v>5.6374473204736191</v>
      </c>
      <c r="H3495" t="s">
        <v>47</v>
      </c>
      <c r="I3495" t="s">
        <v>96</v>
      </c>
      <c r="J3495">
        <v>1.5813485229125748E-2</v>
      </c>
      <c r="K3495">
        <v>0.73699445037963396</v>
      </c>
      <c r="L3495">
        <v>2.716651439135629E-2</v>
      </c>
      <c r="M3495"/>
      <c r="N3495">
        <v>2.6736206659538804E-2</v>
      </c>
      <c r="O3495">
        <v>0.20910282856947091</v>
      </c>
      <c r="P3495">
        <v>0.24484110000000001</v>
      </c>
      <c r="Q3495">
        <v>3.1060662000000003</v>
      </c>
      <c r="R3495">
        <v>42.740092499999996</v>
      </c>
      <c r="S3495">
        <v>32.325807999999995</v>
      </c>
      <c r="T3495"/>
      <c r="U3495">
        <v>5.3735697</v>
      </c>
      <c r="V3495"/>
      <c r="W3495">
        <v>9.2737138999999988</v>
      </c>
      <c r="X3495">
        <v>22.314836100000001</v>
      </c>
      <c r="Y3495">
        <v>1.0320981000000002</v>
      </c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  <c r="AW3495"/>
      <c r="AX3495"/>
      <c r="AY3495"/>
      <c r="AZ3495"/>
      <c r="BA3495"/>
      <c r="BB3495"/>
      <c r="BC3495"/>
    </row>
    <row r="3496" spans="1:55" x14ac:dyDescent="0.2">
      <c r="A3496" s="3" t="str">
        <f t="shared" si="54"/>
        <v>MexicoSAR_FAO1999</v>
      </c>
      <c r="B3496" t="s">
        <v>179</v>
      </c>
      <c r="C3496" t="s">
        <v>180</v>
      </c>
      <c r="D3496" t="s">
        <v>148</v>
      </c>
      <c r="E3496" t="s">
        <v>60</v>
      </c>
      <c r="F3496">
        <v>517.76393068523487</v>
      </c>
      <c r="G3496">
        <v>5.3746296970454903</v>
      </c>
      <c r="H3496" t="s">
        <v>49</v>
      </c>
      <c r="I3496" t="s">
        <v>96</v>
      </c>
      <c r="J3496">
        <v>1.5321262032243531E-2</v>
      </c>
      <c r="K3496">
        <v>0.73871186291220348</v>
      </c>
      <c r="L3496">
        <v>2.9391618647246896E-2</v>
      </c>
      <c r="M3496"/>
      <c r="N3496">
        <v>2.8274381687085477E-2</v>
      </c>
      <c r="O3496">
        <v>0.20362213675346411</v>
      </c>
      <c r="P3496">
        <v>0.1990905</v>
      </c>
      <c r="Q3496">
        <v>3.1555498000000002</v>
      </c>
      <c r="R3496">
        <v>41.747790000000002</v>
      </c>
      <c r="S3496">
        <v>31.703018</v>
      </c>
      <c r="T3496"/>
      <c r="U3496">
        <v>2.0536509000000001</v>
      </c>
      <c r="V3496"/>
      <c r="W3496">
        <v>4.9203488999999996</v>
      </c>
      <c r="X3496">
        <v>22.314836100000001</v>
      </c>
      <c r="Y3496">
        <v>0.7725765</v>
      </c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  <c r="AW3496"/>
      <c r="AX3496"/>
      <c r="AY3496"/>
      <c r="AZ3496"/>
      <c r="BA3496"/>
      <c r="BB3496"/>
      <c r="BC3496"/>
    </row>
    <row r="3497" spans="1:55" x14ac:dyDescent="0.2">
      <c r="A3497" s="3" t="str">
        <f t="shared" si="54"/>
        <v>MexicoSAR_FAO2000</v>
      </c>
      <c r="B3497" t="s">
        <v>179</v>
      </c>
      <c r="C3497" t="s">
        <v>180</v>
      </c>
      <c r="D3497" t="s">
        <v>148</v>
      </c>
      <c r="E3497" t="s">
        <v>58</v>
      </c>
      <c r="F3497">
        <v>544.3503084926175</v>
      </c>
      <c r="G3497">
        <v>5.5617775094965749</v>
      </c>
      <c r="H3497" t="s">
        <v>126</v>
      </c>
      <c r="I3497" t="s">
        <v>96</v>
      </c>
      <c r="J3497">
        <v>1.5776850981681578E-2</v>
      </c>
      <c r="K3497">
        <v>0.74775629138481114</v>
      </c>
      <c r="L3497">
        <v>2.9577075182677801E-2</v>
      </c>
      <c r="M3497"/>
      <c r="N3497">
        <v>2.7456235014153018E-2</v>
      </c>
      <c r="O3497">
        <v>0.19521039841835813</v>
      </c>
      <c r="P3497">
        <v>0.20267309999999997</v>
      </c>
      <c r="Q3497">
        <v>3.1699877999999999</v>
      </c>
      <c r="R3497">
        <v>42.198725099999997</v>
      </c>
      <c r="S3497">
        <v>32.150627</v>
      </c>
      <c r="T3497"/>
      <c r="U3497">
        <v>2.0103084</v>
      </c>
      <c r="V3497"/>
      <c r="W3497">
        <v>4.9333010999999996</v>
      </c>
      <c r="X3497">
        <v>22.314836100000001</v>
      </c>
      <c r="Y3497">
        <v>0.67959690000000006</v>
      </c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  <c r="AW3497"/>
      <c r="AX3497"/>
      <c r="AY3497"/>
      <c r="AZ3497"/>
      <c r="BA3497"/>
      <c r="BB3497"/>
      <c r="BC3497"/>
    </row>
    <row r="3498" spans="1:55" x14ac:dyDescent="0.2">
      <c r="A3498" s="3" t="str">
        <f t="shared" si="54"/>
        <v>MexicoSAR_FAO2001</v>
      </c>
      <c r="B3498" t="s">
        <v>179</v>
      </c>
      <c r="C3498" t="s">
        <v>180</v>
      </c>
      <c r="D3498" t="s">
        <v>148</v>
      </c>
      <c r="E3498" t="s">
        <v>55</v>
      </c>
      <c r="F3498">
        <v>452.2414473409396</v>
      </c>
      <c r="G3498">
        <v>4.5499742132157497</v>
      </c>
      <c r="H3498" t="s">
        <v>113</v>
      </c>
      <c r="I3498" t="s">
        <v>108</v>
      </c>
      <c r="J3498">
        <v>1.3076087106606307E-2</v>
      </c>
      <c r="K3498">
        <v>0.90152279393705104</v>
      </c>
      <c r="L3498">
        <v>3.671784197940052E-2</v>
      </c>
      <c r="M3498"/>
      <c r="N3498">
        <v>3.1794774858749077E-2</v>
      </c>
      <c r="O3498">
        <v>2.996458922479937E-2</v>
      </c>
      <c r="P3498">
        <v>0.128331</v>
      </c>
      <c r="Q3498">
        <v>3.1867383</v>
      </c>
      <c r="R3498">
        <v>42.348742799999997</v>
      </c>
      <c r="S3498">
        <v>32.670931000000003</v>
      </c>
      <c r="T3498"/>
      <c r="U3498">
        <v>0.16346250000000001</v>
      </c>
      <c r="V3498"/>
      <c r="W3498">
        <v>0.7750089</v>
      </c>
      <c r="X3498">
        <v>14.7860785</v>
      </c>
      <c r="Y3498">
        <v>0.50426179999999998</v>
      </c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  <c r="AW3498"/>
      <c r="AX3498"/>
      <c r="AY3498"/>
      <c r="AZ3498"/>
      <c r="BA3498"/>
      <c r="BB3498"/>
      <c r="BC3498"/>
    </row>
    <row r="3499" spans="1:55" x14ac:dyDescent="0.2">
      <c r="A3499" s="3" t="str">
        <f t="shared" si="54"/>
        <v>MexicoSAR_FAO2002</v>
      </c>
      <c r="B3499" t="s">
        <v>179</v>
      </c>
      <c r="C3499" t="s">
        <v>180</v>
      </c>
      <c r="D3499" t="s">
        <v>148</v>
      </c>
      <c r="E3499" t="s">
        <v>52</v>
      </c>
      <c r="F3499">
        <v>461.18493597583893</v>
      </c>
      <c r="G3499">
        <v>4.5699393145927294</v>
      </c>
      <c r="H3499" t="s">
        <v>293</v>
      </c>
      <c r="I3499" t="s">
        <v>108</v>
      </c>
      <c r="J3499">
        <v>1.2996476757218637E-2</v>
      </c>
      <c r="K3499">
        <v>0.9002566128863978</v>
      </c>
      <c r="L3499">
        <v>3.7477308237373767E-2</v>
      </c>
      <c r="M3499"/>
      <c r="N3499">
        <v>3.1976152839416641E-2</v>
      </c>
      <c r="O3499">
        <v>3.0289926036811899E-2</v>
      </c>
      <c r="P3499">
        <v>0.12164250000000001</v>
      </c>
      <c r="Q3499">
        <v>3.2024645</v>
      </c>
      <c r="R3499">
        <v>43.355808300000007</v>
      </c>
      <c r="S3499">
        <v>31.050716000000001</v>
      </c>
      <c r="T3499"/>
      <c r="U3499">
        <v>0.87355240000000001</v>
      </c>
      <c r="V3499"/>
      <c r="W3499">
        <v>1.6594081000000001</v>
      </c>
      <c r="X3499">
        <v>14.7860785</v>
      </c>
      <c r="Y3499">
        <v>0.69756600000000002</v>
      </c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  <c r="AW3499"/>
      <c r="AX3499"/>
      <c r="AY3499"/>
      <c r="AZ3499"/>
      <c r="BA3499"/>
      <c r="BB3499"/>
      <c r="BC3499"/>
    </row>
    <row r="3500" spans="1:55" x14ac:dyDescent="0.2">
      <c r="A3500" s="3" t="str">
        <f t="shared" si="54"/>
        <v>MexicoSAR_FAO2003</v>
      </c>
      <c r="B3500" t="s">
        <v>179</v>
      </c>
      <c r="C3500" t="s">
        <v>180</v>
      </c>
      <c r="D3500" t="s">
        <v>148</v>
      </c>
      <c r="E3500" t="s">
        <v>50</v>
      </c>
      <c r="F3500">
        <v>486.71022365302008</v>
      </c>
      <c r="G3500">
        <v>4.7516680172043682</v>
      </c>
      <c r="H3500" t="s">
        <v>246</v>
      </c>
      <c r="I3500" t="s">
        <v>108</v>
      </c>
      <c r="J3500">
        <v>1.3348613587790025E-2</v>
      </c>
      <c r="K3500">
        <v>0.89834083547981181</v>
      </c>
      <c r="L3500">
        <v>3.6712070409966047E-2</v>
      </c>
      <c r="M3500"/>
      <c r="N3500">
        <v>3.048628686825804E-2</v>
      </c>
      <c r="O3500">
        <v>3.4460807241964153E-2</v>
      </c>
      <c r="P3500">
        <v>0.144648</v>
      </c>
      <c r="Q3500">
        <v>3.1612381999999997</v>
      </c>
      <c r="R3500">
        <v>43.4525091</v>
      </c>
      <c r="S3500">
        <v>31.308512</v>
      </c>
      <c r="T3500"/>
      <c r="U3500">
        <v>2.5772637</v>
      </c>
      <c r="V3500"/>
      <c r="W3500">
        <v>3.7197947</v>
      </c>
      <c r="X3500">
        <v>14.7860785</v>
      </c>
      <c r="Y3500">
        <v>1.0725454999999999</v>
      </c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  <c r="AW3500"/>
      <c r="AX3500"/>
      <c r="AY3500"/>
      <c r="AZ3500"/>
      <c r="BA3500"/>
      <c r="BB3500"/>
      <c r="BC3500"/>
    </row>
    <row r="3501" spans="1:55" x14ac:dyDescent="0.2">
      <c r="A3501" s="3" t="str">
        <f t="shared" si="54"/>
        <v>MexicoSAR_FAO2004</v>
      </c>
      <c r="B3501" t="s">
        <v>179</v>
      </c>
      <c r="C3501" t="s">
        <v>180</v>
      </c>
      <c r="D3501" t="s">
        <v>148</v>
      </c>
      <c r="E3501" t="s">
        <v>46</v>
      </c>
      <c r="F3501">
        <v>492.89936782281882</v>
      </c>
      <c r="G3501">
        <v>4.7418876585516605</v>
      </c>
      <c r="H3501" t="s">
        <v>293</v>
      </c>
      <c r="I3501" t="s">
        <v>108</v>
      </c>
      <c r="J3501">
        <v>1.2892892711046532E-2</v>
      </c>
      <c r="K3501">
        <v>0.90648582366092834</v>
      </c>
      <c r="L3501">
        <v>3.788428474250425E-2</v>
      </c>
      <c r="M3501"/>
      <c r="N3501">
        <v>3.1524396285258639E-2</v>
      </c>
      <c r="O3501">
        <v>2.4105495311308744E-2</v>
      </c>
      <c r="P3501">
        <v>0.1504335</v>
      </c>
      <c r="Q3501">
        <v>3.2353904000000004</v>
      </c>
      <c r="R3501">
        <v>43.229646600000002</v>
      </c>
      <c r="S3501">
        <v>30.436606000000001</v>
      </c>
      <c r="T3501"/>
      <c r="U3501">
        <v>0.21323770000000003</v>
      </c>
      <c r="V3501"/>
      <c r="W3501">
        <v>0.53707479999999996</v>
      </c>
      <c r="X3501">
        <v>14.7860785</v>
      </c>
      <c r="Y3501">
        <v>0.36838980000000004</v>
      </c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  <c r="AW3501"/>
      <c r="AX3501"/>
      <c r="AY3501"/>
      <c r="AZ3501"/>
      <c r="BA3501"/>
      <c r="BB3501"/>
      <c r="BC3501"/>
    </row>
    <row r="3502" spans="1:55" x14ac:dyDescent="0.2">
      <c r="A3502" s="3" t="str">
        <f t="shared" si="54"/>
        <v>MexicoSAR_FAO2005</v>
      </c>
      <c r="B3502" t="s">
        <v>179</v>
      </c>
      <c r="C3502" t="s">
        <v>180</v>
      </c>
      <c r="D3502" t="s">
        <v>148</v>
      </c>
      <c r="E3502" t="s">
        <v>43</v>
      </c>
      <c r="F3502">
        <v>515.91739555570473</v>
      </c>
      <c r="G3502">
        <v>4.8928835626838696</v>
      </c>
      <c r="H3502" t="s">
        <v>293</v>
      </c>
      <c r="I3502" t="s">
        <v>102</v>
      </c>
      <c r="J3502">
        <v>1.3185893629333324E-2</v>
      </c>
      <c r="K3502">
        <v>0.89858143444913063</v>
      </c>
      <c r="L3502">
        <v>3.8367576225412904E-2</v>
      </c>
      <c r="M3502"/>
      <c r="N3502">
        <v>3.2689191419557513E-2</v>
      </c>
      <c r="O3502">
        <v>3.036179790589888E-2</v>
      </c>
      <c r="P3502">
        <v>0.13857060000000002</v>
      </c>
      <c r="Q3502">
        <v>3.2568046000000006</v>
      </c>
      <c r="R3502">
        <v>42.9296826</v>
      </c>
      <c r="S3502">
        <v>32.009235999999994</v>
      </c>
      <c r="T3502"/>
      <c r="U3502">
        <v>0.81524410000000003</v>
      </c>
      <c r="V3502"/>
      <c r="W3502">
        <v>2.2416932000000003</v>
      </c>
      <c r="X3502">
        <v>14.7860785</v>
      </c>
      <c r="Y3502">
        <v>1.2445952000000002</v>
      </c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  <c r="AW3502"/>
      <c r="AX3502"/>
      <c r="AY3502"/>
      <c r="AZ3502"/>
      <c r="BA3502"/>
      <c r="BB3502"/>
      <c r="BC3502"/>
    </row>
    <row r="3503" spans="1:55" x14ac:dyDescent="0.2">
      <c r="A3503" s="3" t="str">
        <f t="shared" si="54"/>
        <v>MexicoSAR_FAO2006</v>
      </c>
      <c r="B3503" t="s">
        <v>179</v>
      </c>
      <c r="C3503" t="s">
        <v>180</v>
      </c>
      <c r="D3503" t="s">
        <v>148</v>
      </c>
      <c r="E3503" t="s">
        <v>39</v>
      </c>
      <c r="F3503">
        <v>532.99238222550332</v>
      </c>
      <c r="G3503">
        <v>4.9865131343686464</v>
      </c>
      <c r="H3503" t="s">
        <v>246</v>
      </c>
      <c r="I3503" t="s">
        <v>102</v>
      </c>
      <c r="J3503">
        <v>1.3145193637113681E-2</v>
      </c>
      <c r="K3503">
        <v>0.89864855446068104</v>
      </c>
      <c r="L3503">
        <v>4.0791202135420854E-2</v>
      </c>
      <c r="M3503"/>
      <c r="N3503">
        <v>3.3829357794407218E-2</v>
      </c>
      <c r="O3503">
        <v>2.6730885609490922E-2</v>
      </c>
      <c r="P3503">
        <v>0.16988999999999999</v>
      </c>
      <c r="Q3503">
        <v>3.2949261999999999</v>
      </c>
      <c r="R3503">
        <v>43.168198499999995</v>
      </c>
      <c r="S3503">
        <v>31.375688999999998</v>
      </c>
      <c r="T3503"/>
      <c r="U3503">
        <v>0.95661330000000011</v>
      </c>
      <c r="V3503"/>
      <c r="W3503">
        <v>1.7419842000000003</v>
      </c>
      <c r="X3503">
        <v>14.7860785</v>
      </c>
      <c r="Y3503">
        <v>0.59760749999999996</v>
      </c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  <c r="AW3503"/>
      <c r="AX3503"/>
      <c r="AY3503"/>
      <c r="AZ3503"/>
      <c r="BA3503"/>
      <c r="BB3503"/>
      <c r="BC3503"/>
    </row>
    <row r="3504" spans="1:55" x14ac:dyDescent="0.2">
      <c r="A3504" s="3" t="str">
        <f t="shared" si="54"/>
        <v>MexicoSAR_FAO2007</v>
      </c>
      <c r="B3504" t="s">
        <v>179</v>
      </c>
      <c r="C3504" t="s">
        <v>180</v>
      </c>
      <c r="D3504" t="s">
        <v>148</v>
      </c>
      <c r="E3504" t="s">
        <v>37</v>
      </c>
      <c r="F3504">
        <v>542.64671595906032</v>
      </c>
      <c r="G3504">
        <v>5.0104507838308399</v>
      </c>
      <c r="H3504" t="s">
        <v>133</v>
      </c>
      <c r="I3504" t="s">
        <v>102</v>
      </c>
      <c r="J3504">
        <v>1.3144861652020853E-2</v>
      </c>
      <c r="K3504">
        <v>0.89461495772819832</v>
      </c>
      <c r="L3504">
        <v>4.2415828425904432E-2</v>
      </c>
      <c r="M3504"/>
      <c r="N3504">
        <v>3.5346735612506827E-2</v>
      </c>
      <c r="O3504">
        <v>2.7622478233390511E-2</v>
      </c>
      <c r="P3504">
        <v>0.1710429</v>
      </c>
      <c r="Q3504">
        <v>3.3101077000000001</v>
      </c>
      <c r="R3504">
        <v>43.5085707</v>
      </c>
      <c r="S3504">
        <v>32.164019000000003</v>
      </c>
      <c r="T3504"/>
      <c r="U3504">
        <v>0.35171069999999999</v>
      </c>
      <c r="V3504"/>
      <c r="W3504">
        <v>1.1494326999999998</v>
      </c>
      <c r="X3504">
        <v>14.7860785</v>
      </c>
      <c r="Y3504">
        <v>0.78196890000000008</v>
      </c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  <c r="AW3504"/>
      <c r="AX3504"/>
      <c r="AY3504"/>
      <c r="AZ3504"/>
      <c r="BA3504"/>
      <c r="BB3504"/>
      <c r="BC3504"/>
    </row>
    <row r="3505" spans="1:55" x14ac:dyDescent="0.2">
      <c r="A3505" s="3" t="str">
        <f t="shared" si="54"/>
        <v>MexicoSAR_FAO2008</v>
      </c>
      <c r="B3505" t="s">
        <v>179</v>
      </c>
      <c r="C3505" t="s">
        <v>180</v>
      </c>
      <c r="D3505" t="s">
        <v>148</v>
      </c>
      <c r="E3505" t="s">
        <v>33</v>
      </c>
      <c r="F3505">
        <v>545.13631510671132</v>
      </c>
      <c r="G3505">
        <v>4.9700401586108613</v>
      </c>
      <c r="H3505" t="s">
        <v>51</v>
      </c>
      <c r="I3505" t="s">
        <v>102</v>
      </c>
      <c r="J3505">
        <v>1.3140254925956553E-2</v>
      </c>
      <c r="K3505">
        <v>0.89335669906962645</v>
      </c>
      <c r="L3505">
        <v>4.463885330265794E-2</v>
      </c>
      <c r="M3505"/>
      <c r="N3505">
        <v>3.4591329686610058E-2</v>
      </c>
      <c r="O3505">
        <v>2.7413117941105611E-2</v>
      </c>
      <c r="P3505">
        <v>0.12122880000000001</v>
      </c>
      <c r="Q3505">
        <v>3.3247664000000001</v>
      </c>
      <c r="R3505">
        <v>43.985886000000001</v>
      </c>
      <c r="S3505">
        <v>31.202120000000004</v>
      </c>
      <c r="T3505"/>
      <c r="U3505">
        <v>0.59502750000000004</v>
      </c>
      <c r="V3505"/>
      <c r="W3505">
        <v>1.6386321000000001</v>
      </c>
      <c r="X3505">
        <v>14.7860785</v>
      </c>
      <c r="Y3505">
        <v>0.76297190000000004</v>
      </c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  <c r="AW3505"/>
      <c r="AX3505"/>
      <c r="AY3505"/>
      <c r="AZ3505"/>
      <c r="BA3505"/>
      <c r="BB3505"/>
      <c r="BC3505"/>
    </row>
    <row r="3506" spans="1:55" x14ac:dyDescent="0.2">
      <c r="A3506" s="3" t="str">
        <f t="shared" si="54"/>
        <v>MexicoSAR_FAO2009</v>
      </c>
      <c r="B3506" t="s">
        <v>179</v>
      </c>
      <c r="C3506" t="s">
        <v>180</v>
      </c>
      <c r="D3506" t="s">
        <v>148</v>
      </c>
      <c r="E3506" t="s">
        <v>31</v>
      </c>
      <c r="F3506">
        <v>533.89762239664435</v>
      </c>
      <c r="G3506">
        <v>4.8077476130416841</v>
      </c>
      <c r="H3506" t="s">
        <v>293</v>
      </c>
      <c r="I3506" t="s">
        <v>102</v>
      </c>
      <c r="J3506">
        <v>1.2891526048604118E-2</v>
      </c>
      <c r="K3506">
        <v>0.88850102828183308</v>
      </c>
      <c r="L3506">
        <v>4.7203675279297141E-2</v>
      </c>
      <c r="M3506"/>
      <c r="N3506">
        <v>3.3875951570661415E-2</v>
      </c>
      <c r="O3506">
        <v>3.0419344868208357E-2</v>
      </c>
      <c r="P3506">
        <v>0.13073759999999998</v>
      </c>
      <c r="Q3506">
        <v>3.3452885000000006</v>
      </c>
      <c r="R3506">
        <v>44.661411900000004</v>
      </c>
      <c r="S3506">
        <v>31.864931000000002</v>
      </c>
      <c r="T3506"/>
      <c r="U3506">
        <v>0.83306139999999995</v>
      </c>
      <c r="V3506"/>
      <c r="W3506">
        <v>1.6117302</v>
      </c>
      <c r="X3506">
        <v>14.7860785</v>
      </c>
      <c r="Y3506">
        <v>0.80509010000000003</v>
      </c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/>
      <c r="AW3506"/>
      <c r="AX3506"/>
      <c r="AY3506"/>
      <c r="AZ3506"/>
      <c r="BA3506"/>
      <c r="BB3506"/>
      <c r="BC3506"/>
    </row>
    <row r="3507" spans="1:55" x14ac:dyDescent="0.2">
      <c r="A3507" s="3" t="str">
        <f t="shared" si="54"/>
        <v>MexicoSAR_FAO2010</v>
      </c>
      <c r="B3507" t="s">
        <v>179</v>
      </c>
      <c r="C3507" t="s">
        <v>180</v>
      </c>
      <c r="D3507" t="s">
        <v>148</v>
      </c>
      <c r="E3507" t="s">
        <v>30</v>
      </c>
      <c r="F3507">
        <v>549.43548816107375</v>
      </c>
      <c r="G3507">
        <v>4.8824648126104924</v>
      </c>
      <c r="H3507" t="s">
        <v>246</v>
      </c>
      <c r="I3507" t="s">
        <v>102</v>
      </c>
      <c r="J3507">
        <v>1.2731569528043545E-2</v>
      </c>
      <c r="K3507">
        <v>0.89105130394771448</v>
      </c>
      <c r="L3507">
        <v>4.8032226837636069E-2</v>
      </c>
      <c r="M3507"/>
      <c r="N3507">
        <v>3.1454994030042385E-2</v>
      </c>
      <c r="O3507">
        <v>2.9461475184607178E-2</v>
      </c>
      <c r="P3507">
        <v>0.10064669999999999</v>
      </c>
      <c r="Q3507">
        <v>3.3770312000000002</v>
      </c>
      <c r="R3507">
        <v>45.080128799999997</v>
      </c>
      <c r="S3507">
        <v>32.507902000000001</v>
      </c>
      <c r="T3507"/>
      <c r="U3507">
        <v>0.22673540000000003</v>
      </c>
      <c r="V3507"/>
      <c r="W3507">
        <v>0.80395609999999995</v>
      </c>
      <c r="X3507">
        <v>14.7860785</v>
      </c>
      <c r="Y3507">
        <v>0.42896610000000002</v>
      </c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/>
      <c r="AW3507"/>
      <c r="AX3507"/>
      <c r="AY3507"/>
      <c r="AZ3507"/>
      <c r="BA3507"/>
      <c r="BB3507"/>
      <c r="BC3507"/>
    </row>
    <row r="3508" spans="1:55" x14ac:dyDescent="0.2">
      <c r="A3508" s="3" t="str">
        <f t="shared" si="54"/>
        <v>MexicoSAR_FAO2011</v>
      </c>
      <c r="B3508" t="s">
        <v>179</v>
      </c>
      <c r="C3508" t="s">
        <v>180</v>
      </c>
      <c r="D3508" t="s">
        <v>148</v>
      </c>
      <c r="E3508" t="s">
        <v>29</v>
      </c>
      <c r="F3508">
        <v>651.773462542282</v>
      </c>
      <c r="G3508">
        <v>5.7097741230041947</v>
      </c>
      <c r="H3508" t="s">
        <v>130</v>
      </c>
      <c r="I3508" t="s">
        <v>96</v>
      </c>
      <c r="J3508">
        <v>1.5066822985918323E-2</v>
      </c>
      <c r="K3508">
        <v>0.77375515623968205</v>
      </c>
      <c r="L3508">
        <v>4.2865860004521965E-2</v>
      </c>
      <c r="M3508"/>
      <c r="N3508">
        <v>2.7625534077082702E-2</v>
      </c>
      <c r="O3508">
        <v>0.15575344967871321</v>
      </c>
      <c r="P3508">
        <v>8.2055400000000001E-2</v>
      </c>
      <c r="Q3508">
        <v>3.3997776999999996</v>
      </c>
      <c r="R3508">
        <v>45.444207900000002</v>
      </c>
      <c r="S3508">
        <v>34.162930000000003</v>
      </c>
      <c r="T3508"/>
      <c r="U3508">
        <v>1.1320587</v>
      </c>
      <c r="V3508"/>
      <c r="W3508">
        <v>2.3665020000000001</v>
      </c>
      <c r="X3508">
        <v>14.242426</v>
      </c>
      <c r="Y3508">
        <v>1.6760478000000001</v>
      </c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  <c r="AW3508"/>
      <c r="AX3508"/>
      <c r="AY3508"/>
      <c r="AZ3508"/>
      <c r="BA3508"/>
      <c r="BB3508"/>
      <c r="BC3508"/>
    </row>
    <row r="3509" spans="1:55" x14ac:dyDescent="0.2">
      <c r="A3509" s="3" t="str">
        <f t="shared" si="54"/>
        <v>MexicoSAR_FAO2012</v>
      </c>
      <c r="B3509" t="s">
        <v>179</v>
      </c>
      <c r="C3509" t="s">
        <v>180</v>
      </c>
      <c r="D3509" t="s">
        <v>148</v>
      </c>
      <c r="E3509" t="s">
        <v>28</v>
      </c>
      <c r="F3509">
        <v>657.1919844161074</v>
      </c>
      <c r="G3509">
        <v>5.677394701432541</v>
      </c>
      <c r="H3509" t="s">
        <v>122</v>
      </c>
      <c r="I3509" t="s">
        <v>96</v>
      </c>
      <c r="J3509">
        <v>1.5024586507056983E-2</v>
      </c>
      <c r="K3509">
        <v>0.78012680399870915</v>
      </c>
      <c r="L3509">
        <v>4.2644829311026977E-2</v>
      </c>
      <c r="M3509"/>
      <c r="N3509">
        <v>2.8385753999380006E-2</v>
      </c>
      <c r="O3509">
        <v>0.14884261269088378</v>
      </c>
      <c r="P3509">
        <v>7.6652100000000001E-2</v>
      </c>
      <c r="Q3509">
        <v>3.4175722999999998</v>
      </c>
      <c r="R3509">
        <v>44.264923500000002</v>
      </c>
      <c r="S3509">
        <v>33.848962</v>
      </c>
      <c r="T3509"/>
      <c r="U3509">
        <v>0.14309620000000001</v>
      </c>
      <c r="V3509"/>
      <c r="W3509">
        <v>1.0363678000000001</v>
      </c>
      <c r="X3509">
        <v>14.242426</v>
      </c>
      <c r="Y3509">
        <v>0.72382290000000005</v>
      </c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  <c r="AW3509"/>
      <c r="AX3509"/>
      <c r="AY3509"/>
      <c r="AZ3509"/>
      <c r="BA3509"/>
      <c r="BB3509"/>
      <c r="BC3509"/>
    </row>
    <row r="3510" spans="1:55" x14ac:dyDescent="0.2">
      <c r="A3510" s="3" t="str">
        <f t="shared" si="54"/>
        <v>MexicoSAR_FAO2013</v>
      </c>
      <c r="B3510" t="s">
        <v>179</v>
      </c>
      <c r="C3510" t="s">
        <v>180</v>
      </c>
      <c r="D3510" t="s">
        <v>148</v>
      </c>
      <c r="E3510" t="s">
        <v>27</v>
      </c>
      <c r="F3510">
        <v>643.80906358053687</v>
      </c>
      <c r="G3510">
        <v>5.4890041616820016</v>
      </c>
      <c r="H3510" t="s">
        <v>126</v>
      </c>
      <c r="I3510" t="s">
        <v>96</v>
      </c>
      <c r="J3510">
        <v>1.452000173309703E-2</v>
      </c>
      <c r="K3510">
        <v>0.78062090223690694</v>
      </c>
      <c r="L3510">
        <v>3.4923102627596674E-2</v>
      </c>
      <c r="M3510"/>
      <c r="N3510">
        <v>2.7478783696537612E-2</v>
      </c>
      <c r="O3510">
        <v>0.15697721143895876</v>
      </c>
      <c r="P3510">
        <v>7.9886100000000002E-2</v>
      </c>
      <c r="Q3510">
        <v>3.4726843999999999</v>
      </c>
      <c r="R3510">
        <v>44.838609899999994</v>
      </c>
      <c r="S3510">
        <v>35.054241999999995</v>
      </c>
      <c r="T3510"/>
      <c r="U3510">
        <v>0.85979050000000001</v>
      </c>
      <c r="V3510"/>
      <c r="W3510">
        <v>2.3710296</v>
      </c>
      <c r="X3510">
        <v>14.242426</v>
      </c>
      <c r="Y3510">
        <v>0.77933899999999989</v>
      </c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/>
      <c r="AW3510"/>
      <c r="AX3510"/>
      <c r="AY3510"/>
      <c r="AZ3510"/>
      <c r="BA3510"/>
      <c r="BB3510"/>
      <c r="BC3510"/>
    </row>
    <row r="3511" spans="1:55" x14ac:dyDescent="0.2">
      <c r="A3511" s="3" t="str">
        <f t="shared" si="54"/>
        <v>MexicoSAR_FAO2014</v>
      </c>
      <c r="B3511" t="s">
        <v>179</v>
      </c>
      <c r="C3511" t="s">
        <v>180</v>
      </c>
      <c r="D3511" t="s">
        <v>148</v>
      </c>
      <c r="E3511" t="s">
        <v>24</v>
      </c>
      <c r="F3511">
        <v>634.93249731070466</v>
      </c>
      <c r="G3511">
        <v>5.3465349242914133</v>
      </c>
      <c r="H3511" t="s">
        <v>124</v>
      </c>
      <c r="I3511" t="s">
        <v>96</v>
      </c>
      <c r="J3511">
        <v>1.4132910277466035E-2</v>
      </c>
      <c r="K3511">
        <v>0.76747163516884676</v>
      </c>
      <c r="L3511">
        <v>4.7252527832087887E-2</v>
      </c>
      <c r="M3511"/>
      <c r="N3511">
        <v>2.9171040473746725E-2</v>
      </c>
      <c r="O3511">
        <v>0.15610479652531867</v>
      </c>
      <c r="P3511">
        <v>9.7979700000000003E-2</v>
      </c>
      <c r="Q3511">
        <v>3.4774734999999999</v>
      </c>
      <c r="R3511">
        <v>45.485584199999998</v>
      </c>
      <c r="S3511">
        <v>35.129324000000004</v>
      </c>
      <c r="T3511"/>
      <c r="U3511">
        <v>0.11463169999999999</v>
      </c>
      <c r="V3511"/>
      <c r="W3511">
        <v>0.20978159999999998</v>
      </c>
      <c r="X3511">
        <v>14.242426</v>
      </c>
      <c r="Y3511">
        <v>0.24954460000000001</v>
      </c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  <c r="AW3511"/>
      <c r="AX3511"/>
      <c r="AY3511"/>
      <c r="AZ3511"/>
      <c r="BA3511"/>
      <c r="BB3511"/>
      <c r="BC3511"/>
    </row>
    <row r="3512" spans="1:55" x14ac:dyDescent="0.2">
      <c r="A3512" s="3" t="str">
        <f t="shared" si="54"/>
        <v>MexicoSAR_FAO2015</v>
      </c>
      <c r="B3512" t="s">
        <v>179</v>
      </c>
      <c r="C3512" t="s">
        <v>180</v>
      </c>
      <c r="D3512" t="s">
        <v>148</v>
      </c>
      <c r="E3512" t="s">
        <v>22</v>
      </c>
      <c r="F3512">
        <v>649.36063903781871</v>
      </c>
      <c r="G3512">
        <v>5.4045875631322327</v>
      </c>
      <c r="H3512" t="s">
        <v>44</v>
      </c>
      <c r="I3512" t="s">
        <v>102</v>
      </c>
      <c r="J3512">
        <v>1.4483463344741668E-2</v>
      </c>
      <c r="K3512">
        <v>0.75953627434830817</v>
      </c>
      <c r="L3512">
        <v>5.7780713436739566E-2</v>
      </c>
      <c r="M3512"/>
      <c r="N3512">
        <v>2.9925117084473152E-2</v>
      </c>
      <c r="O3512">
        <v>0.15275789513047908</v>
      </c>
      <c r="P3512">
        <v>9.7969199999999992E-2</v>
      </c>
      <c r="Q3512">
        <v>3.5279166999999996</v>
      </c>
      <c r="R3512">
        <v>46.184600700000004</v>
      </c>
      <c r="S3512">
        <v>33.373979999999996</v>
      </c>
      <c r="T3512"/>
      <c r="U3512">
        <v>0.79612629999999995</v>
      </c>
      <c r="V3512"/>
      <c r="W3512">
        <v>1.1579763000000001</v>
      </c>
      <c r="X3512">
        <v>14.242426</v>
      </c>
      <c r="Y3512">
        <v>0.37977759999999999</v>
      </c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  <c r="AW3512"/>
      <c r="AX3512"/>
      <c r="AY3512"/>
      <c r="AZ3512"/>
      <c r="BA3512"/>
      <c r="BB3512"/>
      <c r="BC3512"/>
    </row>
    <row r="3513" spans="1:55" x14ac:dyDescent="0.2">
      <c r="A3513" s="3" t="str">
        <f t="shared" si="54"/>
        <v>MexicoSAR_FAO2016</v>
      </c>
      <c r="B3513" t="s">
        <v>179</v>
      </c>
      <c r="C3513" t="s">
        <v>180</v>
      </c>
      <c r="D3513" t="s">
        <v>148</v>
      </c>
      <c r="E3513" t="s">
        <v>21</v>
      </c>
      <c r="F3513">
        <v>657.99234190980815</v>
      </c>
      <c r="G3513">
        <v>5.4147182354782224</v>
      </c>
      <c r="H3513" t="s">
        <v>124</v>
      </c>
      <c r="I3513" t="s">
        <v>102</v>
      </c>
      <c r="J3513">
        <v>1.4482582493734249E-2</v>
      </c>
      <c r="K3513">
        <v>0.75288774756389121</v>
      </c>
      <c r="L3513">
        <v>5.8107663920333535E-2</v>
      </c>
      <c r="M3513"/>
      <c r="N3513">
        <v>3.1727321884327003E-2</v>
      </c>
      <c r="O3513">
        <v>0.15727726663144831</v>
      </c>
      <c r="P3513">
        <v>9.9836099999999997E-2</v>
      </c>
      <c r="Q3513">
        <v>3.5846940999999997</v>
      </c>
      <c r="R3513">
        <v>46.543354199999996</v>
      </c>
      <c r="S3513">
        <v>36.258003000000002</v>
      </c>
      <c r="T3513"/>
      <c r="U3513">
        <v>0.50008770000000002</v>
      </c>
      <c r="V3513"/>
      <c r="W3513">
        <v>1.3031782000000001</v>
      </c>
      <c r="X3513">
        <v>14.821395600000001</v>
      </c>
      <c r="Y3513">
        <v>0.59043319999999999</v>
      </c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  <c r="AW3513"/>
      <c r="AX3513"/>
      <c r="AY3513"/>
      <c r="AZ3513"/>
      <c r="BA3513"/>
      <c r="BB3513"/>
      <c r="BC3513"/>
    </row>
    <row r="3514" spans="1:55" x14ac:dyDescent="0.2">
      <c r="A3514" s="3" t="str">
        <f t="shared" si="54"/>
        <v>MexicoSAR_FAO2017</v>
      </c>
      <c r="B3514" t="s">
        <v>179</v>
      </c>
      <c r="C3514" t="s">
        <v>180</v>
      </c>
      <c r="D3514" t="s">
        <v>148</v>
      </c>
      <c r="E3514" t="s">
        <v>20</v>
      </c>
      <c r="F3514">
        <v>655.22556453652885</v>
      </c>
      <c r="G3514">
        <v>5.3340078343401336</v>
      </c>
      <c r="H3514" t="s">
        <v>47</v>
      </c>
      <c r="I3514" t="s">
        <v>96</v>
      </c>
      <c r="J3514">
        <v>1.4219374685273159E-2</v>
      </c>
      <c r="K3514">
        <v>0.74759551292307858</v>
      </c>
      <c r="L3514">
        <v>5.9442544428046341E-2</v>
      </c>
      <c r="M3514"/>
      <c r="N3514">
        <v>3.2294949482232542E-2</v>
      </c>
      <c r="O3514">
        <v>0.16066699316664257</v>
      </c>
      <c r="P3514">
        <v>0.10019309999999999</v>
      </c>
      <c r="Q3514">
        <v>3.6586454000000002</v>
      </c>
      <c r="R3514">
        <v>47.156085900000001</v>
      </c>
      <c r="S3514">
        <v>36.280881000000001</v>
      </c>
      <c r="T3514"/>
      <c r="U3514">
        <v>0.44070580000000009</v>
      </c>
      <c r="V3514"/>
      <c r="W3514">
        <v>1.9995083</v>
      </c>
      <c r="X3514">
        <v>14.821395600000001</v>
      </c>
      <c r="Y3514">
        <v>0.99365870000000012</v>
      </c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  <c r="AW3514"/>
      <c r="AX3514"/>
      <c r="AY3514"/>
      <c r="AZ3514"/>
      <c r="BA3514"/>
      <c r="BB3514"/>
      <c r="BC3514"/>
    </row>
    <row r="3515" spans="1:55" x14ac:dyDescent="0.2">
      <c r="A3515" s="3" t="str">
        <f t="shared" si="54"/>
        <v>MexicoSAR_FAO2018</v>
      </c>
      <c r="B3515" t="s">
        <v>179</v>
      </c>
      <c r="C3515" t="s">
        <v>180</v>
      </c>
      <c r="D3515" t="s">
        <v>148</v>
      </c>
      <c r="E3515" t="s">
        <v>19</v>
      </c>
      <c r="F3515">
        <v>624.50223883233286</v>
      </c>
      <c r="G3515">
        <v>5.0357454706803528</v>
      </c>
      <c r="H3515" t="s">
        <v>246</v>
      </c>
      <c r="I3515" t="s">
        <v>102</v>
      </c>
      <c r="J3515">
        <v>1.3228533862575E-2</v>
      </c>
      <c r="K3515">
        <v>0.73599921983171823</v>
      </c>
      <c r="L3515">
        <v>6.3510023055512121E-2</v>
      </c>
      <c r="M3515"/>
      <c r="N3515">
        <v>3.3858354489888429E-2</v>
      </c>
      <c r="O3515">
        <v>0.16663240262288118</v>
      </c>
      <c r="P3515">
        <v>0.10884720000000001</v>
      </c>
      <c r="Q3515">
        <v>3.7503172</v>
      </c>
      <c r="R3515">
        <v>47.795027699999999</v>
      </c>
      <c r="S3515">
        <v>35.724462000000003</v>
      </c>
      <c r="T3515"/>
      <c r="U3515">
        <v>0.12734100000000001</v>
      </c>
      <c r="V3515"/>
      <c r="W3515">
        <v>0.91124489999999991</v>
      </c>
      <c r="X3515">
        <v>14.821395600000001</v>
      </c>
      <c r="Y3515">
        <v>0.7072872</v>
      </c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  <c r="AW3515"/>
      <c r="AX3515"/>
      <c r="AY3515"/>
      <c r="AZ3515"/>
      <c r="BA3515"/>
      <c r="BB3515"/>
      <c r="BC3515"/>
    </row>
    <row r="3516" spans="1:55" x14ac:dyDescent="0.2">
      <c r="A3516" s="3" t="str">
        <f t="shared" si="54"/>
        <v>MexicoSAR_FAO2019</v>
      </c>
      <c r="B3516" t="s">
        <v>179</v>
      </c>
      <c r="C3516" t="s">
        <v>180</v>
      </c>
      <c r="D3516" t="s">
        <v>148</v>
      </c>
      <c r="E3516" t="s">
        <v>18</v>
      </c>
      <c r="F3516">
        <v>634.00623590297982</v>
      </c>
      <c r="G3516">
        <v>5.0685906349385812</v>
      </c>
      <c r="H3516" t="s">
        <v>246</v>
      </c>
      <c r="I3516" t="s">
        <v>96</v>
      </c>
      <c r="J3516">
        <v>1.3363466159042135E-2</v>
      </c>
      <c r="K3516">
        <v>0.7367844409742409</v>
      </c>
      <c r="L3516">
        <v>6.3683961078807222E-2</v>
      </c>
      <c r="M3516"/>
      <c r="N3516">
        <v>3.1212247983443978E-2</v>
      </c>
      <c r="O3516">
        <v>0.16831934996350789</v>
      </c>
      <c r="P3516">
        <v>9.2859899999999995E-2</v>
      </c>
      <c r="Q3516">
        <v>3.8290767999999997</v>
      </c>
      <c r="R3516">
        <v>48.302261700000003</v>
      </c>
      <c r="S3516">
        <v>35.987900000000003</v>
      </c>
      <c r="T3516"/>
      <c r="U3516">
        <v>0.64735170000000009</v>
      </c>
      <c r="V3516"/>
      <c r="W3516">
        <v>2.5325964999999999</v>
      </c>
      <c r="X3516">
        <v>14.821395600000001</v>
      </c>
      <c r="Y3516">
        <v>0.93788050000000001</v>
      </c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  <c r="AW3516"/>
      <c r="AX3516"/>
      <c r="AY3516"/>
      <c r="AZ3516"/>
      <c r="BA3516"/>
      <c r="BB3516"/>
      <c r="BC3516"/>
    </row>
    <row r="3517" spans="1:55" x14ac:dyDescent="0.2">
      <c r="A3517" s="3" t="str">
        <f t="shared" si="54"/>
        <v>MexicoSAR_FAO2020</v>
      </c>
      <c r="B3517" t="s">
        <v>179</v>
      </c>
      <c r="C3517" t="s">
        <v>180</v>
      </c>
      <c r="D3517" t="s">
        <v>148</v>
      </c>
      <c r="E3517" t="s">
        <v>107</v>
      </c>
      <c r="F3517">
        <v>565.30638478204969</v>
      </c>
      <c r="G3517">
        <v>4.4866190719145536</v>
      </c>
      <c r="H3517" t="s">
        <v>57</v>
      </c>
      <c r="I3517" t="s">
        <v>102</v>
      </c>
      <c r="J3517">
        <v>1.2542353066610739E-2</v>
      </c>
      <c r="K3517">
        <v>0.6999356638862213</v>
      </c>
      <c r="L3517">
        <v>7.2686080365631178E-2</v>
      </c>
      <c r="M3517"/>
      <c r="N3517">
        <v>3.7046992743780809E-2</v>
      </c>
      <c r="O3517">
        <v>0.19033126300436665</v>
      </c>
      <c r="P3517">
        <v>0.11464110000000001</v>
      </c>
      <c r="Q3517">
        <v>3.8950519000000003</v>
      </c>
      <c r="R3517">
        <v>48.816450900000007</v>
      </c>
      <c r="S3517">
        <v>36.854008999999998</v>
      </c>
      <c r="T3517"/>
      <c r="U3517">
        <v>0.75638430000000001</v>
      </c>
      <c r="V3517"/>
      <c r="W3517">
        <v>2.1687532000000003</v>
      </c>
      <c r="X3517">
        <v>14.821395600000001</v>
      </c>
      <c r="Y3517">
        <v>0.67846079999999998</v>
      </c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  <c r="AW3517"/>
      <c r="AX3517"/>
      <c r="AY3517"/>
      <c r="AZ3517"/>
      <c r="BA3517"/>
      <c r="BB3517"/>
      <c r="BC3517"/>
    </row>
    <row r="3518" spans="1:55" x14ac:dyDescent="0.2">
      <c r="A3518" s="3" t="str">
        <f t="shared" si="54"/>
        <v>NorwayAR4_FAO1990</v>
      </c>
      <c r="B3518" t="s">
        <v>184</v>
      </c>
      <c r="C3518" t="s">
        <v>185</v>
      </c>
      <c r="D3518" t="s">
        <v>142</v>
      </c>
      <c r="E3518" t="s">
        <v>79</v>
      </c>
      <c r="F3518">
        <v>29.001335719000004</v>
      </c>
      <c r="G3518">
        <v>6.8375622617425602</v>
      </c>
      <c r="H3518" t="s">
        <v>45</v>
      </c>
      <c r="I3518" t="s">
        <v>133</v>
      </c>
      <c r="J3518">
        <v>8.9623135434176041E-4</v>
      </c>
      <c r="K3518">
        <v>1.0215938668159243</v>
      </c>
      <c r="L3518">
        <v>7.7260018011241438E-2</v>
      </c>
      <c r="M3518"/>
      <c r="N3518">
        <v>9.2365790491678965E-2</v>
      </c>
      <c r="O3518">
        <v>-0.19121967531884485</v>
      </c>
      <c r="P3518"/>
      <c r="Q3518">
        <v>0.61964630000000009</v>
      </c>
      <c r="R3518">
        <v>2.3385425</v>
      </c>
      <c r="S3518">
        <v>2.3381378000000002</v>
      </c>
      <c r="T3518">
        <v>1.1990246</v>
      </c>
      <c r="U3518"/>
      <c r="V3518"/>
      <c r="W3518">
        <v>7.6279999999999989E-4</v>
      </c>
      <c r="X3518"/>
      <c r="Y3518">
        <v>6.826E-4</v>
      </c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  <c r="AW3518"/>
      <c r="AX3518"/>
      <c r="AY3518"/>
      <c r="AZ3518"/>
      <c r="BA3518"/>
      <c r="BB3518"/>
      <c r="BC3518"/>
    </row>
    <row r="3519" spans="1:55" x14ac:dyDescent="0.2">
      <c r="A3519" s="3" t="str">
        <f t="shared" si="54"/>
        <v>NorwayAR4_FAO1991</v>
      </c>
      <c r="B3519" t="s">
        <v>184</v>
      </c>
      <c r="C3519" t="s">
        <v>185</v>
      </c>
      <c r="D3519" t="s">
        <v>142</v>
      </c>
      <c r="E3519" t="s">
        <v>78</v>
      </c>
      <c r="F3519">
        <v>26.920721327000003</v>
      </c>
      <c r="G3519">
        <v>6.3168498927196746</v>
      </c>
      <c r="H3519" t="s">
        <v>124</v>
      </c>
      <c r="I3519" t="s">
        <v>113</v>
      </c>
      <c r="J3519">
        <v>8.273625601401478E-4</v>
      </c>
      <c r="K3519">
        <v>1.028823129126996</v>
      </c>
      <c r="L3519">
        <v>8.2332007641156169E-2</v>
      </c>
      <c r="M3519"/>
      <c r="N3519">
        <v>9.2210398408244687E-2</v>
      </c>
      <c r="O3519">
        <v>-0.20336553517639694</v>
      </c>
      <c r="P3519"/>
      <c r="Q3519">
        <v>0.6284689</v>
      </c>
      <c r="R3519">
        <v>2.3869050000000001</v>
      </c>
      <c r="S3519">
        <v>2.3516372000000003</v>
      </c>
      <c r="T3519">
        <v>1.1990246</v>
      </c>
      <c r="U3519"/>
      <c r="V3519"/>
      <c r="W3519">
        <v>7.6279999999999989E-4</v>
      </c>
      <c r="X3519"/>
      <c r="Y3519">
        <v>6.826E-4</v>
      </c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  <c r="AW3519"/>
      <c r="AX3519"/>
      <c r="AY3519"/>
      <c r="AZ3519"/>
      <c r="BA3519"/>
      <c r="BB3519"/>
      <c r="BC3519"/>
    </row>
    <row r="3520" spans="1:55" x14ac:dyDescent="0.2">
      <c r="A3520" s="3" t="str">
        <f t="shared" si="54"/>
        <v>NorwayAR4_FAO1992</v>
      </c>
      <c r="B3520" t="s">
        <v>184</v>
      </c>
      <c r="C3520" t="s">
        <v>185</v>
      </c>
      <c r="D3520" t="s">
        <v>142</v>
      </c>
      <c r="E3520" t="s">
        <v>76</v>
      </c>
      <c r="F3520">
        <v>29.300817521000003</v>
      </c>
      <c r="G3520">
        <v>6.8357621046187704</v>
      </c>
      <c r="H3520" t="s">
        <v>44</v>
      </c>
      <c r="I3520" t="s">
        <v>116</v>
      </c>
      <c r="J3520">
        <v>9.0318558752687614E-4</v>
      </c>
      <c r="K3520">
        <v>1.0429952064681165</v>
      </c>
      <c r="L3520">
        <v>7.472679751787599E-2</v>
      </c>
      <c r="M3520"/>
      <c r="N3520">
        <v>6.8803283101406001E-2</v>
      </c>
      <c r="O3520">
        <v>-0.18652528708739843</v>
      </c>
      <c r="P3520"/>
      <c r="Q3520">
        <v>0.63817699999999999</v>
      </c>
      <c r="R3520">
        <v>2.4112024999999999</v>
      </c>
      <c r="S3520">
        <v>2.3270223999999997</v>
      </c>
      <c r="T3520">
        <v>1.1990246</v>
      </c>
      <c r="U3520"/>
      <c r="V3520"/>
      <c r="W3520">
        <v>7.6279999999999989E-4</v>
      </c>
      <c r="X3520"/>
      <c r="Y3520">
        <v>6.826E-4</v>
      </c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  <c r="AW3520"/>
      <c r="AX3520"/>
      <c r="AY3520"/>
      <c r="AZ3520"/>
      <c r="BA3520"/>
      <c r="BB3520"/>
      <c r="BC3520"/>
    </row>
    <row r="3521" spans="1:55" x14ac:dyDescent="0.2">
      <c r="A3521" s="3" t="str">
        <f t="shared" si="54"/>
        <v>NorwayAR4_FAO1993</v>
      </c>
      <c r="B3521" t="s">
        <v>184</v>
      </c>
      <c r="C3521" t="s">
        <v>185</v>
      </c>
      <c r="D3521" t="s">
        <v>142</v>
      </c>
      <c r="E3521" t="s">
        <v>73</v>
      </c>
      <c r="F3521">
        <v>31.743274313000001</v>
      </c>
      <c r="G3521">
        <v>7.3616281464873188</v>
      </c>
      <c r="H3521" t="s">
        <v>128</v>
      </c>
      <c r="I3521" t="s">
        <v>49</v>
      </c>
      <c r="J3521">
        <v>9.7391033737601615E-4</v>
      </c>
      <c r="K3521">
        <v>1.0292933489101086</v>
      </c>
      <c r="L3521">
        <v>6.8353984299325987E-2</v>
      </c>
      <c r="M3521"/>
      <c r="N3521">
        <v>7.5980079818428137E-2</v>
      </c>
      <c r="O3521">
        <v>-0.17362741302786283</v>
      </c>
      <c r="P3521"/>
      <c r="Q3521">
        <v>0.62911059999999996</v>
      </c>
      <c r="R3521">
        <v>2.3810275000000001</v>
      </c>
      <c r="S3521">
        <v>2.3232676000000003</v>
      </c>
      <c r="T3521">
        <v>1.1969831</v>
      </c>
      <c r="U3521"/>
      <c r="V3521"/>
      <c r="W3521">
        <v>7.6279999999999989E-4</v>
      </c>
      <c r="X3521"/>
      <c r="Y3521">
        <v>6.826E-4</v>
      </c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  <c r="AW3521"/>
      <c r="AX3521"/>
      <c r="AY3521"/>
      <c r="AZ3521"/>
      <c r="BA3521"/>
      <c r="BB3521"/>
      <c r="BC3521"/>
    </row>
    <row r="3522" spans="1:55" x14ac:dyDescent="0.2">
      <c r="A3522" s="3" t="str">
        <f t="shared" si="54"/>
        <v>NorwayAR4_FAO1994</v>
      </c>
      <c r="B3522" t="s">
        <v>184</v>
      </c>
      <c r="C3522" t="s">
        <v>185</v>
      </c>
      <c r="D3522" t="s">
        <v>142</v>
      </c>
      <c r="E3522" t="s">
        <v>70</v>
      </c>
      <c r="F3522">
        <v>33.905068254999996</v>
      </c>
      <c r="G3522">
        <v>7.8183292479637894</v>
      </c>
      <c r="H3522" t="s">
        <v>195</v>
      </c>
      <c r="I3522" t="s">
        <v>126</v>
      </c>
      <c r="J3522">
        <v>1.0316528860164493E-3</v>
      </c>
      <c r="K3522">
        <v>1.0245845669954396</v>
      </c>
      <c r="L3522">
        <v>6.3605300416464242E-2</v>
      </c>
      <c r="M3522"/>
      <c r="N3522">
        <v>7.3031049735015494E-2</v>
      </c>
      <c r="O3522">
        <v>-0.16122091714691936</v>
      </c>
      <c r="P3522"/>
      <c r="Q3522">
        <v>0.63061400000000001</v>
      </c>
      <c r="R3522">
        <v>2.4142049999999999</v>
      </c>
      <c r="S3522">
        <v>2.3389722000000002</v>
      </c>
      <c r="T3522">
        <v>1.1942899</v>
      </c>
      <c r="U3522"/>
      <c r="V3522"/>
      <c r="W3522">
        <v>7.6279999999999989E-4</v>
      </c>
      <c r="X3522"/>
      <c r="Y3522">
        <v>6.826E-4</v>
      </c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  <c r="AW3522"/>
      <c r="AX3522"/>
      <c r="AY3522"/>
      <c r="AZ3522"/>
      <c r="BA3522"/>
      <c r="BB3522"/>
      <c r="BC3522"/>
    </row>
    <row r="3523" spans="1:55" x14ac:dyDescent="0.2">
      <c r="A3523" s="3" t="str">
        <f t="shared" ref="A3523:A3586" si="55">C3523&amp;D3523&amp;E3523</f>
        <v>NorwayAR4_FAO1995</v>
      </c>
      <c r="B3523" t="s">
        <v>184</v>
      </c>
      <c r="C3523" t="s">
        <v>185</v>
      </c>
      <c r="D3523" t="s">
        <v>142</v>
      </c>
      <c r="E3523" t="s">
        <v>68</v>
      </c>
      <c r="F3523">
        <v>33.901552467999998</v>
      </c>
      <c r="G3523">
        <v>7.7770409480306402</v>
      </c>
      <c r="H3523" t="s">
        <v>118</v>
      </c>
      <c r="I3523" t="s">
        <v>47</v>
      </c>
      <c r="J3523">
        <v>1.0080293392634679E-3</v>
      </c>
      <c r="K3523">
        <v>1.0247517585453367</v>
      </c>
      <c r="L3523">
        <v>6.2412997487274829E-2</v>
      </c>
      <c r="M3523"/>
      <c r="N3523">
        <v>7.3856424491574701E-2</v>
      </c>
      <c r="O3523">
        <v>-0.16102118052418626</v>
      </c>
      <c r="P3523"/>
      <c r="Q3523">
        <v>0.63672220000000002</v>
      </c>
      <c r="R3523">
        <v>2.4387824999999999</v>
      </c>
      <c r="S3523">
        <v>2.3625142000000001</v>
      </c>
      <c r="T3523">
        <v>1.1894655999999999</v>
      </c>
      <c r="U3523"/>
      <c r="V3523"/>
      <c r="W3523">
        <v>7.6279999999999989E-4</v>
      </c>
      <c r="X3523"/>
      <c r="Y3523">
        <v>6.826E-4</v>
      </c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  <c r="AW3523"/>
      <c r="AX3523"/>
      <c r="AY3523"/>
      <c r="AZ3523"/>
      <c r="BA3523"/>
      <c r="BB3523"/>
      <c r="BC3523"/>
    </row>
    <row r="3524" spans="1:55" x14ac:dyDescent="0.2">
      <c r="A3524" s="3" t="str">
        <f t="shared" si="55"/>
        <v>NorwayAR4_FAO1996</v>
      </c>
      <c r="B3524" t="s">
        <v>184</v>
      </c>
      <c r="C3524" t="s">
        <v>185</v>
      </c>
      <c r="D3524" t="s">
        <v>142</v>
      </c>
      <c r="E3524" t="s">
        <v>65</v>
      </c>
      <c r="F3524">
        <v>34.173772954000007</v>
      </c>
      <c r="G3524">
        <v>7.7998521350565237</v>
      </c>
      <c r="H3524" t="s">
        <v>115</v>
      </c>
      <c r="I3524" t="s">
        <v>47</v>
      </c>
      <c r="J3524">
        <v>1.0053491513243005E-3</v>
      </c>
      <c r="K3524">
        <v>1.0253093845143826</v>
      </c>
      <c r="L3524">
        <v>6.0378404186666956E-2</v>
      </c>
      <c r="M3524"/>
      <c r="N3524">
        <v>7.2407529228064621E-2</v>
      </c>
      <c r="O3524">
        <v>-0.1580953179291143</v>
      </c>
      <c r="P3524"/>
      <c r="Q3524">
        <v>0.65201890000000007</v>
      </c>
      <c r="R3524">
        <v>2.4748699999999997</v>
      </c>
      <c r="S3524">
        <v>2.3791426000000002</v>
      </c>
      <c r="T3524">
        <v>1.1859297999999998</v>
      </c>
      <c r="U3524"/>
      <c r="V3524"/>
      <c r="W3524">
        <v>3.2263999999999999E-3</v>
      </c>
      <c r="X3524"/>
      <c r="Y3524">
        <v>1.1959999999999999E-4</v>
      </c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  <c r="AW3524"/>
      <c r="AX3524"/>
      <c r="AY3524"/>
      <c r="AZ3524"/>
      <c r="BA3524"/>
      <c r="BB3524"/>
      <c r="BC3524"/>
    </row>
    <row r="3525" spans="1:55" x14ac:dyDescent="0.2">
      <c r="A3525" s="3" t="str">
        <f t="shared" si="55"/>
        <v>NorwayAR4_FAO1997</v>
      </c>
      <c r="B3525" t="s">
        <v>184</v>
      </c>
      <c r="C3525" t="s">
        <v>185</v>
      </c>
      <c r="D3525" t="s">
        <v>142</v>
      </c>
      <c r="E3525" t="s">
        <v>64</v>
      </c>
      <c r="F3525">
        <v>36.080356205000001</v>
      </c>
      <c r="G3525">
        <v>8.1904813392576017</v>
      </c>
      <c r="H3525" t="s">
        <v>120</v>
      </c>
      <c r="I3525" t="s">
        <v>47</v>
      </c>
      <c r="J3525">
        <v>1.0214295976382129E-3</v>
      </c>
      <c r="K3525">
        <v>1.0243185182267798</v>
      </c>
      <c r="L3525">
        <v>5.5876801369289582E-2</v>
      </c>
      <c r="M3525"/>
      <c r="N3525">
        <v>7.0044383393581294E-2</v>
      </c>
      <c r="O3525">
        <v>-0.15023970298965064</v>
      </c>
      <c r="P3525"/>
      <c r="Q3525">
        <v>0.65385230000000005</v>
      </c>
      <c r="R3525">
        <v>2.4652324999999999</v>
      </c>
      <c r="S3525">
        <v>2.3673417999999997</v>
      </c>
      <c r="T3525">
        <v>1.1804428</v>
      </c>
      <c r="U3525"/>
      <c r="V3525"/>
      <c r="W3525">
        <v>3.1715999999999997E-3</v>
      </c>
      <c r="X3525"/>
      <c r="Y3525">
        <v>1.1499800000000001E-2</v>
      </c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  <c r="AW3525"/>
      <c r="AX3525"/>
      <c r="AY3525"/>
      <c r="AZ3525"/>
      <c r="BA3525"/>
      <c r="BB3525"/>
      <c r="BC3525"/>
    </row>
    <row r="3526" spans="1:55" x14ac:dyDescent="0.2">
      <c r="A3526" s="3" t="str">
        <f t="shared" si="55"/>
        <v>NorwayAR4_FAO1998</v>
      </c>
      <c r="B3526" t="s">
        <v>184</v>
      </c>
      <c r="C3526" t="s">
        <v>185</v>
      </c>
      <c r="D3526" t="s">
        <v>142</v>
      </c>
      <c r="E3526" t="s">
        <v>62</v>
      </c>
      <c r="F3526">
        <v>37.328146083</v>
      </c>
      <c r="G3526">
        <v>8.4234343510406493</v>
      </c>
      <c r="H3526" t="s">
        <v>223</v>
      </c>
      <c r="I3526" t="s">
        <v>124</v>
      </c>
      <c r="J3526">
        <v>1.0715302419819031E-3</v>
      </c>
      <c r="K3526">
        <v>1.0266311582897691</v>
      </c>
      <c r="L3526">
        <v>5.0158184706973412E-2</v>
      </c>
      <c r="M3526"/>
      <c r="N3526">
        <v>6.9338449899036189E-2</v>
      </c>
      <c r="O3526">
        <v>-0.14612779289577876</v>
      </c>
      <c r="P3526"/>
      <c r="Q3526">
        <v>0.65851229999999994</v>
      </c>
      <c r="R3526">
        <v>2.4709074999999996</v>
      </c>
      <c r="S3526">
        <v>2.3317904000000005</v>
      </c>
      <c r="T3526">
        <v>1.1784895</v>
      </c>
      <c r="U3526"/>
      <c r="V3526"/>
      <c r="W3526">
        <v>3.5030999999999999E-3</v>
      </c>
      <c r="X3526"/>
      <c r="Y3526">
        <v>1.0960000000000001E-4</v>
      </c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  <c r="AW3526"/>
      <c r="AX3526"/>
      <c r="AY3526"/>
      <c r="AZ3526"/>
      <c r="BA3526"/>
      <c r="BB3526"/>
      <c r="BC3526"/>
    </row>
    <row r="3527" spans="1:55" x14ac:dyDescent="0.2">
      <c r="A3527" s="3" t="str">
        <f t="shared" si="55"/>
        <v>NorwayAR4_FAO1999</v>
      </c>
      <c r="B3527" t="s">
        <v>184</v>
      </c>
      <c r="C3527" t="s">
        <v>185</v>
      </c>
      <c r="D3527" t="s">
        <v>142</v>
      </c>
      <c r="E3527" t="s">
        <v>60</v>
      </c>
      <c r="F3527">
        <v>39.247674632999995</v>
      </c>
      <c r="G3527">
        <v>8.7961541681785356</v>
      </c>
      <c r="H3527" t="s">
        <v>149</v>
      </c>
      <c r="I3527" t="s">
        <v>126</v>
      </c>
      <c r="J3527">
        <v>1.1265814601240413E-3</v>
      </c>
      <c r="K3527">
        <v>1.0235550083067262</v>
      </c>
      <c r="L3527">
        <v>4.4244275469506142E-2</v>
      </c>
      <c r="M3527"/>
      <c r="N3527">
        <v>7.1349604688310975E-2</v>
      </c>
      <c r="O3527">
        <v>-0.13914888846454324</v>
      </c>
      <c r="P3527"/>
      <c r="Q3527">
        <v>0.63813770000000003</v>
      </c>
      <c r="R3527">
        <v>2.4561500000000001</v>
      </c>
      <c r="S3527">
        <v>2.3239529999999999</v>
      </c>
      <c r="T3527">
        <v>1.1674553000000001</v>
      </c>
      <c r="U3527"/>
      <c r="V3527"/>
      <c r="W3527">
        <v>3.5331E-3</v>
      </c>
      <c r="X3527"/>
      <c r="Y3527">
        <v>1.071E-4</v>
      </c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  <c r="AW3527"/>
      <c r="AX3527"/>
      <c r="AY3527"/>
      <c r="AZ3527"/>
      <c r="BA3527"/>
      <c r="BB3527"/>
      <c r="BC3527"/>
    </row>
    <row r="3528" spans="1:55" x14ac:dyDescent="0.2">
      <c r="A3528" s="3" t="str">
        <f t="shared" si="55"/>
        <v>NorwayAR4_FAO2000</v>
      </c>
      <c r="B3528" t="s">
        <v>184</v>
      </c>
      <c r="C3528" t="s">
        <v>185</v>
      </c>
      <c r="D3528" t="s">
        <v>142</v>
      </c>
      <c r="E3528" t="s">
        <v>58</v>
      </c>
      <c r="F3528">
        <v>33.644640014000004</v>
      </c>
      <c r="G3528">
        <v>7.4916248580762232</v>
      </c>
      <c r="H3528" t="s">
        <v>132</v>
      </c>
      <c r="I3528" t="s">
        <v>114</v>
      </c>
      <c r="J3528">
        <v>9.4637165774420209E-4</v>
      </c>
      <c r="K3528">
        <v>1.0335241405029347</v>
      </c>
      <c r="L3528">
        <v>5.2914456515486492E-2</v>
      </c>
      <c r="M3528"/>
      <c r="N3528">
        <v>7.7850823159650043E-2</v>
      </c>
      <c r="O3528">
        <v>-0.16428942017807135</v>
      </c>
      <c r="P3528"/>
      <c r="Q3528">
        <v>0.62399769999999999</v>
      </c>
      <c r="R3528">
        <v>2.3746625000000003</v>
      </c>
      <c r="S3528">
        <v>2.3073245999999998</v>
      </c>
      <c r="T3528">
        <v>1.1749494</v>
      </c>
      <c r="U3528"/>
      <c r="V3528"/>
      <c r="W3528">
        <v>2.3886000000000003E-3</v>
      </c>
      <c r="X3528"/>
      <c r="Y3528">
        <v>1.021E-4</v>
      </c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  <c r="AW3528"/>
      <c r="AX3528"/>
      <c r="AY3528"/>
      <c r="AZ3528"/>
      <c r="BA3528"/>
      <c r="BB3528"/>
      <c r="BC3528"/>
    </row>
    <row r="3529" spans="1:55" x14ac:dyDescent="0.2">
      <c r="A3529" s="3" t="str">
        <f t="shared" si="55"/>
        <v>NorwayAR4_FAO2001</v>
      </c>
      <c r="B3529" t="s">
        <v>184</v>
      </c>
      <c r="C3529" t="s">
        <v>185</v>
      </c>
      <c r="D3529" t="s">
        <v>142</v>
      </c>
      <c r="E3529" t="s">
        <v>55</v>
      </c>
      <c r="F3529">
        <v>26.152970232000001</v>
      </c>
      <c r="G3529">
        <v>5.7940657851972786</v>
      </c>
      <c r="H3529" t="s">
        <v>126</v>
      </c>
      <c r="I3529" t="s">
        <v>53</v>
      </c>
      <c r="J3529">
        <v>7.3411364851089375E-4</v>
      </c>
      <c r="K3529">
        <v>1.3482568553477638</v>
      </c>
      <c r="L3529">
        <v>6.5554708577699114E-2</v>
      </c>
      <c r="M3529"/>
      <c r="N3529">
        <v>9.68642706555886E-2</v>
      </c>
      <c r="O3529">
        <v>-0.51067583458105159</v>
      </c>
      <c r="P3529"/>
      <c r="Q3529">
        <v>0.60609410000000008</v>
      </c>
      <c r="R3529">
        <v>2.3688825000000002</v>
      </c>
      <c r="S3529">
        <v>2.2886698000000001</v>
      </c>
      <c r="T3529">
        <v>1.1793132</v>
      </c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  <c r="AW3529"/>
      <c r="AX3529"/>
      <c r="AY3529"/>
      <c r="AZ3529"/>
      <c r="BA3529"/>
      <c r="BB3529"/>
      <c r="BC3529"/>
    </row>
    <row r="3530" spans="1:55" x14ac:dyDescent="0.2">
      <c r="A3530" s="3" t="str">
        <f t="shared" si="55"/>
        <v>NorwayAR4_FAO2002</v>
      </c>
      <c r="B3530" t="s">
        <v>184</v>
      </c>
      <c r="C3530" t="s">
        <v>185</v>
      </c>
      <c r="D3530" t="s">
        <v>142</v>
      </c>
      <c r="E3530" t="s">
        <v>52</v>
      </c>
      <c r="F3530">
        <v>25.942823304000001</v>
      </c>
      <c r="G3530">
        <v>5.7165963783992586</v>
      </c>
      <c r="H3530" t="s">
        <v>126</v>
      </c>
      <c r="I3530" t="s">
        <v>56</v>
      </c>
      <c r="J3530">
        <v>7.0988131127584298E-4</v>
      </c>
      <c r="K3530">
        <v>1.3466437820440855</v>
      </c>
      <c r="L3530">
        <v>6.2836531741271726E-2</v>
      </c>
      <c r="M3530"/>
      <c r="N3530">
        <v>0.10680258430364399</v>
      </c>
      <c r="O3530">
        <v>-0.5162828980890013</v>
      </c>
      <c r="P3530"/>
      <c r="Q3530">
        <v>0.61044370000000003</v>
      </c>
      <c r="R3530">
        <v>2.3309249999999997</v>
      </c>
      <c r="S3530">
        <v>2.2822330000000002</v>
      </c>
      <c r="T3530">
        <v>1.1780575</v>
      </c>
      <c r="U3530"/>
      <c r="V3530"/>
      <c r="W3530"/>
      <c r="X3530"/>
      <c r="Y3530">
        <v>1.0000000000000001E-5</v>
      </c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  <c r="AW3530"/>
      <c r="AX3530"/>
      <c r="AY3530"/>
      <c r="AZ3530"/>
      <c r="BA3530"/>
      <c r="BB3530"/>
      <c r="BC3530"/>
    </row>
    <row r="3531" spans="1:55" x14ac:dyDescent="0.2">
      <c r="A3531" s="3" t="str">
        <f t="shared" si="55"/>
        <v>NorwayAR4_FAO2003</v>
      </c>
      <c r="B3531" t="s">
        <v>184</v>
      </c>
      <c r="C3531" t="s">
        <v>185</v>
      </c>
      <c r="D3531" t="s">
        <v>142</v>
      </c>
      <c r="E3531" t="s">
        <v>50</v>
      </c>
      <c r="F3531">
        <v>28.633305463999999</v>
      </c>
      <c r="G3531">
        <v>6.2725553087666528</v>
      </c>
      <c r="H3531" t="s">
        <v>122</v>
      </c>
      <c r="I3531" t="s">
        <v>53</v>
      </c>
      <c r="J3531">
        <v>7.6291349034196348E-4</v>
      </c>
      <c r="K3531">
        <v>1.3179776481429011</v>
      </c>
      <c r="L3531">
        <v>5.6716769114966613E-2</v>
      </c>
      <c r="M3531"/>
      <c r="N3531">
        <v>9.0932808937255999E-2</v>
      </c>
      <c r="O3531">
        <v>-0.46562722619512376</v>
      </c>
      <c r="P3531"/>
      <c r="Q3531">
        <v>0.61686400000000008</v>
      </c>
      <c r="R3531">
        <v>2.3285650000000002</v>
      </c>
      <c r="S3531">
        <v>2.3189167999999998</v>
      </c>
      <c r="T3531">
        <v>1.1851818000000001</v>
      </c>
      <c r="U3531"/>
      <c r="V3531"/>
      <c r="W3531"/>
      <c r="X3531"/>
      <c r="Y3531">
        <v>1.3677000000000001E-3</v>
      </c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  <c r="AW3531"/>
      <c r="AX3531"/>
      <c r="AY3531"/>
      <c r="AZ3531"/>
      <c r="BA3531"/>
      <c r="BB3531"/>
      <c r="BC3531"/>
    </row>
    <row r="3532" spans="1:55" x14ac:dyDescent="0.2">
      <c r="A3532" s="3" t="str">
        <f t="shared" si="55"/>
        <v>NorwayAR4_FAO2004</v>
      </c>
      <c r="B3532" t="s">
        <v>184</v>
      </c>
      <c r="C3532" t="s">
        <v>185</v>
      </c>
      <c r="D3532" t="s">
        <v>142</v>
      </c>
      <c r="E3532" t="s">
        <v>46</v>
      </c>
      <c r="F3532">
        <v>28.902208837</v>
      </c>
      <c r="G3532">
        <v>6.2941583865972985</v>
      </c>
      <c r="H3532" t="s">
        <v>45</v>
      </c>
      <c r="I3532" t="s">
        <v>53</v>
      </c>
      <c r="J3532">
        <v>7.3472096916705576E-4</v>
      </c>
      <c r="K3532">
        <v>1.3177120243918745</v>
      </c>
      <c r="L3532">
        <v>5.5411245418370385E-2</v>
      </c>
      <c r="M3532"/>
      <c r="N3532">
        <v>8.8161681633758648E-2</v>
      </c>
      <c r="O3532">
        <v>-0.46128495144400367</v>
      </c>
      <c r="P3532"/>
      <c r="Q3532">
        <v>0.61725330000000012</v>
      </c>
      <c r="R3532">
        <v>2.2984200000000001</v>
      </c>
      <c r="S3532">
        <v>2.3303897999999998</v>
      </c>
      <c r="T3532">
        <v>1.1951894000000001</v>
      </c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  <c r="AW3532"/>
      <c r="AX3532"/>
      <c r="AY3532"/>
      <c r="AZ3532"/>
      <c r="BA3532"/>
      <c r="BB3532"/>
      <c r="BC3532"/>
    </row>
    <row r="3533" spans="1:55" x14ac:dyDescent="0.2">
      <c r="A3533" s="3" t="str">
        <f t="shared" si="55"/>
        <v>NorwayAR4_FAO2005</v>
      </c>
      <c r="B3533" t="s">
        <v>184</v>
      </c>
      <c r="C3533" t="s">
        <v>185</v>
      </c>
      <c r="D3533" t="s">
        <v>142</v>
      </c>
      <c r="E3533" t="s">
        <v>43</v>
      </c>
      <c r="F3533">
        <v>27.910941232000003</v>
      </c>
      <c r="G3533">
        <v>6.0370288679644011</v>
      </c>
      <c r="H3533" t="s">
        <v>112</v>
      </c>
      <c r="I3533" t="s">
        <v>57</v>
      </c>
      <c r="J3533">
        <v>6.9356873656879921E-4</v>
      </c>
      <c r="K3533">
        <v>1.3265648965843517</v>
      </c>
      <c r="L3533">
        <v>5.4448585462164398E-2</v>
      </c>
      <c r="M3533"/>
      <c r="N3533">
        <v>9.7147257466591197E-2</v>
      </c>
      <c r="O3533">
        <v>-0.47816073951310739</v>
      </c>
      <c r="P3533"/>
      <c r="Q3533">
        <v>0.61088919999999991</v>
      </c>
      <c r="R3533">
        <v>2.2664550000000001</v>
      </c>
      <c r="S3533">
        <v>2.3312539999999999</v>
      </c>
      <c r="T3533">
        <v>1.2064809999999999</v>
      </c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  <c r="AW3533"/>
      <c r="AX3533"/>
      <c r="AY3533"/>
      <c r="AZ3533"/>
      <c r="BA3533"/>
      <c r="BB3533"/>
      <c r="BC3533"/>
    </row>
    <row r="3534" spans="1:55" x14ac:dyDescent="0.2">
      <c r="A3534" s="3" t="str">
        <f t="shared" si="55"/>
        <v>NorwayAR4_FAO2006</v>
      </c>
      <c r="B3534" t="s">
        <v>184</v>
      </c>
      <c r="C3534" t="s">
        <v>185</v>
      </c>
      <c r="D3534" t="s">
        <v>142</v>
      </c>
      <c r="E3534" t="s">
        <v>39</v>
      </c>
      <c r="F3534">
        <v>28.365625804999997</v>
      </c>
      <c r="G3534">
        <v>6.0861599731112017</v>
      </c>
      <c r="H3534" t="s">
        <v>134</v>
      </c>
      <c r="I3534" t="s">
        <v>56</v>
      </c>
      <c r="J3534">
        <v>6.8037808943114254E-4</v>
      </c>
      <c r="K3534">
        <v>1.3328803399195797</v>
      </c>
      <c r="L3534">
        <v>5.4213884846810986E-2</v>
      </c>
      <c r="M3534"/>
      <c r="N3534">
        <v>8.5267992521203623E-2</v>
      </c>
      <c r="O3534">
        <v>-0.47236221728759425</v>
      </c>
      <c r="P3534"/>
      <c r="Q3534">
        <v>0.6084579</v>
      </c>
      <c r="R3534">
        <v>2.2302900000000001</v>
      </c>
      <c r="S3534">
        <v>2.3034208</v>
      </c>
      <c r="T3534">
        <v>1.2109987000000002</v>
      </c>
      <c r="U3534"/>
      <c r="V3534"/>
      <c r="W3534">
        <v>1.2656E-3</v>
      </c>
      <c r="X3534"/>
      <c r="Y3534">
        <v>6.378E-4</v>
      </c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/>
      <c r="AW3534"/>
      <c r="AX3534"/>
      <c r="AY3534"/>
      <c r="AZ3534"/>
      <c r="BA3534"/>
      <c r="BB3534"/>
      <c r="BC3534"/>
    </row>
    <row r="3535" spans="1:55" x14ac:dyDescent="0.2">
      <c r="A3535" s="3" t="str">
        <f t="shared" si="55"/>
        <v>NorwayAR4_FAO2007</v>
      </c>
      <c r="B3535" t="s">
        <v>184</v>
      </c>
      <c r="C3535" t="s">
        <v>185</v>
      </c>
      <c r="D3535" t="s">
        <v>142</v>
      </c>
      <c r="E3535" t="s">
        <v>37</v>
      </c>
      <c r="F3535">
        <v>28.573910557999994</v>
      </c>
      <c r="G3535">
        <v>6.0677388392349956</v>
      </c>
      <c r="H3535" t="s">
        <v>122</v>
      </c>
      <c r="I3535" t="s">
        <v>67</v>
      </c>
      <c r="J3535">
        <v>6.7359646504397636E-4</v>
      </c>
      <c r="K3535">
        <v>1.3389287705419997</v>
      </c>
      <c r="L3535">
        <v>5.2738519319613819E-2</v>
      </c>
      <c r="M3535"/>
      <c r="N3535">
        <v>7.8257300010129052E-2</v>
      </c>
      <c r="O3535">
        <v>-0.46992458987174252</v>
      </c>
      <c r="P3535"/>
      <c r="Q3535">
        <v>0.60463990000000001</v>
      </c>
      <c r="R3535">
        <v>2.1790775</v>
      </c>
      <c r="S3535">
        <v>2.3175758000000002</v>
      </c>
      <c r="T3535">
        <v>1.2167428</v>
      </c>
      <c r="U3535"/>
      <c r="V3535"/>
      <c r="W3535">
        <v>1.1559999999999999E-3</v>
      </c>
      <c r="X3535"/>
      <c r="Y3535">
        <v>1.0339000000000001E-3</v>
      </c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  <c r="AW3535"/>
      <c r="AX3535"/>
      <c r="AY3535"/>
      <c r="AZ3535"/>
      <c r="BA3535"/>
      <c r="BB3535"/>
      <c r="BC3535"/>
    </row>
    <row r="3536" spans="1:55" x14ac:dyDescent="0.2">
      <c r="A3536" s="3" t="str">
        <f t="shared" si="55"/>
        <v>NorwayAR4_FAO2008</v>
      </c>
      <c r="B3536" t="s">
        <v>184</v>
      </c>
      <c r="C3536" t="s">
        <v>185</v>
      </c>
      <c r="D3536" t="s">
        <v>142</v>
      </c>
      <c r="E3536" t="s">
        <v>33</v>
      </c>
      <c r="F3536">
        <v>27.225944799999997</v>
      </c>
      <c r="G3536">
        <v>5.7098855503907959</v>
      </c>
      <c r="H3536" t="s">
        <v>47</v>
      </c>
      <c r="I3536" t="s">
        <v>63</v>
      </c>
      <c r="J3536">
        <v>6.3862517581271669E-4</v>
      </c>
      <c r="K3536">
        <v>1.3754207137009988</v>
      </c>
      <c r="L3536">
        <v>5.3184460728062599E-2</v>
      </c>
      <c r="M3536"/>
      <c r="N3536">
        <v>6.5548934779299198E-2</v>
      </c>
      <c r="O3536">
        <v>-0.49415410920836067</v>
      </c>
      <c r="P3536"/>
      <c r="Q3536">
        <v>0.59661220000000004</v>
      </c>
      <c r="R3536">
        <v>2.1476524999999995</v>
      </c>
      <c r="S3536">
        <v>2.3291978000000002</v>
      </c>
      <c r="T3536">
        <v>1.2182968000000001</v>
      </c>
      <c r="U3536"/>
      <c r="V3536"/>
      <c r="W3536"/>
      <c r="X3536"/>
      <c r="Y3536">
        <v>1.9457000000000001E-3</v>
      </c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/>
      <c r="AW3536"/>
      <c r="AX3536"/>
      <c r="AY3536"/>
      <c r="AZ3536"/>
      <c r="BA3536"/>
      <c r="BB3536"/>
      <c r="BC3536"/>
    </row>
    <row r="3537" spans="1:55" x14ac:dyDescent="0.2">
      <c r="A3537" s="3" t="str">
        <f t="shared" si="55"/>
        <v>NorwayAR4_FAO2009</v>
      </c>
      <c r="B3537" t="s">
        <v>184</v>
      </c>
      <c r="C3537" t="s">
        <v>185</v>
      </c>
      <c r="D3537" t="s">
        <v>142</v>
      </c>
      <c r="E3537" t="s">
        <v>31</v>
      </c>
      <c r="F3537">
        <v>27.231554802999991</v>
      </c>
      <c r="G3537">
        <v>5.6394905826091577</v>
      </c>
      <c r="H3537" t="s">
        <v>126</v>
      </c>
      <c r="I3537" t="s">
        <v>67</v>
      </c>
      <c r="J3537">
        <v>6.3977054545758937E-4</v>
      </c>
      <c r="K3537">
        <v>1.3955612175259755</v>
      </c>
      <c r="L3537">
        <v>5.4024413319136939E-2</v>
      </c>
      <c r="M3537"/>
      <c r="N3537">
        <v>4.9168979321463253E-2</v>
      </c>
      <c r="O3537">
        <v>-0.49875461016657563</v>
      </c>
      <c r="P3537"/>
      <c r="Q3537">
        <v>0.59381879999999998</v>
      </c>
      <c r="R3537">
        <v>2.1250225</v>
      </c>
      <c r="S3537">
        <v>2.2170603999999998</v>
      </c>
      <c r="T3537">
        <v>1.2278477999999999</v>
      </c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/>
      <c r="AW3537"/>
      <c r="AX3537"/>
      <c r="AY3537"/>
      <c r="AZ3537"/>
      <c r="BA3537"/>
      <c r="BB3537"/>
      <c r="BC3537"/>
    </row>
    <row r="3538" spans="1:55" x14ac:dyDescent="0.2">
      <c r="A3538" s="3" t="str">
        <f t="shared" si="55"/>
        <v>NorwayAR4_FAO2010</v>
      </c>
      <c r="B3538" t="s">
        <v>184</v>
      </c>
      <c r="C3538" t="s">
        <v>185</v>
      </c>
      <c r="D3538" t="s">
        <v>142</v>
      </c>
      <c r="E3538" t="s">
        <v>30</v>
      </c>
      <c r="F3538">
        <v>29.802615823999997</v>
      </c>
      <c r="G3538">
        <v>6.0955368682162412</v>
      </c>
      <c r="H3538" t="s">
        <v>44</v>
      </c>
      <c r="I3538" t="s">
        <v>57</v>
      </c>
      <c r="J3538">
        <v>6.7246696420528195E-4</v>
      </c>
      <c r="K3538">
        <v>1.368585759111586</v>
      </c>
      <c r="L3538">
        <v>4.8543881971425708E-2</v>
      </c>
      <c r="M3538"/>
      <c r="N3538">
        <v>3.8552795660129036E-2</v>
      </c>
      <c r="O3538">
        <v>-0.45568243674314063</v>
      </c>
      <c r="P3538"/>
      <c r="Q3538">
        <v>0.59047749999999999</v>
      </c>
      <c r="R3538">
        <v>2.1223700000000001</v>
      </c>
      <c r="S3538">
        <v>2.1809428000000004</v>
      </c>
      <c r="T3538">
        <v>1.2483616</v>
      </c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/>
      <c r="AW3538"/>
      <c r="AX3538"/>
      <c r="AY3538"/>
      <c r="AZ3538"/>
      <c r="BA3538"/>
      <c r="BB3538"/>
      <c r="BC3538"/>
    </row>
    <row r="3539" spans="1:55" x14ac:dyDescent="0.2">
      <c r="A3539" s="3" t="str">
        <f t="shared" si="55"/>
        <v>NorwayAR4_FAO2011</v>
      </c>
      <c r="B3539" t="s">
        <v>184</v>
      </c>
      <c r="C3539" t="s">
        <v>185</v>
      </c>
      <c r="D3539" t="s">
        <v>142</v>
      </c>
      <c r="E3539" t="s">
        <v>29</v>
      </c>
      <c r="F3539">
        <v>32.532957617999998</v>
      </c>
      <c r="G3539">
        <v>6.5682171643225393</v>
      </c>
      <c r="H3539" t="s">
        <v>38</v>
      </c>
      <c r="I3539" t="s">
        <v>51</v>
      </c>
      <c r="J3539">
        <v>7.3199622074221352E-4</v>
      </c>
      <c r="K3539">
        <v>1.2195635407599048</v>
      </c>
      <c r="L3539">
        <v>4.4267826089171153E-2</v>
      </c>
      <c r="M3539"/>
      <c r="N3539">
        <v>3.3158157234470229E-2</v>
      </c>
      <c r="O3539">
        <v>-0.29698952408354623</v>
      </c>
      <c r="P3539"/>
      <c r="Q3539">
        <v>0.5853836</v>
      </c>
      <c r="R3539">
        <v>2.0983450000000001</v>
      </c>
      <c r="S3539">
        <v>2.2388144000000003</v>
      </c>
      <c r="T3539">
        <v>1.2714108000000002</v>
      </c>
      <c r="U3539"/>
      <c r="V3539"/>
      <c r="W3539"/>
      <c r="X3539">
        <v>0.18649399999999999</v>
      </c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/>
      <c r="AW3539"/>
      <c r="AX3539"/>
      <c r="AY3539"/>
      <c r="AZ3539"/>
      <c r="BA3539"/>
      <c r="BB3539"/>
      <c r="BC3539"/>
    </row>
    <row r="3540" spans="1:55" x14ac:dyDescent="0.2">
      <c r="A3540" s="3" t="str">
        <f t="shared" si="55"/>
        <v>NorwayAR4_FAO2012</v>
      </c>
      <c r="B3540" t="s">
        <v>184</v>
      </c>
      <c r="C3540" t="s">
        <v>185</v>
      </c>
      <c r="D3540" t="s">
        <v>142</v>
      </c>
      <c r="E3540" t="s">
        <v>28</v>
      </c>
      <c r="F3540">
        <v>32.199944676000001</v>
      </c>
      <c r="G3540">
        <v>6.4161554840389892</v>
      </c>
      <c r="H3540" t="s">
        <v>38</v>
      </c>
      <c r="I3540" t="s">
        <v>51</v>
      </c>
      <c r="J3540">
        <v>7.1652391015704104E-4</v>
      </c>
      <c r="K3540">
        <v>1.2244471162519335</v>
      </c>
      <c r="L3540">
        <v>4.3204610007821241E-2</v>
      </c>
      <c r="M3540"/>
      <c r="N3540">
        <v>3.2456065763955981E-2</v>
      </c>
      <c r="O3540">
        <v>-0.30010779202371074</v>
      </c>
      <c r="P3540"/>
      <c r="Q3540">
        <v>0.58942280000000002</v>
      </c>
      <c r="R3540">
        <v>2.0807275000000001</v>
      </c>
      <c r="S3540">
        <v>2.2354767999999998</v>
      </c>
      <c r="T3540">
        <v>1.2775206000000001</v>
      </c>
      <c r="U3540"/>
      <c r="V3540"/>
      <c r="W3540"/>
      <c r="X3540">
        <v>0.18649399999999999</v>
      </c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  <c r="AW3540"/>
      <c r="AX3540"/>
      <c r="AY3540"/>
      <c r="AZ3540"/>
      <c r="BA3540"/>
      <c r="BB3540"/>
      <c r="BC3540"/>
    </row>
    <row r="3541" spans="1:55" x14ac:dyDescent="0.2">
      <c r="A3541" s="3" t="str">
        <f t="shared" si="55"/>
        <v>NorwayAR4_FAO2013</v>
      </c>
      <c r="B3541" t="s">
        <v>184</v>
      </c>
      <c r="C3541" t="s">
        <v>185</v>
      </c>
      <c r="D3541" t="s">
        <v>142</v>
      </c>
      <c r="E3541" t="s">
        <v>27</v>
      </c>
      <c r="F3541">
        <v>32.925847556000001</v>
      </c>
      <c r="G3541">
        <v>6.481947096467592</v>
      </c>
      <c r="H3541" t="s">
        <v>118</v>
      </c>
      <c r="I3541" t="s">
        <v>293</v>
      </c>
      <c r="J3541">
        <v>7.2309412723184829E-4</v>
      </c>
      <c r="K3541">
        <v>1.2210578085991792</v>
      </c>
      <c r="L3541">
        <v>4.1155680827814123E-2</v>
      </c>
      <c r="M3541"/>
      <c r="N3541">
        <v>3.1656020949111872E-2</v>
      </c>
      <c r="O3541">
        <v>-0.29386951037610515</v>
      </c>
      <c r="P3541"/>
      <c r="Q3541">
        <v>0.5858525</v>
      </c>
      <c r="R3541">
        <v>2.0700224999999999</v>
      </c>
      <c r="S3541">
        <v>2.2359238000000001</v>
      </c>
      <c r="T3541">
        <v>1.2782116000000001</v>
      </c>
      <c r="U3541"/>
      <c r="V3541"/>
      <c r="W3541"/>
      <c r="X3541">
        <v>0.18649399999999999</v>
      </c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/>
      <c r="AW3541"/>
      <c r="AX3541"/>
      <c r="AY3541"/>
      <c r="AZ3541"/>
      <c r="BA3541"/>
      <c r="BB3541"/>
      <c r="BC3541"/>
    </row>
    <row r="3542" spans="1:55" x14ac:dyDescent="0.2">
      <c r="A3542" s="3" t="str">
        <f t="shared" si="55"/>
        <v>NorwayAR4_FAO2014</v>
      </c>
      <c r="B3542" t="s">
        <v>184</v>
      </c>
      <c r="C3542" t="s">
        <v>185</v>
      </c>
      <c r="D3542" t="s">
        <v>142</v>
      </c>
      <c r="E3542" t="s">
        <v>24</v>
      </c>
      <c r="F3542">
        <v>32.919451125999998</v>
      </c>
      <c r="G3542">
        <v>6.4080133281891873</v>
      </c>
      <c r="H3542" t="s">
        <v>118</v>
      </c>
      <c r="I3542" t="s">
        <v>51</v>
      </c>
      <c r="J3542">
        <v>7.1340843628684423E-4</v>
      </c>
      <c r="K3542">
        <v>1.2207973871489999</v>
      </c>
      <c r="L3542">
        <v>4.0152840882454029E-2</v>
      </c>
      <c r="M3542"/>
      <c r="N3542">
        <v>3.1738658642907772E-2</v>
      </c>
      <c r="O3542">
        <v>-0.2926888866743616</v>
      </c>
      <c r="P3542"/>
      <c r="Q3542">
        <v>0.58008100000000007</v>
      </c>
      <c r="R3542">
        <v>2.0475724999999998</v>
      </c>
      <c r="S3542">
        <v>2.2778523999999996</v>
      </c>
      <c r="T3542">
        <v>1.2893507</v>
      </c>
      <c r="U3542"/>
      <c r="V3542"/>
      <c r="W3542"/>
      <c r="X3542">
        <v>0.18649399999999999</v>
      </c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/>
      <c r="AW3542"/>
      <c r="AX3542"/>
      <c r="AY3542"/>
      <c r="AZ3542"/>
      <c r="BA3542"/>
      <c r="BB3542"/>
      <c r="BC3542"/>
    </row>
    <row r="3543" spans="1:55" x14ac:dyDescent="0.2">
      <c r="A3543" s="3" t="str">
        <f t="shared" si="55"/>
        <v>NorwayAR4_FAO2015</v>
      </c>
      <c r="B3543" t="s">
        <v>184</v>
      </c>
      <c r="C3543" t="s">
        <v>185</v>
      </c>
      <c r="D3543" t="s">
        <v>142</v>
      </c>
      <c r="E3543" t="s">
        <v>22</v>
      </c>
      <c r="F3543">
        <v>33.617289888000002</v>
      </c>
      <c r="G3543">
        <v>6.4790588086551946</v>
      </c>
      <c r="H3543" t="s">
        <v>115</v>
      </c>
      <c r="I3543" t="s">
        <v>293</v>
      </c>
      <c r="J3543">
        <v>7.2987241900475852E-4</v>
      </c>
      <c r="K3543">
        <v>1.2180573948531375</v>
      </c>
      <c r="L3543">
        <v>3.726216706264434E-2</v>
      </c>
      <c r="M3543"/>
      <c r="N3543">
        <v>2.8868016316402002E-2</v>
      </c>
      <c r="O3543">
        <v>-0.28418757823218377</v>
      </c>
      <c r="P3543"/>
      <c r="Q3543">
        <v>0.58395730000000001</v>
      </c>
      <c r="R3543">
        <v>2.0853950000000001</v>
      </c>
      <c r="S3543">
        <v>2.3165328000000001</v>
      </c>
      <c r="T3543">
        <v>1.2892089</v>
      </c>
      <c r="U3543"/>
      <c r="V3543"/>
      <c r="W3543"/>
      <c r="X3543">
        <v>0.18649399999999999</v>
      </c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/>
      <c r="AW3543"/>
      <c r="AX3543"/>
      <c r="AY3543"/>
      <c r="AZ3543"/>
      <c r="BA3543"/>
      <c r="BB3543"/>
      <c r="BC3543"/>
    </row>
    <row r="3544" spans="1:55" x14ac:dyDescent="0.2">
      <c r="A3544" s="3" t="str">
        <f t="shared" si="55"/>
        <v>NorwayAR4_FAO2016</v>
      </c>
      <c r="B3544" t="s">
        <v>184</v>
      </c>
      <c r="C3544" t="s">
        <v>185</v>
      </c>
      <c r="D3544" t="s">
        <v>142</v>
      </c>
      <c r="E3544" t="s">
        <v>21</v>
      </c>
      <c r="F3544">
        <v>32.905052776999995</v>
      </c>
      <c r="G3544">
        <v>6.286165505751339</v>
      </c>
      <c r="H3544" t="s">
        <v>40</v>
      </c>
      <c r="I3544" t="s">
        <v>59</v>
      </c>
      <c r="J3544">
        <v>7.0553820800239246E-4</v>
      </c>
      <c r="K3544">
        <v>1.2232728866229103</v>
      </c>
      <c r="L3544">
        <v>3.6255090975993436E-2</v>
      </c>
      <c r="M3544"/>
      <c r="N3544">
        <v>2.9489507480087034E-2</v>
      </c>
      <c r="O3544">
        <v>-0.28901748507899072</v>
      </c>
      <c r="P3544"/>
      <c r="Q3544">
        <v>0.58822839999999998</v>
      </c>
      <c r="R3544">
        <v>2.1268675000000004</v>
      </c>
      <c r="S3544">
        <v>2.3286614000000001</v>
      </c>
      <c r="T3544">
        <v>1.3014118000000001</v>
      </c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/>
      <c r="AW3544"/>
      <c r="AX3544"/>
      <c r="AY3544"/>
      <c r="AZ3544"/>
      <c r="BA3544"/>
      <c r="BB3544"/>
      <c r="BC3544"/>
    </row>
    <row r="3545" spans="1:55" x14ac:dyDescent="0.2">
      <c r="A3545" s="3" t="str">
        <f t="shared" si="55"/>
        <v>NorwayAR4_FAO2017</v>
      </c>
      <c r="B3545" t="s">
        <v>184</v>
      </c>
      <c r="C3545" t="s">
        <v>185</v>
      </c>
      <c r="D3545" t="s">
        <v>142</v>
      </c>
      <c r="E3545" t="s">
        <v>20</v>
      </c>
      <c r="F3545">
        <v>32.515563528999998</v>
      </c>
      <c r="G3545">
        <v>6.1617890290409187</v>
      </c>
      <c r="H3545" t="s">
        <v>123</v>
      </c>
      <c r="I3545" t="s">
        <v>61</v>
      </c>
      <c r="J3545">
        <v>6.874900359209521E-4</v>
      </c>
      <c r="K3545">
        <v>1.2249413687533572</v>
      </c>
      <c r="L3545">
        <v>3.5082249581269438E-2</v>
      </c>
      <c r="M3545"/>
      <c r="N3545">
        <v>3.235017341962549E-2</v>
      </c>
      <c r="O3545">
        <v>-0.2923737917542521</v>
      </c>
      <c r="P3545"/>
      <c r="Q3545">
        <v>0.59272500000000006</v>
      </c>
      <c r="R3545">
        <v>2.129105</v>
      </c>
      <c r="S3545">
        <v>2.3153110000000003</v>
      </c>
      <c r="T3545">
        <v>1.3075166999999999</v>
      </c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/>
      <c r="AW3545"/>
      <c r="AX3545"/>
      <c r="AY3545"/>
      <c r="AZ3545"/>
      <c r="BA3545"/>
      <c r="BB3545"/>
      <c r="BC3545"/>
    </row>
    <row r="3546" spans="1:55" x14ac:dyDescent="0.2">
      <c r="A3546" s="3" t="str">
        <f t="shared" si="55"/>
        <v>NorwayAR4_FAO2018</v>
      </c>
      <c r="B3546" t="s">
        <v>184</v>
      </c>
      <c r="C3546" t="s">
        <v>185</v>
      </c>
      <c r="D3546" t="s">
        <v>142</v>
      </c>
      <c r="E3546" t="s">
        <v>19</v>
      </c>
      <c r="F3546">
        <v>31.813609981999999</v>
      </c>
      <c r="G3546">
        <v>5.9891026104328455</v>
      </c>
      <c r="H3546" t="s">
        <v>122</v>
      </c>
      <c r="I3546" t="s">
        <v>63</v>
      </c>
      <c r="J3546">
        <v>6.5663078057355475E-4</v>
      </c>
      <c r="K3546">
        <v>1.2320940288504729</v>
      </c>
      <c r="L3546">
        <v>3.4213738982022082E-2</v>
      </c>
      <c r="M3546"/>
      <c r="N3546">
        <v>3.1952187745280698E-2</v>
      </c>
      <c r="O3546">
        <v>-0.29825995557777568</v>
      </c>
      <c r="P3546"/>
      <c r="Q3546">
        <v>0.58439150000000006</v>
      </c>
      <c r="R3546">
        <v>2.1202800000000002</v>
      </c>
      <c r="S3546">
        <v>2.298772</v>
      </c>
      <c r="T3546">
        <v>1.3320836</v>
      </c>
      <c r="U3546"/>
      <c r="V3546"/>
      <c r="W3546">
        <v>1.2656E-3</v>
      </c>
      <c r="X3546"/>
      <c r="Y3546">
        <v>2.1920000000000002E-4</v>
      </c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/>
      <c r="AW3546"/>
      <c r="AX3546"/>
      <c r="AY3546"/>
      <c r="AZ3546"/>
      <c r="BA3546"/>
      <c r="BB3546"/>
      <c r="BC3546"/>
    </row>
    <row r="3547" spans="1:55" x14ac:dyDescent="0.2">
      <c r="A3547" s="3" t="str">
        <f t="shared" si="55"/>
        <v>NorwayAR4_FAO2019</v>
      </c>
      <c r="B3547" t="s">
        <v>184</v>
      </c>
      <c r="C3547" t="s">
        <v>185</v>
      </c>
      <c r="D3547" t="s">
        <v>142</v>
      </c>
      <c r="E3547" t="s">
        <v>18</v>
      </c>
      <c r="F3547">
        <v>30.803629535000002</v>
      </c>
      <c r="G3547">
        <v>5.759952986183726</v>
      </c>
      <c r="H3547" t="s">
        <v>122</v>
      </c>
      <c r="I3547" t="s">
        <v>71</v>
      </c>
      <c r="J3547">
        <v>6.3247654931812992E-4</v>
      </c>
      <c r="K3547">
        <v>1.2425015971417408</v>
      </c>
      <c r="L3547">
        <v>3.3639087264785851E-2</v>
      </c>
      <c r="M3547"/>
      <c r="N3547">
        <v>3.2750840509028989E-2</v>
      </c>
      <c r="O3547">
        <v>-0.3088915249155556</v>
      </c>
      <c r="P3547"/>
      <c r="Q3547">
        <v>0.57685189999999986</v>
      </c>
      <c r="R3547">
        <v>2.0875224999999999</v>
      </c>
      <c r="S3547">
        <v>2.3418926</v>
      </c>
      <c r="T3547">
        <v>1.3242164999999999</v>
      </c>
      <c r="U3547"/>
      <c r="V3547"/>
      <c r="W3547"/>
      <c r="X3547"/>
      <c r="Y3547">
        <v>5.2820000000000005E-4</v>
      </c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/>
      <c r="AW3547"/>
      <c r="AX3547"/>
      <c r="AY3547"/>
      <c r="AZ3547"/>
      <c r="BA3547"/>
      <c r="BB3547"/>
      <c r="BC3547"/>
    </row>
    <row r="3548" spans="1:55" x14ac:dyDescent="0.2">
      <c r="A3548" s="3" t="str">
        <f t="shared" si="55"/>
        <v>NorwayAR4_FAO2020</v>
      </c>
      <c r="B3548" t="s">
        <v>184</v>
      </c>
      <c r="C3548" t="s">
        <v>185</v>
      </c>
      <c r="D3548" t="s">
        <v>142</v>
      </c>
      <c r="E3548" t="s">
        <v>107</v>
      </c>
      <c r="F3548">
        <v>29.260689787999997</v>
      </c>
      <c r="G3548">
        <v>5.4393207121512779</v>
      </c>
      <c r="H3548" t="s">
        <v>134</v>
      </c>
      <c r="I3548" t="s">
        <v>61</v>
      </c>
      <c r="J3548">
        <v>6.3205578023382315E-4</v>
      </c>
      <c r="K3548">
        <v>1.2579456999026506</v>
      </c>
      <c r="L3548">
        <v>3.3627006817984327E-2</v>
      </c>
      <c r="M3548"/>
      <c r="N3548">
        <v>3.4595051768572478E-2</v>
      </c>
      <c r="O3548">
        <v>-0.32616775848920743</v>
      </c>
      <c r="P3548"/>
      <c r="Q3548">
        <v>0.5745614</v>
      </c>
      <c r="R3548">
        <v>2.0654775000000001</v>
      </c>
      <c r="S3548">
        <v>2.3253238000000001</v>
      </c>
      <c r="T3548">
        <v>1.3310868</v>
      </c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/>
      <c r="AW3548"/>
      <c r="AX3548"/>
      <c r="AY3548"/>
      <c r="AZ3548"/>
      <c r="BA3548"/>
      <c r="BB3548"/>
      <c r="BC3548"/>
    </row>
    <row r="3549" spans="1:55" x14ac:dyDescent="0.2">
      <c r="A3549" s="3" t="str">
        <f t="shared" si="55"/>
        <v>NorwayAR5_FAO1990</v>
      </c>
      <c r="B3549" t="s">
        <v>184</v>
      </c>
      <c r="C3549" t="s">
        <v>185</v>
      </c>
      <c r="D3549" t="s">
        <v>145</v>
      </c>
      <c r="E3549" t="s">
        <v>79</v>
      </c>
      <c r="F3549">
        <v>29.100387949272214</v>
      </c>
      <c r="G3549">
        <v>6.8609155237513511</v>
      </c>
      <c r="H3549" t="s">
        <v>45</v>
      </c>
      <c r="I3549" t="s">
        <v>51</v>
      </c>
      <c r="J3549">
        <v>8.8372203162795252E-4</v>
      </c>
      <c r="K3549">
        <v>1.0197872126939413</v>
      </c>
      <c r="L3549">
        <v>8.5751190719072709E-2</v>
      </c>
      <c r="M3549"/>
      <c r="N3549">
        <v>8.436612671330028E-2</v>
      </c>
      <c r="O3549">
        <v>-0.18990453012631431</v>
      </c>
      <c r="P3549"/>
      <c r="Q3549">
        <v>0.64479920000000002</v>
      </c>
      <c r="R3549">
        <v>2.6191676000000004</v>
      </c>
      <c r="S3549">
        <v>2.0792164999999998</v>
      </c>
      <c r="T3549">
        <v>1.1990246</v>
      </c>
      <c r="U3549"/>
      <c r="V3549"/>
      <c r="W3549">
        <v>7.786999999999999E-4</v>
      </c>
      <c r="X3549"/>
      <c r="Y3549">
        <v>6.8199999999999999E-4</v>
      </c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/>
      <c r="AW3549"/>
      <c r="AX3549"/>
      <c r="AY3549"/>
      <c r="AZ3549"/>
      <c r="BA3549"/>
      <c r="BB3549"/>
      <c r="BC3549"/>
    </row>
    <row r="3550" spans="1:55" x14ac:dyDescent="0.2">
      <c r="A3550" s="3" t="str">
        <f t="shared" si="55"/>
        <v>NorwayAR5_FAO1991</v>
      </c>
      <c r="B3550" t="s">
        <v>184</v>
      </c>
      <c r="C3550" t="s">
        <v>185</v>
      </c>
      <c r="D3550" t="s">
        <v>145</v>
      </c>
      <c r="E3550" t="s">
        <v>78</v>
      </c>
      <c r="F3550">
        <v>27.040218518473157</v>
      </c>
      <c r="G3550">
        <v>6.3448894765023134</v>
      </c>
      <c r="H3550" t="s">
        <v>49</v>
      </c>
      <c r="I3550" t="s">
        <v>113</v>
      </c>
      <c r="J3550">
        <v>8.1658080148917951E-4</v>
      </c>
      <c r="K3550">
        <v>1.0261504455774044</v>
      </c>
      <c r="L3550">
        <v>9.1283501010335555E-2</v>
      </c>
      <c r="M3550"/>
      <c r="N3550">
        <v>8.4147619636517845E-2</v>
      </c>
      <c r="O3550">
        <v>-0.2015815662242578</v>
      </c>
      <c r="P3550"/>
      <c r="Q3550">
        <v>0.6539104</v>
      </c>
      <c r="R3550">
        <v>2.6733335999999999</v>
      </c>
      <c r="S3550">
        <v>2.091221</v>
      </c>
      <c r="T3550">
        <v>1.1990246</v>
      </c>
      <c r="U3550"/>
      <c r="V3550"/>
      <c r="W3550">
        <v>7.786999999999999E-4</v>
      </c>
      <c r="X3550"/>
      <c r="Y3550">
        <v>6.8199999999999999E-4</v>
      </c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/>
      <c r="AW3550"/>
      <c r="AX3550"/>
      <c r="AY3550"/>
      <c r="AZ3550"/>
      <c r="BA3550"/>
      <c r="BB3550"/>
      <c r="BC3550"/>
    </row>
    <row r="3551" spans="1:55" x14ac:dyDescent="0.2">
      <c r="A3551" s="3" t="str">
        <f t="shared" si="55"/>
        <v>NorwayAR5_FAO1992</v>
      </c>
      <c r="B3551" t="s">
        <v>184</v>
      </c>
      <c r="C3551" t="s">
        <v>185</v>
      </c>
      <c r="D3551" t="s">
        <v>145</v>
      </c>
      <c r="E3551" t="s">
        <v>76</v>
      </c>
      <c r="F3551">
        <v>29.487210152444561</v>
      </c>
      <c r="G3551">
        <v>6.8792467509326727</v>
      </c>
      <c r="H3551" t="s">
        <v>44</v>
      </c>
      <c r="I3551" t="s">
        <v>119</v>
      </c>
      <c r="J3551">
        <v>8.9318705706578334E-4</v>
      </c>
      <c r="K3551">
        <v>1.0383216556768862</v>
      </c>
      <c r="L3551">
        <v>8.2665373627677147E-2</v>
      </c>
      <c r="M3551"/>
      <c r="N3551">
        <v>6.3333097011266562E-2</v>
      </c>
      <c r="O3551">
        <v>-0.18432012631582978</v>
      </c>
      <c r="P3551"/>
      <c r="Q3551">
        <v>0.66428839999999989</v>
      </c>
      <c r="R3551">
        <v>2.7005468000000001</v>
      </c>
      <c r="S3551">
        <v>2.0693319999999997</v>
      </c>
      <c r="T3551">
        <v>1.1990246</v>
      </c>
      <c r="U3551"/>
      <c r="V3551"/>
      <c r="W3551">
        <v>7.786999999999999E-4</v>
      </c>
      <c r="X3551"/>
      <c r="Y3551">
        <v>6.8199999999999999E-4</v>
      </c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/>
      <c r="AW3551"/>
      <c r="AX3551"/>
      <c r="AY3551"/>
      <c r="AZ3551"/>
      <c r="BA3551"/>
      <c r="BB3551"/>
      <c r="BC3551"/>
    </row>
    <row r="3552" spans="1:55" x14ac:dyDescent="0.2">
      <c r="A3552" s="3" t="str">
        <f t="shared" si="55"/>
        <v>NorwayAR5_FAO1993</v>
      </c>
      <c r="B3552" t="s">
        <v>184</v>
      </c>
      <c r="C3552" t="s">
        <v>185</v>
      </c>
      <c r="D3552" t="s">
        <v>145</v>
      </c>
      <c r="E3552" t="s">
        <v>73</v>
      </c>
      <c r="F3552">
        <v>31.905349829670868</v>
      </c>
      <c r="G3552">
        <v>7.3992153113656469</v>
      </c>
      <c r="H3552" t="s">
        <v>129</v>
      </c>
      <c r="I3552" t="s">
        <v>48</v>
      </c>
      <c r="J3552">
        <v>9.6186318710050238E-4</v>
      </c>
      <c r="K3552">
        <v>1.0259945478282502</v>
      </c>
      <c r="L3552">
        <v>7.5707043032631052E-2</v>
      </c>
      <c r="M3552"/>
      <c r="N3552">
        <v>7.0208055304455438E-2</v>
      </c>
      <c r="O3552">
        <v>-0.1719096461653366</v>
      </c>
      <c r="P3552"/>
      <c r="Q3552">
        <v>0.65477350000000001</v>
      </c>
      <c r="R3552">
        <v>2.6667508000000004</v>
      </c>
      <c r="S3552">
        <v>2.0659929999999997</v>
      </c>
      <c r="T3552">
        <v>1.1969831</v>
      </c>
      <c r="U3552"/>
      <c r="V3552"/>
      <c r="W3552">
        <v>7.786999999999999E-4</v>
      </c>
      <c r="X3552"/>
      <c r="Y3552">
        <v>6.8199999999999999E-4</v>
      </c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  <c r="AW3552"/>
      <c r="AX3552"/>
      <c r="AY3552"/>
      <c r="AZ3552"/>
      <c r="BA3552"/>
      <c r="BB3552"/>
      <c r="BC3552"/>
    </row>
    <row r="3553" spans="1:55" x14ac:dyDescent="0.2">
      <c r="A3553" s="3" t="str">
        <f t="shared" si="55"/>
        <v>NorwayAR5_FAO1994</v>
      </c>
      <c r="B3553" t="s">
        <v>184</v>
      </c>
      <c r="C3553" t="s">
        <v>185</v>
      </c>
      <c r="D3553" t="s">
        <v>145</v>
      </c>
      <c r="E3553" t="s">
        <v>70</v>
      </c>
      <c r="F3553">
        <v>34.069208953891149</v>
      </c>
      <c r="G3553">
        <v>7.8561792241759063</v>
      </c>
      <c r="H3553" t="s">
        <v>195</v>
      </c>
      <c r="I3553" t="s">
        <v>124</v>
      </c>
      <c r="J3553">
        <v>1.0189324368805139E-3</v>
      </c>
      <c r="K3553">
        <v>1.0217186629111057</v>
      </c>
      <c r="L3553">
        <v>7.0422098107637859E-2</v>
      </c>
      <c r="M3553"/>
      <c r="N3553">
        <v>6.7455189898660714E-2</v>
      </c>
      <c r="O3553">
        <v>-0.15959595091740428</v>
      </c>
      <c r="P3553"/>
      <c r="Q3553">
        <v>0.65623039999999999</v>
      </c>
      <c r="R3553">
        <v>2.7039095999999998</v>
      </c>
      <c r="S3553">
        <v>2.0799585</v>
      </c>
      <c r="T3553">
        <v>1.1942899</v>
      </c>
      <c r="U3553"/>
      <c r="V3553"/>
      <c r="W3553">
        <v>7.786999999999999E-4</v>
      </c>
      <c r="X3553"/>
      <c r="Y3553">
        <v>6.8199999999999999E-4</v>
      </c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  <c r="AW3553"/>
      <c r="AX3553"/>
      <c r="AY3553"/>
      <c r="AZ3553"/>
      <c r="BA3553"/>
      <c r="BB3553"/>
      <c r="BC3553"/>
    </row>
    <row r="3554" spans="1:55" x14ac:dyDescent="0.2">
      <c r="A3554" s="3" t="str">
        <f t="shared" si="55"/>
        <v>NorwayAR5_FAO1995</v>
      </c>
      <c r="B3554" t="s">
        <v>184</v>
      </c>
      <c r="C3554" t="s">
        <v>185</v>
      </c>
      <c r="D3554" t="s">
        <v>145</v>
      </c>
      <c r="E3554" t="s">
        <v>68</v>
      </c>
      <c r="F3554">
        <v>34.067341212718922</v>
      </c>
      <c r="G3554">
        <v>7.8150730074066441</v>
      </c>
      <c r="H3554" t="s">
        <v>117</v>
      </c>
      <c r="I3554" t="s">
        <v>47</v>
      </c>
      <c r="J3554">
        <v>9.9591579660199291E-4</v>
      </c>
      <c r="K3554">
        <v>1.0219950003785025</v>
      </c>
      <c r="L3554">
        <v>6.9085091707134408E-2</v>
      </c>
      <c r="M3554"/>
      <c r="N3554">
        <v>6.8284126157877295E-2</v>
      </c>
      <c r="O3554">
        <v>-0.1593642182435141</v>
      </c>
      <c r="P3554"/>
      <c r="Q3554">
        <v>0.66266589999999992</v>
      </c>
      <c r="R3554">
        <v>2.7314364000000002</v>
      </c>
      <c r="S3554">
        <v>2.1008934999999997</v>
      </c>
      <c r="T3554">
        <v>1.1894655999999999</v>
      </c>
      <c r="U3554"/>
      <c r="V3554"/>
      <c r="W3554">
        <v>7.786999999999999E-4</v>
      </c>
      <c r="X3554"/>
      <c r="Y3554">
        <v>6.8199999999999999E-4</v>
      </c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/>
      <c r="AV3554"/>
      <c r="AW3554"/>
      <c r="AX3554"/>
      <c r="AY3554"/>
      <c r="AZ3554"/>
      <c r="BA3554"/>
      <c r="BB3554"/>
      <c r="BC3554"/>
    </row>
    <row r="3555" spans="1:55" x14ac:dyDescent="0.2">
      <c r="A3555" s="3" t="str">
        <f t="shared" si="55"/>
        <v>NorwayAR5_FAO1996</v>
      </c>
      <c r="B3555" t="s">
        <v>184</v>
      </c>
      <c r="C3555" t="s">
        <v>185</v>
      </c>
      <c r="D3555" t="s">
        <v>145</v>
      </c>
      <c r="E3555" t="s">
        <v>65</v>
      </c>
      <c r="F3555">
        <v>34.346340144024303</v>
      </c>
      <c r="G3555">
        <v>7.8392390229884903</v>
      </c>
      <c r="H3555" t="s">
        <v>117</v>
      </c>
      <c r="I3555" t="s">
        <v>49</v>
      </c>
      <c r="J3555">
        <v>9.9355657909081484E-4</v>
      </c>
      <c r="K3555">
        <v>1.0225900752092494</v>
      </c>
      <c r="L3555">
        <v>6.6813106489612292E-2</v>
      </c>
      <c r="M3555"/>
      <c r="N3555">
        <v>6.6927579525902545E-2</v>
      </c>
      <c r="O3555">
        <v>-0.15633076122476428</v>
      </c>
      <c r="P3555"/>
      <c r="Q3555">
        <v>0.67891120000000005</v>
      </c>
      <c r="R3555">
        <v>2.7718544000000001</v>
      </c>
      <c r="S3555">
        <v>2.1156804999999999</v>
      </c>
      <c r="T3555">
        <v>1.1859297999999998</v>
      </c>
      <c r="U3555"/>
      <c r="V3555"/>
      <c r="W3555">
        <v>3.3178999999999999E-3</v>
      </c>
      <c r="X3555"/>
      <c r="Y3555">
        <v>1.2020000000000001E-4</v>
      </c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/>
      <c r="AW3555"/>
      <c r="AX3555"/>
      <c r="AY3555"/>
      <c r="AZ3555"/>
      <c r="BA3555"/>
      <c r="BB3555"/>
      <c r="BC3555"/>
    </row>
    <row r="3556" spans="1:55" x14ac:dyDescent="0.2">
      <c r="A3556" s="3" t="str">
        <f t="shared" si="55"/>
        <v>NorwayAR5_FAO1997</v>
      </c>
      <c r="B3556" t="s">
        <v>184</v>
      </c>
      <c r="C3556" t="s">
        <v>185</v>
      </c>
      <c r="D3556" t="s">
        <v>145</v>
      </c>
      <c r="E3556" t="s">
        <v>64</v>
      </c>
      <c r="F3556">
        <v>36.252689967424693</v>
      </c>
      <c r="G3556">
        <v>8.2296022519571252</v>
      </c>
      <c r="H3556" t="s">
        <v>120</v>
      </c>
      <c r="I3556" t="s">
        <v>47</v>
      </c>
      <c r="J3556">
        <v>1.0089909371034842E-3</v>
      </c>
      <c r="K3556">
        <v>1.0218432364979626</v>
      </c>
      <c r="L3556">
        <v>6.1830514320867051E-2</v>
      </c>
      <c r="M3556"/>
      <c r="N3556">
        <v>6.4921788018165547E-2</v>
      </c>
      <c r="O3556">
        <v>-0.14859553883699511</v>
      </c>
      <c r="P3556"/>
      <c r="Q3556">
        <v>0.6809096</v>
      </c>
      <c r="R3556">
        <v>2.7610604000000003</v>
      </c>
      <c r="S3556">
        <v>2.1051864999999998</v>
      </c>
      <c r="T3556">
        <v>1.1804428</v>
      </c>
      <c r="U3556"/>
      <c r="V3556"/>
      <c r="W3556">
        <v>3.2634000000000001E-3</v>
      </c>
      <c r="X3556"/>
      <c r="Y3556">
        <v>1.1497700000000001E-2</v>
      </c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/>
      <c r="AW3556"/>
      <c r="AX3556"/>
      <c r="AY3556"/>
      <c r="AZ3556"/>
      <c r="BA3556"/>
      <c r="BB3556"/>
      <c r="BC3556"/>
    </row>
    <row r="3557" spans="1:55" x14ac:dyDescent="0.2">
      <c r="A3557" s="3" t="str">
        <f t="shared" si="55"/>
        <v>NorwayAR5_FAO1998</v>
      </c>
      <c r="B3557" t="s">
        <v>184</v>
      </c>
      <c r="C3557" t="s">
        <v>185</v>
      </c>
      <c r="D3557" t="s">
        <v>145</v>
      </c>
      <c r="E3557" t="s">
        <v>62</v>
      </c>
      <c r="F3557">
        <v>37.477050438897983</v>
      </c>
      <c r="G3557">
        <v>8.4570359680001861</v>
      </c>
      <c r="H3557" t="s">
        <v>223</v>
      </c>
      <c r="I3557" t="s">
        <v>47</v>
      </c>
      <c r="J3557">
        <v>1.0579470148051019E-3</v>
      </c>
      <c r="K3557">
        <v>1.024795783181752</v>
      </c>
      <c r="L3557">
        <v>5.5511409838625632E-2</v>
      </c>
      <c r="M3557"/>
      <c r="N3557">
        <v>6.421492749256387E-2</v>
      </c>
      <c r="O3557">
        <v>-0.14452212051294147</v>
      </c>
      <c r="P3557"/>
      <c r="Q3557">
        <v>0.68561310000000009</v>
      </c>
      <c r="R3557">
        <v>2.7674164000000001</v>
      </c>
      <c r="S3557">
        <v>2.073572</v>
      </c>
      <c r="T3557">
        <v>1.1784895</v>
      </c>
      <c r="U3557"/>
      <c r="V3557"/>
      <c r="W3557">
        <v>3.6002999999999999E-3</v>
      </c>
      <c r="X3557"/>
      <c r="Y3557">
        <v>1.0900000000000002E-4</v>
      </c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/>
      <c r="AW3557"/>
      <c r="AX3557"/>
      <c r="AY3557"/>
      <c r="AZ3557"/>
      <c r="BA3557"/>
      <c r="BB3557"/>
      <c r="BC3557"/>
    </row>
    <row r="3558" spans="1:55" x14ac:dyDescent="0.2">
      <c r="A3558" s="3" t="str">
        <f t="shared" si="55"/>
        <v>NorwayAR5_FAO1999</v>
      </c>
      <c r="B3558" t="s">
        <v>184</v>
      </c>
      <c r="C3558" t="s">
        <v>185</v>
      </c>
      <c r="D3558" t="s">
        <v>145</v>
      </c>
      <c r="E3558" t="s">
        <v>60</v>
      </c>
      <c r="F3558">
        <v>39.353396554931273</v>
      </c>
      <c r="G3558">
        <v>8.8198484719292551</v>
      </c>
      <c r="H3558" t="s">
        <v>149</v>
      </c>
      <c r="I3558" t="s">
        <v>124</v>
      </c>
      <c r="J3558">
        <v>1.1110232300736251E-3</v>
      </c>
      <c r="K3558">
        <v>1.0229565284376776</v>
      </c>
      <c r="L3558">
        <v>4.8994233807267452E-2</v>
      </c>
      <c r="M3558"/>
      <c r="N3558">
        <v>6.5916867361733411E-2</v>
      </c>
      <c r="O3558">
        <v>-0.13786762960667842</v>
      </c>
      <c r="P3558"/>
      <c r="Q3558">
        <v>0.6634949</v>
      </c>
      <c r="R3558">
        <v>2.7508879999999998</v>
      </c>
      <c r="S3558">
        <v>2.0666025000000001</v>
      </c>
      <c r="T3558">
        <v>1.1674553000000001</v>
      </c>
      <c r="U3558"/>
      <c r="V3558"/>
      <c r="W3558">
        <v>3.6338999999999998E-3</v>
      </c>
      <c r="X3558"/>
      <c r="Y3558">
        <v>1.0620000000000001E-4</v>
      </c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/>
      <c r="AW3558"/>
      <c r="AX3558"/>
      <c r="AY3558"/>
      <c r="AZ3558"/>
      <c r="BA3558"/>
      <c r="BB3558"/>
      <c r="BC3558"/>
    </row>
    <row r="3559" spans="1:55" x14ac:dyDescent="0.2">
      <c r="A3559" s="3" t="str">
        <f t="shared" si="55"/>
        <v>NorwayAR5_FAO2000</v>
      </c>
      <c r="B3559" t="s">
        <v>184</v>
      </c>
      <c r="C3559" t="s">
        <v>185</v>
      </c>
      <c r="D3559" t="s">
        <v>145</v>
      </c>
      <c r="E3559" t="s">
        <v>58</v>
      </c>
      <c r="F3559">
        <v>33.775658169233019</v>
      </c>
      <c r="G3559">
        <v>7.5207985650380023</v>
      </c>
      <c r="H3559" t="s">
        <v>34</v>
      </c>
      <c r="I3559" t="s">
        <v>114</v>
      </c>
      <c r="J3559">
        <v>9.3463334688657636E-4</v>
      </c>
      <c r="K3559">
        <v>1.0322511058734765</v>
      </c>
      <c r="L3559">
        <v>5.8587418985136322E-2</v>
      </c>
      <c r="M3559"/>
      <c r="N3559">
        <v>7.2022375510480269E-2</v>
      </c>
      <c r="O3559">
        <v>-0.16286090036909295</v>
      </c>
      <c r="P3559"/>
      <c r="Q3559">
        <v>0.64851760000000003</v>
      </c>
      <c r="R3559">
        <v>2.6596220000000002</v>
      </c>
      <c r="S3559">
        <v>2.0518155</v>
      </c>
      <c r="T3559">
        <v>1.1749494</v>
      </c>
      <c r="U3559"/>
      <c r="V3559"/>
      <c r="W3559">
        <v>2.4552000000000003E-3</v>
      </c>
      <c r="X3559"/>
      <c r="Y3559">
        <v>1.0059999999999999E-4</v>
      </c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/>
      <c r="AW3559"/>
      <c r="AX3559"/>
      <c r="AY3559"/>
      <c r="AZ3559"/>
      <c r="BA3559"/>
      <c r="BB3559"/>
      <c r="BC3559"/>
    </row>
    <row r="3560" spans="1:55" x14ac:dyDescent="0.2">
      <c r="A3560" s="3" t="str">
        <f t="shared" si="55"/>
        <v>NorwayAR5_FAO2001</v>
      </c>
      <c r="B3560" t="s">
        <v>184</v>
      </c>
      <c r="C3560" t="s">
        <v>185</v>
      </c>
      <c r="D3560" t="s">
        <v>145</v>
      </c>
      <c r="E3560" t="s">
        <v>55</v>
      </c>
      <c r="F3560">
        <v>26.281750387973148</v>
      </c>
      <c r="G3560">
        <v>5.8225964143731339</v>
      </c>
      <c r="H3560" t="s">
        <v>126</v>
      </c>
      <c r="I3560" t="s">
        <v>57</v>
      </c>
      <c r="J3560">
        <v>7.2595015681617674E-4</v>
      </c>
      <c r="K3560">
        <v>1.3451657815570612</v>
      </c>
      <c r="L3560">
        <v>7.2443209945161999E-2</v>
      </c>
      <c r="M3560"/>
      <c r="N3560">
        <v>8.9518307983093556E-2</v>
      </c>
      <c r="O3560">
        <v>-0.50712729948531687</v>
      </c>
      <c r="P3560"/>
      <c r="Q3560">
        <v>0.63023269999999998</v>
      </c>
      <c r="R3560">
        <v>2.6531484000000001</v>
      </c>
      <c r="S3560">
        <v>2.0352265000000003</v>
      </c>
      <c r="T3560">
        <v>1.1793132</v>
      </c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/>
      <c r="AW3560"/>
      <c r="AX3560"/>
      <c r="AY3560"/>
      <c r="AZ3560"/>
      <c r="BA3560"/>
      <c r="BB3560"/>
      <c r="BC3560"/>
    </row>
    <row r="3561" spans="1:55" x14ac:dyDescent="0.2">
      <c r="A3561" s="3" t="str">
        <f t="shared" si="55"/>
        <v>NorwayAR5_FAO2002</v>
      </c>
      <c r="B3561" t="s">
        <v>184</v>
      </c>
      <c r="C3561" t="s">
        <v>185</v>
      </c>
      <c r="D3561" t="s">
        <v>145</v>
      </c>
      <c r="E3561" t="s">
        <v>52</v>
      </c>
      <c r="F3561">
        <v>26.040552140764834</v>
      </c>
      <c r="G3561">
        <v>5.7381312864456344</v>
      </c>
      <c r="H3561" t="s">
        <v>124</v>
      </c>
      <c r="I3561" t="s">
        <v>56</v>
      </c>
      <c r="J3561">
        <v>7.0126955898948894E-4</v>
      </c>
      <c r="K3561">
        <v>1.3453887386226653</v>
      </c>
      <c r="L3561">
        <v>6.9483559197259195E-2</v>
      </c>
      <c r="M3561"/>
      <c r="N3561">
        <v>9.8558267235955829E-2</v>
      </c>
      <c r="O3561">
        <v>-0.51343056505588025</v>
      </c>
      <c r="P3561"/>
      <c r="Q3561">
        <v>0.6347467</v>
      </c>
      <c r="R3561">
        <v>2.610636</v>
      </c>
      <c r="S3561">
        <v>2.0295025</v>
      </c>
      <c r="T3561">
        <v>1.1780575</v>
      </c>
      <c r="U3561"/>
      <c r="V3561"/>
      <c r="W3561"/>
      <c r="X3561"/>
      <c r="Y3561">
        <v>1.1199999999999999E-5</v>
      </c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/>
      <c r="AV3561"/>
      <c r="AW3561"/>
      <c r="AX3561"/>
      <c r="AY3561"/>
      <c r="AZ3561"/>
      <c r="BA3561"/>
      <c r="BB3561"/>
      <c r="BC3561"/>
    </row>
    <row r="3562" spans="1:55" x14ac:dyDescent="0.2">
      <c r="A3562" s="3" t="str">
        <f t="shared" si="55"/>
        <v>NorwayAR5_FAO2003</v>
      </c>
      <c r="B3562" t="s">
        <v>184</v>
      </c>
      <c r="C3562" t="s">
        <v>185</v>
      </c>
      <c r="D3562" t="s">
        <v>145</v>
      </c>
      <c r="E3562" t="s">
        <v>50</v>
      </c>
      <c r="F3562">
        <v>28.748042277957047</v>
      </c>
      <c r="G3562">
        <v>6.2976901299070942</v>
      </c>
      <c r="H3562" t="s">
        <v>45</v>
      </c>
      <c r="I3562" t="s">
        <v>136</v>
      </c>
      <c r="J3562">
        <v>7.5406687144313918E-4</v>
      </c>
      <c r="K3562">
        <v>1.316191406713165</v>
      </c>
      <c r="L3562">
        <v>6.2686135764812689E-2</v>
      </c>
      <c r="M3562"/>
      <c r="N3562">
        <v>8.4198748814649546E-2</v>
      </c>
      <c r="O3562">
        <v>-0.46307629129262728</v>
      </c>
      <c r="P3562"/>
      <c r="Q3562">
        <v>0.64168990000000004</v>
      </c>
      <c r="R3562">
        <v>2.6079927999999999</v>
      </c>
      <c r="S3562">
        <v>2.0621239999999998</v>
      </c>
      <c r="T3562">
        <v>1.1851818000000001</v>
      </c>
      <c r="U3562"/>
      <c r="V3562"/>
      <c r="W3562"/>
      <c r="X3562"/>
      <c r="Y3562">
        <v>1.3668E-3</v>
      </c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/>
      <c r="AW3562"/>
      <c r="AX3562"/>
      <c r="AY3562"/>
      <c r="AZ3562"/>
      <c r="BA3562"/>
      <c r="BB3562"/>
      <c r="BC3562"/>
    </row>
    <row r="3563" spans="1:55" x14ac:dyDescent="0.2">
      <c r="A3563" s="3" t="str">
        <f t="shared" si="55"/>
        <v>NorwayAR5_FAO2004</v>
      </c>
      <c r="B3563" t="s">
        <v>184</v>
      </c>
      <c r="C3563" t="s">
        <v>185</v>
      </c>
      <c r="D3563" t="s">
        <v>145</v>
      </c>
      <c r="E3563" t="s">
        <v>46</v>
      </c>
      <c r="F3563">
        <v>28.992976875639197</v>
      </c>
      <c r="G3563">
        <v>6.3139253329527794</v>
      </c>
      <c r="H3563" t="s">
        <v>112</v>
      </c>
      <c r="I3563" t="s">
        <v>136</v>
      </c>
      <c r="J3563">
        <v>7.2570312241696346E-4</v>
      </c>
      <c r="K3563">
        <v>1.3169653005835789</v>
      </c>
      <c r="L3563">
        <v>6.1296793374250196E-2</v>
      </c>
      <c r="M3563"/>
      <c r="N3563">
        <v>8.10494716368442E-2</v>
      </c>
      <c r="O3563">
        <v>-0.45931156559467329</v>
      </c>
      <c r="P3563"/>
      <c r="Q3563">
        <v>0.64253159999999998</v>
      </c>
      <c r="R3563">
        <v>2.5742304000000003</v>
      </c>
      <c r="S3563">
        <v>2.0723265</v>
      </c>
      <c r="T3563">
        <v>1.1951894000000001</v>
      </c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/>
      <c r="AW3563"/>
      <c r="AX3563"/>
      <c r="AY3563"/>
      <c r="AZ3563"/>
      <c r="BA3563"/>
      <c r="BB3563"/>
      <c r="BC3563"/>
    </row>
    <row r="3564" spans="1:55" x14ac:dyDescent="0.2">
      <c r="A3564" s="3" t="str">
        <f t="shared" si="55"/>
        <v>NorwayAR5_FAO2005</v>
      </c>
      <c r="B3564" t="s">
        <v>184</v>
      </c>
      <c r="C3564" t="s">
        <v>185</v>
      </c>
      <c r="D3564" t="s">
        <v>145</v>
      </c>
      <c r="E3564" t="s">
        <v>43</v>
      </c>
      <c r="F3564">
        <v>27.975022936900398</v>
      </c>
      <c r="G3564">
        <v>6.0508894934150588</v>
      </c>
      <c r="H3564" t="s">
        <v>130</v>
      </c>
      <c r="I3564" t="s">
        <v>57</v>
      </c>
      <c r="J3564">
        <v>6.8462396144814048E-4</v>
      </c>
      <c r="K3564">
        <v>1.3270026740031797</v>
      </c>
      <c r="L3564">
        <v>6.0222596264292994E-2</v>
      </c>
      <c r="M3564"/>
      <c r="N3564">
        <v>8.9449563210876784E-2</v>
      </c>
      <c r="O3564">
        <v>-0.47667483347834944</v>
      </c>
      <c r="P3564"/>
      <c r="Q3564">
        <v>0.63586449999999994</v>
      </c>
      <c r="R3564">
        <v>2.5384295999999997</v>
      </c>
      <c r="S3564">
        <v>2.0730950000000004</v>
      </c>
      <c r="T3564">
        <v>1.2064809999999999</v>
      </c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/>
      <c r="AV3564"/>
      <c r="AW3564"/>
      <c r="AX3564"/>
      <c r="AY3564"/>
      <c r="AZ3564"/>
      <c r="BA3564"/>
      <c r="BB3564"/>
      <c r="BC3564"/>
    </row>
    <row r="3565" spans="1:55" x14ac:dyDescent="0.2">
      <c r="A3565" s="3" t="str">
        <f t="shared" si="55"/>
        <v>NorwayAR5_FAO2006</v>
      </c>
      <c r="B3565" t="s">
        <v>184</v>
      </c>
      <c r="C3565" t="s">
        <v>185</v>
      </c>
      <c r="D3565" t="s">
        <v>145</v>
      </c>
      <c r="E3565" t="s">
        <v>39</v>
      </c>
      <c r="F3565">
        <v>28.459839904658526</v>
      </c>
      <c r="G3565">
        <v>6.1063746542956157</v>
      </c>
      <c r="H3565" t="s">
        <v>45</v>
      </c>
      <c r="I3565" t="s">
        <v>66</v>
      </c>
      <c r="J3565">
        <v>6.7234835009685767E-4</v>
      </c>
      <c r="K3565">
        <v>1.3316910408331855</v>
      </c>
      <c r="L3565">
        <v>5.9908309355894598E-2</v>
      </c>
      <c r="M3565"/>
      <c r="N3565">
        <v>7.8864445280420511E-2</v>
      </c>
      <c r="O3565">
        <v>-0.47046379546950062</v>
      </c>
      <c r="P3565"/>
      <c r="Q3565">
        <v>0.63335459999999999</v>
      </c>
      <c r="R3565">
        <v>2.4979248000000003</v>
      </c>
      <c r="S3565">
        <v>2.0483440000000002</v>
      </c>
      <c r="T3565">
        <v>1.2109987000000002</v>
      </c>
      <c r="U3565"/>
      <c r="V3565"/>
      <c r="W3565">
        <v>1.2662000000000001E-3</v>
      </c>
      <c r="X3565"/>
      <c r="Y3565">
        <v>6.3870000000000007E-4</v>
      </c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/>
      <c r="AW3565"/>
      <c r="AX3565"/>
      <c r="AY3565"/>
      <c r="AZ3565"/>
      <c r="BA3565"/>
      <c r="BB3565"/>
      <c r="BC3565"/>
    </row>
    <row r="3566" spans="1:55" x14ac:dyDescent="0.2">
      <c r="A3566" s="3" t="str">
        <f t="shared" si="55"/>
        <v>NorwayAR5_FAO2007</v>
      </c>
      <c r="B3566" t="s">
        <v>184</v>
      </c>
      <c r="C3566" t="s">
        <v>185</v>
      </c>
      <c r="D3566" t="s">
        <v>145</v>
      </c>
      <c r="E3566" t="s">
        <v>37</v>
      </c>
      <c r="F3566">
        <v>28.675612119802416</v>
      </c>
      <c r="G3566">
        <v>6.0893354112305156</v>
      </c>
      <c r="H3566" t="s">
        <v>122</v>
      </c>
      <c r="I3566" t="s">
        <v>67</v>
      </c>
      <c r="J3566">
        <v>6.6613849539704677E-4</v>
      </c>
      <c r="K3566">
        <v>1.3371220936471908</v>
      </c>
      <c r="L3566">
        <v>5.8252040463468206E-2</v>
      </c>
      <c r="M3566"/>
      <c r="N3566">
        <v>7.2830905206650226E-2</v>
      </c>
      <c r="O3566">
        <v>-0.46820503931730934</v>
      </c>
      <c r="P3566"/>
      <c r="Q3566">
        <v>0.62931910000000002</v>
      </c>
      <c r="R3566">
        <v>2.4405668</v>
      </c>
      <c r="S3566">
        <v>2.0609315000000001</v>
      </c>
      <c r="T3566">
        <v>1.2167428</v>
      </c>
      <c r="U3566"/>
      <c r="V3566"/>
      <c r="W3566">
        <v>1.1571999999999999E-3</v>
      </c>
      <c r="X3566"/>
      <c r="Y3566">
        <v>1.0342000000000001E-3</v>
      </c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  <c r="AW3566"/>
      <c r="AX3566"/>
      <c r="AY3566"/>
      <c r="AZ3566"/>
      <c r="BA3566"/>
      <c r="BB3566"/>
      <c r="BC3566"/>
    </row>
    <row r="3567" spans="1:55" x14ac:dyDescent="0.2">
      <c r="A3567" s="3" t="str">
        <f t="shared" si="55"/>
        <v>NorwayAR5_FAO2008</v>
      </c>
      <c r="B3567" t="s">
        <v>184</v>
      </c>
      <c r="C3567" t="s">
        <v>185</v>
      </c>
      <c r="D3567" t="s">
        <v>145</v>
      </c>
      <c r="E3567" t="s">
        <v>33</v>
      </c>
      <c r="F3567">
        <v>27.365468487640808</v>
      </c>
      <c r="G3567">
        <v>5.739146767727779</v>
      </c>
      <c r="H3567" t="s">
        <v>47</v>
      </c>
      <c r="I3567" t="s">
        <v>61</v>
      </c>
      <c r="J3567">
        <v>6.3245482658835859E-4</v>
      </c>
      <c r="K3567">
        <v>1.3716232808565578</v>
      </c>
      <c r="L3567">
        <v>5.862086574283934E-2</v>
      </c>
      <c r="M3567"/>
      <c r="N3567">
        <v>6.1530529433572449E-2</v>
      </c>
      <c r="O3567">
        <v>-0.49177467603296965</v>
      </c>
      <c r="P3567"/>
      <c r="Q3567">
        <v>0.62100880000000003</v>
      </c>
      <c r="R3567">
        <v>2.4053707999999996</v>
      </c>
      <c r="S3567">
        <v>2.0712665000000001</v>
      </c>
      <c r="T3567">
        <v>1.2182968000000001</v>
      </c>
      <c r="U3567"/>
      <c r="V3567"/>
      <c r="W3567"/>
      <c r="X3567"/>
      <c r="Y3567">
        <v>1.9453999999999997E-3</v>
      </c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/>
      <c r="AW3567"/>
      <c r="AX3567"/>
      <c r="AY3567"/>
      <c r="AZ3567"/>
      <c r="BA3567"/>
      <c r="BB3567"/>
      <c r="BC3567"/>
    </row>
    <row r="3568" spans="1:55" x14ac:dyDescent="0.2">
      <c r="A3568" s="3" t="str">
        <f t="shared" si="55"/>
        <v>NorwayAR5_FAO2009</v>
      </c>
      <c r="B3568" t="s">
        <v>184</v>
      </c>
      <c r="C3568" t="s">
        <v>185</v>
      </c>
      <c r="D3568" t="s">
        <v>145</v>
      </c>
      <c r="E3568" t="s">
        <v>31</v>
      </c>
      <c r="F3568">
        <v>27.43434920608362</v>
      </c>
      <c r="G3568">
        <v>5.6814880790675684</v>
      </c>
      <c r="H3568" t="s">
        <v>47</v>
      </c>
      <c r="I3568" t="s">
        <v>61</v>
      </c>
      <c r="J3568">
        <v>6.3499662460710571E-4</v>
      </c>
      <c r="K3568">
        <v>1.3885229855129075</v>
      </c>
      <c r="L3568">
        <v>5.9379240986240867E-2</v>
      </c>
      <c r="M3568"/>
      <c r="N3568">
        <v>4.6954753632513543E-2</v>
      </c>
      <c r="O3568">
        <v>-0.49485698013166196</v>
      </c>
      <c r="P3568"/>
      <c r="Q3568">
        <v>0.61827900000000002</v>
      </c>
      <c r="R3568">
        <v>2.3800252</v>
      </c>
      <c r="S3568">
        <v>1.9715469999999999</v>
      </c>
      <c r="T3568">
        <v>1.2278477999999999</v>
      </c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/>
      <c r="AW3568"/>
      <c r="AX3568"/>
      <c r="AY3568"/>
      <c r="AZ3568"/>
      <c r="BA3568"/>
      <c r="BB3568"/>
      <c r="BC3568"/>
    </row>
    <row r="3569" spans="1:55" x14ac:dyDescent="0.2">
      <c r="A3569" s="3" t="str">
        <f t="shared" si="55"/>
        <v>NorwayAR5_FAO2010</v>
      </c>
      <c r="B3569" t="s">
        <v>184</v>
      </c>
      <c r="C3569" t="s">
        <v>185</v>
      </c>
      <c r="D3569" t="s">
        <v>145</v>
      </c>
      <c r="E3569" t="s">
        <v>30</v>
      </c>
      <c r="F3569">
        <v>30.014780344375836</v>
      </c>
      <c r="G3569">
        <v>6.1389309334793616</v>
      </c>
      <c r="H3569" t="s">
        <v>127</v>
      </c>
      <c r="I3569" t="s">
        <v>69</v>
      </c>
      <c r="J3569">
        <v>6.675773642695294E-4</v>
      </c>
      <c r="K3569">
        <v>1.3618062533083528</v>
      </c>
      <c r="L3569">
        <v>5.3368340711123688E-2</v>
      </c>
      <c r="M3569"/>
      <c r="N3569">
        <v>3.6977677104605852E-2</v>
      </c>
      <c r="O3569">
        <v>-0.45215227112408224</v>
      </c>
      <c r="P3569"/>
      <c r="Q3569">
        <v>0.61509369999999997</v>
      </c>
      <c r="R3569">
        <v>2.3770544</v>
      </c>
      <c r="S3569">
        <v>1.9394290000000001</v>
      </c>
      <c r="T3569">
        <v>1.2483616</v>
      </c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/>
      <c r="AV3569"/>
      <c r="AW3569"/>
      <c r="AX3569"/>
      <c r="AY3569"/>
      <c r="AZ3569"/>
      <c r="BA3569"/>
      <c r="BB3569"/>
      <c r="BC3569"/>
    </row>
    <row r="3570" spans="1:55" x14ac:dyDescent="0.2">
      <c r="A3570" s="3" t="str">
        <f t="shared" si="55"/>
        <v>NorwayAR5_FAO2011</v>
      </c>
      <c r="B3570" t="s">
        <v>184</v>
      </c>
      <c r="C3570" t="s">
        <v>185</v>
      </c>
      <c r="D3570" t="s">
        <v>145</v>
      </c>
      <c r="E3570" t="s">
        <v>29</v>
      </c>
      <c r="F3570">
        <v>32.73443441953691</v>
      </c>
      <c r="G3570">
        <v>6.6088941725923123</v>
      </c>
      <c r="H3570" t="s">
        <v>128</v>
      </c>
      <c r="I3570" t="s">
        <v>54</v>
      </c>
      <c r="J3570">
        <v>7.2584623084971601E-4</v>
      </c>
      <c r="K3570">
        <v>1.2144913111228086</v>
      </c>
      <c r="L3570">
        <v>4.8699037292761892E-2</v>
      </c>
      <c r="M3570"/>
      <c r="N3570">
        <v>3.1987477972446644E-2</v>
      </c>
      <c r="O3570">
        <v>-0.29517782638801721</v>
      </c>
      <c r="P3570"/>
      <c r="Q3570">
        <v>0.60985610000000001</v>
      </c>
      <c r="R3570">
        <v>2.3501464000000003</v>
      </c>
      <c r="S3570">
        <v>1.9908920000000001</v>
      </c>
      <c r="T3570">
        <v>1.2714108000000002</v>
      </c>
      <c r="U3570"/>
      <c r="V3570"/>
      <c r="W3570"/>
      <c r="X3570">
        <v>0.18649399999999999</v>
      </c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  <c r="AW3570"/>
      <c r="AX3570"/>
      <c r="AY3570"/>
      <c r="AZ3570"/>
      <c r="BA3570"/>
      <c r="BB3570"/>
      <c r="BC3570"/>
    </row>
    <row r="3571" spans="1:55" x14ac:dyDescent="0.2">
      <c r="A3571" s="3" t="str">
        <f t="shared" si="55"/>
        <v>NorwayAR5_FAO2012</v>
      </c>
      <c r="B3571" t="s">
        <v>184</v>
      </c>
      <c r="C3571" t="s">
        <v>185</v>
      </c>
      <c r="D3571" t="s">
        <v>145</v>
      </c>
      <c r="E3571" t="s">
        <v>28</v>
      </c>
      <c r="F3571">
        <v>32.397460492653423</v>
      </c>
      <c r="G3571">
        <v>6.4555124519765723</v>
      </c>
      <c r="H3571" t="s">
        <v>38</v>
      </c>
      <c r="I3571" t="s">
        <v>242</v>
      </c>
      <c r="J3571">
        <v>7.1045264400045386E-4</v>
      </c>
      <c r="K3571">
        <v>1.2195384383051004</v>
      </c>
      <c r="L3571">
        <v>4.750273646463396E-2</v>
      </c>
      <c r="M3571"/>
      <c r="N3571">
        <v>3.1312676211637414E-2</v>
      </c>
      <c r="O3571">
        <v>-0.29835385098137179</v>
      </c>
      <c r="P3571"/>
      <c r="Q3571">
        <v>0.61383679999999996</v>
      </c>
      <c r="R3571">
        <v>2.3304148000000002</v>
      </c>
      <c r="S3571">
        <v>1.987924</v>
      </c>
      <c r="T3571">
        <v>1.2775206000000001</v>
      </c>
      <c r="U3571"/>
      <c r="V3571"/>
      <c r="W3571"/>
      <c r="X3571">
        <v>0.18649399999999999</v>
      </c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/>
      <c r="AW3571"/>
      <c r="AX3571"/>
      <c r="AY3571"/>
      <c r="AZ3571"/>
      <c r="BA3571"/>
      <c r="BB3571"/>
      <c r="BC3571"/>
    </row>
    <row r="3572" spans="1:55" x14ac:dyDescent="0.2">
      <c r="A3572" s="3" t="str">
        <f t="shared" si="55"/>
        <v>NorwayAR5_FAO2013</v>
      </c>
      <c r="B3572" t="s">
        <v>184</v>
      </c>
      <c r="C3572" t="s">
        <v>185</v>
      </c>
      <c r="D3572" t="s">
        <v>145</v>
      </c>
      <c r="E3572" t="s">
        <v>27</v>
      </c>
      <c r="F3572">
        <v>33.110808255834627</v>
      </c>
      <c r="G3572">
        <v>6.5183593852997808</v>
      </c>
      <c r="H3572" t="s">
        <v>132</v>
      </c>
      <c r="I3572" t="s">
        <v>293</v>
      </c>
      <c r="J3572">
        <v>7.1673885480400782E-4</v>
      </c>
      <c r="K3572">
        <v>1.2165195337799857</v>
      </c>
      <c r="L3572">
        <v>4.5258610837678501E-2</v>
      </c>
      <c r="M3572"/>
      <c r="N3572">
        <v>3.0570889124037198E-2</v>
      </c>
      <c r="O3572">
        <v>-0.29234903374170124</v>
      </c>
      <c r="P3572"/>
      <c r="Q3572">
        <v>0.61008560000000001</v>
      </c>
      <c r="R3572">
        <v>2.3184252000000001</v>
      </c>
      <c r="S3572">
        <v>1.9883215000000001</v>
      </c>
      <c r="T3572">
        <v>1.2782116000000001</v>
      </c>
      <c r="U3572"/>
      <c r="V3572"/>
      <c r="W3572"/>
      <c r="X3572">
        <v>0.18649399999999999</v>
      </c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/>
      <c r="AU3572"/>
      <c r="AV3572"/>
      <c r="AW3572"/>
      <c r="AX3572"/>
      <c r="AY3572"/>
      <c r="AZ3572"/>
      <c r="BA3572"/>
      <c r="BB3572"/>
      <c r="BC3572"/>
    </row>
    <row r="3573" spans="1:55" x14ac:dyDescent="0.2">
      <c r="A3573" s="3" t="str">
        <f t="shared" si="55"/>
        <v>NorwayAR5_FAO2014</v>
      </c>
      <c r="B3573" t="s">
        <v>184</v>
      </c>
      <c r="C3573" t="s">
        <v>185</v>
      </c>
      <c r="D3573" t="s">
        <v>145</v>
      </c>
      <c r="E3573" t="s">
        <v>24</v>
      </c>
      <c r="F3573">
        <v>33.08958155692725</v>
      </c>
      <c r="G3573">
        <v>6.4411304681056354</v>
      </c>
      <c r="H3573" t="s">
        <v>132</v>
      </c>
      <c r="I3573" t="s">
        <v>113</v>
      </c>
      <c r="J3573">
        <v>7.067553723739407E-4</v>
      </c>
      <c r="K3573">
        <v>1.2167446746114783</v>
      </c>
      <c r="L3573">
        <v>4.4150690728903506E-2</v>
      </c>
      <c r="M3573"/>
      <c r="N3573">
        <v>3.0644891323287699E-2</v>
      </c>
      <c r="O3573">
        <v>-0.29154025666366967</v>
      </c>
      <c r="P3573"/>
      <c r="Q3573">
        <v>0.60399970000000003</v>
      </c>
      <c r="R3573">
        <v>2.2932812</v>
      </c>
      <c r="S3573">
        <v>2.0256069999999999</v>
      </c>
      <c r="T3573">
        <v>1.2893507</v>
      </c>
      <c r="U3573"/>
      <c r="V3573"/>
      <c r="W3573"/>
      <c r="X3573">
        <v>0.18649399999999999</v>
      </c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/>
      <c r="AU3573"/>
      <c r="AV3573"/>
      <c r="AW3573"/>
      <c r="AX3573"/>
      <c r="AY3573"/>
      <c r="AZ3573"/>
      <c r="BA3573"/>
      <c r="BB3573"/>
      <c r="BC3573"/>
    </row>
    <row r="3574" spans="1:55" x14ac:dyDescent="0.2">
      <c r="A3574" s="3" t="str">
        <f t="shared" si="55"/>
        <v>NorwayAR5_FAO2015</v>
      </c>
      <c r="B3574" t="s">
        <v>184</v>
      </c>
      <c r="C3574" t="s">
        <v>185</v>
      </c>
      <c r="D3574" t="s">
        <v>145</v>
      </c>
      <c r="E3574" t="s">
        <v>22</v>
      </c>
      <c r="F3574">
        <v>33.786765485469267</v>
      </c>
      <c r="G3574">
        <v>6.5117218331373463</v>
      </c>
      <c r="H3574" t="s">
        <v>117</v>
      </c>
      <c r="I3574" t="s">
        <v>113</v>
      </c>
      <c r="J3574">
        <v>7.2292344719314394E-4</v>
      </c>
      <c r="K3574">
        <v>1.2142907354069457</v>
      </c>
      <c r="L3574">
        <v>4.0925928661501854E-2</v>
      </c>
      <c r="M3574"/>
      <c r="N3574">
        <v>2.7878851662810712E-2</v>
      </c>
      <c r="O3574">
        <v>-0.2830955157312583</v>
      </c>
      <c r="P3574"/>
      <c r="Q3574">
        <v>0.60812799999999989</v>
      </c>
      <c r="R3574">
        <v>2.3356424000000002</v>
      </c>
      <c r="S3574">
        <v>2.0600040000000002</v>
      </c>
      <c r="T3574">
        <v>1.2892089</v>
      </c>
      <c r="U3574"/>
      <c r="V3574"/>
      <c r="W3574"/>
      <c r="X3574">
        <v>0.18649399999999999</v>
      </c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/>
      <c r="AU3574"/>
      <c r="AV3574"/>
      <c r="AW3574"/>
      <c r="AX3574"/>
      <c r="AY3574"/>
      <c r="AZ3574"/>
      <c r="BA3574"/>
      <c r="BB3574"/>
      <c r="BC3574"/>
    </row>
    <row r="3575" spans="1:55" x14ac:dyDescent="0.2">
      <c r="A3575" s="3" t="str">
        <f t="shared" si="55"/>
        <v>NorwayAR5_FAO2016</v>
      </c>
      <c r="B3575" t="s">
        <v>184</v>
      </c>
      <c r="C3575" t="s">
        <v>185</v>
      </c>
      <c r="D3575" t="s">
        <v>145</v>
      </c>
      <c r="E3575" t="s">
        <v>21</v>
      </c>
      <c r="F3575">
        <v>33.069084604579992</v>
      </c>
      <c r="G3575">
        <v>6.3175020674449724</v>
      </c>
      <c r="H3575" t="s">
        <v>42</v>
      </c>
      <c r="I3575" t="s">
        <v>59</v>
      </c>
      <c r="J3575">
        <v>6.991549190934589E-4</v>
      </c>
      <c r="K3575">
        <v>1.2195085590535821</v>
      </c>
      <c r="L3575">
        <v>3.9794250277047569E-2</v>
      </c>
      <c r="M3575"/>
      <c r="N3575">
        <v>2.8514552831303282E-2</v>
      </c>
      <c r="O3575">
        <v>-0.28781736216193293</v>
      </c>
      <c r="P3575"/>
      <c r="Q3575">
        <v>0.61251969999999989</v>
      </c>
      <c r="R3575">
        <v>2.3820916000000003</v>
      </c>
      <c r="S3575">
        <v>2.0707895000000001</v>
      </c>
      <c r="T3575">
        <v>1.3014118000000001</v>
      </c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/>
      <c r="AU3575"/>
      <c r="AV3575"/>
      <c r="AW3575"/>
      <c r="AX3575"/>
      <c r="AY3575"/>
      <c r="AZ3575"/>
      <c r="BA3575"/>
      <c r="BB3575"/>
      <c r="BC3575"/>
    </row>
    <row r="3576" spans="1:55" x14ac:dyDescent="0.2">
      <c r="A3576" s="3" t="str">
        <f t="shared" si="55"/>
        <v>NorwayAR5_FAO2017</v>
      </c>
      <c r="B3576" t="s">
        <v>184</v>
      </c>
      <c r="C3576" t="s">
        <v>185</v>
      </c>
      <c r="D3576" t="s">
        <v>145</v>
      </c>
      <c r="E3576" t="s">
        <v>20</v>
      </c>
      <c r="F3576">
        <v>32.675234245370866</v>
      </c>
      <c r="G3576">
        <v>6.1920470704713138</v>
      </c>
      <c r="H3576" t="s">
        <v>123</v>
      </c>
      <c r="I3576" t="s">
        <v>61</v>
      </c>
      <c r="J3576">
        <v>6.813016719928285E-4</v>
      </c>
      <c r="K3576">
        <v>1.2213040721255248</v>
      </c>
      <c r="L3576">
        <v>3.8476770147628687E-2</v>
      </c>
      <c r="M3576"/>
      <c r="N3576">
        <v>3.1351965790730296E-2</v>
      </c>
      <c r="O3576">
        <v>-0.29113280806388381</v>
      </c>
      <c r="P3576"/>
      <c r="Q3576">
        <v>0.61692330000000006</v>
      </c>
      <c r="R3576">
        <v>2.3845976000000002</v>
      </c>
      <c r="S3576">
        <v>2.0589175000000002</v>
      </c>
      <c r="T3576">
        <v>1.3075166999999999</v>
      </c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/>
      <c r="AV3576"/>
      <c r="AW3576"/>
      <c r="AX3576"/>
      <c r="AY3576"/>
      <c r="AZ3576"/>
      <c r="BA3576"/>
      <c r="BB3576"/>
      <c r="BC3576"/>
    </row>
    <row r="3577" spans="1:55" x14ac:dyDescent="0.2">
      <c r="A3577" s="3" t="str">
        <f t="shared" si="55"/>
        <v>NorwayAR5_FAO2018</v>
      </c>
      <c r="B3577" t="s">
        <v>184</v>
      </c>
      <c r="C3577" t="s">
        <v>185</v>
      </c>
      <c r="D3577" t="s">
        <v>145</v>
      </c>
      <c r="E3577" t="s">
        <v>19</v>
      </c>
      <c r="F3577">
        <v>31.964845381912614</v>
      </c>
      <c r="G3577">
        <v>6.017573580213357</v>
      </c>
      <c r="H3577" t="s">
        <v>122</v>
      </c>
      <c r="I3577" t="s">
        <v>61</v>
      </c>
      <c r="J3577">
        <v>6.5056975078794531E-4</v>
      </c>
      <c r="K3577">
        <v>1.2286101275670351</v>
      </c>
      <c r="L3577">
        <v>3.7494801300666548E-2</v>
      </c>
      <c r="M3577"/>
      <c r="N3577">
        <v>3.09407250860252E-2</v>
      </c>
      <c r="O3577">
        <v>-0.29704565395372684</v>
      </c>
      <c r="P3577"/>
      <c r="Q3577">
        <v>0.60807109999999998</v>
      </c>
      <c r="R3577">
        <v>2.3747136000000002</v>
      </c>
      <c r="S3577">
        <v>2.0442100000000001</v>
      </c>
      <c r="T3577">
        <v>1.3320836</v>
      </c>
      <c r="U3577"/>
      <c r="V3577"/>
      <c r="W3577">
        <v>1.2662000000000001E-3</v>
      </c>
      <c r="X3577"/>
      <c r="Y3577">
        <v>2.1800000000000004E-4</v>
      </c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/>
      <c r="AV3577"/>
      <c r="AW3577"/>
      <c r="AX3577"/>
      <c r="AY3577"/>
      <c r="AZ3577"/>
      <c r="BA3577"/>
      <c r="BB3577"/>
      <c r="BC3577"/>
    </row>
    <row r="3578" spans="1:55" x14ac:dyDescent="0.2">
      <c r="A3578" s="3" t="str">
        <f t="shared" si="55"/>
        <v>NorwayAR5_FAO2019</v>
      </c>
      <c r="B3578" t="s">
        <v>184</v>
      </c>
      <c r="C3578" t="s">
        <v>185</v>
      </c>
      <c r="D3578" t="s">
        <v>145</v>
      </c>
      <c r="E3578" t="s">
        <v>18</v>
      </c>
      <c r="F3578">
        <v>30.933110111742959</v>
      </c>
      <c r="G3578">
        <v>5.7841644848259879</v>
      </c>
      <c r="H3578" t="s">
        <v>112</v>
      </c>
      <c r="I3578" t="s">
        <v>71</v>
      </c>
      <c r="J3578">
        <v>6.2619488177784296E-4</v>
      </c>
      <c r="K3578">
        <v>1.2395186173623893</v>
      </c>
      <c r="L3578">
        <v>3.6847040973102561E-2</v>
      </c>
      <c r="M3578"/>
      <c r="N3578">
        <v>3.1723229770916829E-2</v>
      </c>
      <c r="O3578">
        <v>-0.30808888810640878</v>
      </c>
      <c r="P3578"/>
      <c r="Q3578">
        <v>0.60015619999999992</v>
      </c>
      <c r="R3578">
        <v>2.3380252000000001</v>
      </c>
      <c r="S3578">
        <v>2.0825554999999998</v>
      </c>
      <c r="T3578">
        <v>1.3242164999999999</v>
      </c>
      <c r="U3578"/>
      <c r="V3578"/>
      <c r="W3578"/>
      <c r="X3578"/>
      <c r="Y3578">
        <v>5.2970000000000003E-4</v>
      </c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/>
      <c r="AU3578"/>
      <c r="AV3578"/>
      <c r="AW3578"/>
      <c r="AX3578"/>
      <c r="AY3578"/>
      <c r="AZ3578"/>
      <c r="BA3578"/>
      <c r="BB3578"/>
      <c r="BC3578"/>
    </row>
    <row r="3579" spans="1:55" x14ac:dyDescent="0.2">
      <c r="A3579" s="3" t="str">
        <f t="shared" si="55"/>
        <v>NorwayAR5_FAO2020</v>
      </c>
      <c r="B3579" t="s">
        <v>184</v>
      </c>
      <c r="C3579" t="s">
        <v>185</v>
      </c>
      <c r="D3579" t="s">
        <v>145</v>
      </c>
      <c r="E3579" t="s">
        <v>107</v>
      </c>
      <c r="F3579">
        <v>29.391690872445768</v>
      </c>
      <c r="G3579">
        <v>5.4636727324591652</v>
      </c>
      <c r="H3579" t="s">
        <v>112</v>
      </c>
      <c r="I3579" t="s">
        <v>71</v>
      </c>
      <c r="J3579">
        <v>6.2589223478094313E-4</v>
      </c>
      <c r="K3579">
        <v>1.2549844029549435</v>
      </c>
      <c r="L3579">
        <v>3.6781539007973665E-2</v>
      </c>
      <c r="M3579"/>
      <c r="N3579">
        <v>3.3502013578984288E-2</v>
      </c>
      <c r="O3579">
        <v>-0.32526795554190141</v>
      </c>
      <c r="P3579"/>
      <c r="Q3579">
        <v>0.59765959999999996</v>
      </c>
      <c r="R3579">
        <v>2.3133348000000002</v>
      </c>
      <c r="S3579">
        <v>2.0678215</v>
      </c>
      <c r="T3579">
        <v>1.3310868</v>
      </c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/>
      <c r="AU3579"/>
      <c r="AV3579"/>
      <c r="AW3579"/>
      <c r="AX3579"/>
      <c r="AY3579"/>
      <c r="AZ3579"/>
      <c r="BA3579"/>
      <c r="BB3579"/>
      <c r="BC3579"/>
    </row>
    <row r="3580" spans="1:55" x14ac:dyDescent="0.2">
      <c r="A3580" s="3" t="str">
        <f t="shared" si="55"/>
        <v>NorwayAR6_FAO1990</v>
      </c>
      <c r="B3580" t="s">
        <v>184</v>
      </c>
      <c r="C3580" t="s">
        <v>185</v>
      </c>
      <c r="D3580" t="s">
        <v>300</v>
      </c>
      <c r="E3580" t="s">
        <v>79</v>
      </c>
      <c r="F3580">
        <v>29.060060995207678</v>
      </c>
      <c r="G3580">
        <v>6.851407752732996</v>
      </c>
      <c r="H3580" t="s">
        <v>45</v>
      </c>
      <c r="I3580" t="s">
        <v>51</v>
      </c>
      <c r="J3580">
        <v>8.8676283626306436E-4</v>
      </c>
      <c r="K3580">
        <v>1.0207297709127541</v>
      </c>
      <c r="L3580">
        <v>8.3526852301401458E-2</v>
      </c>
      <c r="M3580"/>
      <c r="N3580">
        <v>8.6347689038094602E-2</v>
      </c>
      <c r="O3580">
        <v>-0.19060431225225014</v>
      </c>
      <c r="P3580"/>
      <c r="Q3580">
        <v>0.63751928000000002</v>
      </c>
      <c r="R3580">
        <v>2.54433424</v>
      </c>
      <c r="S3580">
        <v>2.1419853</v>
      </c>
      <c r="T3580">
        <v>1.1990246</v>
      </c>
      <c r="U3580"/>
      <c r="V3580"/>
      <c r="W3580">
        <v>7.7357999999999995E-4</v>
      </c>
      <c r="X3580"/>
      <c r="Y3580">
        <v>6.8119999999999997E-4</v>
      </c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/>
      <c r="AW3580"/>
      <c r="AX3580"/>
      <c r="AY3580"/>
      <c r="AZ3580"/>
      <c r="BA3580"/>
      <c r="BB3580"/>
      <c r="BC3580"/>
    </row>
    <row r="3581" spans="1:55" x14ac:dyDescent="0.2">
      <c r="A3581" s="3" t="str">
        <f t="shared" si="55"/>
        <v>NorwayAR6_FAO1991</v>
      </c>
      <c r="B3581" t="s">
        <v>184</v>
      </c>
      <c r="C3581" t="s">
        <v>185</v>
      </c>
      <c r="D3581" t="s">
        <v>300</v>
      </c>
      <c r="E3581" t="s">
        <v>78</v>
      </c>
      <c r="F3581">
        <v>26.994817360540271</v>
      </c>
      <c r="G3581">
        <v>6.3342362589999253</v>
      </c>
      <c r="H3581" t="s">
        <v>49</v>
      </c>
      <c r="I3581" t="s">
        <v>113</v>
      </c>
      <c r="J3581">
        <v>8.1916554849350317E-4</v>
      </c>
      <c r="K3581">
        <v>1.0273477276855538</v>
      </c>
      <c r="L3581">
        <v>8.8942687854949035E-2</v>
      </c>
      <c r="M3581"/>
      <c r="N3581">
        <v>8.6146993352217649E-2</v>
      </c>
      <c r="O3581">
        <v>-0.20243740889272044</v>
      </c>
      <c r="P3581"/>
      <c r="Q3581">
        <v>0.64654456000000005</v>
      </c>
      <c r="R3581">
        <v>2.59695264</v>
      </c>
      <c r="S3581">
        <v>2.1543522000000004</v>
      </c>
      <c r="T3581">
        <v>1.1990246</v>
      </c>
      <c r="U3581"/>
      <c r="V3581"/>
      <c r="W3581">
        <v>7.7357999999999995E-4</v>
      </c>
      <c r="X3581"/>
      <c r="Y3581">
        <v>6.8119999999999997E-4</v>
      </c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/>
      <c r="AW3581"/>
      <c r="AX3581"/>
      <c r="AY3581"/>
      <c r="AZ3581"/>
      <c r="BA3581"/>
      <c r="BB3581"/>
      <c r="BC3581"/>
    </row>
    <row r="3582" spans="1:55" x14ac:dyDescent="0.2">
      <c r="A3582" s="3" t="str">
        <f t="shared" si="55"/>
        <v>NorwayAR6_FAO1992</v>
      </c>
      <c r="B3582" t="s">
        <v>184</v>
      </c>
      <c r="C3582" t="s">
        <v>185</v>
      </c>
      <c r="D3582" t="s">
        <v>300</v>
      </c>
      <c r="E3582" t="s">
        <v>76</v>
      </c>
      <c r="F3582">
        <v>29.42543641059715</v>
      </c>
      <c r="G3582">
        <v>6.8648351870478637</v>
      </c>
      <c r="H3582" t="s">
        <v>44</v>
      </c>
      <c r="I3582" t="s">
        <v>119</v>
      </c>
      <c r="J3582">
        <v>8.9562387817925112E-4</v>
      </c>
      <c r="K3582">
        <v>1.0399627032825101</v>
      </c>
      <c r="L3582">
        <v>8.058546634392573E-2</v>
      </c>
      <c r="M3582"/>
      <c r="N3582">
        <v>6.4688249094512165E-2</v>
      </c>
      <c r="O3582">
        <v>-0.18523641872094787</v>
      </c>
      <c r="P3582"/>
      <c r="Q3582">
        <v>0.65673815999999996</v>
      </c>
      <c r="R3582">
        <v>2.6233883200000001</v>
      </c>
      <c r="S3582">
        <v>2.1318024000000002</v>
      </c>
      <c r="T3582">
        <v>1.1990246</v>
      </c>
      <c r="U3582"/>
      <c r="V3582"/>
      <c r="W3582">
        <v>7.7357999999999995E-4</v>
      </c>
      <c r="X3582"/>
      <c r="Y3582">
        <v>6.8119999999999997E-4</v>
      </c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/>
      <c r="AV3582"/>
      <c r="AW3582"/>
      <c r="AX3582"/>
      <c r="AY3582"/>
      <c r="AZ3582"/>
      <c r="BA3582"/>
      <c r="BB3582"/>
      <c r="BC3582"/>
    </row>
    <row r="3583" spans="1:55" x14ac:dyDescent="0.2">
      <c r="A3583" s="3" t="str">
        <f t="shared" si="55"/>
        <v>NorwayAR6_FAO1993</v>
      </c>
      <c r="B3583" t="s">
        <v>184</v>
      </c>
      <c r="C3583" t="s">
        <v>185</v>
      </c>
      <c r="D3583" t="s">
        <v>300</v>
      </c>
      <c r="E3583" t="s">
        <v>73</v>
      </c>
      <c r="F3583">
        <v>31.849477048949691</v>
      </c>
      <c r="G3583">
        <v>7.3862577748770093</v>
      </c>
      <c r="H3583" t="s">
        <v>129</v>
      </c>
      <c r="I3583" t="s">
        <v>49</v>
      </c>
      <c r="J3583">
        <v>9.6483437791963593E-4</v>
      </c>
      <c r="K3583">
        <v>1.0272539237857277</v>
      </c>
      <c r="L3583">
        <v>7.3777474001144649E-2</v>
      </c>
      <c r="M3583"/>
      <c r="N3583">
        <v>7.1638249238976021E-2</v>
      </c>
      <c r="O3583">
        <v>-0.17266964702584833</v>
      </c>
      <c r="P3583"/>
      <c r="Q3583">
        <v>0.64735029999999993</v>
      </c>
      <c r="R3583">
        <v>2.5905579200000002</v>
      </c>
      <c r="S3583">
        <v>2.1283626</v>
      </c>
      <c r="T3583">
        <v>1.1969831</v>
      </c>
      <c r="U3583"/>
      <c r="V3583"/>
      <c r="W3583">
        <v>7.7357999999999995E-4</v>
      </c>
      <c r="X3583"/>
      <c r="Y3583">
        <v>6.8119999999999997E-4</v>
      </c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/>
      <c r="AV3583"/>
      <c r="AW3583"/>
      <c r="AX3583"/>
      <c r="AY3583"/>
      <c r="AZ3583"/>
      <c r="BA3583"/>
      <c r="BB3583"/>
      <c r="BC3583"/>
    </row>
    <row r="3584" spans="1:55" x14ac:dyDescent="0.2">
      <c r="A3584" s="3" t="str">
        <f t="shared" si="55"/>
        <v>NorwayAR6_FAO1994</v>
      </c>
      <c r="B3584" t="s">
        <v>184</v>
      </c>
      <c r="C3584" t="s">
        <v>185</v>
      </c>
      <c r="D3584" t="s">
        <v>300</v>
      </c>
      <c r="E3584" t="s">
        <v>70</v>
      </c>
      <c r="F3584">
        <v>34.012554615621291</v>
      </c>
      <c r="G3584">
        <v>7.8431150336959483</v>
      </c>
      <c r="H3584" t="s">
        <v>195</v>
      </c>
      <c r="I3584" t="s">
        <v>124</v>
      </c>
      <c r="J3584">
        <v>1.0220944013409566E-3</v>
      </c>
      <c r="K3584">
        <v>1.0228435540404477</v>
      </c>
      <c r="L3584">
        <v>6.8631196969106412E-2</v>
      </c>
      <c r="M3584"/>
      <c r="N3584">
        <v>6.8835102267263637E-2</v>
      </c>
      <c r="O3584">
        <v>-0.16030985327681779</v>
      </c>
      <c r="P3584"/>
      <c r="Q3584">
        <v>0.64881696</v>
      </c>
      <c r="R3584">
        <v>2.6266550400000002</v>
      </c>
      <c r="S3584">
        <v>2.1427497</v>
      </c>
      <c r="T3584">
        <v>1.1942899</v>
      </c>
      <c r="U3584"/>
      <c r="V3584"/>
      <c r="W3584">
        <v>7.7357999999999995E-4</v>
      </c>
      <c r="X3584"/>
      <c r="Y3584">
        <v>6.8119999999999997E-4</v>
      </c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/>
      <c r="AV3584"/>
      <c r="AW3584"/>
      <c r="AX3584"/>
      <c r="AY3584"/>
      <c r="AZ3584"/>
      <c r="BA3584"/>
      <c r="BB3584"/>
      <c r="BC3584"/>
    </row>
    <row r="3585" spans="1:55" x14ac:dyDescent="0.2">
      <c r="A3585" s="3" t="str">
        <f t="shared" si="55"/>
        <v>NorwayAR6_FAO1995</v>
      </c>
      <c r="B3585" t="s">
        <v>184</v>
      </c>
      <c r="C3585" t="s">
        <v>185</v>
      </c>
      <c r="D3585" t="s">
        <v>300</v>
      </c>
      <c r="E3585" t="s">
        <v>68</v>
      </c>
      <c r="F3585">
        <v>34.010176192353619</v>
      </c>
      <c r="G3585">
        <v>7.8019593098969029</v>
      </c>
      <c r="H3585" t="s">
        <v>117</v>
      </c>
      <c r="I3585" t="s">
        <v>47</v>
      </c>
      <c r="J3585">
        <v>9.9892057449493289E-4</v>
      </c>
      <c r="K3585">
        <v>1.0230927151060185</v>
      </c>
      <c r="L3585">
        <v>6.7332301736221498E-2</v>
      </c>
      <c r="M3585"/>
      <c r="N3585">
        <v>6.9663718047175194E-2</v>
      </c>
      <c r="O3585">
        <v>-0.16008873488941525</v>
      </c>
      <c r="P3585"/>
      <c r="Q3585">
        <v>0.65516046000000006</v>
      </c>
      <c r="R3585">
        <v>2.6533953600000002</v>
      </c>
      <c r="S3585">
        <v>2.1643166999999996</v>
      </c>
      <c r="T3585">
        <v>1.1894655999999999</v>
      </c>
      <c r="U3585"/>
      <c r="V3585"/>
      <c r="W3585">
        <v>7.7357999999999995E-4</v>
      </c>
      <c r="X3585"/>
      <c r="Y3585">
        <v>6.8119999999999997E-4</v>
      </c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/>
      <c r="AV3585"/>
      <c r="AW3585"/>
      <c r="AX3585"/>
      <c r="AY3585"/>
      <c r="AZ3585"/>
      <c r="BA3585"/>
      <c r="BB3585"/>
      <c r="BC3585"/>
    </row>
    <row r="3586" spans="1:55" x14ac:dyDescent="0.2">
      <c r="A3586" s="3" t="str">
        <f t="shared" si="55"/>
        <v>NorwayAR6_FAO1996</v>
      </c>
      <c r="B3586" t="s">
        <v>184</v>
      </c>
      <c r="C3586" t="s">
        <v>185</v>
      </c>
      <c r="D3586" t="s">
        <v>300</v>
      </c>
      <c r="E3586" t="s">
        <v>65</v>
      </c>
      <c r="F3586">
        <v>34.287338512845558</v>
      </c>
      <c r="G3586">
        <v>7.8257724385542584</v>
      </c>
      <c r="H3586" t="s">
        <v>117</v>
      </c>
      <c r="I3586" t="s">
        <v>49</v>
      </c>
      <c r="J3586">
        <v>9.9647804505318088E-4</v>
      </c>
      <c r="K3586">
        <v>1.0236752705897521</v>
      </c>
      <c r="L3586">
        <v>6.5122680980816028E-2</v>
      </c>
      <c r="M3586"/>
      <c r="N3586">
        <v>6.8284159016178042E-2</v>
      </c>
      <c r="O3586">
        <v>-0.15708211058674595</v>
      </c>
      <c r="P3586"/>
      <c r="Q3586">
        <v>0.67114247999999999</v>
      </c>
      <c r="R3586">
        <v>2.6926585599999999</v>
      </c>
      <c r="S3586">
        <v>2.1795500999999997</v>
      </c>
      <c r="T3586">
        <v>1.1859297999999998</v>
      </c>
      <c r="U3586"/>
      <c r="V3586"/>
      <c r="W3586">
        <v>3.2900599999999996E-3</v>
      </c>
      <c r="X3586"/>
      <c r="Y3586">
        <v>1.1987999999999998E-4</v>
      </c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/>
      <c r="AW3586"/>
      <c r="AX3586"/>
      <c r="AY3586"/>
      <c r="AZ3586"/>
      <c r="BA3586"/>
      <c r="BB3586"/>
      <c r="BC3586"/>
    </row>
    <row r="3587" spans="1:55" x14ac:dyDescent="0.2">
      <c r="A3587" s="3" t="str">
        <f t="shared" ref="A3587:A3650" si="56">C3587&amp;D3587&amp;E3587</f>
        <v>NorwayAR6_FAO1997</v>
      </c>
      <c r="B3587" t="s">
        <v>184</v>
      </c>
      <c r="C3587" t="s">
        <v>185</v>
      </c>
      <c r="D3587" t="s">
        <v>300</v>
      </c>
      <c r="E3587" t="s">
        <v>64</v>
      </c>
      <c r="F3587">
        <v>36.193790845970952</v>
      </c>
      <c r="G3587">
        <v>8.2162317588160754</v>
      </c>
      <c r="H3587" t="s">
        <v>120</v>
      </c>
      <c r="I3587" t="s">
        <v>47</v>
      </c>
      <c r="J3587">
        <v>1.0120921719846286E-3</v>
      </c>
      <c r="K3587">
        <v>1.0228430104680615</v>
      </c>
      <c r="L3587">
        <v>6.0264654097530138E-2</v>
      </c>
      <c r="M3587"/>
      <c r="N3587">
        <v>6.6189019581035249E-2</v>
      </c>
      <c r="O3587">
        <v>-0.14929668414662686</v>
      </c>
      <c r="P3587"/>
      <c r="Q3587">
        <v>0.67309624000000001</v>
      </c>
      <c r="R3587">
        <v>2.6821729599999999</v>
      </c>
      <c r="S3587">
        <v>2.1687392999999999</v>
      </c>
      <c r="T3587">
        <v>1.1804428</v>
      </c>
      <c r="U3587"/>
      <c r="V3587"/>
      <c r="W3587">
        <v>3.2355599999999997E-3</v>
      </c>
      <c r="X3587"/>
      <c r="Y3587">
        <v>1.148218E-2</v>
      </c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/>
      <c r="AV3587"/>
      <c r="AW3587"/>
      <c r="AX3587"/>
      <c r="AY3587"/>
      <c r="AZ3587"/>
      <c r="BA3587"/>
      <c r="BB3587"/>
      <c r="BC3587"/>
    </row>
    <row r="3588" spans="1:55" x14ac:dyDescent="0.2">
      <c r="A3588" s="3" t="str">
        <f t="shared" si="56"/>
        <v>NorwayAR6_FAO1998</v>
      </c>
      <c r="B3588" t="s">
        <v>184</v>
      </c>
      <c r="C3588" t="s">
        <v>185</v>
      </c>
      <c r="D3588" t="s">
        <v>300</v>
      </c>
      <c r="E3588" t="s">
        <v>62</v>
      </c>
      <c r="F3588">
        <v>37.424264056033017</v>
      </c>
      <c r="G3588">
        <v>8.4451242424699871</v>
      </c>
      <c r="H3588" t="s">
        <v>223</v>
      </c>
      <c r="I3588" t="s">
        <v>124</v>
      </c>
      <c r="J3588">
        <v>1.0613557857525047E-3</v>
      </c>
      <c r="K3588">
        <v>1.0256184389149985</v>
      </c>
      <c r="L3588">
        <v>5.4101792698067433E-2</v>
      </c>
      <c r="M3588"/>
      <c r="N3588">
        <v>6.54806677784079E-2</v>
      </c>
      <c r="O3588">
        <v>-0.14520089939147382</v>
      </c>
      <c r="P3588"/>
      <c r="Q3588">
        <v>0.67778214000000003</v>
      </c>
      <c r="R3588">
        <v>2.6883473599999999</v>
      </c>
      <c r="S3588">
        <v>2.1361704000000001</v>
      </c>
      <c r="T3588">
        <v>1.1784895</v>
      </c>
      <c r="U3588"/>
      <c r="V3588"/>
      <c r="W3588">
        <v>3.57062E-3</v>
      </c>
      <c r="X3588"/>
      <c r="Y3588">
        <v>1.0899999999999999E-4</v>
      </c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/>
      <c r="AW3588"/>
      <c r="AX3588"/>
      <c r="AY3588"/>
      <c r="AZ3588"/>
      <c r="BA3588"/>
      <c r="BB3588"/>
      <c r="BC3588"/>
    </row>
    <row r="3589" spans="1:55" x14ac:dyDescent="0.2">
      <c r="A3589" s="3" t="str">
        <f t="shared" si="56"/>
        <v>NorwayAR6_FAO1999</v>
      </c>
      <c r="B3589" t="s">
        <v>184</v>
      </c>
      <c r="C3589" t="s">
        <v>185</v>
      </c>
      <c r="D3589" t="s">
        <v>300</v>
      </c>
      <c r="E3589" t="s">
        <v>60</v>
      </c>
      <c r="F3589">
        <v>39.31152817823908</v>
      </c>
      <c r="G3589">
        <v>8.810464968330642</v>
      </c>
      <c r="H3589" t="s">
        <v>149</v>
      </c>
      <c r="I3589" t="s">
        <v>124</v>
      </c>
      <c r="J3589">
        <v>1.1149447812245051E-3</v>
      </c>
      <c r="K3589">
        <v>1.0234484166638309</v>
      </c>
      <c r="L3589">
        <v>4.774171566902554E-2</v>
      </c>
      <c r="M3589"/>
      <c r="N3589">
        <v>6.7257369258108143E-2</v>
      </c>
      <c r="O3589">
        <v>-0.13844750159096444</v>
      </c>
      <c r="P3589"/>
      <c r="Q3589">
        <v>0.65613706000000005</v>
      </c>
      <c r="R3589">
        <v>2.6722911999999996</v>
      </c>
      <c r="S3589">
        <v>2.1289905</v>
      </c>
      <c r="T3589">
        <v>1.1674553000000001</v>
      </c>
      <c r="U3589"/>
      <c r="V3589"/>
      <c r="W3589">
        <v>3.6032600000000001E-3</v>
      </c>
      <c r="X3589"/>
      <c r="Y3589">
        <v>1.0628000000000001E-4</v>
      </c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/>
      <c r="AV3589"/>
      <c r="AW3589"/>
      <c r="AX3589"/>
      <c r="AY3589"/>
      <c r="AZ3589"/>
      <c r="BA3589"/>
      <c r="BB3589"/>
      <c r="BC3589"/>
    </row>
    <row r="3590" spans="1:55" x14ac:dyDescent="0.2">
      <c r="A3590" s="3" t="str">
        <f t="shared" si="56"/>
        <v>NorwayAR6_FAO2000</v>
      </c>
      <c r="B3590" t="s">
        <v>184</v>
      </c>
      <c r="C3590" t="s">
        <v>185</v>
      </c>
      <c r="D3590" t="s">
        <v>300</v>
      </c>
      <c r="E3590" t="s">
        <v>58</v>
      </c>
      <c r="F3590">
        <v>33.727657073242469</v>
      </c>
      <c r="G3590">
        <v>7.5101101997058697</v>
      </c>
      <c r="H3590" t="s">
        <v>34</v>
      </c>
      <c r="I3590" t="s">
        <v>114</v>
      </c>
      <c r="J3590">
        <v>9.3753626499972484E-4</v>
      </c>
      <c r="K3590">
        <v>1.0329643235638986</v>
      </c>
      <c r="L3590">
        <v>5.7095837091107868E-2</v>
      </c>
      <c r="M3590"/>
      <c r="N3590">
        <v>7.3464711767143559E-2</v>
      </c>
      <c r="O3590">
        <v>-0.16352487242215002</v>
      </c>
      <c r="P3590"/>
      <c r="Q3590">
        <v>0.64139304000000008</v>
      </c>
      <c r="R3590">
        <v>2.5836328000000002</v>
      </c>
      <c r="S3590">
        <v>2.1137570999999999</v>
      </c>
      <c r="T3590">
        <v>1.1749494</v>
      </c>
      <c r="U3590"/>
      <c r="V3590"/>
      <c r="W3590">
        <v>2.4348799999999999E-3</v>
      </c>
      <c r="X3590"/>
      <c r="Y3590">
        <v>1.0084E-4</v>
      </c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/>
      <c r="AV3590"/>
      <c r="AW3590"/>
      <c r="AX3590"/>
      <c r="AY3590"/>
      <c r="AZ3590"/>
      <c r="BA3590"/>
      <c r="BB3590"/>
      <c r="BC3590"/>
    </row>
    <row r="3591" spans="1:55" x14ac:dyDescent="0.2">
      <c r="A3591" s="3" t="str">
        <f t="shared" si="56"/>
        <v>NorwayAR6_FAO2001</v>
      </c>
      <c r="B3591" t="s">
        <v>184</v>
      </c>
      <c r="C3591" t="s">
        <v>185</v>
      </c>
      <c r="D3591" t="s">
        <v>300</v>
      </c>
      <c r="E3591" t="s">
        <v>55</v>
      </c>
      <c r="F3591">
        <v>26.234542654840268</v>
      </c>
      <c r="G3591">
        <v>5.8121377663145948</v>
      </c>
      <c r="H3591" t="s">
        <v>126</v>
      </c>
      <c r="I3591" t="s">
        <v>136</v>
      </c>
      <c r="J3591">
        <v>7.2788045338055183E-4</v>
      </c>
      <c r="K3591">
        <v>1.3466148226618224</v>
      </c>
      <c r="L3591">
        <v>7.0640309993003025E-2</v>
      </c>
      <c r="M3591"/>
      <c r="N3591">
        <v>9.1345531574334851E-2</v>
      </c>
      <c r="O3591">
        <v>-0.50860066422916028</v>
      </c>
      <c r="P3591"/>
      <c r="Q3591">
        <v>0.62323037999999997</v>
      </c>
      <c r="R3591">
        <v>2.57734416</v>
      </c>
      <c r="S3591">
        <v>2.0966673</v>
      </c>
      <c r="T3591">
        <v>1.1793132</v>
      </c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/>
      <c r="AV3591"/>
      <c r="AW3591"/>
      <c r="AX3591"/>
      <c r="AY3591"/>
      <c r="AZ3591"/>
      <c r="BA3591"/>
      <c r="BB3591"/>
      <c r="BC3591"/>
    </row>
    <row r="3592" spans="1:55" x14ac:dyDescent="0.2">
      <c r="A3592" s="3" t="str">
        <f t="shared" si="56"/>
        <v>NorwayAR6_FAO2002</v>
      </c>
      <c r="B3592" t="s">
        <v>184</v>
      </c>
      <c r="C3592" t="s">
        <v>185</v>
      </c>
      <c r="D3592" t="s">
        <v>300</v>
      </c>
      <c r="E3592" t="s">
        <v>52</v>
      </c>
      <c r="F3592">
        <v>26.001064999608751</v>
      </c>
      <c r="G3592">
        <v>5.7294301498931066</v>
      </c>
      <c r="H3592" t="s">
        <v>124</v>
      </c>
      <c r="I3592" t="s">
        <v>56</v>
      </c>
      <c r="J3592">
        <v>7.0330725034598235E-4</v>
      </c>
      <c r="K3592">
        <v>1.3463848657247215</v>
      </c>
      <c r="L3592">
        <v>6.774353600728597E-2</v>
      </c>
      <c r="M3592"/>
      <c r="N3592">
        <v>0.10060953997158768</v>
      </c>
      <c r="O3592">
        <v>-0.51473794170359521</v>
      </c>
      <c r="P3592"/>
      <c r="Q3592">
        <v>0.62769638000000005</v>
      </c>
      <c r="R3592">
        <v>2.5360463999999996</v>
      </c>
      <c r="S3592">
        <v>2.0907705000000001</v>
      </c>
      <c r="T3592">
        <v>1.1780575</v>
      </c>
      <c r="U3592"/>
      <c r="V3592"/>
      <c r="W3592"/>
      <c r="X3592"/>
      <c r="Y3592">
        <v>1.0880000000000001E-5</v>
      </c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/>
      <c r="AV3592"/>
      <c r="AW3592"/>
      <c r="AX3592"/>
      <c r="AY3592"/>
      <c r="AZ3592"/>
      <c r="BA3592"/>
      <c r="BB3592"/>
      <c r="BC3592"/>
    </row>
    <row r="3593" spans="1:55" x14ac:dyDescent="0.2">
      <c r="A3593" s="3" t="str">
        <f t="shared" si="56"/>
        <v>NorwayAR6_FAO2003</v>
      </c>
      <c r="B3593" t="s">
        <v>184</v>
      </c>
      <c r="C3593" t="s">
        <v>185</v>
      </c>
      <c r="D3593" t="s">
        <v>300</v>
      </c>
      <c r="E3593" t="s">
        <v>50</v>
      </c>
      <c r="F3593">
        <v>28.704403730224424</v>
      </c>
      <c r="G3593">
        <v>6.2881304510711562</v>
      </c>
      <c r="H3593" t="s">
        <v>134</v>
      </c>
      <c r="I3593" t="s">
        <v>136</v>
      </c>
      <c r="J3593">
        <v>7.5619491596038031E-4</v>
      </c>
      <c r="K3593">
        <v>1.3172342816366049</v>
      </c>
      <c r="L3593">
        <v>6.1119934695866865E-2</v>
      </c>
      <c r="M3593"/>
      <c r="N3593">
        <v>8.5871400239700496E-2</v>
      </c>
      <c r="O3593">
        <v>-0.46422561657217248</v>
      </c>
      <c r="P3593"/>
      <c r="Q3593">
        <v>0.63449726000000006</v>
      </c>
      <c r="R3593">
        <v>2.5334787200000002</v>
      </c>
      <c r="S3593">
        <v>2.1243767999999998</v>
      </c>
      <c r="T3593">
        <v>1.1851818000000001</v>
      </c>
      <c r="U3593"/>
      <c r="V3593"/>
      <c r="W3593"/>
      <c r="X3593"/>
      <c r="Y3593">
        <v>1.3651199999999998E-3</v>
      </c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/>
      <c r="AV3593"/>
      <c r="AW3593"/>
      <c r="AX3593"/>
      <c r="AY3593"/>
      <c r="AZ3593"/>
      <c r="BA3593"/>
      <c r="BB3593"/>
      <c r="BC3593"/>
    </row>
    <row r="3594" spans="1:55" x14ac:dyDescent="0.2">
      <c r="A3594" s="3" t="str">
        <f t="shared" si="56"/>
        <v>NorwayAR6_FAO2004</v>
      </c>
      <c r="B3594" t="s">
        <v>184</v>
      </c>
      <c r="C3594" t="s">
        <v>185</v>
      </c>
      <c r="D3594" t="s">
        <v>300</v>
      </c>
      <c r="E3594" t="s">
        <v>46</v>
      </c>
      <c r="F3594">
        <v>28.955335421405202</v>
      </c>
      <c r="G3594">
        <v>6.3057279914905138</v>
      </c>
      <c r="H3594" t="s">
        <v>112</v>
      </c>
      <c r="I3594" t="s">
        <v>136</v>
      </c>
      <c r="J3594">
        <v>7.2787505484902344E-4</v>
      </c>
      <c r="K3594">
        <v>1.3177448144508459</v>
      </c>
      <c r="L3594">
        <v>5.9752003509422016E-2</v>
      </c>
      <c r="M3594"/>
      <c r="N3594">
        <v>8.2812232721527698E-2</v>
      </c>
      <c r="O3594">
        <v>-0.46030905068179562</v>
      </c>
      <c r="P3594"/>
      <c r="Q3594">
        <v>0.63522303999999996</v>
      </c>
      <c r="R3594">
        <v>2.50068096</v>
      </c>
      <c r="S3594">
        <v>2.1348872999999999</v>
      </c>
      <c r="T3594">
        <v>1.1951894000000001</v>
      </c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/>
      <c r="AV3594"/>
      <c r="AW3594"/>
      <c r="AX3594"/>
      <c r="AY3594"/>
      <c r="AZ3594"/>
      <c r="BA3594"/>
      <c r="BB3594"/>
      <c r="BC3594"/>
    </row>
    <row r="3595" spans="1:55" x14ac:dyDescent="0.2">
      <c r="A3595" s="3" t="str">
        <f t="shared" si="56"/>
        <v>NorwayAR6_FAO2005</v>
      </c>
      <c r="B3595" t="s">
        <v>184</v>
      </c>
      <c r="C3595" t="s">
        <v>185</v>
      </c>
      <c r="D3595" t="s">
        <v>300</v>
      </c>
      <c r="E3595" t="s">
        <v>43</v>
      </c>
      <c r="F3595">
        <v>27.944222497025393</v>
      </c>
      <c r="G3595">
        <v>6.0442274771424502</v>
      </c>
      <c r="H3595" t="s">
        <v>130</v>
      </c>
      <c r="I3595" t="s">
        <v>57</v>
      </c>
      <c r="J3595">
        <v>6.8676811161292456E-4</v>
      </c>
      <c r="K3595">
        <v>1.3275058089502449</v>
      </c>
      <c r="L3595">
        <v>5.8707021616103208E-2</v>
      </c>
      <c r="M3595"/>
      <c r="N3595">
        <v>9.1360156172524062E-2</v>
      </c>
      <c r="O3595">
        <v>-0.47757298673887222</v>
      </c>
      <c r="P3595"/>
      <c r="Q3595">
        <v>0.62864209999999987</v>
      </c>
      <c r="R3595">
        <v>2.4659030399999997</v>
      </c>
      <c r="S3595">
        <v>2.1356790000000001</v>
      </c>
      <c r="T3595">
        <v>1.2064809999999999</v>
      </c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/>
      <c r="AV3595"/>
      <c r="AW3595"/>
      <c r="AX3595"/>
      <c r="AY3595"/>
      <c r="AZ3595"/>
      <c r="BA3595"/>
      <c r="BB3595"/>
      <c r="BC3595"/>
    </row>
    <row r="3596" spans="1:55" x14ac:dyDescent="0.2">
      <c r="A3596" s="3" t="str">
        <f t="shared" si="56"/>
        <v>NorwayAR6_FAO2006</v>
      </c>
      <c r="B3596" t="s">
        <v>184</v>
      </c>
      <c r="C3596" t="s">
        <v>185</v>
      </c>
      <c r="D3596" t="s">
        <v>300</v>
      </c>
      <c r="E3596" t="s">
        <v>39</v>
      </c>
      <c r="F3596">
        <v>28.421913386344219</v>
      </c>
      <c r="G3596">
        <v>6.098237098675626</v>
      </c>
      <c r="H3596" t="s">
        <v>134</v>
      </c>
      <c r="I3596" t="s">
        <v>69</v>
      </c>
      <c r="J3596">
        <v>6.742796055500828E-4</v>
      </c>
      <c r="K3596">
        <v>1.3325761049070175</v>
      </c>
      <c r="L3596">
        <v>5.841268003604555E-2</v>
      </c>
      <c r="M3596"/>
      <c r="N3596">
        <v>8.0453593965807813E-2</v>
      </c>
      <c r="O3596">
        <v>-0.47144237890887092</v>
      </c>
      <c r="P3596"/>
      <c r="Q3596">
        <v>0.62615564000000001</v>
      </c>
      <c r="R3596">
        <v>2.42655552</v>
      </c>
      <c r="S3596">
        <v>2.1101808000000002</v>
      </c>
      <c r="T3596">
        <v>1.2109987000000002</v>
      </c>
      <c r="U3596"/>
      <c r="V3596"/>
      <c r="W3596">
        <v>1.26428E-3</v>
      </c>
      <c r="X3596"/>
      <c r="Y3596">
        <v>6.3758E-4</v>
      </c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/>
      <c r="AU3596"/>
      <c r="AV3596"/>
      <c r="AW3596"/>
      <c r="AX3596"/>
      <c r="AY3596"/>
      <c r="AZ3596"/>
      <c r="BA3596"/>
      <c r="BB3596"/>
      <c r="BC3596"/>
    </row>
    <row r="3597" spans="1:55" x14ac:dyDescent="0.2">
      <c r="A3597" s="3" t="str">
        <f t="shared" si="56"/>
        <v>NorwayAR6_FAO2007</v>
      </c>
      <c r="B3597" t="s">
        <v>184</v>
      </c>
      <c r="C3597" t="s">
        <v>185</v>
      </c>
      <c r="D3597" t="s">
        <v>300</v>
      </c>
      <c r="E3597" t="s">
        <v>37</v>
      </c>
      <c r="F3597">
        <v>28.636267590312375</v>
      </c>
      <c r="G3597">
        <v>6.0809805054778163</v>
      </c>
      <c r="H3597" t="s">
        <v>122</v>
      </c>
      <c r="I3597" t="s">
        <v>67</v>
      </c>
      <c r="J3597">
        <v>6.6793811350566307E-4</v>
      </c>
      <c r="K3597">
        <v>1.3381412262276093</v>
      </c>
      <c r="L3597">
        <v>5.6802780327562988E-2</v>
      </c>
      <c r="M3597"/>
      <c r="N3597">
        <v>7.41792315774637E-2</v>
      </c>
      <c r="O3597">
        <v>-0.46912323813263612</v>
      </c>
      <c r="P3597"/>
      <c r="Q3597">
        <v>0.62218094000000002</v>
      </c>
      <c r="R3597">
        <v>2.37083632</v>
      </c>
      <c r="S3597">
        <v>2.1231483</v>
      </c>
      <c r="T3597">
        <v>1.2167428</v>
      </c>
      <c r="U3597"/>
      <c r="V3597"/>
      <c r="W3597">
        <v>1.1552799999999998E-3</v>
      </c>
      <c r="X3597"/>
      <c r="Y3597">
        <v>1.03268E-3</v>
      </c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/>
      <c r="AV3597"/>
      <c r="AW3597"/>
      <c r="AX3597"/>
      <c r="AY3597"/>
      <c r="AZ3597"/>
      <c r="BA3597"/>
      <c r="BB3597"/>
      <c r="BC3597"/>
    </row>
    <row r="3598" spans="1:55" x14ac:dyDescent="0.2">
      <c r="A3598" s="3" t="str">
        <f t="shared" si="56"/>
        <v>NorwayAR6_FAO2008</v>
      </c>
      <c r="B3598" t="s">
        <v>184</v>
      </c>
      <c r="C3598" t="s">
        <v>185</v>
      </c>
      <c r="D3598" t="s">
        <v>300</v>
      </c>
      <c r="E3598" t="s">
        <v>33</v>
      </c>
      <c r="F3598">
        <v>27.317123882066795</v>
      </c>
      <c r="G3598">
        <v>5.7290078297833222</v>
      </c>
      <c r="H3598" t="s">
        <v>47</v>
      </c>
      <c r="I3598" t="s">
        <v>61</v>
      </c>
      <c r="J3598">
        <v>6.3393336772951095E-4</v>
      </c>
      <c r="K3598">
        <v>1.3731573873277767</v>
      </c>
      <c r="L3598">
        <v>5.7192415649504176E-2</v>
      </c>
      <c r="M3598"/>
      <c r="N3598">
        <v>6.2532017895484834E-2</v>
      </c>
      <c r="O3598">
        <v>-0.49288182087276577</v>
      </c>
      <c r="P3598"/>
      <c r="Q3598">
        <v>0.61395392000000004</v>
      </c>
      <c r="R3598">
        <v>2.33664592</v>
      </c>
      <c r="S3598">
        <v>2.1337953000000001</v>
      </c>
      <c r="T3598">
        <v>1.2182968000000001</v>
      </c>
      <c r="U3598"/>
      <c r="V3598"/>
      <c r="W3598"/>
      <c r="X3598"/>
      <c r="Y3598">
        <v>1.9427599999999998E-3</v>
      </c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/>
      <c r="AV3598"/>
      <c r="AW3598"/>
      <c r="AX3598"/>
      <c r="AY3598"/>
      <c r="AZ3598"/>
      <c r="BA3598"/>
      <c r="BB3598"/>
      <c r="BC3598"/>
    </row>
    <row r="3599" spans="1:55" x14ac:dyDescent="0.2">
      <c r="A3599" s="3" t="str">
        <f t="shared" si="56"/>
        <v>NorwayAR6_FAO2009</v>
      </c>
      <c r="B3599" t="s">
        <v>184</v>
      </c>
      <c r="C3599" t="s">
        <v>185</v>
      </c>
      <c r="D3599" t="s">
        <v>300</v>
      </c>
      <c r="E3599" t="s">
        <v>31</v>
      </c>
      <c r="F3599">
        <v>27.370666375880568</v>
      </c>
      <c r="G3599">
        <v>5.6682997494329905</v>
      </c>
      <c r="H3599" t="s">
        <v>47</v>
      </c>
      <c r="I3599" t="s">
        <v>61</v>
      </c>
      <c r="J3599">
        <v>6.3614254761386877E-4</v>
      </c>
      <c r="K3599">
        <v>1.390844043596031</v>
      </c>
      <c r="L3599">
        <v>5.7971440915854031E-2</v>
      </c>
      <c r="M3599"/>
      <c r="N3599">
        <v>4.7511751860084654E-2</v>
      </c>
      <c r="O3599">
        <v>-0.49632723637196979</v>
      </c>
      <c r="P3599"/>
      <c r="Q3599">
        <v>0.61121180000000008</v>
      </c>
      <c r="R3599">
        <v>2.3120244799999998</v>
      </c>
      <c r="S3599">
        <v>2.0310654000000001</v>
      </c>
      <c r="T3599">
        <v>1.2278477999999999</v>
      </c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/>
      <c r="AU3599"/>
      <c r="AV3599"/>
      <c r="AW3599"/>
      <c r="AX3599"/>
      <c r="AY3599"/>
      <c r="AZ3599"/>
      <c r="BA3599"/>
      <c r="BB3599"/>
      <c r="BC3599"/>
    </row>
    <row r="3600" spans="1:55" x14ac:dyDescent="0.2">
      <c r="A3600" s="3" t="str">
        <f t="shared" si="56"/>
        <v>NorwayAR6_FAO2010</v>
      </c>
      <c r="B3600" t="s">
        <v>184</v>
      </c>
      <c r="C3600" t="s">
        <v>185</v>
      </c>
      <c r="D3600" t="s">
        <v>300</v>
      </c>
      <c r="E3600" t="s">
        <v>30</v>
      </c>
      <c r="F3600">
        <v>29.948913222636239</v>
      </c>
      <c r="G3600">
        <v>6.1254591137123304</v>
      </c>
      <c r="H3600" t="s">
        <v>44</v>
      </c>
      <c r="I3600" t="s">
        <v>66</v>
      </c>
      <c r="J3600">
        <v>6.6877451123501116E-4</v>
      </c>
      <c r="K3600">
        <v>1.3639950355328019</v>
      </c>
      <c r="L3600">
        <v>5.2097468919921515E-2</v>
      </c>
      <c r="M3600"/>
      <c r="N3600">
        <v>3.7373525484390664E-2</v>
      </c>
      <c r="O3600">
        <v>-0.45346602993711416</v>
      </c>
      <c r="P3600"/>
      <c r="Q3600">
        <v>0.60799137999999997</v>
      </c>
      <c r="R3600">
        <v>2.3091385600000001</v>
      </c>
      <c r="S3600">
        <v>1.9979777999999999</v>
      </c>
      <c r="T3600">
        <v>1.2483616</v>
      </c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/>
      <c r="AV3600"/>
      <c r="AW3600"/>
      <c r="AX3600"/>
      <c r="AY3600"/>
      <c r="AZ3600"/>
      <c r="BA3600"/>
      <c r="BB3600"/>
      <c r="BC3600"/>
    </row>
    <row r="3601" spans="1:55" x14ac:dyDescent="0.2">
      <c r="A3601" s="3" t="str">
        <f t="shared" si="56"/>
        <v>NorwayAR6_FAO2011</v>
      </c>
      <c r="B3601" t="s">
        <v>184</v>
      </c>
      <c r="C3601" t="s">
        <v>185</v>
      </c>
      <c r="D3601" t="s">
        <v>300</v>
      </c>
      <c r="E3601" t="s">
        <v>29</v>
      </c>
      <c r="F3601">
        <v>32.671447579794631</v>
      </c>
      <c r="G3601">
        <v>6.596177491656646</v>
      </c>
      <c r="H3601" t="s">
        <v>40</v>
      </c>
      <c r="I3601" t="s">
        <v>113</v>
      </c>
      <c r="J3601">
        <v>7.2738934286783682E-4</v>
      </c>
      <c r="K3601">
        <v>1.2161529069499311</v>
      </c>
      <c r="L3601">
        <v>4.7529480270430566E-2</v>
      </c>
      <c r="M3601"/>
      <c r="N3601">
        <v>3.228203909970357E-2</v>
      </c>
      <c r="O3601">
        <v>-0.29596442632006514</v>
      </c>
      <c r="P3601"/>
      <c r="Q3601">
        <v>0.60279754000000008</v>
      </c>
      <c r="R3601">
        <v>2.2829993600000003</v>
      </c>
      <c r="S3601">
        <v>2.0509944</v>
      </c>
      <c r="T3601">
        <v>1.2714108000000002</v>
      </c>
      <c r="U3601"/>
      <c r="V3601"/>
      <c r="W3601"/>
      <c r="X3601">
        <v>0.18649399999999999</v>
      </c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/>
      <c r="AU3601"/>
      <c r="AV3601"/>
      <c r="AW3601"/>
      <c r="AX3601"/>
      <c r="AY3601"/>
      <c r="AZ3601"/>
      <c r="BA3601"/>
      <c r="BB3601"/>
      <c r="BC3601"/>
    </row>
    <row r="3602" spans="1:55" x14ac:dyDescent="0.2">
      <c r="A3602" s="3" t="str">
        <f t="shared" si="56"/>
        <v>NorwayAR6_FAO2012</v>
      </c>
      <c r="B3602" t="s">
        <v>184</v>
      </c>
      <c r="C3602" t="s">
        <v>185</v>
      </c>
      <c r="D3602" t="s">
        <v>300</v>
      </c>
      <c r="E3602" t="s">
        <v>28</v>
      </c>
      <c r="F3602">
        <v>32.335548955315872</v>
      </c>
      <c r="G3602">
        <v>6.4431759696064734</v>
      </c>
      <c r="H3602" t="s">
        <v>40</v>
      </c>
      <c r="I3602" t="s">
        <v>54</v>
      </c>
      <c r="J3602">
        <v>7.1197445443850341E-4</v>
      </c>
      <c r="K3602">
        <v>1.221160551431302</v>
      </c>
      <c r="L3602">
        <v>4.6368056985550403E-2</v>
      </c>
      <c r="M3602"/>
      <c r="N3602">
        <v>3.1600424876082348E-2</v>
      </c>
      <c r="O3602">
        <v>-0.29912903329293461</v>
      </c>
      <c r="P3602"/>
      <c r="Q3602">
        <v>0.60678752000000002</v>
      </c>
      <c r="R3602">
        <v>2.2638315200000001</v>
      </c>
      <c r="S3602">
        <v>2.0479368</v>
      </c>
      <c r="T3602">
        <v>1.2775206000000001</v>
      </c>
      <c r="U3602"/>
      <c r="V3602"/>
      <c r="W3602"/>
      <c r="X3602">
        <v>0.18649399999999999</v>
      </c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/>
      <c r="AU3602"/>
      <c r="AV3602"/>
      <c r="AW3602"/>
      <c r="AX3602"/>
      <c r="AY3602"/>
      <c r="AZ3602"/>
      <c r="BA3602"/>
      <c r="BB3602"/>
      <c r="BC3602"/>
    </row>
    <row r="3603" spans="1:55" x14ac:dyDescent="0.2">
      <c r="A3603" s="3" t="str">
        <f t="shared" si="56"/>
        <v>NorwayAR6_FAO2013</v>
      </c>
      <c r="B3603" t="s">
        <v>184</v>
      </c>
      <c r="C3603" t="s">
        <v>185</v>
      </c>
      <c r="D3603" t="s">
        <v>300</v>
      </c>
      <c r="E3603" t="s">
        <v>27</v>
      </c>
      <c r="F3603">
        <v>33.052284185944046</v>
      </c>
      <c r="G3603">
        <v>6.506838044072178</v>
      </c>
      <c r="H3603" t="s">
        <v>132</v>
      </c>
      <c r="I3603" t="s">
        <v>293</v>
      </c>
      <c r="J3603">
        <v>7.1833784079571017E-4</v>
      </c>
      <c r="K3603">
        <v>1.2180351343212454</v>
      </c>
      <c r="L3603">
        <v>4.4174540983863288E-2</v>
      </c>
      <c r="M3603"/>
      <c r="N3603">
        <v>3.0843908087447004E-2</v>
      </c>
      <c r="O3603">
        <v>-0.29305358339255561</v>
      </c>
      <c r="P3603"/>
      <c r="Q3603">
        <v>0.60308744000000003</v>
      </c>
      <c r="R3603">
        <v>2.2521844799999999</v>
      </c>
      <c r="S3603">
        <v>2.0483463</v>
      </c>
      <c r="T3603">
        <v>1.2782116000000001</v>
      </c>
      <c r="U3603"/>
      <c r="V3603"/>
      <c r="W3603"/>
      <c r="X3603">
        <v>0.18649399999999999</v>
      </c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/>
      <c r="AW3603"/>
      <c r="AX3603"/>
      <c r="AY3603"/>
      <c r="AZ3603"/>
      <c r="BA3603"/>
      <c r="BB3603"/>
      <c r="BC3603"/>
    </row>
    <row r="3604" spans="1:55" x14ac:dyDescent="0.2">
      <c r="A3604" s="3" t="str">
        <f t="shared" si="56"/>
        <v>NorwayAR6_FAO2014</v>
      </c>
      <c r="B3604" t="s">
        <v>184</v>
      </c>
      <c r="C3604" t="s">
        <v>185</v>
      </c>
      <c r="D3604" t="s">
        <v>300</v>
      </c>
      <c r="E3604" t="s">
        <v>24</v>
      </c>
      <c r="F3604">
        <v>33.034904925385128</v>
      </c>
      <c r="G3604">
        <v>6.4304872595563385</v>
      </c>
      <c r="H3604" t="s">
        <v>132</v>
      </c>
      <c r="I3604" t="s">
        <v>113</v>
      </c>
      <c r="J3604">
        <v>7.0843184686104194E-4</v>
      </c>
      <c r="K3604">
        <v>1.2181366253776416</v>
      </c>
      <c r="L3604">
        <v>4.3093896707629649E-2</v>
      </c>
      <c r="M3604"/>
      <c r="N3604">
        <v>3.0919909762459865E-2</v>
      </c>
      <c r="O3604">
        <v>-0.29215043184773098</v>
      </c>
      <c r="P3604"/>
      <c r="Q3604">
        <v>0.59708978000000001</v>
      </c>
      <c r="R3604">
        <v>2.2277588799999997</v>
      </c>
      <c r="S3604">
        <v>2.0867573999999998</v>
      </c>
      <c r="T3604">
        <v>1.2893507</v>
      </c>
      <c r="U3604"/>
      <c r="V3604"/>
      <c r="W3604"/>
      <c r="X3604">
        <v>0.18649399999999999</v>
      </c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/>
      <c r="AU3604"/>
      <c r="AV3604"/>
      <c r="AW3604"/>
      <c r="AX3604"/>
      <c r="AY3604"/>
      <c r="AZ3604"/>
      <c r="BA3604"/>
      <c r="BB3604"/>
      <c r="BC3604"/>
    </row>
    <row r="3605" spans="1:55" x14ac:dyDescent="0.2">
      <c r="A3605" s="3" t="str">
        <f t="shared" si="56"/>
        <v>NorwayAR6_FAO2015</v>
      </c>
      <c r="B3605" t="s">
        <v>184</v>
      </c>
      <c r="C3605" t="s">
        <v>185</v>
      </c>
      <c r="D3605" t="s">
        <v>300</v>
      </c>
      <c r="E3605" t="s">
        <v>22</v>
      </c>
      <c r="F3605">
        <v>33.732184634008107</v>
      </c>
      <c r="G3605">
        <v>6.5012024680242897</v>
      </c>
      <c r="H3605" t="s">
        <v>118</v>
      </c>
      <c r="I3605" t="s">
        <v>113</v>
      </c>
      <c r="J3605">
        <v>7.2468026064025841E-4</v>
      </c>
      <c r="K3605">
        <v>1.2156019245148728</v>
      </c>
      <c r="L3605">
        <v>3.995666963832923E-2</v>
      </c>
      <c r="M3605"/>
      <c r="N3605">
        <v>2.8127275108653614E-2</v>
      </c>
      <c r="O3605">
        <v>-0.28368586926185563</v>
      </c>
      <c r="P3605"/>
      <c r="Q3605">
        <v>0.60114840000000003</v>
      </c>
      <c r="R3605">
        <v>2.2689097600000001</v>
      </c>
      <c r="S3605">
        <v>2.1221927999999997</v>
      </c>
      <c r="T3605">
        <v>1.2892089</v>
      </c>
      <c r="U3605"/>
      <c r="V3605"/>
      <c r="W3605"/>
      <c r="X3605">
        <v>0.18649399999999999</v>
      </c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  <c r="AW3605"/>
      <c r="AX3605"/>
      <c r="AY3605"/>
      <c r="AZ3605"/>
      <c r="BA3605"/>
      <c r="BB3605"/>
      <c r="BC3605"/>
    </row>
    <row r="3606" spans="1:55" x14ac:dyDescent="0.2">
      <c r="A3606" s="3" t="str">
        <f t="shared" si="56"/>
        <v>NorwayAR6_FAO2016</v>
      </c>
      <c r="B3606" t="s">
        <v>184</v>
      </c>
      <c r="C3606" t="s">
        <v>185</v>
      </c>
      <c r="D3606" t="s">
        <v>300</v>
      </c>
      <c r="E3606" t="s">
        <v>21</v>
      </c>
      <c r="F3606">
        <v>33.015873121092</v>
      </c>
      <c r="G3606">
        <v>6.3073365711523826</v>
      </c>
      <c r="H3606" t="s">
        <v>128</v>
      </c>
      <c r="I3606" t="s">
        <v>59</v>
      </c>
      <c r="J3606">
        <v>7.0075924681418196E-4</v>
      </c>
      <c r="K3606">
        <v>1.2208282056600153</v>
      </c>
      <c r="L3606">
        <v>3.8857947159153972E-2</v>
      </c>
      <c r="M3606"/>
      <c r="N3606">
        <v>2.8760101655805996E-2</v>
      </c>
      <c r="O3606">
        <v>-0.28844625447497529</v>
      </c>
      <c r="P3606"/>
      <c r="Q3606">
        <v>0.60550338000000004</v>
      </c>
      <c r="R3606">
        <v>2.3140318400000002</v>
      </c>
      <c r="S3606">
        <v>2.1333039</v>
      </c>
      <c r="T3606">
        <v>1.3014118000000001</v>
      </c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/>
      <c r="AU3606"/>
      <c r="AV3606"/>
      <c r="AW3606"/>
      <c r="AX3606"/>
      <c r="AY3606"/>
      <c r="AZ3606"/>
      <c r="BA3606"/>
      <c r="BB3606"/>
      <c r="BC3606"/>
    </row>
    <row r="3607" spans="1:55" x14ac:dyDescent="0.2">
      <c r="A3607" s="3" t="str">
        <f t="shared" si="56"/>
        <v>NorwayAR6_FAO2017</v>
      </c>
      <c r="B3607" t="s">
        <v>184</v>
      </c>
      <c r="C3607" t="s">
        <v>185</v>
      </c>
      <c r="D3607" t="s">
        <v>300</v>
      </c>
      <c r="E3607" t="s">
        <v>20</v>
      </c>
      <c r="F3607">
        <v>32.623128197129688</v>
      </c>
      <c r="G3607">
        <v>6.1821728305211803</v>
      </c>
      <c r="H3607" t="s">
        <v>123</v>
      </c>
      <c r="I3607" t="s">
        <v>61</v>
      </c>
      <c r="J3607">
        <v>6.8285395769914793E-4</v>
      </c>
      <c r="K3607">
        <v>1.2225940722315205</v>
      </c>
      <c r="L3607">
        <v>3.7578521980834181E-2</v>
      </c>
      <c r="M3607"/>
      <c r="N3607">
        <v>3.1604390584507612E-2</v>
      </c>
      <c r="O3607">
        <v>-0.29177698479686237</v>
      </c>
      <c r="P3607"/>
      <c r="Q3607">
        <v>0.60992442000000002</v>
      </c>
      <c r="R3607">
        <v>2.3164662399999996</v>
      </c>
      <c r="S3607">
        <v>2.1210735000000001</v>
      </c>
      <c r="T3607">
        <v>1.3075166999999999</v>
      </c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/>
      <c r="AU3607"/>
      <c r="AV3607"/>
      <c r="AW3607"/>
      <c r="AX3607"/>
      <c r="AY3607"/>
      <c r="AZ3607"/>
      <c r="BA3607"/>
      <c r="BB3607"/>
      <c r="BC3607"/>
    </row>
    <row r="3608" spans="1:55" x14ac:dyDescent="0.2">
      <c r="A3608" s="3" t="str">
        <f t="shared" si="56"/>
        <v>NorwayAR6_FAO2018</v>
      </c>
      <c r="B3608" t="s">
        <v>184</v>
      </c>
      <c r="C3608" t="s">
        <v>185</v>
      </c>
      <c r="D3608" t="s">
        <v>300</v>
      </c>
      <c r="E3608" t="s">
        <v>19</v>
      </c>
      <c r="F3608">
        <v>31.915094142309073</v>
      </c>
      <c r="G3608">
        <v>6.008207611398424</v>
      </c>
      <c r="H3608" t="s">
        <v>122</v>
      </c>
      <c r="I3608" t="s">
        <v>61</v>
      </c>
      <c r="J3608">
        <v>6.5208664226109952E-4</v>
      </c>
      <c r="K3608">
        <v>1.2298669399259941</v>
      </c>
      <c r="L3608">
        <v>3.6626206455345083E-2</v>
      </c>
      <c r="M3608"/>
      <c r="N3608">
        <v>3.1196157546016099E-2</v>
      </c>
      <c r="O3608">
        <v>-0.29768930392735526</v>
      </c>
      <c r="P3608"/>
      <c r="Q3608">
        <v>0.60121614000000001</v>
      </c>
      <c r="R3608">
        <v>2.3068646399999997</v>
      </c>
      <c r="S3608">
        <v>2.1059220000000001</v>
      </c>
      <c r="T3608">
        <v>1.3320836</v>
      </c>
      <c r="U3608"/>
      <c r="V3608"/>
      <c r="W3608">
        <v>1.26428E-3</v>
      </c>
      <c r="X3608"/>
      <c r="Y3608">
        <v>2.1799999999999999E-4</v>
      </c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/>
      <c r="AU3608"/>
      <c r="AV3608"/>
      <c r="AW3608"/>
      <c r="AX3608"/>
      <c r="AY3608"/>
      <c r="AZ3608"/>
      <c r="BA3608"/>
      <c r="BB3608"/>
      <c r="BC3608"/>
    </row>
    <row r="3609" spans="1:55" x14ac:dyDescent="0.2">
      <c r="A3609" s="3" t="str">
        <f t="shared" si="56"/>
        <v>NorwayAR6_FAO2019</v>
      </c>
      <c r="B3609" t="s">
        <v>184</v>
      </c>
      <c r="C3609" t="s">
        <v>185</v>
      </c>
      <c r="D3609" t="s">
        <v>300</v>
      </c>
      <c r="E3609" t="s">
        <v>18</v>
      </c>
      <c r="F3609">
        <v>30.889008557555567</v>
      </c>
      <c r="G3609">
        <v>5.7759179605503856</v>
      </c>
      <c r="H3609" t="s">
        <v>112</v>
      </c>
      <c r="I3609" t="s">
        <v>71</v>
      </c>
      <c r="J3609">
        <v>6.2776424685426029E-4</v>
      </c>
      <c r="K3609">
        <v>1.2406616038745224</v>
      </c>
      <c r="L3609">
        <v>3.5997552754107071E-2</v>
      </c>
      <c r="M3609"/>
      <c r="N3609">
        <v>3.198297936728408E-2</v>
      </c>
      <c r="O3609">
        <v>-0.30864213599591345</v>
      </c>
      <c r="P3609"/>
      <c r="Q3609">
        <v>0.59340747999999999</v>
      </c>
      <c r="R3609">
        <v>2.2712244799999999</v>
      </c>
      <c r="S3609">
        <v>2.1454250999999998</v>
      </c>
      <c r="T3609">
        <v>1.3242164999999999</v>
      </c>
      <c r="U3609"/>
      <c r="V3609"/>
      <c r="W3609"/>
      <c r="X3609"/>
      <c r="Y3609">
        <v>5.2857999999999996E-4</v>
      </c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/>
      <c r="AU3609"/>
      <c r="AV3609"/>
      <c r="AW3609"/>
      <c r="AX3609"/>
      <c r="AY3609"/>
      <c r="AZ3609"/>
      <c r="BA3609"/>
      <c r="BB3609"/>
      <c r="BC3609"/>
    </row>
    <row r="3610" spans="1:55" x14ac:dyDescent="0.2">
      <c r="A3610" s="3" t="str">
        <f t="shared" si="56"/>
        <v>NorwayAR6_FAO2020</v>
      </c>
      <c r="B3610" t="s">
        <v>184</v>
      </c>
      <c r="C3610" t="s">
        <v>185</v>
      </c>
      <c r="D3610" t="s">
        <v>300</v>
      </c>
      <c r="E3610" t="s">
        <v>107</v>
      </c>
      <c r="F3610">
        <v>29.347299546493339</v>
      </c>
      <c r="G3610">
        <v>5.4554207513731994</v>
      </c>
      <c r="H3610" t="s">
        <v>45</v>
      </c>
      <c r="I3610" t="s">
        <v>71</v>
      </c>
      <c r="J3610">
        <v>6.2742911981927656E-4</v>
      </c>
      <c r="K3610">
        <v>1.2561425157111581</v>
      </c>
      <c r="L3610">
        <v>3.5946360259143502E-2</v>
      </c>
      <c r="M3610"/>
      <c r="N3610">
        <v>3.3778806160019277E-2</v>
      </c>
      <c r="O3610">
        <v>-0.32586768213032086</v>
      </c>
      <c r="P3610"/>
      <c r="Q3610">
        <v>0.59096663999999999</v>
      </c>
      <c r="R3610">
        <v>2.2472395199999999</v>
      </c>
      <c r="S3610">
        <v>2.1302463</v>
      </c>
      <c r="T3610">
        <v>1.3310868</v>
      </c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/>
      <c r="AU3610"/>
      <c r="AV3610"/>
      <c r="AW3610"/>
      <c r="AX3610"/>
      <c r="AY3610"/>
      <c r="AZ3610"/>
      <c r="BA3610"/>
      <c r="BB3610"/>
      <c r="BC3610"/>
    </row>
    <row r="3611" spans="1:55" x14ac:dyDescent="0.2">
      <c r="A3611" s="3" t="str">
        <f t="shared" si="56"/>
        <v>NorwaySAR_FAO1990</v>
      </c>
      <c r="B3611" t="s">
        <v>184</v>
      </c>
      <c r="C3611" t="s">
        <v>185</v>
      </c>
      <c r="D3611" t="s">
        <v>148</v>
      </c>
      <c r="E3611" t="s">
        <v>79</v>
      </c>
      <c r="F3611">
        <v>28.312745038959193</v>
      </c>
      <c r="G3611">
        <v>6.6752151997570639</v>
      </c>
      <c r="H3611" t="s">
        <v>112</v>
      </c>
      <c r="I3611" t="s">
        <v>133</v>
      </c>
      <c r="J3611">
        <v>9.0327039339064175E-4</v>
      </c>
      <c r="K3611">
        <v>1.0430630830827454</v>
      </c>
      <c r="L3611">
        <v>6.690990622471675E-2</v>
      </c>
      <c r="M3611"/>
      <c r="N3611">
        <v>9.7435567931319494E-2</v>
      </c>
      <c r="O3611">
        <v>-0.20740855723878163</v>
      </c>
      <c r="P3611"/>
      <c r="Q3611">
        <v>0.56320990000000004</v>
      </c>
      <c r="R3611">
        <v>1.9643756999999999</v>
      </c>
      <c r="S3611">
        <v>2.4322910000000002</v>
      </c>
      <c r="T3611">
        <v>1.1990246</v>
      </c>
      <c r="U3611"/>
      <c r="V3611"/>
      <c r="W3611">
        <v>7.0639999999999993E-4</v>
      </c>
      <c r="X3611"/>
      <c r="Y3611">
        <v>6.4499999999999996E-4</v>
      </c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/>
      <c r="AU3611"/>
      <c r="AV3611"/>
      <c r="AW3611"/>
      <c r="AX3611"/>
      <c r="AY3611"/>
      <c r="AZ3611"/>
      <c r="BA3611"/>
      <c r="BB3611"/>
      <c r="BC3611"/>
    </row>
    <row r="3612" spans="1:55" x14ac:dyDescent="0.2">
      <c r="A3612" s="3" t="str">
        <f t="shared" si="56"/>
        <v>NorwaySAR_FAO1991</v>
      </c>
      <c r="B3612" t="s">
        <v>184</v>
      </c>
      <c r="C3612" t="s">
        <v>185</v>
      </c>
      <c r="D3612" t="s">
        <v>148</v>
      </c>
      <c r="E3612" t="s">
        <v>78</v>
      </c>
      <c r="F3612">
        <v>26.219982130100671</v>
      </c>
      <c r="G3612">
        <v>6.1524239745954628</v>
      </c>
      <c r="H3612" t="s">
        <v>124</v>
      </c>
      <c r="I3612" t="s">
        <v>51</v>
      </c>
      <c r="J3612">
        <v>8.3192610332197844E-4</v>
      </c>
      <c r="K3612">
        <v>1.0525893803874988</v>
      </c>
      <c r="L3612">
        <v>7.1473388713272037E-2</v>
      </c>
      <c r="M3612"/>
      <c r="N3612">
        <v>9.7500436822653344E-2</v>
      </c>
      <c r="O3612">
        <v>-0.22156320592342424</v>
      </c>
      <c r="P3612"/>
      <c r="Q3612">
        <v>0.5712893</v>
      </c>
      <c r="R3612">
        <v>2.0050002</v>
      </c>
      <c r="S3612">
        <v>2.4463339999999998</v>
      </c>
      <c r="T3612">
        <v>1.1990246</v>
      </c>
      <c r="U3612"/>
      <c r="V3612"/>
      <c r="W3612">
        <v>7.0639999999999993E-4</v>
      </c>
      <c r="X3612"/>
      <c r="Y3612">
        <v>6.4499999999999996E-4</v>
      </c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/>
      <c r="AU3612"/>
      <c r="AV3612"/>
      <c r="AW3612"/>
      <c r="AX3612"/>
      <c r="AY3612"/>
      <c r="AZ3612"/>
      <c r="BA3612"/>
      <c r="BB3612"/>
      <c r="BC3612"/>
    </row>
    <row r="3613" spans="1:55" x14ac:dyDescent="0.2">
      <c r="A3613" s="3" t="str">
        <f t="shared" si="56"/>
        <v>NorwaySAR_FAO1992</v>
      </c>
      <c r="B3613" t="s">
        <v>184</v>
      </c>
      <c r="C3613" t="s">
        <v>185</v>
      </c>
      <c r="D3613" t="s">
        <v>148</v>
      </c>
      <c r="E3613" t="s">
        <v>76</v>
      </c>
      <c r="F3613">
        <v>28.56953240725289</v>
      </c>
      <c r="G3613">
        <v>6.6651562481561779</v>
      </c>
      <c r="H3613" t="s">
        <v>127</v>
      </c>
      <c r="I3613" t="s">
        <v>49</v>
      </c>
      <c r="J3613">
        <v>9.0907681006044633E-4</v>
      </c>
      <c r="K3613">
        <v>1.0659869499421366</v>
      </c>
      <c r="L3613">
        <v>6.4824779539394611E-2</v>
      </c>
      <c r="M3613"/>
      <c r="N3613">
        <v>7.2411414574058572E-2</v>
      </c>
      <c r="O3613">
        <v>-0.20322314405558994</v>
      </c>
      <c r="P3613"/>
      <c r="Q3613">
        <v>0.57987379999999999</v>
      </c>
      <c r="R3613">
        <v>2.0254100999999998</v>
      </c>
      <c r="S3613">
        <v>2.420728</v>
      </c>
      <c r="T3613">
        <v>1.1990246</v>
      </c>
      <c r="U3613"/>
      <c r="V3613"/>
      <c r="W3613">
        <v>7.0639999999999993E-4</v>
      </c>
      <c r="X3613"/>
      <c r="Y3613">
        <v>6.4499999999999996E-4</v>
      </c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/>
      <c r="AV3613"/>
      <c r="AW3613"/>
      <c r="AX3613"/>
      <c r="AY3613"/>
      <c r="AZ3613"/>
      <c r="BA3613"/>
      <c r="BB3613"/>
      <c r="BC3613"/>
    </row>
    <row r="3614" spans="1:55" x14ac:dyDescent="0.2">
      <c r="A3614" s="3" t="str">
        <f t="shared" si="56"/>
        <v>NorwaySAR_FAO1993</v>
      </c>
      <c r="B3614" t="s">
        <v>184</v>
      </c>
      <c r="C3614" t="s">
        <v>185</v>
      </c>
      <c r="D3614" t="s">
        <v>148</v>
      </c>
      <c r="E3614" t="s">
        <v>73</v>
      </c>
      <c r="F3614">
        <v>31.021067906414228</v>
      </c>
      <c r="G3614">
        <v>7.1941402258061835</v>
      </c>
      <c r="H3614" t="s">
        <v>40</v>
      </c>
      <c r="I3614" t="s">
        <v>126</v>
      </c>
      <c r="J3614">
        <v>9.8248214971664643E-4</v>
      </c>
      <c r="K3614">
        <v>1.049584829481655</v>
      </c>
      <c r="L3614">
        <v>5.916519106400106E-2</v>
      </c>
      <c r="M3614"/>
      <c r="N3614">
        <v>7.9723497440199256E-2</v>
      </c>
      <c r="O3614">
        <v>-0.18847351798585529</v>
      </c>
      <c r="P3614"/>
      <c r="Q3614">
        <v>0.57170299999999996</v>
      </c>
      <c r="R3614">
        <v>2.0000631000000002</v>
      </c>
      <c r="S3614">
        <v>2.4168220000000002</v>
      </c>
      <c r="T3614">
        <v>1.1969831</v>
      </c>
      <c r="U3614"/>
      <c r="V3614"/>
      <c r="W3614">
        <v>7.0639999999999993E-4</v>
      </c>
      <c r="X3614"/>
      <c r="Y3614">
        <v>6.4499999999999996E-4</v>
      </c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/>
      <c r="AV3614"/>
      <c r="AW3614"/>
      <c r="AX3614"/>
      <c r="AY3614"/>
      <c r="AZ3614"/>
      <c r="BA3614"/>
      <c r="BB3614"/>
      <c r="BC3614"/>
    </row>
    <row r="3615" spans="1:55" x14ac:dyDescent="0.2">
      <c r="A3615" s="3" t="str">
        <f t="shared" si="56"/>
        <v>NorwaySAR_FAO1994</v>
      </c>
      <c r="B3615" t="s">
        <v>184</v>
      </c>
      <c r="C3615" t="s">
        <v>185</v>
      </c>
      <c r="D3615" t="s">
        <v>148</v>
      </c>
      <c r="E3615" t="s">
        <v>70</v>
      </c>
      <c r="F3615">
        <v>33.170874580523225</v>
      </c>
      <c r="G3615">
        <v>7.6490280734119516</v>
      </c>
      <c r="H3615" t="s">
        <v>171</v>
      </c>
      <c r="I3615" t="s">
        <v>126</v>
      </c>
      <c r="J3615">
        <v>1.0417027968127666E-3</v>
      </c>
      <c r="K3615">
        <v>1.0434448881448914</v>
      </c>
      <c r="L3615">
        <v>5.5032342499942377E-2</v>
      </c>
      <c r="M3615"/>
      <c r="N3615">
        <v>7.6558292940942282E-2</v>
      </c>
      <c r="O3615">
        <v>-0.17503552358577629</v>
      </c>
      <c r="P3615"/>
      <c r="Q3615">
        <v>0.57316280000000008</v>
      </c>
      <c r="R3615">
        <v>2.0279322000000004</v>
      </c>
      <c r="S3615">
        <v>2.4331590000000003</v>
      </c>
      <c r="T3615">
        <v>1.1942899</v>
      </c>
      <c r="U3615"/>
      <c r="V3615"/>
      <c r="W3615">
        <v>7.0639999999999993E-4</v>
      </c>
      <c r="X3615"/>
      <c r="Y3615">
        <v>6.4499999999999996E-4</v>
      </c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/>
      <c r="AV3615"/>
      <c r="AW3615"/>
      <c r="AX3615"/>
      <c r="AY3615"/>
      <c r="AZ3615"/>
      <c r="BA3615"/>
      <c r="BB3615"/>
      <c r="BC3615"/>
    </row>
    <row r="3616" spans="1:55" x14ac:dyDescent="0.2">
      <c r="A3616" s="3" t="str">
        <f t="shared" si="56"/>
        <v>NorwaySAR_FAO1995</v>
      </c>
      <c r="B3616" t="s">
        <v>184</v>
      </c>
      <c r="C3616" t="s">
        <v>185</v>
      </c>
      <c r="D3616" t="s">
        <v>148</v>
      </c>
      <c r="E3616" t="s">
        <v>68</v>
      </c>
      <c r="F3616">
        <v>33.162313270764024</v>
      </c>
      <c r="G3616">
        <v>7.6074589351502535</v>
      </c>
      <c r="H3616" t="s">
        <v>118</v>
      </c>
      <c r="I3616" t="s">
        <v>124</v>
      </c>
      <c r="J3616">
        <v>1.0173023519796326E-3</v>
      </c>
      <c r="K3616">
        <v>1.0435411150564022</v>
      </c>
      <c r="L3616">
        <v>5.402115783953431E-2</v>
      </c>
      <c r="M3616"/>
      <c r="N3616">
        <v>7.7407740583654405E-2</v>
      </c>
      <c r="O3616">
        <v>-0.17497001347959099</v>
      </c>
      <c r="P3616"/>
      <c r="Q3616">
        <v>0.57864579999999999</v>
      </c>
      <c r="R3616">
        <v>2.0485772999999998</v>
      </c>
      <c r="S3616">
        <v>2.457649</v>
      </c>
      <c r="T3616">
        <v>1.1894655999999999</v>
      </c>
      <c r="U3616"/>
      <c r="V3616"/>
      <c r="W3616">
        <v>7.0639999999999993E-4</v>
      </c>
      <c r="X3616"/>
      <c r="Y3616">
        <v>6.4499999999999996E-4</v>
      </c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/>
      <c r="AV3616"/>
      <c r="AW3616"/>
      <c r="AX3616"/>
      <c r="AY3616"/>
      <c r="AZ3616"/>
      <c r="BA3616"/>
      <c r="BB3616"/>
      <c r="BC3616"/>
    </row>
    <row r="3617" spans="1:55" x14ac:dyDescent="0.2">
      <c r="A3617" s="3" t="str">
        <f t="shared" si="56"/>
        <v>NorwaySAR_FAO1996</v>
      </c>
      <c r="B3617" t="s">
        <v>184</v>
      </c>
      <c r="C3617" t="s">
        <v>185</v>
      </c>
      <c r="D3617" t="s">
        <v>148</v>
      </c>
      <c r="E3617" t="s">
        <v>65</v>
      </c>
      <c r="F3617">
        <v>33.424334813743897</v>
      </c>
      <c r="G3617">
        <v>7.6287997117189592</v>
      </c>
      <c r="H3617" t="s">
        <v>118</v>
      </c>
      <c r="I3617" t="s">
        <v>47</v>
      </c>
      <c r="J3617">
        <v>1.0142050837176795E-3</v>
      </c>
      <c r="K3617">
        <v>1.0439496515574953</v>
      </c>
      <c r="L3617">
        <v>5.2275079848851873E-2</v>
      </c>
      <c r="M3617"/>
      <c r="N3617">
        <v>7.5901640952582047E-2</v>
      </c>
      <c r="O3617">
        <v>-0.17212637235892914</v>
      </c>
      <c r="P3617"/>
      <c r="Q3617">
        <v>0.59226489999999998</v>
      </c>
      <c r="R3617">
        <v>2.0788907999999999</v>
      </c>
      <c r="S3617">
        <v>2.4749470000000002</v>
      </c>
      <c r="T3617">
        <v>1.1859297999999998</v>
      </c>
      <c r="U3617"/>
      <c r="V3617"/>
      <c r="W3617">
        <v>2.9667999999999999E-3</v>
      </c>
      <c r="X3617"/>
      <c r="Y3617">
        <v>1.1239999999999999E-4</v>
      </c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/>
      <c r="AU3617"/>
      <c r="AV3617"/>
      <c r="AW3617"/>
      <c r="AX3617"/>
      <c r="AY3617"/>
      <c r="AZ3617"/>
      <c r="BA3617"/>
      <c r="BB3617"/>
      <c r="BC3617"/>
    </row>
    <row r="3618" spans="1:55" x14ac:dyDescent="0.2">
      <c r="A3618" s="3" t="str">
        <f t="shared" si="56"/>
        <v>NorwaySAR_FAO1997</v>
      </c>
      <c r="B3618" t="s">
        <v>184</v>
      </c>
      <c r="C3618" t="s">
        <v>185</v>
      </c>
      <c r="D3618" t="s">
        <v>148</v>
      </c>
      <c r="E3618" t="s">
        <v>64</v>
      </c>
      <c r="F3618">
        <v>35.332839796147383</v>
      </c>
      <c r="G3618">
        <v>8.0207901321445263</v>
      </c>
      <c r="H3618" t="s">
        <v>120</v>
      </c>
      <c r="I3618" t="s">
        <v>124</v>
      </c>
      <c r="J3618">
        <v>1.0316101140207998E-3</v>
      </c>
      <c r="K3618">
        <v>1.0417449015978666</v>
      </c>
      <c r="L3618">
        <v>4.8333835334492183E-2</v>
      </c>
      <c r="M3618"/>
      <c r="N3618">
        <v>7.3254763383380439E-2</v>
      </c>
      <c r="O3618">
        <v>-0.16333350031573918</v>
      </c>
      <c r="P3618"/>
      <c r="Q3618">
        <v>0.59385270000000001</v>
      </c>
      <c r="R3618">
        <v>2.0707953000000003</v>
      </c>
      <c r="S3618">
        <v>2.4626709999999998</v>
      </c>
      <c r="T3618">
        <v>1.1804428</v>
      </c>
      <c r="U3618"/>
      <c r="V3618"/>
      <c r="W3618">
        <v>2.9147999999999995E-3</v>
      </c>
      <c r="X3618"/>
      <c r="Y3618">
        <v>1.0859400000000002E-2</v>
      </c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/>
      <c r="AV3618"/>
      <c r="AW3618"/>
      <c r="AX3618"/>
      <c r="AY3618"/>
      <c r="AZ3618"/>
      <c r="BA3618"/>
      <c r="BB3618"/>
      <c r="BC3618"/>
    </row>
    <row r="3619" spans="1:55" x14ac:dyDescent="0.2">
      <c r="A3619" s="3" t="str">
        <f t="shared" si="56"/>
        <v>NorwaySAR_FAO1998</v>
      </c>
      <c r="B3619" t="s">
        <v>184</v>
      </c>
      <c r="C3619" t="s">
        <v>185</v>
      </c>
      <c r="D3619" t="s">
        <v>148</v>
      </c>
      <c r="E3619" t="s">
        <v>62</v>
      </c>
      <c r="F3619">
        <v>36.606464756782543</v>
      </c>
      <c r="G3619">
        <v>8.2605804214549732</v>
      </c>
      <c r="H3619" t="s">
        <v>223</v>
      </c>
      <c r="I3619" t="s">
        <v>124</v>
      </c>
      <c r="J3619">
        <v>1.0835387710612981E-3</v>
      </c>
      <c r="K3619">
        <v>1.0428408243698286</v>
      </c>
      <c r="L3619">
        <v>4.3356754861967876E-2</v>
      </c>
      <c r="M3619"/>
      <c r="N3619">
        <v>7.2437865042402433E-2</v>
      </c>
      <c r="O3619">
        <v>-0.15863544427419882</v>
      </c>
      <c r="P3619"/>
      <c r="Q3619">
        <v>0.59821469999999999</v>
      </c>
      <c r="R3619">
        <v>2.0755623000000001</v>
      </c>
      <c r="S3619">
        <v>2.4256880000000001</v>
      </c>
      <c r="T3619">
        <v>1.1784895</v>
      </c>
      <c r="U3619"/>
      <c r="V3619"/>
      <c r="W3619">
        <v>3.2230999999999996E-3</v>
      </c>
      <c r="X3619"/>
      <c r="Y3619">
        <v>1.0400000000000001E-4</v>
      </c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/>
      <c r="AV3619"/>
      <c r="AW3619"/>
      <c r="AX3619"/>
      <c r="AY3619"/>
      <c r="AZ3619"/>
      <c r="BA3619"/>
      <c r="BB3619"/>
      <c r="BC3619"/>
    </row>
    <row r="3620" spans="1:55" x14ac:dyDescent="0.2">
      <c r="A3620" s="3" t="str">
        <f t="shared" si="56"/>
        <v>NorwaySAR_FAO1999</v>
      </c>
      <c r="B3620" t="s">
        <v>184</v>
      </c>
      <c r="C3620" t="s">
        <v>185</v>
      </c>
      <c r="D3620" t="s">
        <v>148</v>
      </c>
      <c r="E3620" t="s">
        <v>60</v>
      </c>
      <c r="F3620">
        <v>38.559677503337724</v>
      </c>
      <c r="G3620">
        <v>8.6419608592408057</v>
      </c>
      <c r="H3620" t="s">
        <v>149</v>
      </c>
      <c r="I3620" t="s">
        <v>130</v>
      </c>
      <c r="J3620">
        <v>1.1410275762654448E-3</v>
      </c>
      <c r="K3620">
        <v>1.0379393799240555</v>
      </c>
      <c r="L3620">
        <v>3.8205867591434572E-2</v>
      </c>
      <c r="M3620"/>
      <c r="N3620">
        <v>7.4501860451042554E-2</v>
      </c>
      <c r="O3620">
        <v>-0.15064710796653266</v>
      </c>
      <c r="P3620"/>
      <c r="Q3620">
        <v>0.58049130000000004</v>
      </c>
      <c r="R3620">
        <v>2.0631659999999998</v>
      </c>
      <c r="S3620">
        <v>2.417535</v>
      </c>
      <c r="T3620">
        <v>1.1674553000000001</v>
      </c>
      <c r="U3620"/>
      <c r="V3620"/>
      <c r="W3620">
        <v>3.2483000000000004E-3</v>
      </c>
      <c r="X3620"/>
      <c r="Y3620">
        <v>1.019E-4</v>
      </c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/>
      <c r="AU3620"/>
      <c r="AV3620"/>
      <c r="AW3620"/>
      <c r="AX3620"/>
      <c r="AY3620"/>
      <c r="AZ3620"/>
      <c r="BA3620"/>
      <c r="BB3620"/>
      <c r="BC3620"/>
    </row>
    <row r="3621" spans="1:55" x14ac:dyDescent="0.2">
      <c r="A3621" s="3" t="str">
        <f t="shared" si="56"/>
        <v>NorwaySAR_FAO2000</v>
      </c>
      <c r="B3621" t="s">
        <v>184</v>
      </c>
      <c r="C3621" t="s">
        <v>185</v>
      </c>
      <c r="D3621" t="s">
        <v>148</v>
      </c>
      <c r="E3621" t="s">
        <v>58</v>
      </c>
      <c r="F3621">
        <v>32.947432289886173</v>
      </c>
      <c r="G3621">
        <v>7.3363781764342004</v>
      </c>
      <c r="H3621" t="s">
        <v>34</v>
      </c>
      <c r="I3621" t="s">
        <v>119</v>
      </c>
      <c r="J3621">
        <v>9.5491216107876538E-4</v>
      </c>
      <c r="K3621">
        <v>1.050622285655882</v>
      </c>
      <c r="L3621">
        <v>4.5786340381359113E-2</v>
      </c>
      <c r="M3621"/>
      <c r="N3621">
        <v>8.1483852758418476E-2</v>
      </c>
      <c r="O3621">
        <v>-0.17789247879565939</v>
      </c>
      <c r="P3621"/>
      <c r="Q3621">
        <v>0.56786769999999998</v>
      </c>
      <c r="R3621">
        <v>1.9947165000000002</v>
      </c>
      <c r="S3621">
        <v>2.4002370000000002</v>
      </c>
      <c r="T3621">
        <v>1.1749494</v>
      </c>
      <c r="U3621"/>
      <c r="V3621"/>
      <c r="W3621">
        <v>2.1974E-3</v>
      </c>
      <c r="X3621"/>
      <c r="Y3621">
        <v>9.769999999999999E-5</v>
      </c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/>
      <c r="AU3621"/>
      <c r="AV3621"/>
      <c r="AW3621"/>
      <c r="AX3621"/>
      <c r="AY3621"/>
      <c r="AZ3621"/>
      <c r="BA3621"/>
      <c r="BB3621"/>
      <c r="BC3621"/>
    </row>
    <row r="3622" spans="1:55" x14ac:dyDescent="0.2">
      <c r="A3622" s="3" t="str">
        <f t="shared" si="56"/>
        <v>NorwaySAR_FAO2001</v>
      </c>
      <c r="B3622" t="s">
        <v>184</v>
      </c>
      <c r="C3622" t="s">
        <v>185</v>
      </c>
      <c r="D3622" t="s">
        <v>148</v>
      </c>
      <c r="E3622" t="s">
        <v>55</v>
      </c>
      <c r="F3622">
        <v>25.46660902910067</v>
      </c>
      <c r="G3622">
        <v>5.6420057351636528</v>
      </c>
      <c r="H3622" t="s">
        <v>45</v>
      </c>
      <c r="I3622" t="s">
        <v>242</v>
      </c>
      <c r="J3622">
        <v>7.3634028887086824E-4</v>
      </c>
      <c r="K3622">
        <v>1.3784220434703873</v>
      </c>
      <c r="L3622">
        <v>5.7103889841976271E-2</v>
      </c>
      <c r="M3622"/>
      <c r="N3622">
        <v>0.10194499123668951</v>
      </c>
      <c r="O3622">
        <v>-0.5374709245490531</v>
      </c>
      <c r="P3622"/>
      <c r="Q3622">
        <v>0.55129490000000003</v>
      </c>
      <c r="R3622">
        <v>1.9898613000000001</v>
      </c>
      <c r="S3622">
        <v>2.3808310000000001</v>
      </c>
      <c r="T3622">
        <v>1.1793132</v>
      </c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/>
      <c r="AV3622"/>
      <c r="AW3622"/>
      <c r="AX3622"/>
      <c r="AY3622"/>
      <c r="AZ3622"/>
      <c r="BA3622"/>
      <c r="BB3622"/>
      <c r="BC3622"/>
    </row>
    <row r="3623" spans="1:55" x14ac:dyDescent="0.2">
      <c r="A3623" s="3" t="str">
        <f t="shared" si="56"/>
        <v>NorwaySAR_FAO2002</v>
      </c>
      <c r="B3623" t="s">
        <v>184</v>
      </c>
      <c r="C3623" t="s">
        <v>185</v>
      </c>
      <c r="D3623" t="s">
        <v>148</v>
      </c>
      <c r="E3623" t="s">
        <v>52</v>
      </c>
      <c r="F3623">
        <v>25.275473467561877</v>
      </c>
      <c r="G3623">
        <v>5.5695433913976737</v>
      </c>
      <c r="H3623" t="s">
        <v>130</v>
      </c>
      <c r="I3623" t="s">
        <v>56</v>
      </c>
      <c r="J3623">
        <v>7.122784762121409E-4</v>
      </c>
      <c r="K3623">
        <v>1.3756428322250118</v>
      </c>
      <c r="L3623">
        <v>5.4738985314264285E-2</v>
      </c>
      <c r="M3623"/>
      <c r="N3623">
        <v>0.11244803756149493</v>
      </c>
      <c r="O3623">
        <v>-0.5428298551007712</v>
      </c>
      <c r="P3623"/>
      <c r="Q3623">
        <v>0.5552589</v>
      </c>
      <c r="R3623">
        <v>1.9579769999999999</v>
      </c>
      <c r="S3623">
        <v>2.3741350000000003</v>
      </c>
      <c r="T3623">
        <v>1.1780575</v>
      </c>
      <c r="U3623"/>
      <c r="V3623"/>
      <c r="W3623"/>
      <c r="X3623"/>
      <c r="Y3623">
        <v>8.4000000000000009E-6</v>
      </c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/>
      <c r="AU3623"/>
      <c r="AV3623"/>
      <c r="AW3623"/>
      <c r="AX3623"/>
      <c r="AY3623"/>
      <c r="AZ3623"/>
      <c r="BA3623"/>
      <c r="BB3623"/>
      <c r="BC3623"/>
    </row>
    <row r="3624" spans="1:55" x14ac:dyDescent="0.2">
      <c r="A3624" s="3" t="str">
        <f t="shared" si="56"/>
        <v>NorwaySAR_FAO2003</v>
      </c>
      <c r="B3624" t="s">
        <v>184</v>
      </c>
      <c r="C3624" t="s">
        <v>185</v>
      </c>
      <c r="D3624" t="s">
        <v>148</v>
      </c>
      <c r="E3624" t="s">
        <v>50</v>
      </c>
      <c r="F3624">
        <v>27.958640484961069</v>
      </c>
      <c r="G3624">
        <v>6.1247598193066528</v>
      </c>
      <c r="H3624" t="s">
        <v>123</v>
      </c>
      <c r="I3624" t="s">
        <v>53</v>
      </c>
      <c r="J3624">
        <v>7.6679936055699461E-4</v>
      </c>
      <c r="K3624">
        <v>1.3437745603611193</v>
      </c>
      <c r="L3624">
        <v>4.9312134627911786E-2</v>
      </c>
      <c r="M3624"/>
      <c r="N3624">
        <v>9.5418123667891527E-2</v>
      </c>
      <c r="O3624">
        <v>-0.48850481865692258</v>
      </c>
      <c r="P3624"/>
      <c r="Q3624">
        <v>0.5608668</v>
      </c>
      <c r="R3624">
        <v>1.9559945999999999</v>
      </c>
      <c r="S3624">
        <v>2.412296</v>
      </c>
      <c r="T3624">
        <v>1.1851818000000001</v>
      </c>
      <c r="U3624"/>
      <c r="V3624"/>
      <c r="W3624"/>
      <c r="X3624"/>
      <c r="Y3624">
        <v>1.2921E-3</v>
      </c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/>
      <c r="AV3624"/>
      <c r="AW3624"/>
      <c r="AX3624"/>
      <c r="AY3624"/>
      <c r="AZ3624"/>
      <c r="BA3624"/>
      <c r="BB3624"/>
      <c r="BC3624"/>
    </row>
    <row r="3625" spans="1:55" x14ac:dyDescent="0.2">
      <c r="A3625" s="3" t="str">
        <f t="shared" si="56"/>
        <v>NorwaySAR_FAO2004</v>
      </c>
      <c r="B3625" t="s">
        <v>184</v>
      </c>
      <c r="C3625" t="s">
        <v>185</v>
      </c>
      <c r="D3625" t="s">
        <v>148</v>
      </c>
      <c r="E3625" t="s">
        <v>46</v>
      </c>
      <c r="F3625">
        <v>28.24371902827302</v>
      </c>
      <c r="G3625">
        <v>6.15075622742454</v>
      </c>
      <c r="H3625" t="s">
        <v>44</v>
      </c>
      <c r="I3625" t="s">
        <v>242</v>
      </c>
      <c r="J3625">
        <v>7.3877806092736769E-4</v>
      </c>
      <c r="K3625">
        <v>1.342563689032797</v>
      </c>
      <c r="L3625">
        <v>4.8138048966204848E-2</v>
      </c>
      <c r="M3625"/>
      <c r="N3625">
        <v>9.2686231776974395E-2</v>
      </c>
      <c r="O3625">
        <v>-0.48338796977597615</v>
      </c>
      <c r="P3625"/>
      <c r="Q3625">
        <v>0.5608417</v>
      </c>
      <c r="R3625">
        <v>1.9306728</v>
      </c>
      <c r="S3625">
        <v>2.4242310000000002</v>
      </c>
      <c r="T3625">
        <v>1.1951894000000001</v>
      </c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/>
      <c r="AU3625"/>
      <c r="AV3625"/>
      <c r="AW3625"/>
      <c r="AX3625"/>
      <c r="AY3625"/>
      <c r="AZ3625"/>
      <c r="BA3625"/>
      <c r="BB3625"/>
      <c r="BC3625"/>
    </row>
    <row r="3626" spans="1:55" x14ac:dyDescent="0.2">
      <c r="A3626" s="3" t="str">
        <f t="shared" si="56"/>
        <v>NorwaySAR_FAO2005</v>
      </c>
      <c r="B3626" t="s">
        <v>184</v>
      </c>
      <c r="C3626" t="s">
        <v>185</v>
      </c>
      <c r="D3626" t="s">
        <v>148</v>
      </c>
      <c r="E3626" t="s">
        <v>43</v>
      </c>
      <c r="F3626">
        <v>27.277019549403491</v>
      </c>
      <c r="G3626">
        <v>5.8999140545995248</v>
      </c>
      <c r="H3626" t="s">
        <v>45</v>
      </c>
      <c r="I3626" t="s">
        <v>57</v>
      </c>
      <c r="J3626">
        <v>6.971501279119896E-4</v>
      </c>
      <c r="K3626">
        <v>1.3513532728708411</v>
      </c>
      <c r="L3626">
        <v>4.735175315528245E-2</v>
      </c>
      <c r="M3626"/>
      <c r="N3626">
        <v>0.10210437784801552</v>
      </c>
      <c r="O3626">
        <v>-0.50080940387413908</v>
      </c>
      <c r="P3626"/>
      <c r="Q3626">
        <v>0.55509600000000003</v>
      </c>
      <c r="R3626">
        <v>1.9038221999999998</v>
      </c>
      <c r="S3626">
        <v>2.4251300000000002</v>
      </c>
      <c r="T3626">
        <v>1.2064809999999999</v>
      </c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/>
      <c r="AV3626"/>
      <c r="AW3626"/>
      <c r="AX3626"/>
      <c r="AY3626"/>
      <c r="AZ3626"/>
      <c r="BA3626"/>
      <c r="BB3626"/>
      <c r="BC3626"/>
    </row>
    <row r="3627" spans="1:55" x14ac:dyDescent="0.2">
      <c r="A3627" s="3" t="str">
        <f t="shared" si="56"/>
        <v>NorwaySAR_FAO2006</v>
      </c>
      <c r="B3627" t="s">
        <v>184</v>
      </c>
      <c r="C3627" t="s">
        <v>185</v>
      </c>
      <c r="D3627" t="s">
        <v>148</v>
      </c>
      <c r="E3627" t="s">
        <v>39</v>
      </c>
      <c r="F3627">
        <v>27.727896669240536</v>
      </c>
      <c r="G3627">
        <v>5.9493281060327794</v>
      </c>
      <c r="H3627" t="s">
        <v>134</v>
      </c>
      <c r="I3627" t="s">
        <v>56</v>
      </c>
      <c r="J3627">
        <v>6.8385324635434491E-4</v>
      </c>
      <c r="K3627">
        <v>1.3578409436827006</v>
      </c>
      <c r="L3627">
        <v>4.7130687104064657E-2</v>
      </c>
      <c r="M3627"/>
      <c r="N3627">
        <v>8.9431203424874067E-2</v>
      </c>
      <c r="O3627">
        <v>-0.49440283421163944</v>
      </c>
      <c r="P3627"/>
      <c r="Q3627">
        <v>0.55286869999999999</v>
      </c>
      <c r="R3627">
        <v>1.8734436000000001</v>
      </c>
      <c r="S3627">
        <v>2.3961760000000001</v>
      </c>
      <c r="T3627">
        <v>1.2109987000000002</v>
      </c>
      <c r="U3627"/>
      <c r="V3627"/>
      <c r="W3627">
        <v>1.1944000000000002E-3</v>
      </c>
      <c r="X3627"/>
      <c r="Y3627">
        <v>6.0139999999999998E-4</v>
      </c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/>
      <c r="AV3627"/>
      <c r="AW3627"/>
      <c r="AX3627"/>
      <c r="AY3627"/>
      <c r="AZ3627"/>
      <c r="BA3627"/>
      <c r="BB3627"/>
      <c r="BC3627"/>
    </row>
    <row r="3628" spans="1:55" x14ac:dyDescent="0.2">
      <c r="A3628" s="3" t="str">
        <f t="shared" si="56"/>
        <v>NorwaySAR_FAO2007</v>
      </c>
      <c r="B3628" t="s">
        <v>184</v>
      </c>
      <c r="C3628" t="s">
        <v>185</v>
      </c>
      <c r="D3628" t="s">
        <v>148</v>
      </c>
      <c r="E3628" t="s">
        <v>37</v>
      </c>
      <c r="F3628">
        <v>27.94934395522094</v>
      </c>
      <c r="G3628">
        <v>5.9351106144185461</v>
      </c>
      <c r="H3628" t="s">
        <v>44</v>
      </c>
      <c r="I3628" t="s">
        <v>69</v>
      </c>
      <c r="J3628">
        <v>6.7703396842051853E-4</v>
      </c>
      <c r="K3628">
        <v>1.3634972242823482</v>
      </c>
      <c r="L3628">
        <v>4.5829606646108419E-2</v>
      </c>
      <c r="M3628"/>
      <c r="N3628">
        <v>8.1859038120736249E-2</v>
      </c>
      <c r="O3628">
        <v>-0.49118586904919287</v>
      </c>
      <c r="P3628"/>
      <c r="Q3628">
        <v>0.54945270000000002</v>
      </c>
      <c r="R3628">
        <v>1.8304251</v>
      </c>
      <c r="S3628">
        <v>2.410901</v>
      </c>
      <c r="T3628">
        <v>1.2167428</v>
      </c>
      <c r="U3628"/>
      <c r="V3628"/>
      <c r="W3628">
        <v>1.0904E-3</v>
      </c>
      <c r="X3628"/>
      <c r="Y3628">
        <v>9.7590000000000003E-4</v>
      </c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/>
      <c r="AV3628"/>
      <c r="AW3628"/>
      <c r="AX3628"/>
      <c r="AY3628"/>
      <c r="AZ3628"/>
      <c r="BA3628"/>
      <c r="BB3628"/>
      <c r="BC3628"/>
    </row>
    <row r="3629" spans="1:55" x14ac:dyDescent="0.2">
      <c r="A3629" s="3" t="str">
        <f t="shared" si="56"/>
        <v>NorwaySAR_FAO2008</v>
      </c>
      <c r="B3629" t="s">
        <v>184</v>
      </c>
      <c r="C3629" t="s">
        <v>185</v>
      </c>
      <c r="D3629" t="s">
        <v>148</v>
      </c>
      <c r="E3629" t="s">
        <v>33</v>
      </c>
      <c r="F3629">
        <v>26.594381661686985</v>
      </c>
      <c r="G3629">
        <v>5.5774327277576976</v>
      </c>
      <c r="H3629" t="s">
        <v>126</v>
      </c>
      <c r="I3629" t="s">
        <v>69</v>
      </c>
      <c r="J3629">
        <v>6.4104508349318873E-4</v>
      </c>
      <c r="K3629">
        <v>1.4022584201213026</v>
      </c>
      <c r="L3629">
        <v>4.6309290306781277E-2</v>
      </c>
      <c r="M3629"/>
      <c r="N3629">
        <v>6.8396792634849282E-2</v>
      </c>
      <c r="O3629">
        <v>-0.51696450306293329</v>
      </c>
      <c r="P3629"/>
      <c r="Q3629">
        <v>0.54211860000000001</v>
      </c>
      <c r="R3629">
        <v>1.8040281</v>
      </c>
      <c r="S3629">
        <v>2.4229910000000001</v>
      </c>
      <c r="T3629">
        <v>1.2182968000000001</v>
      </c>
      <c r="U3629"/>
      <c r="V3629"/>
      <c r="W3629"/>
      <c r="X3629"/>
      <c r="Y3629">
        <v>1.8372999999999998E-3</v>
      </c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/>
      <c r="AU3629"/>
      <c r="AV3629"/>
      <c r="AW3629"/>
      <c r="AX3629"/>
      <c r="AY3629"/>
      <c r="AZ3629"/>
      <c r="BA3629"/>
      <c r="BB3629"/>
      <c r="BC3629"/>
    </row>
    <row r="3630" spans="1:55" x14ac:dyDescent="0.2">
      <c r="A3630" s="3" t="str">
        <f t="shared" si="56"/>
        <v>NorwaySAR_FAO2009</v>
      </c>
      <c r="B3630" t="s">
        <v>184</v>
      </c>
      <c r="C3630" t="s">
        <v>185</v>
      </c>
      <c r="D3630" t="s">
        <v>148</v>
      </c>
      <c r="E3630" t="s">
        <v>31</v>
      </c>
      <c r="F3630">
        <v>26.576989356991408</v>
      </c>
      <c r="G3630">
        <v>5.5039340308378248</v>
      </c>
      <c r="H3630" t="s">
        <v>130</v>
      </c>
      <c r="I3630" t="s">
        <v>57</v>
      </c>
      <c r="J3630">
        <v>6.4172968040414075E-4</v>
      </c>
      <c r="K3630">
        <v>1.424041414811835</v>
      </c>
      <c r="L3630">
        <v>4.7108174011926955E-2</v>
      </c>
      <c r="M3630"/>
      <c r="N3630">
        <v>5.0993702637860377E-2</v>
      </c>
      <c r="O3630">
        <v>-0.52214329146162231</v>
      </c>
      <c r="P3630"/>
      <c r="Q3630">
        <v>0.53942599999999996</v>
      </c>
      <c r="R3630">
        <v>1.7850189000000001</v>
      </c>
      <c r="S3630">
        <v>2.3063380000000002</v>
      </c>
      <c r="T3630">
        <v>1.2278477999999999</v>
      </c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/>
      <c r="AV3630"/>
      <c r="AW3630"/>
      <c r="AX3630"/>
      <c r="AY3630"/>
      <c r="AZ3630"/>
      <c r="BA3630"/>
      <c r="BB3630"/>
      <c r="BC3630"/>
    </row>
    <row r="3631" spans="1:55" x14ac:dyDescent="0.2">
      <c r="A3631" s="3" t="str">
        <f t="shared" si="56"/>
        <v>NorwaySAR_FAO2010</v>
      </c>
      <c r="B3631" t="s">
        <v>184</v>
      </c>
      <c r="C3631" t="s">
        <v>185</v>
      </c>
      <c r="D3631" t="s">
        <v>148</v>
      </c>
      <c r="E3631" t="s">
        <v>30</v>
      </c>
      <c r="F3631">
        <v>29.148133144590606</v>
      </c>
      <c r="G3631">
        <v>5.9616753533241083</v>
      </c>
      <c r="H3631" t="s">
        <v>41</v>
      </c>
      <c r="I3631" t="s">
        <v>136</v>
      </c>
      <c r="J3631">
        <v>6.7542321480740036E-4</v>
      </c>
      <c r="K3631">
        <v>1.393998397269123</v>
      </c>
      <c r="L3631">
        <v>4.2243440478890726E-2</v>
      </c>
      <c r="M3631"/>
      <c r="N3631">
        <v>3.9825899803652913E-2</v>
      </c>
      <c r="O3631">
        <v>-0.47606773755166665</v>
      </c>
      <c r="P3631"/>
      <c r="Q3631">
        <v>0.5361359</v>
      </c>
      <c r="R3631">
        <v>1.7827907999999999</v>
      </c>
      <c r="S3631">
        <v>2.2687660000000003</v>
      </c>
      <c r="T3631">
        <v>1.2483616</v>
      </c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/>
      <c r="AW3631"/>
      <c r="AX3631"/>
      <c r="AY3631"/>
      <c r="AZ3631"/>
      <c r="BA3631"/>
      <c r="BB3631"/>
      <c r="BC3631"/>
    </row>
    <row r="3632" spans="1:55" x14ac:dyDescent="0.2">
      <c r="A3632" s="3" t="str">
        <f t="shared" si="56"/>
        <v>NorwaySAR_FAO2011</v>
      </c>
      <c r="B3632" t="s">
        <v>184</v>
      </c>
      <c r="C3632" t="s">
        <v>185</v>
      </c>
      <c r="D3632" t="s">
        <v>148</v>
      </c>
      <c r="E3632" t="s">
        <v>29</v>
      </c>
      <c r="F3632">
        <v>31.89393417598658</v>
      </c>
      <c r="G3632">
        <v>6.4392020040803999</v>
      </c>
      <c r="H3632" t="s">
        <v>35</v>
      </c>
      <c r="I3632" t="s">
        <v>51</v>
      </c>
      <c r="J3632">
        <v>7.3728110788638754E-4</v>
      </c>
      <c r="K3632">
        <v>1.2394599368941288</v>
      </c>
      <c r="L3632">
        <v>3.8442914073886295E-2</v>
      </c>
      <c r="M3632"/>
      <c r="N3632">
        <v>3.4106032761744287E-2</v>
      </c>
      <c r="O3632">
        <v>-0.31200888372975949</v>
      </c>
      <c r="P3632"/>
      <c r="Q3632">
        <v>0.53145120000000001</v>
      </c>
      <c r="R3632">
        <v>1.7626098000000001</v>
      </c>
      <c r="S3632">
        <v>2.3289679999999997</v>
      </c>
      <c r="T3632">
        <v>1.2714108000000002</v>
      </c>
      <c r="U3632"/>
      <c r="V3632"/>
      <c r="W3632"/>
      <c r="X3632">
        <v>0.18649399999999999</v>
      </c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/>
      <c r="AW3632"/>
      <c r="AX3632"/>
      <c r="AY3632"/>
      <c r="AZ3632"/>
      <c r="BA3632"/>
      <c r="BB3632"/>
      <c r="BC3632"/>
    </row>
    <row r="3633" spans="1:55" x14ac:dyDescent="0.2">
      <c r="A3633" s="3" t="str">
        <f t="shared" si="56"/>
        <v>NorwaySAR_FAO2012</v>
      </c>
      <c r="B3633" t="s">
        <v>184</v>
      </c>
      <c r="C3633" t="s">
        <v>185</v>
      </c>
      <c r="D3633" t="s">
        <v>148</v>
      </c>
      <c r="E3633" t="s">
        <v>28</v>
      </c>
      <c r="F3633">
        <v>31.566964137929659</v>
      </c>
      <c r="G3633">
        <v>6.2900278899857902</v>
      </c>
      <c r="H3633" t="s">
        <v>36</v>
      </c>
      <c r="I3633" t="s">
        <v>51</v>
      </c>
      <c r="J3633">
        <v>7.2167737084753356E-4</v>
      </c>
      <c r="K3633">
        <v>1.2442768667473301</v>
      </c>
      <c r="L3633">
        <v>3.7546418373939523E-2</v>
      </c>
      <c r="M3633"/>
      <c r="N3633">
        <v>3.3383557593272925E-2</v>
      </c>
      <c r="O3633">
        <v>-0.31520684271454252</v>
      </c>
      <c r="P3633"/>
      <c r="Q3633">
        <v>0.5353156</v>
      </c>
      <c r="R3633">
        <v>1.7478111000000001</v>
      </c>
      <c r="S3633">
        <v>2.3254960000000002</v>
      </c>
      <c r="T3633">
        <v>1.2775206000000001</v>
      </c>
      <c r="U3633"/>
      <c r="V3633"/>
      <c r="W3633"/>
      <c r="X3633">
        <v>0.18649399999999999</v>
      </c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/>
      <c r="AU3633"/>
      <c r="AV3633"/>
      <c r="AW3633"/>
      <c r="AX3633"/>
      <c r="AY3633"/>
      <c r="AZ3633"/>
      <c r="BA3633"/>
      <c r="BB3633"/>
      <c r="BC3633"/>
    </row>
    <row r="3634" spans="1:55" x14ac:dyDescent="0.2">
      <c r="A3634" s="3" t="str">
        <f t="shared" si="56"/>
        <v>NorwaySAR_FAO2013</v>
      </c>
      <c r="B3634" t="s">
        <v>184</v>
      </c>
      <c r="C3634" t="s">
        <v>185</v>
      </c>
      <c r="D3634" t="s">
        <v>148</v>
      </c>
      <c r="E3634" t="s">
        <v>27</v>
      </c>
      <c r="F3634">
        <v>32.311184625500132</v>
      </c>
      <c r="G3634">
        <v>6.3609414764639292</v>
      </c>
      <c r="H3634" t="s">
        <v>171</v>
      </c>
      <c r="I3634" t="s">
        <v>51</v>
      </c>
      <c r="J3634">
        <v>7.2872297595728234E-4</v>
      </c>
      <c r="K3634">
        <v>1.239995651838645</v>
      </c>
      <c r="L3634">
        <v>3.5742741992946303E-2</v>
      </c>
      <c r="M3634"/>
      <c r="N3634">
        <v>3.2527341870936512E-2</v>
      </c>
      <c r="O3634">
        <v>-0.30826573570252769</v>
      </c>
      <c r="P3634"/>
      <c r="Q3634">
        <v>0.53210170000000001</v>
      </c>
      <c r="R3634">
        <v>1.7388189000000001</v>
      </c>
      <c r="S3634">
        <v>2.3259609999999999</v>
      </c>
      <c r="T3634">
        <v>1.2782116000000001</v>
      </c>
      <c r="U3634"/>
      <c r="V3634"/>
      <c r="W3634"/>
      <c r="X3634">
        <v>0.18649399999999999</v>
      </c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/>
      <c r="AU3634"/>
      <c r="AV3634"/>
      <c r="AW3634"/>
      <c r="AX3634"/>
      <c r="AY3634"/>
      <c r="AZ3634"/>
      <c r="BA3634"/>
      <c r="BB3634"/>
      <c r="BC3634"/>
    </row>
    <row r="3635" spans="1:55" x14ac:dyDescent="0.2">
      <c r="A3635" s="3" t="str">
        <f t="shared" si="56"/>
        <v>NorwaySAR_FAO2014</v>
      </c>
      <c r="B3635" t="s">
        <v>184</v>
      </c>
      <c r="C3635" t="s">
        <v>185</v>
      </c>
      <c r="D3635" t="s">
        <v>148</v>
      </c>
      <c r="E3635" t="s">
        <v>24</v>
      </c>
      <c r="F3635">
        <v>32.32026988630281</v>
      </c>
      <c r="G3635">
        <v>6.291378292104155</v>
      </c>
      <c r="H3635" t="s">
        <v>115</v>
      </c>
      <c r="I3635" t="s">
        <v>51</v>
      </c>
      <c r="J3635">
        <v>7.1941423124713627E-4</v>
      </c>
      <c r="K3635">
        <v>1.2392550945072389</v>
      </c>
      <c r="L3635">
        <v>3.4877302442947816E-2</v>
      </c>
      <c r="M3635"/>
      <c r="N3635">
        <v>3.2605162323767339E-2</v>
      </c>
      <c r="O3635">
        <v>-0.30673755927395396</v>
      </c>
      <c r="P3635"/>
      <c r="Q3635">
        <v>0.5269254000000001</v>
      </c>
      <c r="R3635">
        <v>1.7199609</v>
      </c>
      <c r="S3635">
        <v>2.3695780000000002</v>
      </c>
      <c r="T3635">
        <v>1.2893507</v>
      </c>
      <c r="U3635"/>
      <c r="V3635"/>
      <c r="W3635"/>
      <c r="X3635">
        <v>0.18649399999999999</v>
      </c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/>
      <c r="AU3635"/>
      <c r="AV3635"/>
      <c r="AW3635"/>
      <c r="AX3635"/>
      <c r="AY3635"/>
      <c r="AZ3635"/>
      <c r="BA3635"/>
      <c r="BB3635"/>
      <c r="BC3635"/>
    </row>
    <row r="3636" spans="1:55" x14ac:dyDescent="0.2">
      <c r="A3636" s="3" t="str">
        <f t="shared" si="56"/>
        <v>NorwaySAR_FAO2015</v>
      </c>
      <c r="B3636" t="s">
        <v>184</v>
      </c>
      <c r="C3636" t="s">
        <v>185</v>
      </c>
      <c r="D3636" t="s">
        <v>148</v>
      </c>
      <c r="E3636" t="s">
        <v>22</v>
      </c>
      <c r="F3636">
        <v>33.015828072600279</v>
      </c>
      <c r="G3636">
        <v>6.3631390992997305</v>
      </c>
      <c r="H3636" t="s">
        <v>120</v>
      </c>
      <c r="I3636" t="s">
        <v>51</v>
      </c>
      <c r="J3636">
        <v>7.3639131622505025E-4</v>
      </c>
      <c r="K3636">
        <v>1.2359156229400146</v>
      </c>
      <c r="L3636">
        <v>3.2401900693754607E-2</v>
      </c>
      <c r="M3636"/>
      <c r="N3636">
        <v>2.9638189558349709E-2</v>
      </c>
      <c r="O3636">
        <v>-0.297955713192119</v>
      </c>
      <c r="P3636"/>
      <c r="Q3636">
        <v>0.53036649999999996</v>
      </c>
      <c r="R3636">
        <v>1.7517318</v>
      </c>
      <c r="S3636">
        <v>2.4098160000000002</v>
      </c>
      <c r="T3636">
        <v>1.2892089</v>
      </c>
      <c r="U3636"/>
      <c r="V3636"/>
      <c r="W3636"/>
      <c r="X3636">
        <v>0.18649399999999999</v>
      </c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/>
      <c r="AW3636"/>
      <c r="AX3636"/>
      <c r="AY3636"/>
      <c r="AZ3636"/>
      <c r="BA3636"/>
      <c r="BB3636"/>
      <c r="BC3636"/>
    </row>
    <row r="3637" spans="1:55" x14ac:dyDescent="0.2">
      <c r="A3637" s="3" t="str">
        <f t="shared" si="56"/>
        <v>NorwaySAR_FAO2016</v>
      </c>
      <c r="B3637" t="s">
        <v>184</v>
      </c>
      <c r="C3637" t="s">
        <v>185</v>
      </c>
      <c r="D3637" t="s">
        <v>148</v>
      </c>
      <c r="E3637" t="s">
        <v>21</v>
      </c>
      <c r="F3637">
        <v>32.307557161559998</v>
      </c>
      <c r="G3637">
        <v>6.1720202298549296</v>
      </c>
      <c r="H3637" t="s">
        <v>40</v>
      </c>
      <c r="I3637" t="s">
        <v>67</v>
      </c>
      <c r="J3637">
        <v>7.1109773163205393E-4</v>
      </c>
      <c r="K3637">
        <v>1.2415021672012094</v>
      </c>
      <c r="L3637">
        <v>3.1559456587604763E-2</v>
      </c>
      <c r="M3637"/>
      <c r="N3637">
        <v>3.0276965105190408E-2</v>
      </c>
      <c r="O3637">
        <v>-0.30333858889400456</v>
      </c>
      <c r="P3637"/>
      <c r="Q3637">
        <v>0.53429439999999995</v>
      </c>
      <c r="R3637">
        <v>1.7865687000000003</v>
      </c>
      <c r="S3637">
        <v>2.4224329999999998</v>
      </c>
      <c r="T3637">
        <v>1.3014118000000001</v>
      </c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/>
      <c r="AU3637"/>
      <c r="AV3637"/>
      <c r="AW3637"/>
      <c r="AX3637"/>
      <c r="AY3637"/>
      <c r="AZ3637"/>
      <c r="BA3637"/>
      <c r="BB3637"/>
      <c r="BC3637"/>
    </row>
    <row r="3638" spans="1:55" x14ac:dyDescent="0.2">
      <c r="A3638" s="3" t="str">
        <f t="shared" si="56"/>
        <v>NorwaySAR_FAO2017</v>
      </c>
      <c r="B3638" t="s">
        <v>184</v>
      </c>
      <c r="C3638" t="s">
        <v>185</v>
      </c>
      <c r="D3638" t="s">
        <v>148</v>
      </c>
      <c r="E3638" t="s">
        <v>20</v>
      </c>
      <c r="F3638">
        <v>31.921581618814226</v>
      </c>
      <c r="G3638">
        <v>6.0492278177192338</v>
      </c>
      <c r="H3638" t="s">
        <v>129</v>
      </c>
      <c r="I3638" t="s">
        <v>63</v>
      </c>
      <c r="J3638">
        <v>6.92746062045848E-4</v>
      </c>
      <c r="K3638">
        <v>1.2431632847574874</v>
      </c>
      <c r="L3638">
        <v>3.0571239936411837E-2</v>
      </c>
      <c r="M3638"/>
      <c r="N3638">
        <v>3.3197679261349228E-2</v>
      </c>
      <c r="O3638">
        <v>-0.30693220395524856</v>
      </c>
      <c r="P3638"/>
      <c r="Q3638">
        <v>0.5386206</v>
      </c>
      <c r="R3638">
        <v>1.7884481999999997</v>
      </c>
      <c r="S3638">
        <v>2.4085450000000002</v>
      </c>
      <c r="T3638">
        <v>1.3075166999999999</v>
      </c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/>
      <c r="AV3638"/>
      <c r="AW3638"/>
      <c r="AX3638"/>
      <c r="AY3638"/>
      <c r="AZ3638"/>
      <c r="BA3638"/>
      <c r="BB3638"/>
      <c r="BC3638"/>
    </row>
    <row r="3639" spans="1:55" x14ac:dyDescent="0.2">
      <c r="A3639" s="3" t="str">
        <f t="shared" si="56"/>
        <v>NorwaySAR_FAO2018</v>
      </c>
      <c r="B3639" t="s">
        <v>184</v>
      </c>
      <c r="C3639" t="s">
        <v>185</v>
      </c>
      <c r="D3639" t="s">
        <v>148</v>
      </c>
      <c r="E3639" t="s">
        <v>19</v>
      </c>
      <c r="F3639">
        <v>31.235090797042684</v>
      </c>
      <c r="G3639">
        <v>5.8801929091203027</v>
      </c>
      <c r="H3639" t="s">
        <v>122</v>
      </c>
      <c r="I3639" t="s">
        <v>59</v>
      </c>
      <c r="J3639">
        <v>6.6163807047650775E-4</v>
      </c>
      <c r="K3639">
        <v>1.2504068440414793</v>
      </c>
      <c r="L3639">
        <v>2.9843220876221124E-2</v>
      </c>
      <c r="M3639"/>
      <c r="N3639">
        <v>3.2795488992639975E-2</v>
      </c>
      <c r="O3639">
        <v>-0.31304555391034028</v>
      </c>
      <c r="P3639"/>
      <c r="Q3639">
        <v>0.53120270000000003</v>
      </c>
      <c r="R3639">
        <v>1.7810352</v>
      </c>
      <c r="S3639">
        <v>2.39134</v>
      </c>
      <c r="T3639">
        <v>1.3320836</v>
      </c>
      <c r="U3639"/>
      <c r="V3639"/>
      <c r="W3639">
        <v>1.1944000000000002E-3</v>
      </c>
      <c r="X3639"/>
      <c r="Y3639">
        <v>2.0800000000000001E-4</v>
      </c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  <c r="AW3639"/>
      <c r="AX3639"/>
      <c r="AY3639"/>
      <c r="AZ3639"/>
      <c r="BA3639"/>
      <c r="BB3639"/>
      <c r="BC3639"/>
    </row>
    <row r="3640" spans="1:55" x14ac:dyDescent="0.2">
      <c r="A3640" s="3" t="str">
        <f t="shared" si="56"/>
        <v>NorwaySAR_FAO2019</v>
      </c>
      <c r="B3640" t="s">
        <v>184</v>
      </c>
      <c r="C3640" t="s">
        <v>185</v>
      </c>
      <c r="D3640" t="s">
        <v>148</v>
      </c>
      <c r="E3640" t="s">
        <v>18</v>
      </c>
      <c r="F3640">
        <v>30.248052750438923</v>
      </c>
      <c r="G3640">
        <v>5.6560660024875054</v>
      </c>
      <c r="H3640" t="s">
        <v>127</v>
      </c>
      <c r="I3640" t="s">
        <v>61</v>
      </c>
      <c r="J3640">
        <v>6.3756286045310822E-4</v>
      </c>
      <c r="K3640">
        <v>1.2608921289478183</v>
      </c>
      <c r="L3640">
        <v>2.9371447644635108E-2</v>
      </c>
      <c r="M3640"/>
      <c r="N3640">
        <v>3.361266697360045E-2</v>
      </c>
      <c r="O3640">
        <v>-0.32387624356605377</v>
      </c>
      <c r="P3640"/>
      <c r="Q3640">
        <v>0.52440989999999987</v>
      </c>
      <c r="R3640">
        <v>1.7535189</v>
      </c>
      <c r="S3640">
        <v>2.4361969999999999</v>
      </c>
      <c r="T3640">
        <v>1.3242164999999999</v>
      </c>
      <c r="U3640"/>
      <c r="V3640"/>
      <c r="W3640"/>
      <c r="X3640"/>
      <c r="Y3640">
        <v>4.9739999999999995E-4</v>
      </c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/>
      <c r="AW3640"/>
      <c r="AX3640"/>
      <c r="AY3640"/>
      <c r="AZ3640"/>
      <c r="BA3640"/>
      <c r="BB3640"/>
      <c r="BC3640"/>
    </row>
    <row r="3641" spans="1:55" x14ac:dyDescent="0.2">
      <c r="A3641" s="3" t="str">
        <f t="shared" si="56"/>
        <v>NorwaySAR_FAO2020</v>
      </c>
      <c r="B3641" t="s">
        <v>184</v>
      </c>
      <c r="C3641" t="s">
        <v>185</v>
      </c>
      <c r="D3641" t="s">
        <v>148</v>
      </c>
      <c r="E3641" t="s">
        <v>107</v>
      </c>
      <c r="F3641">
        <v>28.707713538063359</v>
      </c>
      <c r="G3641">
        <v>5.3365269915862346</v>
      </c>
      <c r="H3641" t="s">
        <v>122</v>
      </c>
      <c r="I3641" t="s">
        <v>63</v>
      </c>
      <c r="J3641">
        <v>6.3693297762474645E-4</v>
      </c>
      <c r="K3641">
        <v>1.2771881688448861</v>
      </c>
      <c r="L3641">
        <v>2.9424233996139599E-2</v>
      </c>
      <c r="M3641"/>
      <c r="N3641">
        <v>3.5536280890845595E-2</v>
      </c>
      <c r="O3641">
        <v>-0.34214868373187135</v>
      </c>
      <c r="P3641"/>
      <c r="Q3641">
        <v>0.52242619999999995</v>
      </c>
      <c r="R3641">
        <v>1.7350010999999999</v>
      </c>
      <c r="S3641">
        <v>2.4189610000000004</v>
      </c>
      <c r="T3641">
        <v>1.3310868</v>
      </c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/>
      <c r="AU3641"/>
      <c r="AV3641"/>
      <c r="AW3641"/>
      <c r="AX3641"/>
      <c r="AY3641"/>
      <c r="AZ3641"/>
      <c r="BA3641"/>
      <c r="BB3641"/>
      <c r="BC3641"/>
    </row>
    <row r="3642" spans="1:55" x14ac:dyDescent="0.2">
      <c r="A3642" s="3" t="str">
        <f t="shared" si="56"/>
        <v>NepalAR4_FAO1990</v>
      </c>
      <c r="B3642" t="s">
        <v>295</v>
      </c>
      <c r="C3642" t="s">
        <v>296</v>
      </c>
      <c r="D3642" t="s">
        <v>142</v>
      </c>
      <c r="E3642" t="s">
        <v>79</v>
      </c>
      <c r="F3642">
        <v>19.877026369000003</v>
      </c>
      <c r="G3642">
        <v>1.0132794316324041</v>
      </c>
      <c r="H3642" t="s">
        <v>308</v>
      </c>
      <c r="I3642" t="s">
        <v>63</v>
      </c>
      <c r="J3642">
        <v>6.1426185454295404E-4</v>
      </c>
      <c r="K3642">
        <v>0.14435257803324797</v>
      </c>
      <c r="L3642">
        <v>2.6475301648778527E-2</v>
      </c>
      <c r="M3642"/>
      <c r="N3642">
        <v>2.1934870533752522E-3</v>
      </c>
      <c r="O3642">
        <v>0.8269786332645982</v>
      </c>
      <c r="P3642">
        <v>3.8096350000000001</v>
      </c>
      <c r="Q3642">
        <v>0.84551930000000008</v>
      </c>
      <c r="R3642">
        <v>9.7074650000000009</v>
      </c>
      <c r="S3642">
        <v>3.3211504000000001</v>
      </c>
      <c r="T3642">
        <v>2.5112994</v>
      </c>
      <c r="U3642">
        <v>0.71742220000000001</v>
      </c>
      <c r="V3642"/>
      <c r="W3642">
        <v>0.76105780000000001</v>
      </c>
      <c r="X3642"/>
      <c r="Y3642">
        <v>2.6758899999999999E-2</v>
      </c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/>
      <c r="AV3642"/>
      <c r="AW3642"/>
      <c r="AX3642"/>
      <c r="AY3642"/>
      <c r="AZ3642"/>
      <c r="BA3642"/>
      <c r="BB3642"/>
      <c r="BC3642"/>
    </row>
    <row r="3643" spans="1:55" x14ac:dyDescent="0.2">
      <c r="A3643" s="3" t="str">
        <f t="shared" si="56"/>
        <v>NepalAR4_FAO1991</v>
      </c>
      <c r="B3643" t="s">
        <v>295</v>
      </c>
      <c r="C3643" t="s">
        <v>296</v>
      </c>
      <c r="D3643" t="s">
        <v>142</v>
      </c>
      <c r="E3643" t="s">
        <v>78</v>
      </c>
      <c r="F3643">
        <v>20.127650251999999</v>
      </c>
      <c r="G3643">
        <v>0.99984457889086142</v>
      </c>
      <c r="H3643" t="s">
        <v>315</v>
      </c>
      <c r="I3643" t="s">
        <v>59</v>
      </c>
      <c r="J3643">
        <v>6.1858908012982184E-4</v>
      </c>
      <c r="K3643">
        <v>0.15628809178495257</v>
      </c>
      <c r="L3643">
        <v>2.6931867118772906E-2</v>
      </c>
      <c r="M3643"/>
      <c r="N3643">
        <v>2.7499484195627906E-3</v>
      </c>
      <c r="O3643">
        <v>0.81403009267671167</v>
      </c>
      <c r="P3643">
        <v>3.6961174999999997</v>
      </c>
      <c r="Q3643">
        <v>0.84996249999999995</v>
      </c>
      <c r="R3643">
        <v>9.7408675000000002</v>
      </c>
      <c r="S3643">
        <v>3.3461823999999996</v>
      </c>
      <c r="T3643">
        <v>2.5112994</v>
      </c>
      <c r="U3643">
        <v>0.71742220000000001</v>
      </c>
      <c r="V3643"/>
      <c r="W3643">
        <v>0.76105780000000001</v>
      </c>
      <c r="X3643"/>
      <c r="Y3643">
        <v>2.6758899999999999E-2</v>
      </c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/>
      <c r="AU3643"/>
      <c r="AV3643"/>
      <c r="AW3643"/>
      <c r="AX3643"/>
      <c r="AY3643"/>
      <c r="AZ3643"/>
      <c r="BA3643"/>
      <c r="BB3643"/>
      <c r="BC3643"/>
    </row>
    <row r="3644" spans="1:55" x14ac:dyDescent="0.2">
      <c r="A3644" s="3" t="str">
        <f t="shared" si="56"/>
        <v>NepalAR4_FAO1992</v>
      </c>
      <c r="B3644" t="s">
        <v>295</v>
      </c>
      <c r="C3644" t="s">
        <v>296</v>
      </c>
      <c r="D3644" t="s">
        <v>142</v>
      </c>
      <c r="E3644" t="s">
        <v>76</v>
      </c>
      <c r="F3644">
        <v>19.844751433999999</v>
      </c>
      <c r="G3644">
        <v>0.95858486823555811</v>
      </c>
      <c r="H3644" t="s">
        <v>316</v>
      </c>
      <c r="I3644" t="s">
        <v>63</v>
      </c>
      <c r="J3644">
        <v>6.1170625940372729E-4</v>
      </c>
      <c r="K3644">
        <v>0.16125291917324805</v>
      </c>
      <c r="L3644">
        <v>2.8113233710962492E-2</v>
      </c>
      <c r="M3644"/>
      <c r="N3644">
        <v>4.8758484237913487E-3</v>
      </c>
      <c r="O3644">
        <v>0.80575799869199816</v>
      </c>
      <c r="P3644">
        <v>3.3042050000000005</v>
      </c>
      <c r="Q3644">
        <v>0.85237010000000002</v>
      </c>
      <c r="R3644">
        <v>9.764524999999999</v>
      </c>
      <c r="S3644">
        <v>3.3235344000000002</v>
      </c>
      <c r="T3644">
        <v>2.5112994</v>
      </c>
      <c r="U3644">
        <v>0.71742220000000001</v>
      </c>
      <c r="V3644"/>
      <c r="W3644">
        <v>0.76105780000000001</v>
      </c>
      <c r="X3644"/>
      <c r="Y3644">
        <v>2.6758899999999999E-2</v>
      </c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/>
      <c r="AU3644"/>
      <c r="AV3644"/>
      <c r="AW3644"/>
      <c r="AX3644"/>
      <c r="AY3644"/>
      <c r="AZ3644"/>
      <c r="BA3644"/>
      <c r="BB3644"/>
      <c r="BC3644"/>
    </row>
    <row r="3645" spans="1:55" x14ac:dyDescent="0.2">
      <c r="A3645" s="3" t="str">
        <f t="shared" si="56"/>
        <v>NepalAR4_FAO1993</v>
      </c>
      <c r="B3645" t="s">
        <v>295</v>
      </c>
      <c r="C3645" t="s">
        <v>296</v>
      </c>
      <c r="D3645" t="s">
        <v>142</v>
      </c>
      <c r="E3645" t="s">
        <v>73</v>
      </c>
      <c r="F3645">
        <v>20.653389816000001</v>
      </c>
      <c r="G3645">
        <v>0.97113091550295449</v>
      </c>
      <c r="H3645" t="s">
        <v>316</v>
      </c>
      <c r="I3645" t="s">
        <v>66</v>
      </c>
      <c r="J3645">
        <v>6.3366335953003153E-4</v>
      </c>
      <c r="K3645">
        <v>0.16495772264757608</v>
      </c>
      <c r="L3645">
        <v>2.7778736183807481E-2</v>
      </c>
      <c r="M3645"/>
      <c r="N3645">
        <v>5.3889458820835729E-3</v>
      </c>
      <c r="O3645">
        <v>0.80187459528653293</v>
      </c>
      <c r="P3645">
        <v>3.7972774999999999</v>
      </c>
      <c r="Q3645">
        <v>0.8546798000000001</v>
      </c>
      <c r="R3645">
        <v>9.7872375000000016</v>
      </c>
      <c r="S3645">
        <v>3.3676979999999999</v>
      </c>
      <c r="T3645">
        <v>2.5112994</v>
      </c>
      <c r="U3645">
        <v>0.71742220000000001</v>
      </c>
      <c r="V3645"/>
      <c r="W3645">
        <v>0.76105780000000001</v>
      </c>
      <c r="X3645"/>
      <c r="Y3645">
        <v>2.6758899999999999E-2</v>
      </c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/>
      <c r="AU3645"/>
      <c r="AV3645"/>
      <c r="AW3645"/>
      <c r="AX3645"/>
      <c r="AY3645"/>
      <c r="AZ3645"/>
      <c r="BA3645"/>
      <c r="BB3645"/>
      <c r="BC3645"/>
    </row>
    <row r="3646" spans="1:55" x14ac:dyDescent="0.2">
      <c r="A3646" s="3" t="str">
        <f t="shared" si="56"/>
        <v>NepalAR4_FAO1994</v>
      </c>
      <c r="B3646" t="s">
        <v>295</v>
      </c>
      <c r="C3646" t="s">
        <v>296</v>
      </c>
      <c r="D3646" t="s">
        <v>142</v>
      </c>
      <c r="E3646" t="s">
        <v>70</v>
      </c>
      <c r="F3646">
        <v>21.377049699000001</v>
      </c>
      <c r="G3646">
        <v>0.98083477526308971</v>
      </c>
      <c r="H3646" t="s">
        <v>313</v>
      </c>
      <c r="I3646" t="s">
        <v>66</v>
      </c>
      <c r="J3646">
        <v>6.504542285720999E-4</v>
      </c>
      <c r="K3646">
        <v>0.17651866146788808</v>
      </c>
      <c r="L3646">
        <v>2.7578641968895208E-2</v>
      </c>
      <c r="M3646"/>
      <c r="N3646">
        <v>5.9970857440630413E-3</v>
      </c>
      <c r="O3646">
        <v>0.78990561081915367</v>
      </c>
      <c r="P3646">
        <v>3.5825225000000005</v>
      </c>
      <c r="Q3646">
        <v>0.88801920000000012</v>
      </c>
      <c r="R3646">
        <v>10.177682500000001</v>
      </c>
      <c r="S3646">
        <v>3.4859146000000001</v>
      </c>
      <c r="T3646">
        <v>2.5112994</v>
      </c>
      <c r="U3646">
        <v>0.71742220000000001</v>
      </c>
      <c r="V3646"/>
      <c r="W3646">
        <v>0.76105780000000001</v>
      </c>
      <c r="X3646"/>
      <c r="Y3646">
        <v>2.6758899999999999E-2</v>
      </c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/>
      <c r="AU3646"/>
      <c r="AV3646"/>
      <c r="AW3646"/>
      <c r="AX3646"/>
      <c r="AY3646"/>
      <c r="AZ3646"/>
      <c r="BA3646"/>
      <c r="BB3646"/>
      <c r="BC3646"/>
    </row>
    <row r="3647" spans="1:55" x14ac:dyDescent="0.2">
      <c r="A3647" s="3" t="str">
        <f t="shared" si="56"/>
        <v>NepalAR4_FAO1995</v>
      </c>
      <c r="B3647" t="s">
        <v>295</v>
      </c>
      <c r="C3647" t="s">
        <v>296</v>
      </c>
      <c r="D3647" t="s">
        <v>142</v>
      </c>
      <c r="E3647" t="s">
        <v>68</v>
      </c>
      <c r="F3647">
        <v>22.464131581</v>
      </c>
      <c r="G3647">
        <v>1.0071085640892132</v>
      </c>
      <c r="H3647" t="s">
        <v>313</v>
      </c>
      <c r="I3647" t="s">
        <v>56</v>
      </c>
      <c r="J3647">
        <v>6.6794887154791502E-4</v>
      </c>
      <c r="K3647">
        <v>0.17664872704700171</v>
      </c>
      <c r="L3647">
        <v>2.6948512601841317E-2</v>
      </c>
      <c r="M3647"/>
      <c r="N3647">
        <v>5.8982916620764249E-3</v>
      </c>
      <c r="O3647">
        <v>0.79050446868908053</v>
      </c>
      <c r="P3647">
        <v>3.9185949999999998</v>
      </c>
      <c r="Q3647">
        <v>0.92130640000000008</v>
      </c>
      <c r="R3647">
        <v>10.554085000000001</v>
      </c>
      <c r="S3647">
        <v>3.6261534000000002</v>
      </c>
      <c r="T3647">
        <v>2.4928322999999999</v>
      </c>
      <c r="U3647">
        <v>0.71742220000000001</v>
      </c>
      <c r="V3647"/>
      <c r="W3647">
        <v>0.76105780000000001</v>
      </c>
      <c r="X3647"/>
      <c r="Y3647">
        <v>2.6758899999999999E-2</v>
      </c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/>
      <c r="AU3647"/>
      <c r="AV3647"/>
      <c r="AW3647"/>
      <c r="AX3647"/>
      <c r="AY3647"/>
      <c r="AZ3647"/>
      <c r="BA3647"/>
      <c r="BB3647"/>
      <c r="BC3647"/>
    </row>
    <row r="3648" spans="1:55" x14ac:dyDescent="0.2">
      <c r="A3648" s="3" t="str">
        <f t="shared" si="56"/>
        <v>NepalAR4_FAO1996</v>
      </c>
      <c r="B3648" t="s">
        <v>295</v>
      </c>
      <c r="C3648" t="s">
        <v>296</v>
      </c>
      <c r="D3648" t="s">
        <v>142</v>
      </c>
      <c r="E3648" t="s">
        <v>65</v>
      </c>
      <c r="F3648">
        <v>22.471455177999999</v>
      </c>
      <c r="G3648">
        <v>0.98628360923419434</v>
      </c>
      <c r="H3648" t="s">
        <v>313</v>
      </c>
      <c r="I3648" t="s">
        <v>56</v>
      </c>
      <c r="J3648">
        <v>6.610817723472944E-4</v>
      </c>
      <c r="K3648">
        <v>0.18188032949469901</v>
      </c>
      <c r="L3648">
        <v>2.7682123879943777E-2</v>
      </c>
      <c r="M3648"/>
      <c r="N3648">
        <v>5.5670627028406852E-3</v>
      </c>
      <c r="O3648">
        <v>0.78487048392251646</v>
      </c>
      <c r="P3648">
        <v>3.9563999999999999</v>
      </c>
      <c r="Q3648">
        <v>0.9388185</v>
      </c>
      <c r="R3648">
        <v>10.7265625</v>
      </c>
      <c r="S3648">
        <v>3.7143018000000003</v>
      </c>
      <c r="T3648">
        <v>2.4907238</v>
      </c>
      <c r="U3648">
        <v>0.32473920000000001</v>
      </c>
      <c r="V3648"/>
      <c r="W3648">
        <v>0.34822479999999995</v>
      </c>
      <c r="X3648"/>
      <c r="Y3648">
        <v>4.5739999999999999E-3</v>
      </c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/>
      <c r="AU3648"/>
      <c r="AV3648"/>
      <c r="AW3648"/>
      <c r="AX3648"/>
      <c r="AY3648"/>
      <c r="AZ3648"/>
      <c r="BA3648"/>
      <c r="BB3648"/>
      <c r="BC3648"/>
    </row>
    <row r="3649" spans="1:55" x14ac:dyDescent="0.2">
      <c r="A3649" s="3" t="str">
        <f t="shared" si="56"/>
        <v>NepalAR4_FAO1997</v>
      </c>
      <c r="B3649" t="s">
        <v>295</v>
      </c>
      <c r="C3649" t="s">
        <v>296</v>
      </c>
      <c r="D3649" t="s">
        <v>142</v>
      </c>
      <c r="E3649" t="s">
        <v>64</v>
      </c>
      <c r="F3649">
        <v>22.869418476</v>
      </c>
      <c r="G3649">
        <v>0.98365556762133011</v>
      </c>
      <c r="H3649" t="s">
        <v>310</v>
      </c>
      <c r="I3649" t="s">
        <v>56</v>
      </c>
      <c r="J3649">
        <v>6.4742988620836953E-4</v>
      </c>
      <c r="K3649">
        <v>0.19261404051977696</v>
      </c>
      <c r="L3649">
        <v>2.7929887227798E-2</v>
      </c>
      <c r="M3649"/>
      <c r="N3649">
        <v>3.9778011887563833E-3</v>
      </c>
      <c r="O3649">
        <v>0.77547827106366862</v>
      </c>
      <c r="P3649">
        <v>3.9435974999999996</v>
      </c>
      <c r="Q3649">
        <v>0.95553929999999998</v>
      </c>
      <c r="R3649">
        <v>10.864725</v>
      </c>
      <c r="S3649">
        <v>3.773574</v>
      </c>
      <c r="T3649">
        <v>2.4960211999999999</v>
      </c>
      <c r="U3649">
        <v>0.2215415</v>
      </c>
      <c r="V3649"/>
      <c r="W3649">
        <v>0.24113189999999998</v>
      </c>
      <c r="X3649"/>
      <c r="Y3649">
        <v>4.7559000000000004E-3</v>
      </c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/>
      <c r="AU3649"/>
      <c r="AV3649"/>
      <c r="AW3649"/>
      <c r="AX3649"/>
      <c r="AY3649"/>
      <c r="AZ3649"/>
      <c r="BA3649"/>
      <c r="BB3649"/>
      <c r="BC3649"/>
    </row>
    <row r="3650" spans="1:55" x14ac:dyDescent="0.2">
      <c r="A3650" s="3" t="str">
        <f t="shared" si="56"/>
        <v>NepalAR4_FAO1998</v>
      </c>
      <c r="B3650" t="s">
        <v>295</v>
      </c>
      <c r="C3650" t="s">
        <v>296</v>
      </c>
      <c r="D3650" t="s">
        <v>142</v>
      </c>
      <c r="E3650" t="s">
        <v>62</v>
      </c>
      <c r="F3650">
        <v>23.501530072000005</v>
      </c>
      <c r="G3650">
        <v>0.99148651497376261</v>
      </c>
      <c r="H3650" t="s">
        <v>310</v>
      </c>
      <c r="I3650" t="s">
        <v>69</v>
      </c>
      <c r="J3650">
        <v>6.7462766966784376E-4</v>
      </c>
      <c r="K3650">
        <v>0.19392892747991797</v>
      </c>
      <c r="L3650">
        <v>2.7888522534151021E-2</v>
      </c>
      <c r="M3650"/>
      <c r="N3650">
        <v>4.8124526213188419E-3</v>
      </c>
      <c r="O3650">
        <v>0.77337009736461215</v>
      </c>
      <c r="P3650">
        <v>3.9642024999999999</v>
      </c>
      <c r="Q3650">
        <v>0.96967399999999992</v>
      </c>
      <c r="R3650">
        <v>10.9873675</v>
      </c>
      <c r="S3650">
        <v>3.8767117999999998</v>
      </c>
      <c r="T3650">
        <v>2.5142447999999997</v>
      </c>
      <c r="U3650">
        <v>0.38229650000000004</v>
      </c>
      <c r="V3650"/>
      <c r="W3650">
        <v>0.40696910000000003</v>
      </c>
      <c r="X3650"/>
      <c r="Y3650">
        <v>6.9308E-3</v>
      </c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  <c r="AW3650"/>
      <c r="AX3650"/>
      <c r="AY3650"/>
      <c r="AZ3650"/>
      <c r="BA3650"/>
      <c r="BB3650"/>
      <c r="BC3650"/>
    </row>
    <row r="3651" spans="1:55" x14ac:dyDescent="0.2">
      <c r="A3651" s="3" t="str">
        <f t="shared" ref="A3651:A3714" si="57">C3651&amp;D3651&amp;E3651</f>
        <v>NepalAR4_FAO1999</v>
      </c>
      <c r="B3651" t="s">
        <v>295</v>
      </c>
      <c r="C3651" t="s">
        <v>296</v>
      </c>
      <c r="D3651" t="s">
        <v>142</v>
      </c>
      <c r="E3651" t="s">
        <v>60</v>
      </c>
      <c r="F3651">
        <v>24.834825969000001</v>
      </c>
      <c r="G3651">
        <v>1.028648654730614</v>
      </c>
      <c r="H3651" t="s">
        <v>315</v>
      </c>
      <c r="I3651" t="s">
        <v>56</v>
      </c>
      <c r="J3651">
        <v>7.1286910023856049E-4</v>
      </c>
      <c r="K3651">
        <v>0.21818884302889233</v>
      </c>
      <c r="L3651">
        <v>2.7063029345925513E-2</v>
      </c>
      <c r="M3651"/>
      <c r="N3651">
        <v>4.711126228387705E-3</v>
      </c>
      <c r="O3651">
        <v>0.75003700139679441</v>
      </c>
      <c r="P3651">
        <v>4.0604925000000005</v>
      </c>
      <c r="Q3651">
        <v>0.98170159999999995</v>
      </c>
      <c r="R3651">
        <v>11.062762499999998</v>
      </c>
      <c r="S3651">
        <v>3.798308</v>
      </c>
      <c r="T3651">
        <v>2.7949983</v>
      </c>
      <c r="U3651">
        <v>0.40720810000000002</v>
      </c>
      <c r="V3651"/>
      <c r="W3651">
        <v>0.52939400000000003</v>
      </c>
      <c r="X3651"/>
      <c r="Y3651">
        <v>2.4123100000000001E-2</v>
      </c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  <c r="AW3651"/>
      <c r="AX3651"/>
      <c r="AY3651"/>
      <c r="AZ3651"/>
      <c r="BA3651"/>
      <c r="BB3651"/>
      <c r="BC3651"/>
    </row>
    <row r="3652" spans="1:55" x14ac:dyDescent="0.2">
      <c r="A3652" s="3" t="str">
        <f t="shared" si="57"/>
        <v>NepalAR4_FAO2000</v>
      </c>
      <c r="B3652" t="s">
        <v>295</v>
      </c>
      <c r="C3652" t="s">
        <v>296</v>
      </c>
      <c r="D3652" t="s">
        <v>142</v>
      </c>
      <c r="E3652" t="s">
        <v>58</v>
      </c>
      <c r="F3652">
        <v>25.112185566999997</v>
      </c>
      <c r="G3652">
        <v>1.0225039421405158</v>
      </c>
      <c r="H3652" t="s">
        <v>308</v>
      </c>
      <c r="I3652" t="s">
        <v>57</v>
      </c>
      <c r="J3652">
        <v>7.0636691831842081E-4</v>
      </c>
      <c r="K3652">
        <v>0.22515114643904147</v>
      </c>
      <c r="L3652">
        <v>2.7428448836613363E-2</v>
      </c>
      <c r="M3652"/>
      <c r="N3652">
        <v>4.8143957712257057E-3</v>
      </c>
      <c r="O3652">
        <v>0.74260600895311946</v>
      </c>
      <c r="P3652">
        <v>4.0841949999999994</v>
      </c>
      <c r="Q3652">
        <v>0.99468040000000013</v>
      </c>
      <c r="R3652">
        <v>11.159417500000002</v>
      </c>
      <c r="S3652">
        <v>3.7961326</v>
      </c>
      <c r="T3652">
        <v>2.8145064999999998</v>
      </c>
      <c r="U3652">
        <v>0.38928179999999996</v>
      </c>
      <c r="V3652"/>
      <c r="W3652">
        <v>0.42013220000000001</v>
      </c>
      <c r="X3652"/>
      <c r="Y3652">
        <v>6.5645000000000009E-3</v>
      </c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/>
      <c r="AU3652"/>
      <c r="AV3652"/>
      <c r="AW3652"/>
      <c r="AX3652"/>
      <c r="AY3652"/>
      <c r="AZ3652"/>
      <c r="BA3652"/>
      <c r="BB3652"/>
      <c r="BC3652"/>
    </row>
    <row r="3653" spans="1:55" x14ac:dyDescent="0.2">
      <c r="A3653" s="3" t="str">
        <f t="shared" si="57"/>
        <v>NepalAR4_FAO2001</v>
      </c>
      <c r="B3653" t="s">
        <v>295</v>
      </c>
      <c r="C3653" t="s">
        <v>296</v>
      </c>
      <c r="D3653" t="s">
        <v>142</v>
      </c>
      <c r="E3653" t="s">
        <v>55</v>
      </c>
      <c r="F3653">
        <v>22.750846740999997</v>
      </c>
      <c r="G3653">
        <v>0.91163575953121778</v>
      </c>
      <c r="H3653" t="s">
        <v>310</v>
      </c>
      <c r="I3653" t="s">
        <v>59</v>
      </c>
      <c r="J3653">
        <v>6.3861607150502439E-4</v>
      </c>
      <c r="K3653">
        <v>0.26234653263448837</v>
      </c>
      <c r="L3653">
        <v>3.1119891582939832E-2</v>
      </c>
      <c r="M3653"/>
      <c r="N3653">
        <v>5.0283842752030967E-3</v>
      </c>
      <c r="O3653">
        <v>0.70150519150736868</v>
      </c>
      <c r="P3653">
        <v>3.9714525000000003</v>
      </c>
      <c r="Q3653">
        <v>1.0094467999999999</v>
      </c>
      <c r="R3653">
        <v>11.295969999999999</v>
      </c>
      <c r="S3653">
        <v>3.8103173999999997</v>
      </c>
      <c r="T3653">
        <v>2.8428877000000004</v>
      </c>
      <c r="U3653">
        <v>0.49164289999999999</v>
      </c>
      <c r="V3653"/>
      <c r="W3653">
        <v>0.51890499999999995</v>
      </c>
      <c r="X3653"/>
      <c r="Y3653">
        <v>1.64674E-2</v>
      </c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  <c r="AW3653"/>
      <c r="AX3653"/>
      <c r="AY3653"/>
      <c r="AZ3653"/>
      <c r="BA3653"/>
      <c r="BB3653"/>
      <c r="BC3653"/>
    </row>
    <row r="3654" spans="1:55" x14ac:dyDescent="0.2">
      <c r="A3654" s="3" t="str">
        <f t="shared" si="57"/>
        <v>NepalAR4_FAO2002</v>
      </c>
      <c r="B3654" t="s">
        <v>295</v>
      </c>
      <c r="C3654" t="s">
        <v>296</v>
      </c>
      <c r="D3654" t="s">
        <v>142</v>
      </c>
      <c r="E3654" t="s">
        <v>52</v>
      </c>
      <c r="F3654">
        <v>21.856953413999999</v>
      </c>
      <c r="G3654">
        <v>0.86281382571999932</v>
      </c>
      <c r="H3654" t="s">
        <v>316</v>
      </c>
      <c r="I3654" t="s">
        <v>72</v>
      </c>
      <c r="J3654">
        <v>5.9807841915313119E-4</v>
      </c>
      <c r="K3654">
        <v>0.24584735311546838</v>
      </c>
      <c r="L3654">
        <v>3.3271767397106466E-2</v>
      </c>
      <c r="M3654"/>
      <c r="N3654">
        <v>5.3026603390096795E-3</v>
      </c>
      <c r="O3654">
        <v>0.71557821914841546</v>
      </c>
      <c r="P3654">
        <v>4.04392</v>
      </c>
      <c r="Q3654">
        <v>1.0218771</v>
      </c>
      <c r="R3654">
        <v>11.414452499999999</v>
      </c>
      <c r="S3654">
        <v>3.7007725999999996</v>
      </c>
      <c r="T3654">
        <v>2.8435994</v>
      </c>
      <c r="U3654">
        <v>0.11402119999999999</v>
      </c>
      <c r="V3654"/>
      <c r="W3654">
        <v>0.11648259999999999</v>
      </c>
      <c r="X3654"/>
      <c r="Y3654">
        <v>3.8291000000000002E-3</v>
      </c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  <c r="AW3654"/>
      <c r="AX3654"/>
      <c r="AY3654"/>
      <c r="AZ3654"/>
      <c r="BA3654"/>
      <c r="BB3654"/>
      <c r="BC3654"/>
    </row>
    <row r="3655" spans="1:55" x14ac:dyDescent="0.2">
      <c r="A3655" s="3" t="str">
        <f t="shared" si="57"/>
        <v>NepalAR4_FAO2003</v>
      </c>
      <c r="B3655" t="s">
        <v>295</v>
      </c>
      <c r="C3655" t="s">
        <v>296</v>
      </c>
      <c r="D3655" t="s">
        <v>142</v>
      </c>
      <c r="E3655" t="s">
        <v>50</v>
      </c>
      <c r="F3655">
        <v>23.155035689000005</v>
      </c>
      <c r="G3655">
        <v>0.90157375048806798</v>
      </c>
      <c r="H3655" t="s">
        <v>310</v>
      </c>
      <c r="I3655" t="s">
        <v>59</v>
      </c>
      <c r="J3655">
        <v>6.169489973380086E-4</v>
      </c>
      <c r="K3655">
        <v>0.24468295398445497</v>
      </c>
      <c r="L3655">
        <v>3.223640278622418E-2</v>
      </c>
      <c r="M3655"/>
      <c r="N3655">
        <v>5.0658526972482427E-3</v>
      </c>
      <c r="O3655">
        <v>0.71801479053207262</v>
      </c>
      <c r="P3655">
        <v>4.04392</v>
      </c>
      <c r="Q3655">
        <v>1.0389674</v>
      </c>
      <c r="R3655">
        <v>11.6242175</v>
      </c>
      <c r="S3655">
        <v>3.6636715999999998</v>
      </c>
      <c r="T3655">
        <v>2.8427457</v>
      </c>
      <c r="U3655">
        <v>0.8686242999999999</v>
      </c>
      <c r="V3655"/>
      <c r="W3655">
        <v>0.89351480000000005</v>
      </c>
      <c r="X3655"/>
      <c r="Y3655">
        <v>2.4177900000000002E-2</v>
      </c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/>
      <c r="AW3655"/>
      <c r="AX3655"/>
      <c r="AY3655"/>
      <c r="AZ3655"/>
      <c r="BA3655"/>
      <c r="BB3655"/>
      <c r="BC3655"/>
    </row>
    <row r="3656" spans="1:55" x14ac:dyDescent="0.2">
      <c r="A3656" s="3" t="str">
        <f t="shared" si="57"/>
        <v>NepalAR4_FAO2004</v>
      </c>
      <c r="B3656" t="s">
        <v>295</v>
      </c>
      <c r="C3656" t="s">
        <v>296</v>
      </c>
      <c r="D3656" t="s">
        <v>142</v>
      </c>
      <c r="E3656" t="s">
        <v>46</v>
      </c>
      <c r="F3656">
        <v>23.203335362000001</v>
      </c>
      <c r="G3656">
        <v>0.8922998997268301</v>
      </c>
      <c r="H3656" t="s">
        <v>313</v>
      </c>
      <c r="I3656" t="s">
        <v>131</v>
      </c>
      <c r="J3656">
        <v>5.8985031701979805E-4</v>
      </c>
      <c r="K3656">
        <v>0.23769905631897056</v>
      </c>
      <c r="L3656">
        <v>3.2997438991202215E-2</v>
      </c>
      <c r="M3656"/>
      <c r="N3656">
        <v>4.8656797929532078E-3</v>
      </c>
      <c r="O3656">
        <v>0.72443782489687403</v>
      </c>
      <c r="P3656">
        <v>4.0826025000000001</v>
      </c>
      <c r="Q3656">
        <v>1.0555509999999999</v>
      </c>
      <c r="R3656">
        <v>11.824475</v>
      </c>
      <c r="S3656">
        <v>3.7531609999999995</v>
      </c>
      <c r="T3656">
        <v>2.8380729000000002</v>
      </c>
      <c r="U3656">
        <v>0.70893790000000001</v>
      </c>
      <c r="V3656"/>
      <c r="W3656">
        <v>0.73230609999999996</v>
      </c>
      <c r="X3656"/>
      <c r="Y3656">
        <v>2.9162999999999998E-2</v>
      </c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/>
      <c r="AW3656"/>
      <c r="AX3656"/>
      <c r="AY3656"/>
      <c r="AZ3656"/>
      <c r="BA3656"/>
      <c r="BB3656"/>
      <c r="BC3656"/>
    </row>
    <row r="3657" spans="1:55" x14ac:dyDescent="0.2">
      <c r="A3657" s="3" t="str">
        <f t="shared" si="57"/>
        <v>NepalAR4_FAO2005</v>
      </c>
      <c r="B3657" t="s">
        <v>295</v>
      </c>
      <c r="C3657" t="s">
        <v>296</v>
      </c>
      <c r="D3657" t="s">
        <v>142</v>
      </c>
      <c r="E3657" t="s">
        <v>43</v>
      </c>
      <c r="F3657">
        <v>23.918457335999999</v>
      </c>
      <c r="G3657">
        <v>0.90996223093606987</v>
      </c>
      <c r="H3657" t="s">
        <v>313</v>
      </c>
      <c r="I3657" t="s">
        <v>75</v>
      </c>
      <c r="J3657">
        <v>5.9435810843185704E-4</v>
      </c>
      <c r="K3657">
        <v>0.24897840284359718</v>
      </c>
      <c r="L3657">
        <v>3.2814249638863077E-2</v>
      </c>
      <c r="M3657"/>
      <c r="N3657">
        <v>4.7829171586168725E-3</v>
      </c>
      <c r="O3657">
        <v>0.71342443035892289</v>
      </c>
      <c r="P3657">
        <v>4.0362475</v>
      </c>
      <c r="Q3657">
        <v>1.0747068999999998</v>
      </c>
      <c r="R3657">
        <v>12.052520000000001</v>
      </c>
      <c r="S3657">
        <v>3.7736038000000005</v>
      </c>
      <c r="T3657">
        <v>2.8299956000000002</v>
      </c>
      <c r="U3657">
        <v>0.72710930000000007</v>
      </c>
      <c r="V3657"/>
      <c r="W3657">
        <v>0.77211940000000001</v>
      </c>
      <c r="X3657"/>
      <c r="Y3657">
        <v>3.0538200000000005E-2</v>
      </c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/>
      <c r="AW3657"/>
      <c r="AX3657"/>
      <c r="AY3657"/>
      <c r="AZ3657"/>
      <c r="BA3657"/>
      <c r="BB3657"/>
      <c r="BC3657"/>
    </row>
    <row r="3658" spans="1:55" x14ac:dyDescent="0.2">
      <c r="A3658" s="3" t="str">
        <f t="shared" si="57"/>
        <v>NepalAR4_FAO2006</v>
      </c>
      <c r="B3658" t="s">
        <v>295</v>
      </c>
      <c r="C3658" t="s">
        <v>296</v>
      </c>
      <c r="D3658" t="s">
        <v>142</v>
      </c>
      <c r="E3658" t="s">
        <v>39</v>
      </c>
      <c r="F3658">
        <v>23.404691652</v>
      </c>
      <c r="G3658">
        <v>0.88256409541682435</v>
      </c>
      <c r="H3658" t="s">
        <v>316</v>
      </c>
      <c r="I3658" t="s">
        <v>75</v>
      </c>
      <c r="J3658">
        <v>5.6138508980492323E-4</v>
      </c>
      <c r="K3658">
        <v>0.23204124582157942</v>
      </c>
      <c r="L3658">
        <v>3.4241102378783861E-2</v>
      </c>
      <c r="M3658"/>
      <c r="N3658">
        <v>4.9220900541176674E-3</v>
      </c>
      <c r="O3658">
        <v>0.72879556174551907</v>
      </c>
      <c r="P3658">
        <v>4.0564525000000007</v>
      </c>
      <c r="Q3658">
        <v>1.0918683</v>
      </c>
      <c r="R3658">
        <v>12.2585125</v>
      </c>
      <c r="S3658">
        <v>3.8647322000000002</v>
      </c>
      <c r="T3658">
        <v>2.8290940999999998</v>
      </c>
      <c r="U3658">
        <v>0.44388239999999995</v>
      </c>
      <c r="V3658"/>
      <c r="W3658">
        <v>0.44944550000000005</v>
      </c>
      <c r="X3658"/>
      <c r="Y3658">
        <v>1.2914799999999999E-2</v>
      </c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/>
      <c r="AW3658"/>
      <c r="AX3658"/>
      <c r="AY3658"/>
      <c r="AZ3658"/>
      <c r="BA3658"/>
      <c r="BB3658"/>
      <c r="BC3658"/>
    </row>
    <row r="3659" spans="1:55" x14ac:dyDescent="0.2">
      <c r="A3659" s="3" t="str">
        <f t="shared" si="57"/>
        <v>NepalAR4_FAO2007</v>
      </c>
      <c r="B3659" t="s">
        <v>295</v>
      </c>
      <c r="C3659" t="s">
        <v>296</v>
      </c>
      <c r="D3659" t="s">
        <v>142</v>
      </c>
      <c r="E3659" t="s">
        <v>37</v>
      </c>
      <c r="F3659">
        <v>23.480240166999998</v>
      </c>
      <c r="G3659">
        <v>0.87896022341383073</v>
      </c>
      <c r="H3659" t="s">
        <v>313</v>
      </c>
      <c r="I3659" t="s">
        <v>137</v>
      </c>
      <c r="J3659">
        <v>5.5351915317193535E-4</v>
      </c>
      <c r="K3659">
        <v>0.23717084120062104</v>
      </c>
      <c r="L3659">
        <v>3.4835191172770091E-2</v>
      </c>
      <c r="M3659"/>
      <c r="N3659">
        <v>4.9190297534659807E-3</v>
      </c>
      <c r="O3659">
        <v>0.72307493787314292</v>
      </c>
      <c r="P3659">
        <v>3.7686774999999999</v>
      </c>
      <c r="Q3659">
        <v>1.1186814</v>
      </c>
      <c r="R3659">
        <v>12.5709</v>
      </c>
      <c r="S3659">
        <v>3.8891980000000004</v>
      </c>
      <c r="T3659">
        <v>2.8252337999999999</v>
      </c>
      <c r="U3659">
        <v>0.30295040000000006</v>
      </c>
      <c r="V3659"/>
      <c r="W3659">
        <v>0.30295040000000006</v>
      </c>
      <c r="X3659"/>
      <c r="Y3659">
        <v>1.1155999999999999E-2</v>
      </c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  <c r="AW3659"/>
      <c r="AX3659"/>
      <c r="AY3659"/>
      <c r="AZ3659"/>
      <c r="BA3659"/>
      <c r="BB3659"/>
      <c r="BC3659"/>
    </row>
    <row r="3660" spans="1:55" x14ac:dyDescent="0.2">
      <c r="A3660" s="3" t="str">
        <f t="shared" si="57"/>
        <v>NepalAR4_FAO2008</v>
      </c>
      <c r="B3660" t="s">
        <v>295</v>
      </c>
      <c r="C3660" t="s">
        <v>296</v>
      </c>
      <c r="D3660" t="s">
        <v>142</v>
      </c>
      <c r="E3660" t="s">
        <v>33</v>
      </c>
      <c r="F3660">
        <v>24.898831283</v>
      </c>
      <c r="G3660">
        <v>0.92624260284305104</v>
      </c>
      <c r="H3660" t="s">
        <v>313</v>
      </c>
      <c r="I3660" t="s">
        <v>75</v>
      </c>
      <c r="J3660">
        <v>5.8403925455828619E-4</v>
      </c>
      <c r="K3660">
        <v>0.23869806367409169</v>
      </c>
      <c r="L3660">
        <v>3.3514619964100427E-2</v>
      </c>
      <c r="M3660"/>
      <c r="N3660">
        <v>4.5263168668060088E-3</v>
      </c>
      <c r="O3660">
        <v>0.72326099949500189</v>
      </c>
      <c r="P3660">
        <v>4.0559674999999995</v>
      </c>
      <c r="Q3660">
        <v>1.1407826000000001</v>
      </c>
      <c r="R3660">
        <v>12.821877499999999</v>
      </c>
      <c r="S3660">
        <v>4.0099178000000002</v>
      </c>
      <c r="T3660">
        <v>2.8230981000000002</v>
      </c>
      <c r="U3660">
        <v>0.59107510000000008</v>
      </c>
      <c r="V3660"/>
      <c r="W3660">
        <v>0.63389529999999994</v>
      </c>
      <c r="X3660"/>
      <c r="Y3660">
        <v>2.6303E-2</v>
      </c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/>
      <c r="AW3660"/>
      <c r="AX3660"/>
      <c r="AY3660"/>
      <c r="AZ3660"/>
      <c r="BA3660"/>
      <c r="BB3660"/>
      <c r="BC3660"/>
    </row>
    <row r="3661" spans="1:55" x14ac:dyDescent="0.2">
      <c r="A3661" s="3" t="str">
        <f t="shared" si="57"/>
        <v>NepalAR4_FAO2009</v>
      </c>
      <c r="B3661" t="s">
        <v>295</v>
      </c>
      <c r="C3661" t="s">
        <v>296</v>
      </c>
      <c r="D3661" t="s">
        <v>142</v>
      </c>
      <c r="E3661" t="s">
        <v>31</v>
      </c>
      <c r="F3661">
        <v>26.803502897999998</v>
      </c>
      <c r="G3661">
        <v>0.99173276391138743</v>
      </c>
      <c r="H3661" t="s">
        <v>310</v>
      </c>
      <c r="I3661" t="s">
        <v>61</v>
      </c>
      <c r="J3661">
        <v>6.2971401351414572E-4</v>
      </c>
      <c r="K3661">
        <v>0.24359044945902131</v>
      </c>
      <c r="L3661">
        <v>3.1749994888298723E-2</v>
      </c>
      <c r="M3661"/>
      <c r="N3661">
        <v>1.7087318838246872E-2</v>
      </c>
      <c r="O3661">
        <v>0.70757223681443304</v>
      </c>
      <c r="P3661">
        <v>4.0734500000000002</v>
      </c>
      <c r="Q3661">
        <v>1.1722336</v>
      </c>
      <c r="R3661">
        <v>13.187527499999998</v>
      </c>
      <c r="S3661">
        <v>4.2601483999999994</v>
      </c>
      <c r="T3661">
        <v>2.8222331000000001</v>
      </c>
      <c r="U3661">
        <v>0.85118779999999994</v>
      </c>
      <c r="V3661"/>
      <c r="W3661">
        <v>0.91306140000000002</v>
      </c>
      <c r="X3661"/>
      <c r="Y3661">
        <v>4.0025000000000005E-2</v>
      </c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/>
      <c r="AV3661"/>
      <c r="AW3661"/>
      <c r="AX3661"/>
      <c r="AY3661"/>
      <c r="AZ3661"/>
      <c r="BA3661"/>
      <c r="BB3661"/>
      <c r="BC3661"/>
    </row>
    <row r="3662" spans="1:55" x14ac:dyDescent="0.2">
      <c r="A3662" s="3" t="str">
        <f t="shared" si="57"/>
        <v>NepalAR4_FAO2010</v>
      </c>
      <c r="B3662" t="s">
        <v>295</v>
      </c>
      <c r="C3662" t="s">
        <v>296</v>
      </c>
      <c r="D3662" t="s">
        <v>142</v>
      </c>
      <c r="E3662" t="s">
        <v>30</v>
      </c>
      <c r="F3662">
        <v>28.080545313999998</v>
      </c>
      <c r="G3662">
        <v>1.0338337738025203</v>
      </c>
      <c r="H3662" t="s">
        <v>310</v>
      </c>
      <c r="I3662" t="s">
        <v>63</v>
      </c>
      <c r="J3662">
        <v>6.3361012241508659E-4</v>
      </c>
      <c r="K3662">
        <v>0.25860437323414581</v>
      </c>
      <c r="L3662">
        <v>3.0894958886979684E-2</v>
      </c>
      <c r="M3662"/>
      <c r="N3662">
        <v>1.8486108235981961E-2</v>
      </c>
      <c r="O3662">
        <v>0.6920145596428926</v>
      </c>
      <c r="P3662">
        <v>3.878015</v>
      </c>
      <c r="Q3662">
        <v>1.1976985</v>
      </c>
      <c r="R3662">
        <v>13.482544999999998</v>
      </c>
      <c r="S3662">
        <v>4.4216942000000001</v>
      </c>
      <c r="T3662">
        <v>2.8214489999999999</v>
      </c>
      <c r="U3662">
        <v>1.0658395000000001</v>
      </c>
      <c r="V3662"/>
      <c r="W3662">
        <v>1.103585</v>
      </c>
      <c r="X3662"/>
      <c r="Y3662">
        <v>3.2301999999999997E-2</v>
      </c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/>
      <c r="AW3662"/>
      <c r="AX3662"/>
      <c r="AY3662"/>
      <c r="AZ3662"/>
      <c r="BA3662"/>
      <c r="BB3662"/>
      <c r="BC3662"/>
    </row>
    <row r="3663" spans="1:55" x14ac:dyDescent="0.2">
      <c r="A3663" s="3" t="str">
        <f t="shared" si="57"/>
        <v>NepalAR4_FAO2011</v>
      </c>
      <c r="B3663" t="s">
        <v>295</v>
      </c>
      <c r="C3663" t="s">
        <v>296</v>
      </c>
      <c r="D3663" t="s">
        <v>142</v>
      </c>
      <c r="E3663" t="s">
        <v>29</v>
      </c>
      <c r="F3663">
        <v>36.040223203000004</v>
      </c>
      <c r="G3663">
        <v>1.3217815525621848</v>
      </c>
      <c r="H3663" t="s">
        <v>288</v>
      </c>
      <c r="I3663" t="s">
        <v>133</v>
      </c>
      <c r="J3663">
        <v>8.1091020032883368E-4</v>
      </c>
      <c r="K3663">
        <v>0.21152538692838682</v>
      </c>
      <c r="L3663">
        <v>2.4474425145252061E-2</v>
      </c>
      <c r="M3663"/>
      <c r="N3663">
        <v>2.2039264172311845E-2</v>
      </c>
      <c r="O3663">
        <v>0.74196092375404932</v>
      </c>
      <c r="P3663">
        <v>3.9177750000000007</v>
      </c>
      <c r="Q3663">
        <v>1.2342262000000002</v>
      </c>
      <c r="R3663">
        <v>13.775447500000002</v>
      </c>
      <c r="S3663">
        <v>4.6615842000000001</v>
      </c>
      <c r="T3663">
        <v>2.8188452000000002</v>
      </c>
      <c r="U3663">
        <v>0.63200939999999994</v>
      </c>
      <c r="V3663"/>
      <c r="W3663">
        <v>0.64665570000000006</v>
      </c>
      <c r="X3663"/>
      <c r="Y3663">
        <v>1.21251E-2</v>
      </c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  <c r="AW3663"/>
      <c r="AX3663"/>
      <c r="AY3663"/>
      <c r="AZ3663"/>
      <c r="BA3663"/>
      <c r="BB3663"/>
      <c r="BC3663"/>
    </row>
    <row r="3664" spans="1:55" x14ac:dyDescent="0.2">
      <c r="A3664" s="3" t="str">
        <f t="shared" si="57"/>
        <v>NepalAR4_FAO2012</v>
      </c>
      <c r="B3664" t="s">
        <v>295</v>
      </c>
      <c r="C3664" t="s">
        <v>296</v>
      </c>
      <c r="D3664" t="s">
        <v>142</v>
      </c>
      <c r="E3664" t="s">
        <v>28</v>
      </c>
      <c r="F3664">
        <v>37.563125892999999</v>
      </c>
      <c r="G3664">
        <v>1.3743934161715763</v>
      </c>
      <c r="H3664" t="s">
        <v>288</v>
      </c>
      <c r="I3664" t="s">
        <v>114</v>
      </c>
      <c r="J3664">
        <v>8.35867207642576E-4</v>
      </c>
      <c r="K3664">
        <v>0.21153970299582492</v>
      </c>
      <c r="L3664">
        <v>2.3868625858080687E-2</v>
      </c>
      <c r="M3664"/>
      <c r="N3664">
        <v>2.7314020747969705E-2</v>
      </c>
      <c r="O3664">
        <v>0.73727765039812476</v>
      </c>
      <c r="P3664">
        <v>4.0094475000000003</v>
      </c>
      <c r="Q3664">
        <v>1.2614908</v>
      </c>
      <c r="R3664">
        <v>14.041065</v>
      </c>
      <c r="S3664">
        <v>4.7435937999999993</v>
      </c>
      <c r="T3664">
        <v>2.8177108</v>
      </c>
      <c r="U3664">
        <v>1.0880394000000002</v>
      </c>
      <c r="V3664"/>
      <c r="W3664">
        <v>1.1226832</v>
      </c>
      <c r="X3664"/>
      <c r="Y3664">
        <v>2.5391200000000003E-2</v>
      </c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/>
      <c r="AW3664"/>
      <c r="AX3664"/>
      <c r="AY3664"/>
      <c r="AZ3664"/>
      <c r="BA3664"/>
      <c r="BB3664"/>
      <c r="BC3664"/>
    </row>
    <row r="3665" spans="1:55" x14ac:dyDescent="0.2">
      <c r="A3665" s="3" t="str">
        <f t="shared" si="57"/>
        <v>NepalAR4_FAO2013</v>
      </c>
      <c r="B3665" t="s">
        <v>295</v>
      </c>
      <c r="C3665" t="s">
        <v>296</v>
      </c>
      <c r="D3665" t="s">
        <v>142</v>
      </c>
      <c r="E3665" t="s">
        <v>27</v>
      </c>
      <c r="F3665">
        <v>38.246914181999998</v>
      </c>
      <c r="G3665">
        <v>1.3968130802651637</v>
      </c>
      <c r="H3665" t="s">
        <v>304</v>
      </c>
      <c r="I3665" t="s">
        <v>119</v>
      </c>
      <c r="J3665">
        <v>8.3995162106935591E-4</v>
      </c>
      <c r="K3665">
        <v>0.21630667490276953</v>
      </c>
      <c r="L3665">
        <v>2.3821442055808672E-2</v>
      </c>
      <c r="M3665"/>
      <c r="N3665">
        <v>2.9884763893917636E-2</v>
      </c>
      <c r="O3665">
        <v>0.72998711914750403</v>
      </c>
      <c r="P3665">
        <v>3.7190525000000001</v>
      </c>
      <c r="Q3665">
        <v>1.2830136000000001</v>
      </c>
      <c r="R3665">
        <v>14.26586</v>
      </c>
      <c r="S3665">
        <v>4.9631900000000009</v>
      </c>
      <c r="T3665">
        <v>2.8179791000000001</v>
      </c>
      <c r="U3665">
        <v>1.1682687999999999</v>
      </c>
      <c r="V3665"/>
      <c r="W3665">
        <v>1.1791780999999999</v>
      </c>
      <c r="X3665"/>
      <c r="Y3665">
        <v>2.56802E-2</v>
      </c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  <c r="AW3665"/>
      <c r="AX3665"/>
      <c r="AY3665"/>
      <c r="AZ3665"/>
      <c r="BA3665"/>
      <c r="BB3665"/>
      <c r="BC3665"/>
    </row>
    <row r="3666" spans="1:55" x14ac:dyDescent="0.2">
      <c r="A3666" s="3" t="str">
        <f t="shared" si="57"/>
        <v>NepalAR4_FAO2014</v>
      </c>
      <c r="B3666" t="s">
        <v>295</v>
      </c>
      <c r="C3666" t="s">
        <v>296</v>
      </c>
      <c r="D3666" t="s">
        <v>142</v>
      </c>
      <c r="E3666" t="s">
        <v>24</v>
      </c>
      <c r="F3666">
        <v>39.636368372000007</v>
      </c>
      <c r="G3666">
        <v>1.4433113167649998</v>
      </c>
      <c r="H3666" t="s">
        <v>303</v>
      </c>
      <c r="I3666" t="s">
        <v>119</v>
      </c>
      <c r="J3666">
        <v>8.5897299660699859E-4</v>
      </c>
      <c r="K3666">
        <v>0.23545631328809569</v>
      </c>
      <c r="L3666">
        <v>2.3352621368154237E-2</v>
      </c>
      <c r="M3666"/>
      <c r="N3666">
        <v>2.9846326709277862E-2</v>
      </c>
      <c r="O3666">
        <v>0.71134473863447212</v>
      </c>
      <c r="P3666">
        <v>3.8928375000000002</v>
      </c>
      <c r="Q3666">
        <v>1.2785974000000002</v>
      </c>
      <c r="R3666">
        <v>14.204830000000001</v>
      </c>
      <c r="S3666">
        <v>5.1557874000000004</v>
      </c>
      <c r="T3666">
        <v>2.8207466999999999</v>
      </c>
      <c r="U3666">
        <v>1.0485799</v>
      </c>
      <c r="V3666"/>
      <c r="W3666">
        <v>1.1251023</v>
      </c>
      <c r="X3666"/>
      <c r="Y3666">
        <v>4.1619400000000001E-2</v>
      </c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  <c r="AW3666"/>
      <c r="AX3666"/>
      <c r="AY3666"/>
      <c r="AZ3666"/>
      <c r="BA3666"/>
      <c r="BB3666"/>
      <c r="BC3666"/>
    </row>
    <row r="3667" spans="1:55" x14ac:dyDescent="0.2">
      <c r="A3667" s="3" t="str">
        <f t="shared" si="57"/>
        <v>NepalAR4_FAO2015</v>
      </c>
      <c r="B3667" t="s">
        <v>295</v>
      </c>
      <c r="C3667" t="s">
        <v>296</v>
      </c>
      <c r="D3667" t="s">
        <v>142</v>
      </c>
      <c r="E3667" t="s">
        <v>22</v>
      </c>
      <c r="F3667">
        <v>38.616766862000006</v>
      </c>
      <c r="G3667">
        <v>1.3986349983928117</v>
      </c>
      <c r="H3667" t="s">
        <v>302</v>
      </c>
      <c r="I3667" t="s">
        <v>116</v>
      </c>
      <c r="J3667">
        <v>8.3841716978416355E-4</v>
      </c>
      <c r="K3667">
        <v>0.2360659435466749</v>
      </c>
      <c r="L3667">
        <v>2.4345113078980057E-2</v>
      </c>
      <c r="M3667"/>
      <c r="N3667">
        <v>3.8636067212249464E-2</v>
      </c>
      <c r="O3667">
        <v>0.70095287616209545</v>
      </c>
      <c r="P3667">
        <v>3.7315550000000002</v>
      </c>
      <c r="Q3667">
        <v>1.2804144000000002</v>
      </c>
      <c r="R3667">
        <v>14.199112500000002</v>
      </c>
      <c r="S3667">
        <v>5.2031694000000002</v>
      </c>
      <c r="T3667">
        <v>2.8198220000000003</v>
      </c>
      <c r="U3667">
        <v>0.15163960000000001</v>
      </c>
      <c r="V3667"/>
      <c r="W3667">
        <v>0.15914589999999998</v>
      </c>
      <c r="X3667"/>
      <c r="Y3667">
        <v>6.1759000000000007E-3</v>
      </c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/>
      <c r="AV3667"/>
      <c r="AW3667"/>
      <c r="AX3667"/>
      <c r="AY3667"/>
      <c r="AZ3667"/>
      <c r="BA3667"/>
      <c r="BB3667"/>
      <c r="BC3667"/>
    </row>
    <row r="3668" spans="1:55" x14ac:dyDescent="0.2">
      <c r="A3668" s="3" t="str">
        <f t="shared" si="57"/>
        <v>NepalAR4_FAO2016</v>
      </c>
      <c r="B3668" t="s">
        <v>295</v>
      </c>
      <c r="C3668" t="s">
        <v>296</v>
      </c>
      <c r="D3668" t="s">
        <v>142</v>
      </c>
      <c r="E3668" t="s">
        <v>21</v>
      </c>
      <c r="F3668">
        <v>45.046615930999998</v>
      </c>
      <c r="G3668">
        <v>1.6168233445266831</v>
      </c>
      <c r="H3668" t="s">
        <v>303</v>
      </c>
      <c r="I3668" t="s">
        <v>116</v>
      </c>
      <c r="J3668">
        <v>9.6587320178209387E-4</v>
      </c>
      <c r="K3668">
        <v>0.26635820711546271</v>
      </c>
      <c r="L3668">
        <v>2.1159318081961875E-2</v>
      </c>
      <c r="M3668"/>
      <c r="N3668">
        <v>4.9548672056050964E-2</v>
      </c>
      <c r="O3668">
        <v>0.66293380274652447</v>
      </c>
      <c r="P3668">
        <v>3.5680925000000001</v>
      </c>
      <c r="Q3668">
        <v>1.3097850999999998</v>
      </c>
      <c r="R3668">
        <v>14.337392500000002</v>
      </c>
      <c r="S3668">
        <v>5.3019862</v>
      </c>
      <c r="T3668">
        <v>2.7606037000000003</v>
      </c>
      <c r="U3668">
        <v>2.5965780000000005</v>
      </c>
      <c r="V3668"/>
      <c r="W3668">
        <v>2.8006218999999999</v>
      </c>
      <c r="X3668"/>
      <c r="Y3668">
        <v>0.10383430000000002</v>
      </c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/>
      <c r="AV3668"/>
      <c r="AW3668"/>
      <c r="AX3668"/>
      <c r="AY3668"/>
      <c r="AZ3668"/>
      <c r="BA3668"/>
      <c r="BB3668"/>
      <c r="BC3668"/>
    </row>
    <row r="3669" spans="1:55" x14ac:dyDescent="0.2">
      <c r="A3669" s="3" t="str">
        <f t="shared" si="57"/>
        <v>NepalAR4_FAO2017</v>
      </c>
      <c r="B3669" t="s">
        <v>295</v>
      </c>
      <c r="C3669" t="s">
        <v>296</v>
      </c>
      <c r="D3669" t="s">
        <v>142</v>
      </c>
      <c r="E3669" t="s">
        <v>20</v>
      </c>
      <c r="F3669">
        <v>46.055413000999998</v>
      </c>
      <c r="G3669">
        <v>1.6341311024784566</v>
      </c>
      <c r="H3669" t="s">
        <v>257</v>
      </c>
      <c r="I3669" t="s">
        <v>48</v>
      </c>
      <c r="J3669">
        <v>9.7376868496135659E-4</v>
      </c>
      <c r="K3669">
        <v>0.29892616977945835</v>
      </c>
      <c r="L3669">
        <v>2.0978680507740127E-2</v>
      </c>
      <c r="M3669"/>
      <c r="N3669">
        <v>6.6702257125200407E-2</v>
      </c>
      <c r="O3669">
        <v>0.6133928925876011</v>
      </c>
      <c r="P3669">
        <v>4.0643650000000004</v>
      </c>
      <c r="Q3669">
        <v>1.3189033999999999</v>
      </c>
      <c r="R3669">
        <v>14.406270000000001</v>
      </c>
      <c r="S3669">
        <v>5.3165583999999999</v>
      </c>
      <c r="T3669">
        <v>2.7454468000000003</v>
      </c>
      <c r="U3669">
        <v>0.67713159999999994</v>
      </c>
      <c r="V3669"/>
      <c r="W3669">
        <v>0.68801109999999999</v>
      </c>
      <c r="X3669"/>
      <c r="Y3669">
        <v>1.7384199999999999E-2</v>
      </c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/>
      <c r="AW3669"/>
      <c r="AX3669"/>
      <c r="AY3669"/>
      <c r="AZ3669"/>
      <c r="BA3669"/>
      <c r="BB3669"/>
      <c r="BC3669"/>
    </row>
    <row r="3670" spans="1:55" x14ac:dyDescent="0.2">
      <c r="A3670" s="3" t="str">
        <f t="shared" si="57"/>
        <v>NepalAR4_FAO2018</v>
      </c>
      <c r="B3670" t="s">
        <v>295</v>
      </c>
      <c r="C3670" t="s">
        <v>296</v>
      </c>
      <c r="D3670" t="s">
        <v>142</v>
      </c>
      <c r="E3670" t="s">
        <v>19</v>
      </c>
      <c r="F3670">
        <v>48.162998372000004</v>
      </c>
      <c r="G3670">
        <v>1.68953186786326</v>
      </c>
      <c r="H3670" t="s">
        <v>302</v>
      </c>
      <c r="I3670" t="s">
        <v>126</v>
      </c>
      <c r="J3670">
        <v>9.9408106259122036E-4</v>
      </c>
      <c r="K3670">
        <v>0.31937173923836121</v>
      </c>
      <c r="L3670">
        <v>2.0331124475200271E-2</v>
      </c>
      <c r="M3670"/>
      <c r="N3670">
        <v>7.0510560280530529E-2</v>
      </c>
      <c r="O3670">
        <v>0.589786576005908</v>
      </c>
      <c r="P3670">
        <v>3.8472700000000004</v>
      </c>
      <c r="Q3670">
        <v>1.3467051999999999</v>
      </c>
      <c r="R3670">
        <v>14.633542499999999</v>
      </c>
      <c r="S3670">
        <v>5.6327065999999997</v>
      </c>
      <c r="T3670">
        <v>2.7474331000000003</v>
      </c>
      <c r="U3670">
        <v>0.41839409999999999</v>
      </c>
      <c r="V3670"/>
      <c r="W3670">
        <v>0.4766553</v>
      </c>
      <c r="X3670"/>
      <c r="Y3670">
        <v>2.9115699999999998E-2</v>
      </c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/>
      <c r="AW3670"/>
      <c r="AX3670"/>
      <c r="AY3670"/>
      <c r="AZ3670"/>
      <c r="BA3670"/>
      <c r="BB3670"/>
      <c r="BC3670"/>
    </row>
    <row r="3671" spans="1:55" x14ac:dyDescent="0.2">
      <c r="A3671" s="3" t="str">
        <f t="shared" si="57"/>
        <v>NepalAR4_FAO2019</v>
      </c>
      <c r="B3671" t="s">
        <v>295</v>
      </c>
      <c r="C3671" t="s">
        <v>296</v>
      </c>
      <c r="D3671" t="s">
        <v>142</v>
      </c>
      <c r="E3671" t="s">
        <v>18</v>
      </c>
      <c r="F3671">
        <v>48.311570941999996</v>
      </c>
      <c r="G3671">
        <v>1.6755944730556798</v>
      </c>
      <c r="H3671" t="s">
        <v>257</v>
      </c>
      <c r="I3671" t="s">
        <v>124</v>
      </c>
      <c r="J3671">
        <v>9.9195893934562584E-4</v>
      </c>
      <c r="K3671">
        <v>0.28520771811668155</v>
      </c>
      <c r="L3671">
        <v>2.0538227502293751E-2</v>
      </c>
      <c r="M3671"/>
      <c r="N3671">
        <v>7.7890242992049136E-2</v>
      </c>
      <c r="O3671">
        <v>0.61636381138897556</v>
      </c>
      <c r="P3671">
        <v>3.9053849999999999</v>
      </c>
      <c r="Q3671">
        <v>1.3640166</v>
      </c>
      <c r="R3671">
        <v>14.792899999999999</v>
      </c>
      <c r="S3671">
        <v>5.7146566000000005</v>
      </c>
      <c r="T3671">
        <v>2.7158040999999997</v>
      </c>
      <c r="U3671">
        <v>1.4602301000000002</v>
      </c>
      <c r="V3671"/>
      <c r="W3671">
        <v>1.5374226</v>
      </c>
      <c r="X3671"/>
      <c r="Y3671">
        <v>5.15223E-2</v>
      </c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/>
      <c r="AV3671"/>
      <c r="AW3671"/>
      <c r="AX3671"/>
      <c r="AY3671"/>
      <c r="AZ3671"/>
      <c r="BA3671"/>
      <c r="BB3671"/>
      <c r="BC3671"/>
    </row>
    <row r="3672" spans="1:55" x14ac:dyDescent="0.2">
      <c r="A3672" s="3" t="str">
        <f t="shared" si="57"/>
        <v>NepalAR4_FAO2020</v>
      </c>
      <c r="B3672" t="s">
        <v>295</v>
      </c>
      <c r="C3672" t="s">
        <v>296</v>
      </c>
      <c r="D3672" t="s">
        <v>142</v>
      </c>
      <c r="E3672" t="s">
        <v>107</v>
      </c>
      <c r="F3672">
        <v>48.378750212999996</v>
      </c>
      <c r="G3672">
        <v>1.6484161324821087</v>
      </c>
      <c r="H3672" t="s">
        <v>302</v>
      </c>
      <c r="I3672" t="s">
        <v>124</v>
      </c>
      <c r="J3672">
        <v>1.0450221417936368E-3</v>
      </c>
      <c r="K3672">
        <v>0.32786016974737431</v>
      </c>
      <c r="L3672">
        <v>2.0778960836608663E-2</v>
      </c>
      <c r="M3672"/>
      <c r="N3672">
        <v>5.9075523601104067E-2</v>
      </c>
      <c r="O3672">
        <v>0.59228534581491299</v>
      </c>
      <c r="P3672">
        <v>3.8194400000000002</v>
      </c>
      <c r="Q3672">
        <v>1.3791368000000002</v>
      </c>
      <c r="R3672">
        <v>14.90795</v>
      </c>
      <c r="S3672">
        <v>5.8877648000000002</v>
      </c>
      <c r="T3672">
        <v>2.7150468000000001</v>
      </c>
      <c r="U3672">
        <v>0.2361067</v>
      </c>
      <c r="V3672"/>
      <c r="W3672">
        <v>0.23689640000000001</v>
      </c>
      <c r="X3672"/>
      <c r="Y3672">
        <v>1.2578499999999999E-2</v>
      </c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/>
      <c r="AV3672"/>
      <c r="AW3672"/>
      <c r="AX3672"/>
      <c r="AY3672"/>
      <c r="AZ3672"/>
      <c r="BA3672"/>
      <c r="BB3672"/>
      <c r="BC3672"/>
    </row>
    <row r="3673" spans="1:55" x14ac:dyDescent="0.2">
      <c r="A3673" s="3" t="str">
        <f t="shared" si="57"/>
        <v>NepalAR5_FAO1990</v>
      </c>
      <c r="B3673" t="s">
        <v>295</v>
      </c>
      <c r="C3673" t="s">
        <v>296</v>
      </c>
      <c r="D3673" t="s">
        <v>145</v>
      </c>
      <c r="E3673" t="s">
        <v>79</v>
      </c>
      <c r="F3673">
        <v>21.402849056243884</v>
      </c>
      <c r="G3673">
        <v>1.091061928702165</v>
      </c>
      <c r="H3673" t="s">
        <v>307</v>
      </c>
      <c r="I3673" t="s">
        <v>69</v>
      </c>
      <c r="J3673">
        <v>6.4996278687354356E-4</v>
      </c>
      <c r="K3673">
        <v>0.14213063921796973</v>
      </c>
      <c r="L3673">
        <v>2.4363477844651971E-2</v>
      </c>
      <c r="M3673"/>
      <c r="N3673">
        <v>2.0371119697861211E-3</v>
      </c>
      <c r="O3673">
        <v>0.8314687709675922</v>
      </c>
      <c r="P3673">
        <v>4.2667911999999992</v>
      </c>
      <c r="Q3673">
        <v>0.92039899999999986</v>
      </c>
      <c r="R3673">
        <v>10.872360800000001</v>
      </c>
      <c r="S3673">
        <v>2.9533720000000003</v>
      </c>
      <c r="T3673">
        <v>2.5112994</v>
      </c>
      <c r="U3673">
        <v>0.7212483999999999</v>
      </c>
      <c r="V3673"/>
      <c r="W3673">
        <v>0.76515580000000005</v>
      </c>
      <c r="X3673"/>
      <c r="Y3673">
        <v>2.6751999999999998E-2</v>
      </c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/>
      <c r="AU3673"/>
      <c r="AV3673"/>
      <c r="AW3673"/>
      <c r="AX3673"/>
      <c r="AY3673"/>
      <c r="AZ3673"/>
      <c r="BA3673"/>
      <c r="BB3673"/>
      <c r="BC3673"/>
    </row>
    <row r="3674" spans="1:55" x14ac:dyDescent="0.2">
      <c r="A3674" s="3" t="str">
        <f t="shared" si="57"/>
        <v>NepalAR5_FAO1991</v>
      </c>
      <c r="B3674" t="s">
        <v>295</v>
      </c>
      <c r="C3674" t="s">
        <v>296</v>
      </c>
      <c r="D3674" t="s">
        <v>145</v>
      </c>
      <c r="E3674" t="s">
        <v>78</v>
      </c>
      <c r="F3674">
        <v>21.644840229680401</v>
      </c>
      <c r="G3674">
        <v>1.0752112588231384</v>
      </c>
      <c r="H3674" t="s">
        <v>308</v>
      </c>
      <c r="I3674" t="s">
        <v>66</v>
      </c>
      <c r="J3674">
        <v>6.5364712089078473E-4</v>
      </c>
      <c r="K3674">
        <v>0.15348095043025728</v>
      </c>
      <c r="L3674">
        <v>2.4821198660606583E-2</v>
      </c>
      <c r="M3674"/>
      <c r="N3674">
        <v>2.5571914328155463E-3</v>
      </c>
      <c r="O3674">
        <v>0.81914065947632053</v>
      </c>
      <c r="P3674">
        <v>4.1396515999999997</v>
      </c>
      <c r="Q3674">
        <v>0.92514160000000001</v>
      </c>
      <c r="R3674">
        <v>10.909771600000001</v>
      </c>
      <c r="S3674">
        <v>2.9756320000000001</v>
      </c>
      <c r="T3674">
        <v>2.5112994</v>
      </c>
      <c r="U3674">
        <v>0.7212483999999999</v>
      </c>
      <c r="V3674"/>
      <c r="W3674">
        <v>0.76515580000000005</v>
      </c>
      <c r="X3674"/>
      <c r="Y3674">
        <v>2.6751999999999998E-2</v>
      </c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/>
      <c r="AT3674"/>
      <c r="AU3674"/>
      <c r="AV3674"/>
      <c r="AW3674"/>
      <c r="AX3674"/>
      <c r="AY3674"/>
      <c r="AZ3674"/>
      <c r="BA3674"/>
      <c r="BB3674"/>
      <c r="BC3674"/>
    </row>
    <row r="3675" spans="1:55" x14ac:dyDescent="0.2">
      <c r="A3675" s="3" t="str">
        <f t="shared" si="57"/>
        <v>NepalAR5_FAO1992</v>
      </c>
      <c r="B3675" t="s">
        <v>295</v>
      </c>
      <c r="C3675" t="s">
        <v>296</v>
      </c>
      <c r="D3675" t="s">
        <v>145</v>
      </c>
      <c r="E3675" t="s">
        <v>76</v>
      </c>
      <c r="F3675">
        <v>21.323874187902952</v>
      </c>
      <c r="G3675">
        <v>1.0300327115038315</v>
      </c>
      <c r="H3675" t="s">
        <v>316</v>
      </c>
      <c r="I3675" t="s">
        <v>69</v>
      </c>
      <c r="J3675">
        <v>6.4591422290097799E-4</v>
      </c>
      <c r="K3675">
        <v>0.15851704705605496</v>
      </c>
      <c r="L3675">
        <v>2.5935902405365575E-2</v>
      </c>
      <c r="M3675"/>
      <c r="N3675">
        <v>4.5376369766283852E-3</v>
      </c>
      <c r="O3675">
        <v>0.81100941356195111</v>
      </c>
      <c r="P3675">
        <v>3.7007096000000002</v>
      </c>
      <c r="Q3675">
        <v>0.92775560000000001</v>
      </c>
      <c r="R3675">
        <v>10.936268</v>
      </c>
      <c r="S3675">
        <v>2.9554919999999996</v>
      </c>
      <c r="T3675">
        <v>2.5112994</v>
      </c>
      <c r="U3675">
        <v>0.7212483999999999</v>
      </c>
      <c r="V3675"/>
      <c r="W3675">
        <v>0.76515580000000005</v>
      </c>
      <c r="X3675"/>
      <c r="Y3675">
        <v>2.6751999999999998E-2</v>
      </c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/>
      <c r="AV3675"/>
      <c r="AW3675"/>
      <c r="AX3675"/>
      <c r="AY3675"/>
      <c r="AZ3675"/>
      <c r="BA3675"/>
      <c r="BB3675"/>
      <c r="BC3675"/>
    </row>
    <row r="3676" spans="1:55" x14ac:dyDescent="0.2">
      <c r="A3676" s="3" t="str">
        <f t="shared" si="57"/>
        <v>NepalAR5_FAO1993</v>
      </c>
      <c r="B3676" t="s">
        <v>295</v>
      </c>
      <c r="C3676" t="s">
        <v>296</v>
      </c>
      <c r="D3676" t="s">
        <v>145</v>
      </c>
      <c r="E3676" t="s">
        <v>73</v>
      </c>
      <c r="F3676">
        <v>22.194177829577718</v>
      </c>
      <c r="G3676">
        <v>1.0435794039860671</v>
      </c>
      <c r="H3676" t="s">
        <v>316</v>
      </c>
      <c r="I3676" t="s">
        <v>56</v>
      </c>
      <c r="J3676">
        <v>6.6909664793520797E-4</v>
      </c>
      <c r="K3676">
        <v>0.16179986470667124</v>
      </c>
      <c r="L3676">
        <v>2.56309093242525E-2</v>
      </c>
      <c r="M3676"/>
      <c r="N3676">
        <v>5.0148287021325386E-3</v>
      </c>
      <c r="O3676">
        <v>0.80755439726694378</v>
      </c>
      <c r="P3676">
        <v>4.2529507999999998</v>
      </c>
      <c r="Q3676">
        <v>0.93024620000000002</v>
      </c>
      <c r="R3676">
        <v>10.961706</v>
      </c>
      <c r="S3676">
        <v>2.9947649999999997</v>
      </c>
      <c r="T3676">
        <v>2.5112994</v>
      </c>
      <c r="U3676">
        <v>0.7212483999999999</v>
      </c>
      <c r="V3676"/>
      <c r="W3676">
        <v>0.76515580000000005</v>
      </c>
      <c r="X3676"/>
      <c r="Y3676">
        <v>2.6751999999999998E-2</v>
      </c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/>
      <c r="AV3676"/>
      <c r="AW3676"/>
      <c r="AX3676"/>
      <c r="AY3676"/>
      <c r="AZ3676"/>
      <c r="BA3676"/>
      <c r="BB3676"/>
      <c r="BC3676"/>
    </row>
    <row r="3677" spans="1:55" x14ac:dyDescent="0.2">
      <c r="A3677" s="3" t="str">
        <f t="shared" si="57"/>
        <v>NepalAR5_FAO1994</v>
      </c>
      <c r="B3677" t="s">
        <v>295</v>
      </c>
      <c r="C3677" t="s">
        <v>296</v>
      </c>
      <c r="D3677" t="s">
        <v>145</v>
      </c>
      <c r="E3677" t="s">
        <v>70</v>
      </c>
      <c r="F3677">
        <v>22.932601717108188</v>
      </c>
      <c r="G3677">
        <v>1.0522075575494387</v>
      </c>
      <c r="H3677" t="s">
        <v>310</v>
      </c>
      <c r="I3677" t="s">
        <v>57</v>
      </c>
      <c r="J3677">
        <v>6.8586188142048181E-4</v>
      </c>
      <c r="K3677">
        <v>0.1727404577106012</v>
      </c>
      <c r="L3677">
        <v>2.5494708677726335E-2</v>
      </c>
      <c r="M3677"/>
      <c r="N3677">
        <v>5.5902946199235743E-3</v>
      </c>
      <c r="O3677">
        <v>0.79617453899174884</v>
      </c>
      <c r="P3677">
        <v>4.0124252000000009</v>
      </c>
      <c r="Q3677">
        <v>0.96670620000000007</v>
      </c>
      <c r="R3677">
        <v>11.399004399999999</v>
      </c>
      <c r="S3677">
        <v>3.0998904999999999</v>
      </c>
      <c r="T3677">
        <v>2.5112994</v>
      </c>
      <c r="U3677">
        <v>0.7212483999999999</v>
      </c>
      <c r="V3677"/>
      <c r="W3677">
        <v>0.76515580000000005</v>
      </c>
      <c r="X3677"/>
      <c r="Y3677">
        <v>2.6751999999999998E-2</v>
      </c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/>
      <c r="AU3677"/>
      <c r="AV3677"/>
      <c r="AW3677"/>
      <c r="AX3677"/>
      <c r="AY3677"/>
      <c r="AZ3677"/>
      <c r="BA3677"/>
      <c r="BB3677"/>
      <c r="BC3677"/>
    </row>
    <row r="3678" spans="1:55" x14ac:dyDescent="0.2">
      <c r="A3678" s="3" t="str">
        <f t="shared" si="57"/>
        <v>NepalAR5_FAO1995</v>
      </c>
      <c r="B3678" t="s">
        <v>295</v>
      </c>
      <c r="C3678" t="s">
        <v>296</v>
      </c>
      <c r="D3678" t="s">
        <v>145</v>
      </c>
      <c r="E3678" t="s">
        <v>68</v>
      </c>
      <c r="F3678">
        <v>24.097182415599192</v>
      </c>
      <c r="G3678">
        <v>1.0803212531792705</v>
      </c>
      <c r="H3678" t="s">
        <v>313</v>
      </c>
      <c r="I3678" t="s">
        <v>57</v>
      </c>
      <c r="J3678">
        <v>7.0445076624691663E-4</v>
      </c>
      <c r="K3678">
        <v>0.17264388023980476</v>
      </c>
      <c r="L3678">
        <v>2.4918392124344442E-2</v>
      </c>
      <c r="M3678"/>
      <c r="N3678">
        <v>5.4985681609907543E-3</v>
      </c>
      <c r="O3678">
        <v>0.79693915947486005</v>
      </c>
      <c r="P3678">
        <v>4.3888264000000001</v>
      </c>
      <c r="Q3678">
        <v>1.0030321</v>
      </c>
      <c r="R3678">
        <v>11.8205752</v>
      </c>
      <c r="S3678">
        <v>3.2245994999999996</v>
      </c>
      <c r="T3678">
        <v>2.4928322999999999</v>
      </c>
      <c r="U3678">
        <v>0.7212483999999999</v>
      </c>
      <c r="V3678"/>
      <c r="W3678">
        <v>0.76515580000000005</v>
      </c>
      <c r="X3678"/>
      <c r="Y3678">
        <v>2.6751999999999998E-2</v>
      </c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/>
      <c r="AW3678"/>
      <c r="AX3678"/>
      <c r="AY3678"/>
      <c r="AZ3678"/>
      <c r="BA3678"/>
      <c r="BB3678"/>
      <c r="BC3678"/>
    </row>
    <row r="3679" spans="1:55" x14ac:dyDescent="0.2">
      <c r="A3679" s="3" t="str">
        <f t="shared" si="57"/>
        <v>NepalAR5_FAO1996</v>
      </c>
      <c r="B3679" t="s">
        <v>295</v>
      </c>
      <c r="C3679" t="s">
        <v>296</v>
      </c>
      <c r="D3679" t="s">
        <v>145</v>
      </c>
      <c r="E3679" t="s">
        <v>65</v>
      </c>
      <c r="F3679">
        <v>24.142039240907248</v>
      </c>
      <c r="G3679">
        <v>1.0596063943427614</v>
      </c>
      <c r="H3679" t="s">
        <v>313</v>
      </c>
      <c r="I3679" t="s">
        <v>57</v>
      </c>
      <c r="J3679">
        <v>6.9837082553452987E-4</v>
      </c>
      <c r="K3679">
        <v>0.1774196874279764</v>
      </c>
      <c r="L3679">
        <v>2.5562748811452592E-2</v>
      </c>
      <c r="M3679"/>
      <c r="N3679">
        <v>5.181832352754422E-3</v>
      </c>
      <c r="O3679">
        <v>0.79183573140781671</v>
      </c>
      <c r="P3679">
        <v>4.4311679999999996</v>
      </c>
      <c r="Q3679">
        <v>1.0221161999999999</v>
      </c>
      <c r="R3679">
        <v>12.01375</v>
      </c>
      <c r="S3679">
        <v>3.3029864999999998</v>
      </c>
      <c r="T3679">
        <v>2.4907238</v>
      </c>
      <c r="U3679">
        <v>0.3442557</v>
      </c>
      <c r="V3679"/>
      <c r="W3679">
        <v>0.36851739999999999</v>
      </c>
      <c r="X3679"/>
      <c r="Y3679">
        <v>4.5728000000000001E-3</v>
      </c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/>
      <c r="AU3679"/>
      <c r="AV3679"/>
      <c r="AW3679"/>
      <c r="AX3679"/>
      <c r="AY3679"/>
      <c r="AZ3679"/>
      <c r="BA3679"/>
      <c r="BB3679"/>
      <c r="BC3679"/>
    </row>
    <row r="3680" spans="1:55" x14ac:dyDescent="0.2">
      <c r="A3680" s="3" t="str">
        <f t="shared" si="57"/>
        <v>NepalAR5_FAO1997</v>
      </c>
      <c r="B3680" t="s">
        <v>295</v>
      </c>
      <c r="C3680" t="s">
        <v>296</v>
      </c>
      <c r="D3680" t="s">
        <v>145</v>
      </c>
      <c r="E3680" t="s">
        <v>64</v>
      </c>
      <c r="F3680">
        <v>24.547728186127248</v>
      </c>
      <c r="G3680">
        <v>1.0558427416105638</v>
      </c>
      <c r="H3680" t="s">
        <v>309</v>
      </c>
      <c r="I3680" t="s">
        <v>56</v>
      </c>
      <c r="J3680">
        <v>6.8321648099873775E-4</v>
      </c>
      <c r="K3680">
        <v>0.18760717170685254</v>
      </c>
      <c r="L3680">
        <v>2.5819526943333056E-2</v>
      </c>
      <c r="M3680"/>
      <c r="N3680">
        <v>3.705841913770669E-3</v>
      </c>
      <c r="O3680">
        <v>0.78286745943604374</v>
      </c>
      <c r="P3680">
        <v>4.4168292000000005</v>
      </c>
      <c r="Q3680">
        <v>1.0401833999999999</v>
      </c>
      <c r="R3680">
        <v>12.168492000000001</v>
      </c>
      <c r="S3680">
        <v>3.3556949999999999</v>
      </c>
      <c r="T3680">
        <v>2.4960211999999999</v>
      </c>
      <c r="U3680">
        <v>0.2348558</v>
      </c>
      <c r="V3680"/>
      <c r="W3680">
        <v>0.25509179999999998</v>
      </c>
      <c r="X3680"/>
      <c r="Y3680">
        <v>4.7559000000000004E-3</v>
      </c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/>
      <c r="AU3680"/>
      <c r="AV3680"/>
      <c r="AW3680"/>
      <c r="AX3680"/>
      <c r="AY3680"/>
      <c r="AZ3680"/>
      <c r="BA3680"/>
      <c r="BB3680"/>
      <c r="BC3680"/>
    </row>
    <row r="3681" spans="1:55" x14ac:dyDescent="0.2">
      <c r="A3681" s="3" t="str">
        <f t="shared" si="57"/>
        <v>NepalAR5_FAO1998</v>
      </c>
      <c r="B3681" t="s">
        <v>295</v>
      </c>
      <c r="C3681" t="s">
        <v>296</v>
      </c>
      <c r="D3681" t="s">
        <v>145</v>
      </c>
      <c r="E3681" t="s">
        <v>62</v>
      </c>
      <c r="F3681">
        <v>25.201025267362287</v>
      </c>
      <c r="G3681">
        <v>1.0631851049507599</v>
      </c>
      <c r="H3681" t="s">
        <v>309</v>
      </c>
      <c r="I3681" t="s">
        <v>56</v>
      </c>
      <c r="J3681">
        <v>7.1140469005430754E-4</v>
      </c>
      <c r="K3681">
        <v>0.18897379548136239</v>
      </c>
      <c r="L3681">
        <v>2.5811829703990388E-2</v>
      </c>
      <c r="M3681"/>
      <c r="N3681">
        <v>4.48791264641424E-3</v>
      </c>
      <c r="O3681">
        <v>0.78072646216823294</v>
      </c>
      <c r="P3681">
        <v>4.4399068000000002</v>
      </c>
      <c r="Q3681">
        <v>1.0554022999999999</v>
      </c>
      <c r="R3681">
        <v>12.3058516</v>
      </c>
      <c r="S3681">
        <v>3.4474115000000003</v>
      </c>
      <c r="T3681">
        <v>2.5142447999999997</v>
      </c>
      <c r="U3681">
        <v>0.405275</v>
      </c>
      <c r="V3681"/>
      <c r="W3681">
        <v>0.43076300000000001</v>
      </c>
      <c r="X3681"/>
      <c r="Y3681">
        <v>6.9305E-3</v>
      </c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/>
      <c r="AV3681"/>
      <c r="AW3681"/>
      <c r="AX3681"/>
      <c r="AY3681"/>
      <c r="AZ3681"/>
      <c r="BA3681"/>
      <c r="BB3681"/>
      <c r="BC3681"/>
    </row>
    <row r="3682" spans="1:55" x14ac:dyDescent="0.2">
      <c r="A3682" s="3" t="str">
        <f t="shared" si="57"/>
        <v>NepalAR5_FAO1999</v>
      </c>
      <c r="B3682" t="s">
        <v>295</v>
      </c>
      <c r="C3682" t="s">
        <v>296</v>
      </c>
      <c r="D3682" t="s">
        <v>145</v>
      </c>
      <c r="E3682" t="s">
        <v>60</v>
      </c>
      <c r="F3682">
        <v>26.575784734952212</v>
      </c>
      <c r="G3682">
        <v>1.1007584772344483</v>
      </c>
      <c r="H3682" t="s">
        <v>307</v>
      </c>
      <c r="I3682" t="s">
        <v>56</v>
      </c>
      <c r="J3682">
        <v>7.5028629756909975E-4</v>
      </c>
      <c r="K3682">
        <v>0.21176378323819364</v>
      </c>
      <c r="L3682">
        <v>2.5103996875676791E-2</v>
      </c>
      <c r="M3682"/>
      <c r="N3682">
        <v>4.4025040527259666E-3</v>
      </c>
      <c r="O3682">
        <v>0.75872971583340365</v>
      </c>
      <c r="P3682">
        <v>4.5477516000000007</v>
      </c>
      <c r="Q3682">
        <v>1.0682750000000001</v>
      </c>
      <c r="R3682">
        <v>12.390293999999999</v>
      </c>
      <c r="S3682">
        <v>3.3776899999999999</v>
      </c>
      <c r="T3682">
        <v>2.7949983</v>
      </c>
      <c r="U3682">
        <v>0.43168390000000001</v>
      </c>
      <c r="V3682"/>
      <c r="W3682">
        <v>0.55781930000000002</v>
      </c>
      <c r="X3682"/>
      <c r="Y3682">
        <v>2.4116200000000001E-2</v>
      </c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/>
      <c r="AU3682"/>
      <c r="AV3682"/>
      <c r="AW3682"/>
      <c r="AX3682"/>
      <c r="AY3682"/>
      <c r="AZ3682"/>
      <c r="BA3682"/>
      <c r="BB3682"/>
      <c r="BC3682"/>
    </row>
    <row r="3683" spans="1:55" x14ac:dyDescent="0.2">
      <c r="A3683" s="3" t="str">
        <f t="shared" si="57"/>
        <v>NepalAR5_FAO2000</v>
      </c>
      <c r="B3683" t="s">
        <v>295</v>
      </c>
      <c r="C3683" t="s">
        <v>296</v>
      </c>
      <c r="D3683" t="s">
        <v>145</v>
      </c>
      <c r="E3683" t="s">
        <v>58</v>
      </c>
      <c r="F3683">
        <v>26.877558494937308</v>
      </c>
      <c r="G3683">
        <v>1.0943854107346367</v>
      </c>
      <c r="H3683" t="s">
        <v>299</v>
      </c>
      <c r="I3683" t="s">
        <v>136</v>
      </c>
      <c r="J3683">
        <v>7.4375049411016191E-4</v>
      </c>
      <c r="K3683">
        <v>0.21860094676015085</v>
      </c>
      <c r="L3683">
        <v>2.5442499231151966E-2</v>
      </c>
      <c r="M3683"/>
      <c r="N3683">
        <v>4.4981764256144348E-3</v>
      </c>
      <c r="O3683">
        <v>0.75145837758308276</v>
      </c>
      <c r="P3683">
        <v>4.5742984</v>
      </c>
      <c r="Q3683">
        <v>1.0822543</v>
      </c>
      <c r="R3683">
        <v>12.498547600000002</v>
      </c>
      <c r="S3683">
        <v>3.3757555000000004</v>
      </c>
      <c r="T3683">
        <v>2.8145064999999998</v>
      </c>
      <c r="U3683">
        <v>0.41267909999999997</v>
      </c>
      <c r="V3683"/>
      <c r="W3683">
        <v>0.44466679999999997</v>
      </c>
      <c r="X3683"/>
      <c r="Y3683">
        <v>6.5615000000000005E-3</v>
      </c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  <c r="AW3683"/>
      <c r="AX3683"/>
      <c r="AY3683"/>
      <c r="AZ3683"/>
      <c r="BA3683"/>
      <c r="BB3683"/>
      <c r="BC3683"/>
    </row>
    <row r="3684" spans="1:55" x14ac:dyDescent="0.2">
      <c r="A3684" s="3" t="str">
        <f t="shared" si="57"/>
        <v>NepalAR5_FAO2001</v>
      </c>
      <c r="B3684" t="s">
        <v>295</v>
      </c>
      <c r="C3684" t="s">
        <v>296</v>
      </c>
      <c r="D3684" t="s">
        <v>145</v>
      </c>
      <c r="E3684" t="s">
        <v>55</v>
      </c>
      <c r="F3684">
        <v>24.499440108384292</v>
      </c>
      <c r="G3684">
        <v>0.98170261289865257</v>
      </c>
      <c r="H3684" t="s">
        <v>315</v>
      </c>
      <c r="I3684" t="s">
        <v>66</v>
      </c>
      <c r="J3684">
        <v>6.7671947743362301E-4</v>
      </c>
      <c r="K3684">
        <v>0.25289287440777097</v>
      </c>
      <c r="L3684">
        <v>2.8683446433270501E-2</v>
      </c>
      <c r="M3684"/>
      <c r="N3684">
        <v>4.669494465746978E-3</v>
      </c>
      <c r="O3684">
        <v>0.7137541846932115</v>
      </c>
      <c r="P3684">
        <v>4.4480268000000009</v>
      </c>
      <c r="Q3684">
        <v>1.0981532000000001</v>
      </c>
      <c r="R3684">
        <v>12.6514864</v>
      </c>
      <c r="S3684">
        <v>3.3883694999999996</v>
      </c>
      <c r="T3684">
        <v>2.8428877000000004</v>
      </c>
      <c r="U3684">
        <v>0.49152020000000002</v>
      </c>
      <c r="V3684"/>
      <c r="W3684">
        <v>0.51877390000000001</v>
      </c>
      <c r="X3684"/>
      <c r="Y3684">
        <v>1.6463200000000001E-2</v>
      </c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  <c r="AW3684"/>
      <c r="AX3684"/>
      <c r="AY3684"/>
      <c r="AZ3684"/>
      <c r="BA3684"/>
      <c r="BB3684"/>
      <c r="BC3684"/>
    </row>
    <row r="3685" spans="1:55" x14ac:dyDescent="0.2">
      <c r="A3685" s="3" t="str">
        <f t="shared" si="57"/>
        <v>NepalAR5_FAO2002</v>
      </c>
      <c r="B3685" t="s">
        <v>295</v>
      </c>
      <c r="C3685" t="s">
        <v>296</v>
      </c>
      <c r="D3685" t="s">
        <v>145</v>
      </c>
      <c r="E3685" t="s">
        <v>52</v>
      </c>
      <c r="F3685">
        <v>23.649287382686985</v>
      </c>
      <c r="G3685">
        <v>0.93356707752041634</v>
      </c>
      <c r="H3685" t="s">
        <v>313</v>
      </c>
      <c r="I3685" t="s">
        <v>63</v>
      </c>
      <c r="J3685">
        <v>6.3687302955879198E-4</v>
      </c>
      <c r="K3685">
        <v>0.23715053642744424</v>
      </c>
      <c r="L3685">
        <v>3.0513583013256261E-2</v>
      </c>
      <c r="M3685"/>
      <c r="N3685">
        <v>4.900781918902441E-3</v>
      </c>
      <c r="O3685">
        <v>0.72743509864039713</v>
      </c>
      <c r="P3685">
        <v>4.5291903999999992</v>
      </c>
      <c r="Q3685">
        <v>1.1114838</v>
      </c>
      <c r="R3685">
        <v>12.784186799999999</v>
      </c>
      <c r="S3685">
        <v>3.2909554999999999</v>
      </c>
      <c r="T3685">
        <v>2.8435994</v>
      </c>
      <c r="U3685">
        <v>0.113993</v>
      </c>
      <c r="V3685"/>
      <c r="W3685">
        <v>0.11645409999999999</v>
      </c>
      <c r="X3685"/>
      <c r="Y3685">
        <v>3.8279E-3</v>
      </c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  <c r="AW3685"/>
      <c r="AX3685"/>
      <c r="AY3685"/>
      <c r="AZ3685"/>
      <c r="BA3685"/>
      <c r="BB3685"/>
      <c r="BC3685"/>
    </row>
    <row r="3686" spans="1:55" x14ac:dyDescent="0.2">
      <c r="A3686" s="3" t="str">
        <f t="shared" si="57"/>
        <v>NepalAR5_FAO2003</v>
      </c>
      <c r="B3686" t="s">
        <v>295</v>
      </c>
      <c r="C3686" t="s">
        <v>296</v>
      </c>
      <c r="D3686" t="s">
        <v>145</v>
      </c>
      <c r="E3686" t="s">
        <v>50</v>
      </c>
      <c r="F3686">
        <v>24.982628397253965</v>
      </c>
      <c r="G3686">
        <v>0.97273363270444158</v>
      </c>
      <c r="H3686" t="s">
        <v>310</v>
      </c>
      <c r="I3686" t="s">
        <v>67</v>
      </c>
      <c r="J3686">
        <v>6.5529931582118748E-4</v>
      </c>
      <c r="K3686">
        <v>0.23638854939281903</v>
      </c>
      <c r="L3686">
        <v>2.9641421176029845E-2</v>
      </c>
      <c r="M3686"/>
      <c r="N3686">
        <v>4.6952625694457895E-3</v>
      </c>
      <c r="O3686">
        <v>0.72927476686170534</v>
      </c>
      <c r="P3686">
        <v>4.5291903999999992</v>
      </c>
      <c r="Q3686">
        <v>1.1300336</v>
      </c>
      <c r="R3686">
        <v>13.0191236</v>
      </c>
      <c r="S3686">
        <v>3.2579629999999997</v>
      </c>
      <c r="T3686">
        <v>2.8427457</v>
      </c>
      <c r="U3686">
        <v>0.86840589999999995</v>
      </c>
      <c r="V3686"/>
      <c r="W3686">
        <v>0.89329219999999998</v>
      </c>
      <c r="X3686"/>
      <c r="Y3686">
        <v>2.4170699999999996E-2</v>
      </c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/>
      <c r="AV3686"/>
      <c r="AW3686"/>
      <c r="AX3686"/>
      <c r="AY3686"/>
      <c r="AZ3686"/>
      <c r="BA3686"/>
      <c r="BB3686"/>
      <c r="BC3686"/>
    </row>
    <row r="3687" spans="1:55" x14ac:dyDescent="0.2">
      <c r="A3687" s="3" t="str">
        <f t="shared" si="57"/>
        <v>NepalAR5_FAO2004</v>
      </c>
      <c r="B3687" t="s">
        <v>295</v>
      </c>
      <c r="C3687" t="s">
        <v>296</v>
      </c>
      <c r="D3687" t="s">
        <v>145</v>
      </c>
      <c r="E3687" t="s">
        <v>46</v>
      </c>
      <c r="F3687">
        <v>25.055834852764701</v>
      </c>
      <c r="G3687">
        <v>0.96353901617559867</v>
      </c>
      <c r="H3687" t="s">
        <v>313</v>
      </c>
      <c r="I3687" t="s">
        <v>63</v>
      </c>
      <c r="J3687">
        <v>6.2715524747281569E-4</v>
      </c>
      <c r="K3687">
        <v>0.22990173188980076</v>
      </c>
      <c r="L3687">
        <v>3.0308977155693001E-2</v>
      </c>
      <c r="M3687"/>
      <c r="N3687">
        <v>4.5059364680296188E-3</v>
      </c>
      <c r="O3687">
        <v>0.73528335448647664</v>
      </c>
      <c r="P3687">
        <v>4.5725147999999995</v>
      </c>
      <c r="Q3687">
        <v>1.1480433999999999</v>
      </c>
      <c r="R3687">
        <v>13.243412000000001</v>
      </c>
      <c r="S3687">
        <v>3.3375425000000001</v>
      </c>
      <c r="T3687">
        <v>2.8380729000000002</v>
      </c>
      <c r="U3687">
        <v>0.7087618</v>
      </c>
      <c r="V3687"/>
      <c r="W3687">
        <v>0.73212189999999999</v>
      </c>
      <c r="X3687"/>
      <c r="Y3687">
        <v>2.9155799999999999E-2</v>
      </c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/>
      <c r="AV3687"/>
      <c r="AW3687"/>
      <c r="AX3687"/>
      <c r="AY3687"/>
      <c r="AZ3687"/>
      <c r="BA3687"/>
      <c r="BB3687"/>
      <c r="BC3687"/>
    </row>
    <row r="3688" spans="1:55" x14ac:dyDescent="0.2">
      <c r="A3688" s="3" t="str">
        <f t="shared" si="57"/>
        <v>NepalAR5_FAO2005</v>
      </c>
      <c r="B3688" t="s">
        <v>295</v>
      </c>
      <c r="C3688" t="s">
        <v>296</v>
      </c>
      <c r="D3688" t="s">
        <v>145</v>
      </c>
      <c r="E3688" t="s">
        <v>43</v>
      </c>
      <c r="F3688">
        <v>25.797078154131142</v>
      </c>
      <c r="G3688">
        <v>0.98143314424520733</v>
      </c>
      <c r="H3688" t="s">
        <v>313</v>
      </c>
      <c r="I3688" t="s">
        <v>61</v>
      </c>
      <c r="J3688">
        <v>6.3132380193234609E-4</v>
      </c>
      <c r="K3688">
        <v>0.24054507546300855</v>
      </c>
      <c r="L3688">
        <v>3.0170581263905576E-2</v>
      </c>
      <c r="M3688"/>
      <c r="N3688">
        <v>4.4346107460886998E-3</v>
      </c>
      <c r="O3688">
        <v>0.72484973252699714</v>
      </c>
      <c r="P3688">
        <v>4.5205972000000001</v>
      </c>
      <c r="Q3688">
        <v>1.1689272999999998</v>
      </c>
      <c r="R3688">
        <v>13.4988224</v>
      </c>
      <c r="S3688">
        <v>3.3557215</v>
      </c>
      <c r="T3688">
        <v>2.8299956000000002</v>
      </c>
      <c r="U3688">
        <v>0.7269272</v>
      </c>
      <c r="V3688"/>
      <c r="W3688">
        <v>0.77192709999999998</v>
      </c>
      <c r="X3688"/>
      <c r="Y3688">
        <v>3.0530999999999999E-2</v>
      </c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/>
      <c r="AU3688"/>
      <c r="AV3688"/>
      <c r="AW3688"/>
      <c r="AX3688"/>
      <c r="AY3688"/>
      <c r="AZ3688"/>
      <c r="BA3688"/>
      <c r="BB3688"/>
      <c r="BC3688"/>
    </row>
    <row r="3689" spans="1:55" x14ac:dyDescent="0.2">
      <c r="A3689" s="3" t="str">
        <f t="shared" si="57"/>
        <v>NepalAR5_FAO2006</v>
      </c>
      <c r="B3689" t="s">
        <v>295</v>
      </c>
      <c r="C3689" t="s">
        <v>296</v>
      </c>
      <c r="D3689" t="s">
        <v>145</v>
      </c>
      <c r="E3689" t="s">
        <v>39</v>
      </c>
      <c r="F3689">
        <v>25.306307336147917</v>
      </c>
      <c r="G3689">
        <v>0.95427184320794034</v>
      </c>
      <c r="H3689" t="s">
        <v>313</v>
      </c>
      <c r="I3689" t="s">
        <v>75</v>
      </c>
      <c r="J3689">
        <v>5.9784784599993372E-4</v>
      </c>
      <c r="K3689">
        <v>0.22467108080683998</v>
      </c>
      <c r="L3689">
        <v>3.1403555056423824E-2</v>
      </c>
      <c r="M3689"/>
      <c r="N3689">
        <v>4.5522248058469817E-3</v>
      </c>
      <c r="O3689">
        <v>0.73937313933088922</v>
      </c>
      <c r="P3689">
        <v>4.5432268000000002</v>
      </c>
      <c r="Q3689">
        <v>1.1875085999999999</v>
      </c>
      <c r="R3689">
        <v>13.729533999999999</v>
      </c>
      <c r="S3689">
        <v>3.4367584999999998</v>
      </c>
      <c r="T3689">
        <v>2.8290940999999998</v>
      </c>
      <c r="U3689">
        <v>0.44376989999999999</v>
      </c>
      <c r="V3689"/>
      <c r="W3689">
        <v>0.44933360000000006</v>
      </c>
      <c r="X3689"/>
      <c r="Y3689">
        <v>1.29106E-2</v>
      </c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/>
      <c r="AU3689"/>
      <c r="AV3689"/>
      <c r="AW3689"/>
      <c r="AX3689"/>
      <c r="AY3689"/>
      <c r="AZ3689"/>
      <c r="BA3689"/>
      <c r="BB3689"/>
      <c r="BC3689"/>
    </row>
    <row r="3690" spans="1:55" x14ac:dyDescent="0.2">
      <c r="A3690" s="3" t="str">
        <f t="shared" si="57"/>
        <v>NepalAR5_FAO2007</v>
      </c>
      <c r="B3690" t="s">
        <v>295</v>
      </c>
      <c r="C3690" t="s">
        <v>296</v>
      </c>
      <c r="D3690" t="s">
        <v>145</v>
      </c>
      <c r="E3690" t="s">
        <v>37</v>
      </c>
      <c r="F3690">
        <v>25.389220733382814</v>
      </c>
      <c r="G3690">
        <v>0.95042107616433669</v>
      </c>
      <c r="H3690" t="s">
        <v>310</v>
      </c>
      <c r="I3690" t="s">
        <v>75</v>
      </c>
      <c r="J3690">
        <v>5.8979516210430822E-4</v>
      </c>
      <c r="K3690">
        <v>0.2295767643635353</v>
      </c>
      <c r="L3690">
        <v>3.194675394801446E-2</v>
      </c>
      <c r="M3690"/>
      <c r="N3690">
        <v>4.5491746758550859E-3</v>
      </c>
      <c r="O3690">
        <v>0.73392730701259523</v>
      </c>
      <c r="P3690">
        <v>4.2209187999999997</v>
      </c>
      <c r="Q3690">
        <v>1.2165285000000001</v>
      </c>
      <c r="R3690">
        <v>14.079407999999999</v>
      </c>
      <c r="S3690">
        <v>3.4585150000000002</v>
      </c>
      <c r="T3690">
        <v>2.8252337999999999</v>
      </c>
      <c r="U3690">
        <v>0.30287540000000002</v>
      </c>
      <c r="V3690"/>
      <c r="W3690">
        <v>0.30287540000000002</v>
      </c>
      <c r="X3690"/>
      <c r="Y3690">
        <v>1.11539E-2</v>
      </c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/>
      <c r="AW3690"/>
      <c r="AX3690"/>
      <c r="AY3690"/>
      <c r="AZ3690"/>
      <c r="BA3690"/>
      <c r="BB3690"/>
      <c r="BC3690"/>
    </row>
    <row r="3691" spans="1:55" x14ac:dyDescent="0.2">
      <c r="A3691" s="3" t="str">
        <f t="shared" si="57"/>
        <v>NepalAR5_FAO2008</v>
      </c>
      <c r="B3691" t="s">
        <v>295</v>
      </c>
      <c r="C3691" t="s">
        <v>296</v>
      </c>
      <c r="D3691" t="s">
        <v>145</v>
      </c>
      <c r="E3691" t="s">
        <v>33</v>
      </c>
      <c r="F3691">
        <v>26.865884654325775</v>
      </c>
      <c r="G3691">
        <v>0.99941746851764823</v>
      </c>
      <c r="H3691" t="s">
        <v>310</v>
      </c>
      <c r="I3691" t="s">
        <v>74</v>
      </c>
      <c r="J3691">
        <v>6.2090873495801403E-4</v>
      </c>
      <c r="K3691">
        <v>0.23108028541096248</v>
      </c>
      <c r="L3691">
        <v>3.0801083650634074E-2</v>
      </c>
      <c r="M3691"/>
      <c r="N3691">
        <v>4.1949111838330529E-3</v>
      </c>
      <c r="O3691">
        <v>0.73392371975457038</v>
      </c>
      <c r="P3691">
        <v>4.5426836000000002</v>
      </c>
      <c r="Q3691">
        <v>1.2404636</v>
      </c>
      <c r="R3691">
        <v>14.360502799999999</v>
      </c>
      <c r="S3691">
        <v>3.5658665000000003</v>
      </c>
      <c r="T3691">
        <v>2.8230981000000002</v>
      </c>
      <c r="U3691">
        <v>0.59092689999999992</v>
      </c>
      <c r="V3691"/>
      <c r="W3691">
        <v>0.63373540000000006</v>
      </c>
      <c r="X3691"/>
      <c r="Y3691">
        <v>2.6296399999999998E-2</v>
      </c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/>
      <c r="AV3691"/>
      <c r="AW3691"/>
      <c r="AX3691"/>
      <c r="AY3691"/>
      <c r="AZ3691"/>
      <c r="BA3691"/>
      <c r="BB3691"/>
      <c r="BC3691"/>
    </row>
    <row r="3692" spans="1:55" x14ac:dyDescent="0.2">
      <c r="A3692" s="3" t="str">
        <f t="shared" si="57"/>
        <v>NepalAR5_FAO2009</v>
      </c>
      <c r="B3692" t="s">
        <v>295</v>
      </c>
      <c r="C3692" t="s">
        <v>296</v>
      </c>
      <c r="D3692" t="s">
        <v>145</v>
      </c>
      <c r="E3692" t="s">
        <v>31</v>
      </c>
      <c r="F3692">
        <v>28.793805684446575</v>
      </c>
      <c r="G3692">
        <v>1.0653742014106062</v>
      </c>
      <c r="H3692" t="s">
        <v>310</v>
      </c>
      <c r="I3692" t="s">
        <v>66</v>
      </c>
      <c r="J3692">
        <v>6.6646266262302886E-4</v>
      </c>
      <c r="K3692">
        <v>0.23603597337381022</v>
      </c>
      <c r="L3692">
        <v>2.9308162381526438E-2</v>
      </c>
      <c r="M3692"/>
      <c r="N3692">
        <v>1.5906198889415853E-2</v>
      </c>
      <c r="O3692">
        <v>0.71874966535524754</v>
      </c>
      <c r="P3692">
        <v>4.562263999999999</v>
      </c>
      <c r="Q3692">
        <v>1.2746916999999998</v>
      </c>
      <c r="R3692">
        <v>14.770030799999999</v>
      </c>
      <c r="S3692">
        <v>3.7883869999999997</v>
      </c>
      <c r="T3692">
        <v>2.8222331000000001</v>
      </c>
      <c r="U3692">
        <v>0.85097420000000001</v>
      </c>
      <c r="V3692"/>
      <c r="W3692">
        <v>0.9128328</v>
      </c>
      <c r="X3692"/>
      <c r="Y3692">
        <v>4.0014799999999996E-2</v>
      </c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  <c r="AW3692"/>
      <c r="AX3692"/>
      <c r="AY3692"/>
      <c r="AZ3692"/>
      <c r="BA3692"/>
      <c r="BB3692"/>
      <c r="BC3692"/>
    </row>
    <row r="3693" spans="1:55" x14ac:dyDescent="0.2">
      <c r="A3693" s="3" t="str">
        <f t="shared" si="57"/>
        <v>NepalAR5_FAO2010</v>
      </c>
      <c r="B3693" t="s">
        <v>295</v>
      </c>
      <c r="C3693" t="s">
        <v>296</v>
      </c>
      <c r="D3693" t="s">
        <v>145</v>
      </c>
      <c r="E3693" t="s">
        <v>30</v>
      </c>
      <c r="F3693">
        <v>30.06878946109423</v>
      </c>
      <c r="G3693">
        <v>1.107034415985434</v>
      </c>
      <c r="H3693" t="s">
        <v>309</v>
      </c>
      <c r="I3693" t="s">
        <v>66</v>
      </c>
      <c r="J3693">
        <v>6.6877861456594043E-4</v>
      </c>
      <c r="K3693">
        <v>0.25046477063441169</v>
      </c>
      <c r="L3693">
        <v>2.8610686392279483E-2</v>
      </c>
      <c r="M3693"/>
      <c r="N3693">
        <v>1.7263747869586149E-2</v>
      </c>
      <c r="O3693">
        <v>0.70366079510372259</v>
      </c>
      <c r="P3693">
        <v>4.3433767999999997</v>
      </c>
      <c r="Q3693">
        <v>1.3022635</v>
      </c>
      <c r="R3693">
        <v>15.100450399999998</v>
      </c>
      <c r="S3693">
        <v>3.9320434999999998</v>
      </c>
      <c r="T3693">
        <v>2.8214489999999999</v>
      </c>
      <c r="U3693">
        <v>1.0655716</v>
      </c>
      <c r="V3693"/>
      <c r="W3693">
        <v>1.1033084</v>
      </c>
      <c r="X3693"/>
      <c r="Y3693">
        <v>3.2293300000000004E-2</v>
      </c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/>
      <c r="AV3693"/>
      <c r="AW3693"/>
      <c r="AX3693"/>
      <c r="AY3693"/>
      <c r="AZ3693"/>
      <c r="BA3693"/>
      <c r="BB3693"/>
      <c r="BC3693"/>
    </row>
    <row r="3694" spans="1:55" x14ac:dyDescent="0.2">
      <c r="A3694" s="3" t="str">
        <f t="shared" si="57"/>
        <v>NepalAR5_FAO2011</v>
      </c>
      <c r="B3694" t="s">
        <v>295</v>
      </c>
      <c r="C3694" t="s">
        <v>296</v>
      </c>
      <c r="D3694" t="s">
        <v>145</v>
      </c>
      <c r="E3694" t="s">
        <v>29</v>
      </c>
      <c r="F3694">
        <v>38.050849054534368</v>
      </c>
      <c r="G3694">
        <v>1.3955216108491029</v>
      </c>
      <c r="H3694" t="s">
        <v>287</v>
      </c>
      <c r="I3694" t="s">
        <v>114</v>
      </c>
      <c r="J3694">
        <v>8.4373125293349654E-4</v>
      </c>
      <c r="K3694">
        <v>0.20760260273982323</v>
      </c>
      <c r="L3694">
        <v>2.2990826120570813E-2</v>
      </c>
      <c r="M3694"/>
      <c r="N3694">
        <v>2.0874698455785087E-2</v>
      </c>
      <c r="O3694">
        <v>0.74853187268382082</v>
      </c>
      <c r="P3694">
        <v>4.3879080000000004</v>
      </c>
      <c r="Q3694">
        <v>1.3407747999999999</v>
      </c>
      <c r="R3694">
        <v>15.428501200000003</v>
      </c>
      <c r="S3694">
        <v>4.1453685</v>
      </c>
      <c r="T3694">
        <v>2.8188452000000002</v>
      </c>
      <c r="U3694">
        <v>0.63185009999999997</v>
      </c>
      <c r="V3694"/>
      <c r="W3694">
        <v>0.64649369999999995</v>
      </c>
      <c r="X3694"/>
      <c r="Y3694">
        <v>1.21224E-2</v>
      </c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/>
      <c r="AV3694"/>
      <c r="AW3694"/>
      <c r="AX3694"/>
      <c r="AY3694"/>
      <c r="AZ3694"/>
      <c r="BA3694"/>
      <c r="BB3694"/>
      <c r="BC3694"/>
    </row>
    <row r="3695" spans="1:55" x14ac:dyDescent="0.2">
      <c r="A3695" s="3" t="str">
        <f t="shared" si="57"/>
        <v>NepalAR5_FAO2012</v>
      </c>
      <c r="B3695" t="s">
        <v>295</v>
      </c>
      <c r="C3695" t="s">
        <v>296</v>
      </c>
      <c r="D3695" t="s">
        <v>145</v>
      </c>
      <c r="E3695" t="s">
        <v>28</v>
      </c>
      <c r="F3695">
        <v>39.586755934098662</v>
      </c>
      <c r="G3695">
        <v>1.4484358111835236</v>
      </c>
      <c r="H3695" t="s">
        <v>304</v>
      </c>
      <c r="I3695" t="s">
        <v>119</v>
      </c>
      <c r="J3695">
        <v>8.6810864163747268E-4</v>
      </c>
      <c r="K3695">
        <v>0.20713139373230544</v>
      </c>
      <c r="L3695">
        <v>2.2465902626846234E-2</v>
      </c>
      <c r="M3695"/>
      <c r="N3695">
        <v>2.5917759002733513E-2</v>
      </c>
      <c r="O3695">
        <v>0.74448494463811477</v>
      </c>
      <c r="P3695">
        <v>4.4905812000000003</v>
      </c>
      <c r="Q3695">
        <v>1.3699222</v>
      </c>
      <c r="R3695">
        <v>15.7259928</v>
      </c>
      <c r="S3695">
        <v>4.2182964999999992</v>
      </c>
      <c r="T3695">
        <v>2.8177108</v>
      </c>
      <c r="U3695">
        <v>1.0877675999999998</v>
      </c>
      <c r="V3695"/>
      <c r="W3695">
        <v>1.1224018</v>
      </c>
      <c r="X3695"/>
      <c r="Y3695">
        <v>2.5385199999999997E-2</v>
      </c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/>
      <c r="AU3695"/>
      <c r="AV3695"/>
      <c r="AW3695"/>
      <c r="AX3695"/>
      <c r="AY3695"/>
      <c r="AZ3695"/>
      <c r="BA3695"/>
      <c r="BB3695"/>
      <c r="BC3695"/>
    </row>
    <row r="3696" spans="1:55" x14ac:dyDescent="0.2">
      <c r="A3696" s="3" t="str">
        <f t="shared" si="57"/>
        <v>NepalAR5_FAO2013</v>
      </c>
      <c r="B3696" t="s">
        <v>295</v>
      </c>
      <c r="C3696" t="s">
        <v>296</v>
      </c>
      <c r="D3696" t="s">
        <v>145</v>
      </c>
      <c r="E3696" t="s">
        <v>27</v>
      </c>
      <c r="F3696">
        <v>40.270082240290478</v>
      </c>
      <c r="G3696">
        <v>1.4707010701287959</v>
      </c>
      <c r="H3696" t="s">
        <v>304</v>
      </c>
      <c r="I3696" t="s">
        <v>116</v>
      </c>
      <c r="J3696">
        <v>8.717133210628551E-4</v>
      </c>
      <c r="K3696">
        <v>0.21249580858105835</v>
      </c>
      <c r="L3696">
        <v>2.2445545246736212E-2</v>
      </c>
      <c r="M3696"/>
      <c r="N3696">
        <v>2.8383354004090443E-2</v>
      </c>
      <c r="O3696">
        <v>0.73667529216811489</v>
      </c>
      <c r="P3696">
        <v>4.1653388000000007</v>
      </c>
      <c r="Q3696">
        <v>1.3930925999999999</v>
      </c>
      <c r="R3696">
        <v>15.977763200000002</v>
      </c>
      <c r="S3696">
        <v>4.4135749999999998</v>
      </c>
      <c r="T3696">
        <v>2.8179791000000001</v>
      </c>
      <c r="U3696">
        <v>1.1679774999999999</v>
      </c>
      <c r="V3696"/>
      <c r="W3696">
        <v>1.1788825999999999</v>
      </c>
      <c r="X3696"/>
      <c r="Y3696">
        <v>2.5674500000000003E-2</v>
      </c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/>
      <c r="AT3696"/>
      <c r="AU3696"/>
      <c r="AV3696"/>
      <c r="AW3696"/>
      <c r="AX3696"/>
      <c r="AY3696"/>
      <c r="AZ3696"/>
      <c r="BA3696"/>
      <c r="BB3696"/>
      <c r="BC3696"/>
    </row>
    <row r="3697" spans="1:55" x14ac:dyDescent="0.2">
      <c r="A3697" s="3" t="str">
        <f t="shared" si="57"/>
        <v>NepalAR5_FAO2014</v>
      </c>
      <c r="B3697" t="s">
        <v>295</v>
      </c>
      <c r="C3697" t="s">
        <v>296</v>
      </c>
      <c r="D3697" t="s">
        <v>145</v>
      </c>
      <c r="E3697" t="s">
        <v>24</v>
      </c>
      <c r="F3697">
        <v>41.655252531935304</v>
      </c>
      <c r="G3697">
        <v>1.516826587587103</v>
      </c>
      <c r="H3697" t="s">
        <v>303</v>
      </c>
      <c r="I3697" t="s">
        <v>116</v>
      </c>
      <c r="J3697">
        <v>8.8970824438773348E-4</v>
      </c>
      <c r="K3697">
        <v>0.23094768473124458</v>
      </c>
      <c r="L3697">
        <v>2.2048016683740429E-2</v>
      </c>
      <c r="M3697"/>
      <c r="N3697">
        <v>2.8399779813915293E-2</v>
      </c>
      <c r="O3697">
        <v>0.71860451877109977</v>
      </c>
      <c r="P3697">
        <v>4.3599779999999999</v>
      </c>
      <c r="Q3697">
        <v>1.3881052</v>
      </c>
      <c r="R3697">
        <v>15.9094096</v>
      </c>
      <c r="S3697">
        <v>4.5848445</v>
      </c>
      <c r="T3697">
        <v>2.8207466999999999</v>
      </c>
      <c r="U3697">
        <v>1.0483174000000002</v>
      </c>
      <c r="V3697"/>
      <c r="W3697">
        <v>1.1248224</v>
      </c>
      <c r="X3697"/>
      <c r="Y3697">
        <v>4.1608000000000006E-2</v>
      </c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/>
      <c r="AV3697"/>
      <c r="AW3697"/>
      <c r="AX3697"/>
      <c r="AY3697"/>
      <c r="AZ3697"/>
      <c r="BA3697"/>
      <c r="BB3697"/>
      <c r="BC3697"/>
    </row>
    <row r="3698" spans="1:55" x14ac:dyDescent="0.2">
      <c r="A3698" s="3" t="str">
        <f t="shared" si="57"/>
        <v>NepalAR5_FAO2015</v>
      </c>
      <c r="B3698" t="s">
        <v>295</v>
      </c>
      <c r="C3698" t="s">
        <v>296</v>
      </c>
      <c r="D3698" t="s">
        <v>145</v>
      </c>
      <c r="E3698" t="s">
        <v>22</v>
      </c>
      <c r="F3698">
        <v>40.614592116197585</v>
      </c>
      <c r="G3698">
        <v>1.4709929026984501</v>
      </c>
      <c r="H3698" t="s">
        <v>302</v>
      </c>
      <c r="I3698" t="s">
        <v>116</v>
      </c>
      <c r="J3698">
        <v>8.6901603385540081E-4</v>
      </c>
      <c r="K3698">
        <v>0.23164384949912326</v>
      </c>
      <c r="L3698">
        <v>2.2970745339401345E-2</v>
      </c>
      <c r="M3698"/>
      <c r="N3698">
        <v>3.6735565279873206E-2</v>
      </c>
      <c r="O3698">
        <v>0.70864983988160224</v>
      </c>
      <c r="P3698">
        <v>4.1793415999999999</v>
      </c>
      <c r="Q3698">
        <v>1.3898652000000002</v>
      </c>
      <c r="R3698">
        <v>15.903006000000001</v>
      </c>
      <c r="S3698">
        <v>4.6269795</v>
      </c>
      <c r="T3698">
        <v>2.8198220000000003</v>
      </c>
      <c r="U3698">
        <v>0.15160120000000002</v>
      </c>
      <c r="V3698"/>
      <c r="W3698">
        <v>0.15910750000000001</v>
      </c>
      <c r="X3698"/>
      <c r="Y3698">
        <v>6.1744E-3</v>
      </c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/>
      <c r="AV3698"/>
      <c r="AW3698"/>
      <c r="AX3698"/>
      <c r="AY3698"/>
      <c r="AZ3698"/>
      <c r="BA3698"/>
      <c r="BB3698"/>
      <c r="BC3698"/>
    </row>
    <row r="3699" spans="1:55" x14ac:dyDescent="0.2">
      <c r="A3699" s="3" t="str">
        <f t="shared" si="57"/>
        <v>NepalAR5_FAO2016</v>
      </c>
      <c r="B3699" t="s">
        <v>295</v>
      </c>
      <c r="C3699" t="s">
        <v>296</v>
      </c>
      <c r="D3699" t="s">
        <v>145</v>
      </c>
      <c r="E3699" t="s">
        <v>21</v>
      </c>
      <c r="F3699">
        <v>47.030795617211943</v>
      </c>
      <c r="G3699">
        <v>1.6880399713498175</v>
      </c>
      <c r="H3699" t="s">
        <v>303</v>
      </c>
      <c r="I3699" t="s">
        <v>49</v>
      </c>
      <c r="J3699">
        <v>9.9433693124056899E-4</v>
      </c>
      <c r="K3699">
        <v>0.261343286834751</v>
      </c>
      <c r="L3699">
        <v>2.0117267754877585E-2</v>
      </c>
      <c r="M3699"/>
      <c r="N3699">
        <v>4.7458265817284004E-2</v>
      </c>
      <c r="O3699">
        <v>0.67108117959308755</v>
      </c>
      <c r="P3699">
        <v>3.9962636000000002</v>
      </c>
      <c r="Q3699">
        <v>1.4197762</v>
      </c>
      <c r="R3699">
        <v>16.057879600000003</v>
      </c>
      <c r="S3699">
        <v>4.7148535000000003</v>
      </c>
      <c r="T3699">
        <v>2.7606037000000003</v>
      </c>
      <c r="U3699">
        <v>2.5959282000000004</v>
      </c>
      <c r="V3699"/>
      <c r="W3699">
        <v>2.7999238000000002</v>
      </c>
      <c r="X3699"/>
      <c r="Y3699">
        <v>0.10380760000000001</v>
      </c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/>
      <c r="AV3699"/>
      <c r="AW3699"/>
      <c r="AX3699"/>
      <c r="AY3699"/>
      <c r="AZ3699"/>
      <c r="BA3699"/>
      <c r="BB3699"/>
      <c r="BC3699"/>
    </row>
    <row r="3700" spans="1:55" x14ac:dyDescent="0.2">
      <c r="A3700" s="3" t="str">
        <f t="shared" si="57"/>
        <v>NepalAR5_FAO2017</v>
      </c>
      <c r="B3700" t="s">
        <v>295</v>
      </c>
      <c r="C3700" t="s">
        <v>296</v>
      </c>
      <c r="D3700" t="s">
        <v>145</v>
      </c>
      <c r="E3700" t="s">
        <v>20</v>
      </c>
      <c r="F3700">
        <v>48.111117711292614</v>
      </c>
      <c r="G3700">
        <v>1.7070713018102417</v>
      </c>
      <c r="H3700" t="s">
        <v>257</v>
      </c>
      <c r="I3700" t="s">
        <v>49</v>
      </c>
      <c r="J3700">
        <v>1.0031507254700449E-3</v>
      </c>
      <c r="K3700">
        <v>0.29230873061017593</v>
      </c>
      <c r="L3700">
        <v>1.9939565125562435E-2</v>
      </c>
      <c r="M3700"/>
      <c r="N3700">
        <v>6.3852185235741085E-2</v>
      </c>
      <c r="O3700">
        <v>0.62389951902852059</v>
      </c>
      <c r="P3700">
        <v>4.5520888000000008</v>
      </c>
      <c r="Q3700">
        <v>1.4295004999999998</v>
      </c>
      <c r="R3700">
        <v>16.1350224</v>
      </c>
      <c r="S3700">
        <v>4.7278120000000001</v>
      </c>
      <c r="T3700">
        <v>2.7454468000000003</v>
      </c>
      <c r="U3700">
        <v>0.67696180000000006</v>
      </c>
      <c r="V3700"/>
      <c r="W3700">
        <v>0.68784040000000002</v>
      </c>
      <c r="X3700"/>
      <c r="Y3700">
        <v>1.738E-2</v>
      </c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/>
      <c r="AU3700"/>
      <c r="AV3700"/>
      <c r="AW3700"/>
      <c r="AX3700"/>
      <c r="AY3700"/>
      <c r="AZ3700"/>
      <c r="BA3700"/>
      <c r="BB3700"/>
      <c r="BC3700"/>
    </row>
    <row r="3701" spans="1:55" x14ac:dyDescent="0.2">
      <c r="A3701" s="3" t="str">
        <f t="shared" si="57"/>
        <v>NepalAR5_FAO2018</v>
      </c>
      <c r="B3701" t="s">
        <v>295</v>
      </c>
      <c r="C3701" t="s">
        <v>296</v>
      </c>
      <c r="D3701" t="s">
        <v>145</v>
      </c>
      <c r="E3701" t="s">
        <v>19</v>
      </c>
      <c r="F3701">
        <v>50.190435057269262</v>
      </c>
      <c r="G3701">
        <v>1.7606532474621859</v>
      </c>
      <c r="H3701" t="s">
        <v>256</v>
      </c>
      <c r="I3701" t="s">
        <v>130</v>
      </c>
      <c r="J3701">
        <v>1.0215090496143193E-3</v>
      </c>
      <c r="K3701">
        <v>0.31243535582083704</v>
      </c>
      <c r="L3701">
        <v>1.9376170384637348E-2</v>
      </c>
      <c r="M3701"/>
      <c r="N3701">
        <v>6.7662294541281226E-2</v>
      </c>
      <c r="O3701">
        <v>0.60052617925324436</v>
      </c>
      <c r="P3701">
        <v>4.3089424000000003</v>
      </c>
      <c r="Q3701">
        <v>1.4593252000000001</v>
      </c>
      <c r="R3701">
        <v>16.389567599999999</v>
      </c>
      <c r="S3701">
        <v>5.0089505000000001</v>
      </c>
      <c r="T3701">
        <v>2.7474331000000003</v>
      </c>
      <c r="U3701">
        <v>0.41828969999999999</v>
      </c>
      <c r="V3701"/>
      <c r="W3701">
        <v>0.4765356</v>
      </c>
      <c r="X3701"/>
      <c r="Y3701">
        <v>2.9109699999999995E-2</v>
      </c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/>
      <c r="AV3701"/>
      <c r="AW3701"/>
      <c r="AX3701"/>
      <c r="AY3701"/>
      <c r="AZ3701"/>
      <c r="BA3701"/>
      <c r="BB3701"/>
      <c r="BC3701"/>
    </row>
    <row r="3702" spans="1:55" x14ac:dyDescent="0.2">
      <c r="A3702" s="3" t="str">
        <f t="shared" si="57"/>
        <v>NepalAR5_FAO2019</v>
      </c>
      <c r="B3702" t="s">
        <v>295</v>
      </c>
      <c r="C3702" t="s">
        <v>296</v>
      </c>
      <c r="D3702" t="s">
        <v>145</v>
      </c>
      <c r="E3702" t="s">
        <v>18</v>
      </c>
      <c r="F3702">
        <v>50.363704982893559</v>
      </c>
      <c r="G3702">
        <v>1.7467688188665162</v>
      </c>
      <c r="H3702" t="s">
        <v>257</v>
      </c>
      <c r="I3702" t="s">
        <v>124</v>
      </c>
      <c r="J3702">
        <v>1.0195384225424133E-3</v>
      </c>
      <c r="K3702">
        <v>0.27966681977859636</v>
      </c>
      <c r="L3702">
        <v>1.9571278133629435E-2</v>
      </c>
      <c r="M3702"/>
      <c r="N3702">
        <v>7.4716504698733616E-2</v>
      </c>
      <c r="O3702">
        <v>0.62604539738904064</v>
      </c>
      <c r="P3702">
        <v>4.3740311999999992</v>
      </c>
      <c r="Q3702">
        <v>1.4777307000000002</v>
      </c>
      <c r="R3702">
        <v>16.568047999999997</v>
      </c>
      <c r="S3702">
        <v>5.0818254999999999</v>
      </c>
      <c r="T3702">
        <v>2.7158040999999997</v>
      </c>
      <c r="U3702">
        <v>1.4598652999999999</v>
      </c>
      <c r="V3702"/>
      <c r="W3702">
        <v>1.5370383000000001</v>
      </c>
      <c r="X3702"/>
      <c r="Y3702">
        <v>5.1509699999999999E-2</v>
      </c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/>
      <c r="AW3702"/>
      <c r="AX3702"/>
      <c r="AY3702"/>
      <c r="AZ3702"/>
      <c r="BA3702"/>
      <c r="BB3702"/>
      <c r="BC3702"/>
    </row>
    <row r="3703" spans="1:55" x14ac:dyDescent="0.2">
      <c r="A3703" s="3" t="str">
        <f t="shared" si="57"/>
        <v>NepalAR5_FAO2020</v>
      </c>
      <c r="B3703" t="s">
        <v>295</v>
      </c>
      <c r="C3703" t="s">
        <v>296</v>
      </c>
      <c r="D3703" t="s">
        <v>145</v>
      </c>
      <c r="E3703" t="s">
        <v>107</v>
      </c>
      <c r="F3703">
        <v>50.421078508735967</v>
      </c>
      <c r="G3703">
        <v>1.7180046790173851</v>
      </c>
      <c r="H3703" t="s">
        <v>302</v>
      </c>
      <c r="I3703" t="s">
        <v>126</v>
      </c>
      <c r="J3703">
        <v>1.0737103096536511E-3</v>
      </c>
      <c r="K3703">
        <v>0.32074400927923208</v>
      </c>
      <c r="L3703">
        <v>1.9810479371003737E-2</v>
      </c>
      <c r="M3703"/>
      <c r="N3703">
        <v>5.6682643143081961E-2</v>
      </c>
      <c r="O3703">
        <v>0.60276286820668223</v>
      </c>
      <c r="P3703">
        <v>4.277772800000001</v>
      </c>
      <c r="Q3703">
        <v>1.4936408000000001</v>
      </c>
      <c r="R3703">
        <v>16.696904</v>
      </c>
      <c r="S3703">
        <v>5.2357640000000005</v>
      </c>
      <c r="T3703">
        <v>2.7150468000000001</v>
      </c>
      <c r="U3703">
        <v>0.23604849999999999</v>
      </c>
      <c r="V3703"/>
      <c r="W3703">
        <v>0.23683670000000001</v>
      </c>
      <c r="X3703"/>
      <c r="Y3703">
        <v>1.25752E-2</v>
      </c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/>
      <c r="AU3703"/>
      <c r="AV3703"/>
      <c r="AW3703"/>
      <c r="AX3703"/>
      <c r="AY3703"/>
      <c r="AZ3703"/>
      <c r="BA3703"/>
      <c r="BB3703"/>
      <c r="BC3703"/>
    </row>
    <row r="3704" spans="1:55" x14ac:dyDescent="0.2">
      <c r="A3704" s="3" t="str">
        <f t="shared" si="57"/>
        <v>NepalAR6_FAO1990</v>
      </c>
      <c r="B3704" t="s">
        <v>295</v>
      </c>
      <c r="C3704" t="s">
        <v>296</v>
      </c>
      <c r="D3704" t="s">
        <v>300</v>
      </c>
      <c r="E3704" t="s">
        <v>79</v>
      </c>
      <c r="F3704">
        <v>20.984388996108159</v>
      </c>
      <c r="G3704">
        <v>1.0697299163566727</v>
      </c>
      <c r="H3704" t="s">
        <v>307</v>
      </c>
      <c r="I3704" t="s">
        <v>59</v>
      </c>
      <c r="J3704">
        <v>6.4033507384946649E-4</v>
      </c>
      <c r="K3704">
        <v>0.1427346907446771</v>
      </c>
      <c r="L3704">
        <v>2.4872674747854619E-2</v>
      </c>
      <c r="M3704"/>
      <c r="N3704">
        <v>2.0777350252173753E-3</v>
      </c>
      <c r="O3704">
        <v>0.8303148994822509</v>
      </c>
      <c r="P3704">
        <v>4.1448828799999999</v>
      </c>
      <c r="Q3704">
        <v>0.90012179999999986</v>
      </c>
      <c r="R3704">
        <v>10.56172192</v>
      </c>
      <c r="S3704">
        <v>3.0425304</v>
      </c>
      <c r="T3704">
        <v>2.5112994</v>
      </c>
      <c r="U3704">
        <v>0.7192709599999999</v>
      </c>
      <c r="V3704"/>
      <c r="W3704">
        <v>0.76304811999999989</v>
      </c>
      <c r="X3704"/>
      <c r="Y3704">
        <v>2.6716400000000001E-2</v>
      </c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  <c r="AW3704"/>
      <c r="AX3704"/>
      <c r="AY3704"/>
      <c r="AZ3704"/>
      <c r="BA3704"/>
      <c r="BB3704"/>
      <c r="BC3704"/>
    </row>
    <row r="3705" spans="1:55" x14ac:dyDescent="0.2">
      <c r="A3705" s="3" t="str">
        <f t="shared" si="57"/>
        <v>NepalAR6_FAO1991</v>
      </c>
      <c r="B3705" t="s">
        <v>295</v>
      </c>
      <c r="C3705" t="s">
        <v>296</v>
      </c>
      <c r="D3705" t="s">
        <v>300</v>
      </c>
      <c r="E3705" t="s">
        <v>78</v>
      </c>
      <c r="F3705">
        <v>21.228571770797394</v>
      </c>
      <c r="G3705">
        <v>1.0545330496548293</v>
      </c>
      <c r="H3705" t="s">
        <v>308</v>
      </c>
      <c r="I3705" t="s">
        <v>66</v>
      </c>
      <c r="J3705">
        <v>6.4418715659763618E-4</v>
      </c>
      <c r="K3705">
        <v>0.15423906112047342</v>
      </c>
      <c r="L3705">
        <v>2.5330220880932206E-2</v>
      </c>
      <c r="M3705"/>
      <c r="N3705">
        <v>2.607335085827158E-3</v>
      </c>
      <c r="O3705">
        <v>0.81782338291276713</v>
      </c>
      <c r="P3705">
        <v>4.0213758399999993</v>
      </c>
      <c r="Q3705">
        <v>0.90478183999999995</v>
      </c>
      <c r="R3705">
        <v>10.59806384</v>
      </c>
      <c r="S3705">
        <v>3.0654623999999999</v>
      </c>
      <c r="T3705">
        <v>2.5112994</v>
      </c>
      <c r="U3705">
        <v>0.7192709599999999</v>
      </c>
      <c r="V3705"/>
      <c r="W3705">
        <v>0.76304811999999989</v>
      </c>
      <c r="X3705"/>
      <c r="Y3705">
        <v>2.6716400000000001E-2</v>
      </c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  <c r="AW3705"/>
      <c r="AX3705"/>
      <c r="AY3705"/>
      <c r="AZ3705"/>
      <c r="BA3705"/>
      <c r="BB3705"/>
      <c r="BC3705"/>
    </row>
    <row r="3706" spans="1:55" x14ac:dyDescent="0.2">
      <c r="A3706" s="3" t="str">
        <f t="shared" si="57"/>
        <v>NepalAR6_FAO1992</v>
      </c>
      <c r="B3706" t="s">
        <v>295</v>
      </c>
      <c r="C3706" t="s">
        <v>296</v>
      </c>
      <c r="D3706" t="s">
        <v>300</v>
      </c>
      <c r="E3706" t="s">
        <v>76</v>
      </c>
      <c r="F3706">
        <v>20.917781675539569</v>
      </c>
      <c r="G3706">
        <v>1.0104167370357233</v>
      </c>
      <c r="H3706" t="s">
        <v>316</v>
      </c>
      <c r="I3706" t="s">
        <v>67</v>
      </c>
      <c r="J3706">
        <v>6.3667585029959567E-4</v>
      </c>
      <c r="K3706">
        <v>0.15926009772994992</v>
      </c>
      <c r="L3706">
        <v>2.646126392296352E-2</v>
      </c>
      <c r="M3706"/>
      <c r="N3706">
        <v>4.6257295109427086E-3</v>
      </c>
      <c r="O3706">
        <v>0.80965290883614383</v>
      </c>
      <c r="P3706">
        <v>3.5949750400000005</v>
      </c>
      <c r="Q3706">
        <v>0.90733984000000001</v>
      </c>
      <c r="R3706">
        <v>10.623803200000001</v>
      </c>
      <c r="S3706">
        <v>3.0447143999999997</v>
      </c>
      <c r="T3706">
        <v>2.5112994</v>
      </c>
      <c r="U3706">
        <v>0.7192709599999999</v>
      </c>
      <c r="V3706"/>
      <c r="W3706">
        <v>0.76304811999999989</v>
      </c>
      <c r="X3706"/>
      <c r="Y3706">
        <v>2.6716400000000001E-2</v>
      </c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  <c r="AW3706"/>
      <c r="AX3706"/>
      <c r="AY3706"/>
      <c r="AZ3706"/>
      <c r="BA3706"/>
      <c r="BB3706"/>
      <c r="BC3706"/>
    </row>
    <row r="3707" spans="1:55" x14ac:dyDescent="0.2">
      <c r="A3707" s="3" t="str">
        <f t="shared" si="57"/>
        <v>NepalAR6_FAO1993</v>
      </c>
      <c r="B3707" t="s">
        <v>295</v>
      </c>
      <c r="C3707" t="s">
        <v>296</v>
      </c>
      <c r="D3707" t="s">
        <v>300</v>
      </c>
      <c r="E3707" t="s">
        <v>73</v>
      </c>
      <c r="F3707">
        <v>21.77147493562142</v>
      </c>
      <c r="G3707">
        <v>1.0237037394074844</v>
      </c>
      <c r="H3707" t="s">
        <v>316</v>
      </c>
      <c r="I3707" t="s">
        <v>56</v>
      </c>
      <c r="J3707">
        <v>6.5953571054303873E-4</v>
      </c>
      <c r="K3707">
        <v>0.16264977066326219</v>
      </c>
      <c r="L3707">
        <v>2.6148778253428342E-2</v>
      </c>
      <c r="M3707"/>
      <c r="N3707">
        <v>5.1121938375381449E-3</v>
      </c>
      <c r="O3707">
        <v>0.80608925724577141</v>
      </c>
      <c r="P3707">
        <v>4.1314379199999998</v>
      </c>
      <c r="Q3707">
        <v>0.90978108000000002</v>
      </c>
      <c r="R3707">
        <v>10.6485144</v>
      </c>
      <c r="S3707">
        <v>3.0851730000000002</v>
      </c>
      <c r="T3707">
        <v>2.5112994</v>
      </c>
      <c r="U3707">
        <v>0.7192709599999999</v>
      </c>
      <c r="V3707"/>
      <c r="W3707">
        <v>0.76304811999999989</v>
      </c>
      <c r="X3707"/>
      <c r="Y3707">
        <v>2.6716400000000001E-2</v>
      </c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  <c r="AW3707"/>
      <c r="AX3707"/>
      <c r="AY3707"/>
      <c r="AZ3707"/>
      <c r="BA3707"/>
      <c r="BB3707"/>
      <c r="BC3707"/>
    </row>
    <row r="3708" spans="1:55" x14ac:dyDescent="0.2">
      <c r="A3708" s="3" t="str">
        <f t="shared" si="57"/>
        <v>NepalAR6_FAO1994</v>
      </c>
      <c r="B3708" t="s">
        <v>295</v>
      </c>
      <c r="C3708" t="s">
        <v>296</v>
      </c>
      <c r="D3708" t="s">
        <v>300</v>
      </c>
      <c r="E3708" t="s">
        <v>70</v>
      </c>
      <c r="F3708">
        <v>22.505590479169719</v>
      </c>
      <c r="G3708">
        <v>1.0326151686325629</v>
      </c>
      <c r="H3708" t="s">
        <v>313</v>
      </c>
      <c r="I3708" t="s">
        <v>57</v>
      </c>
      <c r="J3708">
        <v>6.7630433196179157E-4</v>
      </c>
      <c r="K3708">
        <v>0.17375442083108514</v>
      </c>
      <c r="L3708">
        <v>2.5997273901412651E-2</v>
      </c>
      <c r="M3708"/>
      <c r="N3708">
        <v>5.6963624268670868E-3</v>
      </c>
      <c r="O3708">
        <v>0.79455194284063513</v>
      </c>
      <c r="P3708">
        <v>3.8977844800000003</v>
      </c>
      <c r="Q3708">
        <v>0.94539868000000005</v>
      </c>
      <c r="R3708">
        <v>11.073318560000001</v>
      </c>
      <c r="S3708">
        <v>3.1934721000000001</v>
      </c>
      <c r="T3708">
        <v>2.5112994</v>
      </c>
      <c r="U3708">
        <v>0.7192709599999999</v>
      </c>
      <c r="V3708"/>
      <c r="W3708">
        <v>0.76304811999999989</v>
      </c>
      <c r="X3708"/>
      <c r="Y3708">
        <v>2.6716400000000001E-2</v>
      </c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/>
      <c r="AV3708"/>
      <c r="AW3708"/>
      <c r="AX3708"/>
      <c r="AY3708"/>
      <c r="AZ3708"/>
      <c r="BA3708"/>
      <c r="BB3708"/>
      <c r="BC3708"/>
    </row>
    <row r="3709" spans="1:55" x14ac:dyDescent="0.2">
      <c r="A3709" s="3" t="str">
        <f t="shared" si="57"/>
        <v>NepalAR6_FAO1995</v>
      </c>
      <c r="B3709" t="s">
        <v>295</v>
      </c>
      <c r="C3709" t="s">
        <v>296</v>
      </c>
      <c r="D3709" t="s">
        <v>300</v>
      </c>
      <c r="E3709" t="s">
        <v>68</v>
      </c>
      <c r="F3709">
        <v>23.649066103509206</v>
      </c>
      <c r="G3709">
        <v>1.0602313701590158</v>
      </c>
      <c r="H3709" t="s">
        <v>313</v>
      </c>
      <c r="I3709" t="s">
        <v>56</v>
      </c>
      <c r="J3709">
        <v>6.9460206747465347E-4</v>
      </c>
      <c r="K3709">
        <v>0.17371484082583896</v>
      </c>
      <c r="L3709">
        <v>2.5407791031934291E-2</v>
      </c>
      <c r="M3709"/>
      <c r="N3709">
        <v>5.602758240856656E-3</v>
      </c>
      <c r="O3709">
        <v>0.79527460990137011</v>
      </c>
      <c r="P3709">
        <v>4.2634313599999993</v>
      </c>
      <c r="Q3709">
        <v>0.9809031399999999</v>
      </c>
      <c r="R3709">
        <v>11.482844479999999</v>
      </c>
      <c r="S3709">
        <v>3.3219459000000002</v>
      </c>
      <c r="T3709">
        <v>2.4928322999999999</v>
      </c>
      <c r="U3709">
        <v>0.7192709599999999</v>
      </c>
      <c r="V3709"/>
      <c r="W3709">
        <v>0.76304811999999989</v>
      </c>
      <c r="X3709"/>
      <c r="Y3709">
        <v>2.6716400000000001E-2</v>
      </c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/>
      <c r="AV3709"/>
      <c r="AW3709"/>
      <c r="AX3709"/>
      <c r="AY3709"/>
      <c r="AZ3709"/>
      <c r="BA3709"/>
      <c r="BB3709"/>
      <c r="BC3709"/>
    </row>
    <row r="3710" spans="1:55" x14ac:dyDescent="0.2">
      <c r="A3710" s="3" t="str">
        <f t="shared" si="57"/>
        <v>NepalAR6_FAO1996</v>
      </c>
      <c r="B3710" t="s">
        <v>295</v>
      </c>
      <c r="C3710" t="s">
        <v>296</v>
      </c>
      <c r="D3710" t="s">
        <v>300</v>
      </c>
      <c r="E3710" t="s">
        <v>65</v>
      </c>
      <c r="F3710">
        <v>23.684424230037131</v>
      </c>
      <c r="G3710">
        <v>1.0395214385183342</v>
      </c>
      <c r="H3710" t="s">
        <v>313</v>
      </c>
      <c r="I3710" t="s">
        <v>57</v>
      </c>
      <c r="J3710">
        <v>6.8833014688835078E-4</v>
      </c>
      <c r="K3710">
        <v>0.17860264429555908</v>
      </c>
      <c r="L3710">
        <v>2.607297217517018E-2</v>
      </c>
      <c r="M3710"/>
      <c r="N3710">
        <v>5.2819523407009955E-3</v>
      </c>
      <c r="O3710">
        <v>0.79004243118856965</v>
      </c>
      <c r="P3710">
        <v>4.3045631999999996</v>
      </c>
      <c r="Q3710">
        <v>0.99956188000000001</v>
      </c>
      <c r="R3710">
        <v>11.670500000000001</v>
      </c>
      <c r="S3710">
        <v>3.4026993000000001</v>
      </c>
      <c r="T3710">
        <v>2.4907238</v>
      </c>
      <c r="U3710">
        <v>0.33882498</v>
      </c>
      <c r="V3710"/>
      <c r="W3710">
        <v>0.36285595999999998</v>
      </c>
      <c r="X3710"/>
      <c r="Y3710">
        <v>4.5667199999999998E-3</v>
      </c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/>
      <c r="AU3710"/>
      <c r="AV3710"/>
      <c r="AW3710"/>
      <c r="AX3710"/>
      <c r="AY3710"/>
      <c r="AZ3710"/>
      <c r="BA3710"/>
      <c r="BB3710"/>
      <c r="BC3710"/>
    </row>
    <row r="3711" spans="1:55" x14ac:dyDescent="0.2">
      <c r="A3711" s="3" t="str">
        <f t="shared" si="57"/>
        <v>NepalAR6_FAO1997</v>
      </c>
      <c r="B3711" t="s">
        <v>295</v>
      </c>
      <c r="C3711" t="s">
        <v>296</v>
      </c>
      <c r="D3711" t="s">
        <v>300</v>
      </c>
      <c r="E3711" t="s">
        <v>64</v>
      </c>
      <c r="F3711">
        <v>24.087915749465125</v>
      </c>
      <c r="G3711">
        <v>1.0360653666913509</v>
      </c>
      <c r="H3711" t="s">
        <v>310</v>
      </c>
      <c r="I3711" t="s">
        <v>56</v>
      </c>
      <c r="J3711">
        <v>6.7357384787929066E-4</v>
      </c>
      <c r="K3711">
        <v>0.18893350751424712</v>
      </c>
      <c r="L3711">
        <v>2.6327563779572277E-2</v>
      </c>
      <c r="M3711"/>
      <c r="N3711">
        <v>3.7765824551266956E-3</v>
      </c>
      <c r="O3711">
        <v>0.78096234625105398</v>
      </c>
      <c r="P3711">
        <v>4.2906340800000002</v>
      </c>
      <c r="Q3711">
        <v>1.0172623599999999</v>
      </c>
      <c r="R3711">
        <v>11.8208208</v>
      </c>
      <c r="S3711">
        <v>3.4569990000000002</v>
      </c>
      <c r="T3711">
        <v>2.4960211999999999</v>
      </c>
      <c r="U3711">
        <v>0.23115091999999998</v>
      </c>
      <c r="V3711"/>
      <c r="W3711">
        <v>0.25119491999999999</v>
      </c>
      <c r="X3711"/>
      <c r="Y3711">
        <v>4.7492599999999999E-3</v>
      </c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/>
      <c r="AU3711"/>
      <c r="AV3711"/>
      <c r="AW3711"/>
      <c r="AX3711"/>
      <c r="AY3711"/>
      <c r="AZ3711"/>
      <c r="BA3711"/>
      <c r="BB3711"/>
      <c r="BC3711"/>
    </row>
    <row r="3712" spans="1:55" x14ac:dyDescent="0.2">
      <c r="A3712" s="3" t="str">
        <f t="shared" si="57"/>
        <v>NepalAR6_FAO1998</v>
      </c>
      <c r="B3712" t="s">
        <v>295</v>
      </c>
      <c r="C3712" t="s">
        <v>296</v>
      </c>
      <c r="D3712" t="s">
        <v>300</v>
      </c>
      <c r="E3712" t="s">
        <v>62</v>
      </c>
      <c r="F3712">
        <v>24.735118959334581</v>
      </c>
      <c r="G3712">
        <v>1.0435293710374585</v>
      </c>
      <c r="H3712" t="s">
        <v>309</v>
      </c>
      <c r="I3712" t="s">
        <v>56</v>
      </c>
      <c r="J3712">
        <v>7.0149039081863064E-4</v>
      </c>
      <c r="K3712">
        <v>0.1902896980472768</v>
      </c>
      <c r="L3712">
        <v>2.6311939007421591E-2</v>
      </c>
      <c r="M3712"/>
      <c r="N3712">
        <v>4.5724461720172216E-3</v>
      </c>
      <c r="O3712">
        <v>0.77882591677328439</v>
      </c>
      <c r="P3712">
        <v>4.3130523199999997</v>
      </c>
      <c r="Q3712">
        <v>1.0321850199999998</v>
      </c>
      <c r="R3712">
        <v>11.95425584</v>
      </c>
      <c r="S3712">
        <v>3.5514843000000003</v>
      </c>
      <c r="T3712">
        <v>2.5142447999999997</v>
      </c>
      <c r="U3712">
        <v>0.39888099999999999</v>
      </c>
      <c r="V3712"/>
      <c r="W3712">
        <v>0.42412660000000002</v>
      </c>
      <c r="X3712"/>
      <c r="Y3712">
        <v>6.9208999999999998E-3</v>
      </c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/>
      <c r="AW3712"/>
      <c r="AX3712"/>
      <c r="AY3712"/>
      <c r="AZ3712"/>
      <c r="BA3712"/>
      <c r="BB3712"/>
      <c r="BC3712"/>
    </row>
    <row r="3713" spans="1:55" x14ac:dyDescent="0.2">
      <c r="A3713" s="3" t="str">
        <f t="shared" si="57"/>
        <v>NepalAR6_FAO1999</v>
      </c>
      <c r="B3713" t="s">
        <v>295</v>
      </c>
      <c r="C3713" t="s">
        <v>296</v>
      </c>
      <c r="D3713" t="s">
        <v>300</v>
      </c>
      <c r="E3713" t="s">
        <v>60</v>
      </c>
      <c r="F3713">
        <v>26.098883732439678</v>
      </c>
      <c r="G3713">
        <v>1.081005426607617</v>
      </c>
      <c r="H3713" t="s">
        <v>315</v>
      </c>
      <c r="I3713" t="s">
        <v>56</v>
      </c>
      <c r="J3713">
        <v>7.4021071074454995E-4</v>
      </c>
      <c r="K3713">
        <v>0.21346093587287884</v>
      </c>
      <c r="L3713">
        <v>2.557510706275927E-2</v>
      </c>
      <c r="M3713"/>
      <c r="N3713">
        <v>4.4829503514196099E-3</v>
      </c>
      <c r="O3713">
        <v>0.75648100671294227</v>
      </c>
      <c r="P3713">
        <v>4.4178158400000003</v>
      </c>
      <c r="Q3713">
        <v>1.0448253999999999</v>
      </c>
      <c r="R3713">
        <v>12.036285599999999</v>
      </c>
      <c r="S3713">
        <v>3.4796579999999997</v>
      </c>
      <c r="T3713">
        <v>2.7949983</v>
      </c>
      <c r="U3713">
        <v>0.42487325999999997</v>
      </c>
      <c r="V3713"/>
      <c r="W3713">
        <v>0.54983081999999994</v>
      </c>
      <c r="X3713"/>
      <c r="Y3713">
        <v>2.408428E-2</v>
      </c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/>
      <c r="AU3713"/>
      <c r="AV3713"/>
      <c r="AW3713"/>
      <c r="AX3713"/>
      <c r="AY3713"/>
      <c r="AZ3713"/>
      <c r="BA3713"/>
      <c r="BB3713"/>
      <c r="BC3713"/>
    </row>
    <row r="3714" spans="1:55" x14ac:dyDescent="0.2">
      <c r="A3714" s="3" t="str">
        <f t="shared" si="57"/>
        <v>NepalAR6_FAO2000</v>
      </c>
      <c r="B3714" t="s">
        <v>295</v>
      </c>
      <c r="C3714" t="s">
        <v>296</v>
      </c>
      <c r="D3714" t="s">
        <v>300</v>
      </c>
      <c r="E3714" t="s">
        <v>58</v>
      </c>
      <c r="F3714">
        <v>26.394201289720023</v>
      </c>
      <c r="G3714">
        <v>1.0747043420965421</v>
      </c>
      <c r="H3714" t="s">
        <v>307</v>
      </c>
      <c r="I3714" t="s">
        <v>136</v>
      </c>
      <c r="J3714">
        <v>7.3368632873247114E-4</v>
      </c>
      <c r="K3714">
        <v>0.22032961618857688</v>
      </c>
      <c r="L3714">
        <v>2.5919880751171995E-2</v>
      </c>
      <c r="M3714"/>
      <c r="N3714">
        <v>4.580551564069793E-3</v>
      </c>
      <c r="O3714">
        <v>0.74916995149618137</v>
      </c>
      <c r="P3714">
        <v>4.4436041599999996</v>
      </c>
      <c r="Q3714">
        <v>1.05853142</v>
      </c>
      <c r="R3714">
        <v>12.141446240000001</v>
      </c>
      <c r="S3714">
        <v>3.4776651000000003</v>
      </c>
      <c r="T3714">
        <v>2.8145064999999998</v>
      </c>
      <c r="U3714">
        <v>0.40616853999999997</v>
      </c>
      <c r="V3714"/>
      <c r="W3714">
        <v>0.43782312000000001</v>
      </c>
      <c r="X3714"/>
      <c r="Y3714">
        <v>6.5531000000000001E-3</v>
      </c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/>
      <c r="AU3714"/>
      <c r="AV3714"/>
      <c r="AW3714"/>
      <c r="AX3714"/>
      <c r="AY3714"/>
      <c r="AZ3714"/>
      <c r="BA3714"/>
      <c r="BB3714"/>
      <c r="BC3714"/>
    </row>
    <row r="3715" spans="1:55" x14ac:dyDescent="0.2">
      <c r="A3715" s="3" t="str">
        <f t="shared" ref="A3715:A3778" si="58">C3715&amp;D3715&amp;E3715</f>
        <v>NepalAR6_FAO2001</v>
      </c>
      <c r="B3715" t="s">
        <v>295</v>
      </c>
      <c r="C3715" t="s">
        <v>296</v>
      </c>
      <c r="D3715" t="s">
        <v>300</v>
      </c>
      <c r="E3715" t="s">
        <v>55</v>
      </c>
      <c r="F3715">
        <v>24.020025923509554</v>
      </c>
      <c r="G3715">
        <v>0.96249228989248958</v>
      </c>
      <c r="H3715" t="s">
        <v>309</v>
      </c>
      <c r="I3715" t="s">
        <v>69</v>
      </c>
      <c r="J3715">
        <v>6.6643842774179261E-4</v>
      </c>
      <c r="K3715">
        <v>0.2553766265417185</v>
      </c>
      <c r="L3715">
        <v>2.9270797457005115E-2</v>
      </c>
      <c r="M3715"/>
      <c r="N3715">
        <v>4.7626926117523968E-3</v>
      </c>
      <c r="O3715">
        <v>0.71058988338952389</v>
      </c>
      <c r="P3715">
        <v>4.3209403200000001</v>
      </c>
      <c r="Q3715">
        <v>1.0741208799999999</v>
      </c>
      <c r="R3715">
        <v>12.29001536</v>
      </c>
      <c r="S3715">
        <v>3.4906599000000003</v>
      </c>
      <c r="T3715">
        <v>2.8428877000000004</v>
      </c>
      <c r="U3715">
        <v>0.49086508000000001</v>
      </c>
      <c r="V3715"/>
      <c r="W3715">
        <v>0.51808286000000003</v>
      </c>
      <c r="X3715"/>
      <c r="Y3715">
        <v>1.6441279999999999E-2</v>
      </c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/>
      <c r="AW3715"/>
      <c r="AX3715"/>
      <c r="AY3715"/>
      <c r="AZ3715"/>
      <c r="BA3715"/>
      <c r="BB3715"/>
      <c r="BC3715"/>
    </row>
    <row r="3716" spans="1:55" x14ac:dyDescent="0.2">
      <c r="A3716" s="3" t="str">
        <f t="shared" si="58"/>
        <v>NepalAR6_FAO2002</v>
      </c>
      <c r="B3716" t="s">
        <v>295</v>
      </c>
      <c r="C3716" t="s">
        <v>296</v>
      </c>
      <c r="D3716" t="s">
        <v>300</v>
      </c>
      <c r="E3716" t="s">
        <v>52</v>
      </c>
      <c r="F3716">
        <v>23.159018903765528</v>
      </c>
      <c r="G3716">
        <v>0.914213491779725</v>
      </c>
      <c r="H3716" t="s">
        <v>313</v>
      </c>
      <c r="I3716" t="s">
        <v>61</v>
      </c>
      <c r="J3716">
        <v>6.2643225983870471E-4</v>
      </c>
      <c r="K3716">
        <v>0.23942049834822426</v>
      </c>
      <c r="L3716">
        <v>3.1177317120831969E-2</v>
      </c>
      <c r="M3716"/>
      <c r="N3716">
        <v>5.0045297895220985E-3</v>
      </c>
      <c r="O3716">
        <v>0.7243976547414217</v>
      </c>
      <c r="P3716">
        <v>4.3997849599999999</v>
      </c>
      <c r="Q3716">
        <v>1.08720452</v>
      </c>
      <c r="R3716">
        <v>12.41892432</v>
      </c>
      <c r="S3716">
        <v>3.3903051</v>
      </c>
      <c r="T3716">
        <v>2.8435994</v>
      </c>
      <c r="U3716">
        <v>0.11384100000000001</v>
      </c>
      <c r="V3716"/>
      <c r="W3716">
        <v>0.11629873999999998</v>
      </c>
      <c r="X3716"/>
      <c r="Y3716">
        <v>3.8228600000000004E-3</v>
      </c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/>
      <c r="AW3716"/>
      <c r="AX3716"/>
      <c r="AY3716"/>
      <c r="AZ3716"/>
      <c r="BA3716"/>
      <c r="BB3716"/>
      <c r="BC3716"/>
    </row>
    <row r="3717" spans="1:55" x14ac:dyDescent="0.2">
      <c r="A3717" s="3" t="str">
        <f t="shared" si="58"/>
        <v>NepalAR6_FAO2003</v>
      </c>
      <c r="B3717" t="s">
        <v>295</v>
      </c>
      <c r="C3717" t="s">
        <v>296</v>
      </c>
      <c r="D3717" t="s">
        <v>300</v>
      </c>
      <c r="E3717" t="s">
        <v>50</v>
      </c>
      <c r="F3717">
        <v>24.481879258643062</v>
      </c>
      <c r="G3717">
        <v>0.9532362635353856</v>
      </c>
      <c r="H3717" t="s">
        <v>310</v>
      </c>
      <c r="I3717" t="s">
        <v>59</v>
      </c>
      <c r="J3717">
        <v>6.4495583334651713E-4</v>
      </c>
      <c r="K3717">
        <v>0.2385663917627561</v>
      </c>
      <c r="L3717">
        <v>3.0266746784789002E-2</v>
      </c>
      <c r="M3717"/>
      <c r="N3717">
        <v>4.7912988525416617E-3</v>
      </c>
      <c r="O3717">
        <v>0.72637556259991332</v>
      </c>
      <c r="P3717">
        <v>4.3997849599999999</v>
      </c>
      <c r="Q3717">
        <v>1.1053582399999997</v>
      </c>
      <c r="R3717">
        <v>12.647148639999999</v>
      </c>
      <c r="S3717">
        <v>3.3563166</v>
      </c>
      <c r="T3717">
        <v>2.8427457</v>
      </c>
      <c r="U3717">
        <v>0.8672488599999999</v>
      </c>
      <c r="V3717"/>
      <c r="W3717">
        <v>0.89210148</v>
      </c>
      <c r="X3717"/>
      <c r="Y3717">
        <v>2.4138779999999999E-2</v>
      </c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/>
      <c r="AW3717"/>
      <c r="AX3717"/>
      <c r="AY3717"/>
      <c r="AZ3717"/>
      <c r="BA3717"/>
      <c r="BB3717"/>
      <c r="BC3717"/>
    </row>
    <row r="3718" spans="1:55" x14ac:dyDescent="0.2">
      <c r="A3718" s="3" t="str">
        <f t="shared" si="58"/>
        <v>NepalAR6_FAO2004</v>
      </c>
      <c r="B3718" t="s">
        <v>295</v>
      </c>
      <c r="C3718" t="s">
        <v>296</v>
      </c>
      <c r="D3718" t="s">
        <v>300</v>
      </c>
      <c r="E3718" t="s">
        <v>46</v>
      </c>
      <c r="F3718">
        <v>24.548362227086951</v>
      </c>
      <c r="G3718">
        <v>0.94402381433319693</v>
      </c>
      <c r="H3718" t="s">
        <v>313</v>
      </c>
      <c r="I3718" t="s">
        <v>72</v>
      </c>
      <c r="J3718">
        <v>6.1709319689958104E-4</v>
      </c>
      <c r="K3718">
        <v>0.23194906573506774</v>
      </c>
      <c r="L3718">
        <v>3.0956753699421267E-2</v>
      </c>
      <c r="M3718"/>
      <c r="N3718">
        <v>4.5990848169669262E-3</v>
      </c>
      <c r="O3718">
        <v>0.73249509574854399</v>
      </c>
      <c r="P3718">
        <v>4.4418715199999994</v>
      </c>
      <c r="Q3718">
        <v>1.1229811600000001</v>
      </c>
      <c r="R3718">
        <v>12.865028799999999</v>
      </c>
      <c r="S3718">
        <v>3.4382984999999997</v>
      </c>
      <c r="T3718">
        <v>2.8380729000000002</v>
      </c>
      <c r="U3718">
        <v>0.70781691999999996</v>
      </c>
      <c r="V3718"/>
      <c r="W3718">
        <v>0.73114645999999994</v>
      </c>
      <c r="X3718"/>
      <c r="Y3718">
        <v>2.9116919999999998E-2</v>
      </c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/>
      <c r="AW3718"/>
      <c r="AX3718"/>
      <c r="AY3718"/>
      <c r="AZ3718"/>
      <c r="BA3718"/>
      <c r="BB3718"/>
      <c r="BC3718"/>
    </row>
    <row r="3719" spans="1:55" x14ac:dyDescent="0.2">
      <c r="A3719" s="3" t="str">
        <f t="shared" si="58"/>
        <v>NepalAR6_FAO2005</v>
      </c>
      <c r="B3719" t="s">
        <v>295</v>
      </c>
      <c r="C3719" t="s">
        <v>296</v>
      </c>
      <c r="D3719" t="s">
        <v>300</v>
      </c>
      <c r="E3719" t="s">
        <v>43</v>
      </c>
      <c r="F3719">
        <v>25.282460878997288</v>
      </c>
      <c r="G3719">
        <v>0.96185486303832435</v>
      </c>
      <c r="H3719" t="s">
        <v>313</v>
      </c>
      <c r="I3719" t="s">
        <v>72</v>
      </c>
      <c r="J3719">
        <v>6.2135161987938244E-4</v>
      </c>
      <c r="K3719">
        <v>0.24275855034114505</v>
      </c>
      <c r="L3719">
        <v>3.0807458604721297E-2</v>
      </c>
      <c r="M3719"/>
      <c r="N3719">
        <v>4.5248759821095849E-3</v>
      </c>
      <c r="O3719">
        <v>0.72190911507202404</v>
      </c>
      <c r="P3719">
        <v>4.3914372799999999</v>
      </c>
      <c r="Q3719">
        <v>1.14339762</v>
      </c>
      <c r="R3719">
        <v>13.113141759999998</v>
      </c>
      <c r="S3719">
        <v>3.4570262999999999</v>
      </c>
      <c r="T3719">
        <v>2.8299956000000002</v>
      </c>
      <c r="U3719">
        <v>0.72595847999999996</v>
      </c>
      <c r="V3719"/>
      <c r="W3719">
        <v>0.77089814000000001</v>
      </c>
      <c r="X3719"/>
      <c r="Y3719">
        <v>3.0490200000000002E-2</v>
      </c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/>
      <c r="AW3719"/>
      <c r="AX3719"/>
      <c r="AY3719"/>
      <c r="AZ3719"/>
      <c r="BA3719"/>
      <c r="BB3719"/>
      <c r="BC3719"/>
    </row>
    <row r="3720" spans="1:55" x14ac:dyDescent="0.2">
      <c r="A3720" s="3" t="str">
        <f t="shared" si="58"/>
        <v>NepalAR6_FAO2006</v>
      </c>
      <c r="B3720" t="s">
        <v>295</v>
      </c>
      <c r="C3720" t="s">
        <v>296</v>
      </c>
      <c r="D3720" t="s">
        <v>300</v>
      </c>
      <c r="E3720" t="s">
        <v>39</v>
      </c>
      <c r="F3720">
        <v>24.785741695022118</v>
      </c>
      <c r="G3720">
        <v>0.93464190956059789</v>
      </c>
      <c r="H3720" t="s">
        <v>313</v>
      </c>
      <c r="I3720" t="s">
        <v>75</v>
      </c>
      <c r="J3720">
        <v>5.8801530728102083E-4</v>
      </c>
      <c r="K3720">
        <v>0.22660357239889986</v>
      </c>
      <c r="L3720">
        <v>3.2086851874740127E-2</v>
      </c>
      <c r="M3720"/>
      <c r="N3720">
        <v>4.6478334769032292E-3</v>
      </c>
      <c r="O3720">
        <v>0.7366617422494568</v>
      </c>
      <c r="P3720">
        <v>4.4134203200000002</v>
      </c>
      <c r="Q3720">
        <v>1.16159284</v>
      </c>
      <c r="R3720">
        <v>13.3372616</v>
      </c>
      <c r="S3720">
        <v>3.5405096999999999</v>
      </c>
      <c r="T3720">
        <v>2.8290940999999998</v>
      </c>
      <c r="U3720">
        <v>0.44317886000000001</v>
      </c>
      <c r="V3720"/>
      <c r="W3720">
        <v>0.44873464000000002</v>
      </c>
      <c r="X3720"/>
      <c r="Y3720">
        <v>1.289364E-2</v>
      </c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/>
      <c r="AW3720"/>
      <c r="AX3720"/>
      <c r="AY3720"/>
      <c r="AZ3720"/>
      <c r="BA3720"/>
      <c r="BB3720"/>
      <c r="BC3720"/>
    </row>
    <row r="3721" spans="1:55" x14ac:dyDescent="0.2">
      <c r="A3721" s="3" t="str">
        <f t="shared" si="58"/>
        <v>NepalAR6_FAO2007</v>
      </c>
      <c r="B3721" t="s">
        <v>295</v>
      </c>
      <c r="C3721" t="s">
        <v>296</v>
      </c>
      <c r="D3721" t="s">
        <v>300</v>
      </c>
      <c r="E3721" t="s">
        <v>37</v>
      </c>
      <c r="F3721">
        <v>24.866772765969774</v>
      </c>
      <c r="G3721">
        <v>0.93086373863740379</v>
      </c>
      <c r="H3721" t="s">
        <v>313</v>
      </c>
      <c r="I3721" t="s">
        <v>75</v>
      </c>
      <c r="J3721">
        <v>5.8001501899272712E-4</v>
      </c>
      <c r="K3721">
        <v>0.23156623110232602</v>
      </c>
      <c r="L3721">
        <v>3.264213191295201E-2</v>
      </c>
      <c r="M3721"/>
      <c r="N3721">
        <v>4.6447523000677426E-3</v>
      </c>
      <c r="O3721">
        <v>0.73114688468465427</v>
      </c>
      <c r="P3721">
        <v>4.1003211199999994</v>
      </c>
      <c r="Q3721">
        <v>1.1900125000000001</v>
      </c>
      <c r="R3721">
        <v>13.677139199999999</v>
      </c>
      <c r="S3721">
        <v>3.5629229999999996</v>
      </c>
      <c r="T3721">
        <v>2.8252337999999999</v>
      </c>
      <c r="U3721">
        <v>0.30247156000000003</v>
      </c>
      <c r="V3721"/>
      <c r="W3721">
        <v>0.30247156000000003</v>
      </c>
      <c r="X3721"/>
      <c r="Y3721">
        <v>1.1138859999999999E-2</v>
      </c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/>
      <c r="AW3721"/>
      <c r="AX3721"/>
      <c r="AY3721"/>
      <c r="AZ3721"/>
      <c r="BA3721"/>
      <c r="BB3721"/>
      <c r="BC3721"/>
    </row>
    <row r="3722" spans="1:55" x14ac:dyDescent="0.2">
      <c r="A3722" s="3" t="str">
        <f t="shared" si="58"/>
        <v>NepalAR6_FAO2008</v>
      </c>
      <c r="B3722" t="s">
        <v>295</v>
      </c>
      <c r="C3722" t="s">
        <v>296</v>
      </c>
      <c r="D3722" t="s">
        <v>300</v>
      </c>
      <c r="E3722" t="s">
        <v>33</v>
      </c>
      <c r="F3722">
        <v>26.327062723605344</v>
      </c>
      <c r="G3722">
        <v>0.97937316114004991</v>
      </c>
      <c r="H3722" t="s">
        <v>310</v>
      </c>
      <c r="I3722" t="s">
        <v>131</v>
      </c>
      <c r="J3722">
        <v>6.1095756664769651E-4</v>
      </c>
      <c r="K3722">
        <v>0.23308149548368093</v>
      </c>
      <c r="L3722">
        <v>3.1454801509331949E-2</v>
      </c>
      <c r="M3722"/>
      <c r="N3722">
        <v>4.280766190409499E-3</v>
      </c>
      <c r="O3722">
        <v>0.73118293681657764</v>
      </c>
      <c r="P3722">
        <v>4.4128926399999999</v>
      </c>
      <c r="Q3722">
        <v>1.21344904</v>
      </c>
      <c r="R3722">
        <v>13.95020272</v>
      </c>
      <c r="S3722">
        <v>3.6735153000000005</v>
      </c>
      <c r="T3722">
        <v>2.8230981000000002</v>
      </c>
      <c r="U3722">
        <v>0.59013946000000006</v>
      </c>
      <c r="V3722"/>
      <c r="W3722">
        <v>0.63289116000000001</v>
      </c>
      <c r="X3722"/>
      <c r="Y3722">
        <v>2.6261360000000001E-2</v>
      </c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/>
      <c r="AV3722"/>
      <c r="AW3722"/>
      <c r="AX3722"/>
      <c r="AY3722"/>
      <c r="AZ3722"/>
      <c r="BA3722"/>
      <c r="BB3722"/>
      <c r="BC3722"/>
    </row>
    <row r="3723" spans="1:55" x14ac:dyDescent="0.2">
      <c r="A3723" s="3" t="str">
        <f t="shared" si="58"/>
        <v>NepalAR6_FAO2009</v>
      </c>
      <c r="B3723" t="s">
        <v>295</v>
      </c>
      <c r="C3723" t="s">
        <v>296</v>
      </c>
      <c r="D3723" t="s">
        <v>300</v>
      </c>
      <c r="E3723" t="s">
        <v>31</v>
      </c>
      <c r="F3723">
        <v>28.247633795224129</v>
      </c>
      <c r="G3723">
        <v>1.0451657771859617</v>
      </c>
      <c r="H3723" t="s">
        <v>310</v>
      </c>
      <c r="I3723" t="s">
        <v>66</v>
      </c>
      <c r="J3723">
        <v>6.5652481674295302E-4</v>
      </c>
      <c r="K3723">
        <v>0.23803305923499218</v>
      </c>
      <c r="L3723">
        <v>2.9897038205726294E-2</v>
      </c>
      <c r="M3723"/>
      <c r="N3723">
        <v>1.6213747435278446E-2</v>
      </c>
      <c r="O3723">
        <v>0.71585615512400302</v>
      </c>
      <c r="P3723">
        <v>4.4319135999999997</v>
      </c>
      <c r="Q3723">
        <v>1.2469249799999997</v>
      </c>
      <c r="R3723">
        <v>14.348029919999998</v>
      </c>
      <c r="S3723">
        <v>3.9027533999999995</v>
      </c>
      <c r="T3723">
        <v>2.8222331000000001</v>
      </c>
      <c r="U3723">
        <v>0.84984027999999989</v>
      </c>
      <c r="V3723"/>
      <c r="W3723">
        <v>0.91161632000000004</v>
      </c>
      <c r="X3723"/>
      <c r="Y3723">
        <v>3.996152E-2</v>
      </c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/>
      <c r="AV3723"/>
      <c r="AW3723"/>
      <c r="AX3723"/>
      <c r="AY3723"/>
      <c r="AZ3723"/>
      <c r="BA3723"/>
      <c r="BB3723"/>
      <c r="BC3723"/>
    </row>
    <row r="3724" spans="1:55" x14ac:dyDescent="0.2">
      <c r="A3724" s="3" t="str">
        <f t="shared" si="58"/>
        <v>NepalAR6_FAO2010</v>
      </c>
      <c r="B3724" t="s">
        <v>295</v>
      </c>
      <c r="C3724" t="s">
        <v>296</v>
      </c>
      <c r="D3724" t="s">
        <v>300</v>
      </c>
      <c r="E3724" t="s">
        <v>30</v>
      </c>
      <c r="F3724">
        <v>29.522416979302658</v>
      </c>
      <c r="G3724">
        <v>1.0869187694252935</v>
      </c>
      <c r="H3724" t="s">
        <v>309</v>
      </c>
      <c r="I3724" t="s">
        <v>67</v>
      </c>
      <c r="J3724">
        <v>6.592506325366884E-4</v>
      </c>
      <c r="K3724">
        <v>0.25262421983659317</v>
      </c>
      <c r="L3724">
        <v>2.9161861741174664E-2</v>
      </c>
      <c r="M3724"/>
      <c r="N3724">
        <v>1.7583248700942286E-2</v>
      </c>
      <c r="O3724">
        <v>0.70063066972128984</v>
      </c>
      <c r="P3724">
        <v>4.2192803200000002</v>
      </c>
      <c r="Q3724">
        <v>1.2739239</v>
      </c>
      <c r="R3724">
        <v>14.669008959999999</v>
      </c>
      <c r="S3724">
        <v>4.0507466999999995</v>
      </c>
      <c r="T3724">
        <v>2.8214489999999999</v>
      </c>
      <c r="U3724">
        <v>1.0641518400000001</v>
      </c>
      <c r="V3724"/>
      <c r="W3724">
        <v>1.1018381599999998</v>
      </c>
      <c r="X3724"/>
      <c r="Y3724">
        <v>3.2250419999999995E-2</v>
      </c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/>
      <c r="AW3724"/>
      <c r="AX3724"/>
      <c r="AY3724"/>
      <c r="AZ3724"/>
      <c r="BA3724"/>
      <c r="BB3724"/>
      <c r="BC3724"/>
    </row>
    <row r="3725" spans="1:55" x14ac:dyDescent="0.2">
      <c r="A3725" s="3" t="str">
        <f t="shared" si="58"/>
        <v>NepalAR6_FAO2011</v>
      </c>
      <c r="B3725" t="s">
        <v>295</v>
      </c>
      <c r="C3725" t="s">
        <v>296</v>
      </c>
      <c r="D3725" t="s">
        <v>300</v>
      </c>
      <c r="E3725" t="s">
        <v>29</v>
      </c>
      <c r="F3725">
        <v>37.498447545680456</v>
      </c>
      <c r="G3725">
        <v>1.3752621879288298</v>
      </c>
      <c r="H3725" t="s">
        <v>287</v>
      </c>
      <c r="I3725" t="s">
        <v>133</v>
      </c>
      <c r="J3725">
        <v>8.3485652272368685E-4</v>
      </c>
      <c r="K3725">
        <v>0.20866369397132858</v>
      </c>
      <c r="L3725">
        <v>2.3345932429395064E-2</v>
      </c>
      <c r="M3725"/>
      <c r="N3725">
        <v>2.118221025103471E-2</v>
      </c>
      <c r="O3725">
        <v>0.74680816334824163</v>
      </c>
      <c r="P3725">
        <v>4.2625392</v>
      </c>
      <c r="Q3725">
        <v>1.3118783199999997</v>
      </c>
      <c r="R3725">
        <v>14.987686880000002</v>
      </c>
      <c r="S3725">
        <v>4.2705117000000001</v>
      </c>
      <c r="T3725">
        <v>2.8188452000000002</v>
      </c>
      <c r="U3725">
        <v>0.63100833999999995</v>
      </c>
      <c r="V3725"/>
      <c r="W3725">
        <v>0.64563218000000011</v>
      </c>
      <c r="X3725"/>
      <c r="Y3725">
        <v>1.2106159999999999E-2</v>
      </c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/>
      <c r="AV3725"/>
      <c r="AW3725"/>
      <c r="AX3725"/>
      <c r="AY3725"/>
      <c r="AZ3725"/>
      <c r="BA3725"/>
      <c r="BB3725"/>
      <c r="BC3725"/>
    </row>
    <row r="3726" spans="1:55" x14ac:dyDescent="0.2">
      <c r="A3726" s="3" t="str">
        <f t="shared" si="58"/>
        <v>NepalAR6_FAO2012</v>
      </c>
      <c r="B3726" t="s">
        <v>295</v>
      </c>
      <c r="C3726" t="s">
        <v>296</v>
      </c>
      <c r="D3726" t="s">
        <v>300</v>
      </c>
      <c r="E3726" t="s">
        <v>28</v>
      </c>
      <c r="F3726">
        <v>39.030025775122013</v>
      </c>
      <c r="G3726">
        <v>1.4280656676746668</v>
      </c>
      <c r="H3726" t="s">
        <v>304</v>
      </c>
      <c r="I3726" t="s">
        <v>119</v>
      </c>
      <c r="J3726">
        <v>8.5937558525335913E-4</v>
      </c>
      <c r="K3726">
        <v>0.20832267900747695</v>
      </c>
      <c r="L3726">
        <v>2.2801517197177306E-2</v>
      </c>
      <c r="M3726"/>
      <c r="N3726">
        <v>2.6287453815979259E-2</v>
      </c>
      <c r="O3726">
        <v>0.74258834997936651</v>
      </c>
      <c r="P3726">
        <v>4.3622788799999999</v>
      </c>
      <c r="Q3726">
        <v>1.3405074800000003</v>
      </c>
      <c r="R3726">
        <v>15.27667872</v>
      </c>
      <c r="S3726">
        <v>4.3456413000000005</v>
      </c>
      <c r="T3726">
        <v>2.8177108</v>
      </c>
      <c r="U3726">
        <v>1.0863178400000002</v>
      </c>
      <c r="V3726"/>
      <c r="W3726">
        <v>1.1209061200000001</v>
      </c>
      <c r="X3726"/>
      <c r="Y3726">
        <v>2.535128E-2</v>
      </c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/>
      <c r="AV3726"/>
      <c r="AW3726"/>
      <c r="AX3726"/>
      <c r="AY3726"/>
      <c r="AZ3726"/>
      <c r="BA3726"/>
      <c r="BB3726"/>
      <c r="BC3726"/>
    </row>
    <row r="3727" spans="1:55" x14ac:dyDescent="0.2">
      <c r="A3727" s="3" t="str">
        <f t="shared" si="58"/>
        <v>NepalAR6_FAO2013</v>
      </c>
      <c r="B3727" t="s">
        <v>295</v>
      </c>
      <c r="C3727" t="s">
        <v>296</v>
      </c>
      <c r="D3727" t="s">
        <v>300</v>
      </c>
      <c r="E3727" t="s">
        <v>27</v>
      </c>
      <c r="F3727">
        <v>39.712641732372298</v>
      </c>
      <c r="G3727">
        <v>1.4503428213763718</v>
      </c>
      <c r="H3727" t="s">
        <v>304</v>
      </c>
      <c r="I3727" t="s">
        <v>116</v>
      </c>
      <c r="J3727">
        <v>8.6308992001398442E-4</v>
      </c>
      <c r="K3727">
        <v>0.21353670816487041</v>
      </c>
      <c r="L3727">
        <v>2.2774898492169102E-2</v>
      </c>
      <c r="M3727"/>
      <c r="N3727">
        <v>2.8781766967375229E-2</v>
      </c>
      <c r="O3727">
        <v>0.73490662637558524</v>
      </c>
      <c r="P3727">
        <v>4.0463291200000002</v>
      </c>
      <c r="Q3727">
        <v>1.3632276399999999</v>
      </c>
      <c r="R3727">
        <v>15.521255679999999</v>
      </c>
      <c r="S3727">
        <v>4.5468150000000005</v>
      </c>
      <c r="T3727">
        <v>2.8179791000000001</v>
      </c>
      <c r="U3727">
        <v>1.1664207000000002</v>
      </c>
      <c r="V3727"/>
      <c r="W3727">
        <v>1.1773116399999999</v>
      </c>
      <c r="X3727"/>
      <c r="Y3727">
        <v>2.5640099999999996E-2</v>
      </c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/>
      <c r="AW3727"/>
      <c r="AX3727"/>
      <c r="AY3727"/>
      <c r="AZ3727"/>
      <c r="BA3727"/>
      <c r="BB3727"/>
      <c r="BC3727"/>
    </row>
    <row r="3728" spans="1:55" x14ac:dyDescent="0.2">
      <c r="A3728" s="3" t="str">
        <f t="shared" si="58"/>
        <v>NepalAR6_FAO2014</v>
      </c>
      <c r="B3728" t="s">
        <v>295</v>
      </c>
      <c r="C3728" t="s">
        <v>296</v>
      </c>
      <c r="D3728" t="s">
        <v>300</v>
      </c>
      <c r="E3728" t="s">
        <v>24</v>
      </c>
      <c r="F3728">
        <v>41.098425923693043</v>
      </c>
      <c r="G3728">
        <v>1.496550407448469</v>
      </c>
      <c r="H3728" t="s">
        <v>303</v>
      </c>
      <c r="I3728" t="s">
        <v>116</v>
      </c>
      <c r="J3728">
        <v>8.8135364233575596E-4</v>
      </c>
      <c r="K3728">
        <v>0.23217739861351605</v>
      </c>
      <c r="L3728">
        <v>2.2359955277263532E-2</v>
      </c>
      <c r="M3728"/>
      <c r="N3728">
        <v>2.8784557398778773E-2</v>
      </c>
      <c r="O3728">
        <v>0.7166780887104417</v>
      </c>
      <c r="P3728">
        <v>4.2354072000000009</v>
      </c>
      <c r="Q3728">
        <v>1.35839208</v>
      </c>
      <c r="R3728">
        <v>15.45485504</v>
      </c>
      <c r="S3728">
        <v>4.7232548999999997</v>
      </c>
      <c r="T3728">
        <v>2.8207466999999999</v>
      </c>
      <c r="U3728">
        <v>1.0469203600000001</v>
      </c>
      <c r="V3728"/>
      <c r="W3728">
        <v>1.1233229599999999</v>
      </c>
      <c r="X3728"/>
      <c r="Y3728">
        <v>4.1552800000000008E-2</v>
      </c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/>
      <c r="AW3728"/>
      <c r="AX3728"/>
      <c r="AY3728"/>
      <c r="AZ3728"/>
      <c r="BA3728"/>
      <c r="BB3728"/>
      <c r="BC3728"/>
    </row>
    <row r="3729" spans="1:55" x14ac:dyDescent="0.2">
      <c r="A3729" s="3" t="str">
        <f t="shared" si="58"/>
        <v>NepalAR6_FAO2015</v>
      </c>
      <c r="B3729" t="s">
        <v>295</v>
      </c>
      <c r="C3729" t="s">
        <v>296</v>
      </c>
      <c r="D3729" t="s">
        <v>300</v>
      </c>
      <c r="E3729" t="s">
        <v>22</v>
      </c>
      <c r="F3729">
        <v>40.064634316087627</v>
      </c>
      <c r="G3729">
        <v>1.451074346864357</v>
      </c>
      <c r="H3729" t="s">
        <v>302</v>
      </c>
      <c r="I3729" t="s">
        <v>116</v>
      </c>
      <c r="J3729">
        <v>8.6072248073039068E-4</v>
      </c>
      <c r="K3729">
        <v>0.23284549000395946</v>
      </c>
      <c r="L3729">
        <v>2.3299015774466358E-2</v>
      </c>
      <c r="M3729"/>
      <c r="N3729">
        <v>3.7239825733312623E-2</v>
      </c>
      <c r="O3729">
        <v>0.70661566848826152</v>
      </c>
      <c r="P3729">
        <v>4.05993184</v>
      </c>
      <c r="Q3729">
        <v>1.3601640800000001</v>
      </c>
      <c r="R3729">
        <v>15.448634400000001</v>
      </c>
      <c r="S3729">
        <v>4.7666618999999999</v>
      </c>
      <c r="T3729">
        <v>2.8198220000000003</v>
      </c>
      <c r="U3729">
        <v>0.15139927999999997</v>
      </c>
      <c r="V3729"/>
      <c r="W3729">
        <v>0.15889510000000001</v>
      </c>
      <c r="X3729"/>
      <c r="Y3729">
        <v>6.1661600000000004E-3</v>
      </c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/>
      <c r="AV3729"/>
      <c r="AW3729"/>
      <c r="AX3729"/>
      <c r="AY3729"/>
      <c r="AZ3729"/>
      <c r="BA3729"/>
      <c r="BB3729"/>
      <c r="BC3729"/>
    </row>
    <row r="3730" spans="1:55" x14ac:dyDescent="0.2">
      <c r="A3730" s="3" t="str">
        <f t="shared" si="58"/>
        <v>NepalAR6_FAO2016</v>
      </c>
      <c r="B3730" t="s">
        <v>295</v>
      </c>
      <c r="C3730" t="s">
        <v>296</v>
      </c>
      <c r="D3730" t="s">
        <v>300</v>
      </c>
      <c r="E3730" t="s">
        <v>21</v>
      </c>
      <c r="F3730">
        <v>46.480230104920082</v>
      </c>
      <c r="G3730">
        <v>1.6682789492493277</v>
      </c>
      <c r="H3730" t="s">
        <v>303</v>
      </c>
      <c r="I3730" t="s">
        <v>49</v>
      </c>
      <c r="J3730">
        <v>9.8653913893513166E-4</v>
      </c>
      <c r="K3730">
        <v>0.26272824291659436</v>
      </c>
      <c r="L3730">
        <v>2.0365472308521045E-2</v>
      </c>
      <c r="M3730"/>
      <c r="N3730">
        <v>4.802041631381114E-2</v>
      </c>
      <c r="O3730">
        <v>0.66888586846107345</v>
      </c>
      <c r="P3730">
        <v>3.88208464</v>
      </c>
      <c r="Q3730">
        <v>1.3898962799999999</v>
      </c>
      <c r="R3730">
        <v>15.599083040000002</v>
      </c>
      <c r="S3730">
        <v>4.8571887</v>
      </c>
      <c r="T3730">
        <v>2.7606037000000003</v>
      </c>
      <c r="U3730">
        <v>2.5924686800000001</v>
      </c>
      <c r="V3730"/>
      <c r="W3730">
        <v>2.7961917199999999</v>
      </c>
      <c r="X3730"/>
      <c r="Y3730">
        <v>0.10366944000000002</v>
      </c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/>
      <c r="AW3730"/>
      <c r="AX3730"/>
      <c r="AY3730"/>
      <c r="AZ3730"/>
      <c r="BA3730"/>
      <c r="BB3730"/>
      <c r="BC3730"/>
    </row>
    <row r="3731" spans="1:55" x14ac:dyDescent="0.2">
      <c r="A3731" s="3" t="str">
        <f t="shared" si="58"/>
        <v>NepalAR6_FAO2017</v>
      </c>
      <c r="B3731" t="s">
        <v>295</v>
      </c>
      <c r="C3731" t="s">
        <v>296</v>
      </c>
      <c r="D3731" t="s">
        <v>300</v>
      </c>
      <c r="E3731" t="s">
        <v>20</v>
      </c>
      <c r="F3731">
        <v>47.544417026921074</v>
      </c>
      <c r="G3731">
        <v>1.6869637150189289</v>
      </c>
      <c r="H3731" t="s">
        <v>257</v>
      </c>
      <c r="I3731" t="s">
        <v>49</v>
      </c>
      <c r="J3731">
        <v>9.9518026404924256E-4</v>
      </c>
      <c r="K3731">
        <v>0.29409945581315006</v>
      </c>
      <c r="L3731">
        <v>2.0185695658161088E-2</v>
      </c>
      <c r="M3731"/>
      <c r="N3731">
        <v>6.4613264650201549E-2</v>
      </c>
      <c r="O3731">
        <v>0.62110158387848735</v>
      </c>
      <c r="P3731">
        <v>4.4220291200000004</v>
      </c>
      <c r="Q3731">
        <v>1.3994532999999998</v>
      </c>
      <c r="R3731">
        <v>15.67402176</v>
      </c>
      <c r="S3731">
        <v>4.8705384</v>
      </c>
      <c r="T3731">
        <v>2.7454468000000003</v>
      </c>
      <c r="U3731">
        <v>0.67605971999999992</v>
      </c>
      <c r="V3731"/>
      <c r="W3731">
        <v>0.68692335999999998</v>
      </c>
      <c r="X3731"/>
      <c r="Y3731">
        <v>1.7356799999999999E-2</v>
      </c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  <c r="AW3731"/>
      <c r="AX3731"/>
      <c r="AY3731"/>
      <c r="AZ3731"/>
      <c r="BA3731"/>
      <c r="BB3731"/>
      <c r="BC3731"/>
    </row>
    <row r="3732" spans="1:55" x14ac:dyDescent="0.2">
      <c r="A3732" s="3" t="str">
        <f t="shared" si="58"/>
        <v>NepalAR6_FAO2018</v>
      </c>
      <c r="B3732" t="s">
        <v>295</v>
      </c>
      <c r="C3732" t="s">
        <v>296</v>
      </c>
      <c r="D3732" t="s">
        <v>300</v>
      </c>
      <c r="E3732" t="s">
        <v>19</v>
      </c>
      <c r="F3732">
        <v>49.630619673328113</v>
      </c>
      <c r="G3732">
        <v>1.7410152273376218</v>
      </c>
      <c r="H3732" t="s">
        <v>305</v>
      </c>
      <c r="I3732" t="s">
        <v>130</v>
      </c>
      <c r="J3732">
        <v>1.0140488382020696E-3</v>
      </c>
      <c r="K3732">
        <v>0.3143188336267877</v>
      </c>
      <c r="L3732">
        <v>1.9601657844214387E-2</v>
      </c>
      <c r="M3732"/>
      <c r="N3732">
        <v>6.8425500675846643E-2</v>
      </c>
      <c r="O3732">
        <v>0.59765400785315126</v>
      </c>
      <c r="P3732">
        <v>4.1858297600000007</v>
      </c>
      <c r="Q3732">
        <v>1.42872328</v>
      </c>
      <c r="R3732">
        <v>15.921294239999998</v>
      </c>
      <c r="S3732">
        <v>5.1601641000000003</v>
      </c>
      <c r="T3732">
        <v>2.7474331000000003</v>
      </c>
      <c r="U3732">
        <v>0.41773217999999995</v>
      </c>
      <c r="V3732"/>
      <c r="W3732">
        <v>0.47590063999999993</v>
      </c>
      <c r="X3732"/>
      <c r="Y3732">
        <v>2.9070579999999999E-2</v>
      </c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/>
      <c r="AW3732"/>
      <c r="AX3732"/>
      <c r="AY3732"/>
      <c r="AZ3732"/>
      <c r="BA3732"/>
      <c r="BB3732"/>
      <c r="BC3732"/>
    </row>
    <row r="3733" spans="1:55" x14ac:dyDescent="0.2">
      <c r="A3733" s="3" t="str">
        <f t="shared" si="58"/>
        <v>NepalAR6_FAO2019</v>
      </c>
      <c r="B3733" t="s">
        <v>295</v>
      </c>
      <c r="C3733" t="s">
        <v>296</v>
      </c>
      <c r="D3733" t="s">
        <v>300</v>
      </c>
      <c r="E3733" t="s">
        <v>18</v>
      </c>
      <c r="F3733">
        <v>49.795557898013662</v>
      </c>
      <c r="G3733">
        <v>1.7270637234464079</v>
      </c>
      <c r="H3733" t="s">
        <v>257</v>
      </c>
      <c r="I3733" t="s">
        <v>124</v>
      </c>
      <c r="J3733">
        <v>1.0120062883302863E-3</v>
      </c>
      <c r="K3733">
        <v>0.28118613527743197</v>
      </c>
      <c r="L3733">
        <v>1.9800314733032186E-2</v>
      </c>
      <c r="M3733"/>
      <c r="N3733">
        <v>7.5568989661828956E-2</v>
      </c>
      <c r="O3733">
        <v>0.6234445603277069</v>
      </c>
      <c r="P3733">
        <v>4.2490588799999998</v>
      </c>
      <c r="Q3733">
        <v>1.4468255800000003</v>
      </c>
      <c r="R3733">
        <v>16.094675200000001</v>
      </c>
      <c r="S3733">
        <v>5.2352390999999994</v>
      </c>
      <c r="T3733">
        <v>2.7158040999999997</v>
      </c>
      <c r="U3733">
        <v>1.4579196200000002</v>
      </c>
      <c r="V3733"/>
      <c r="W3733">
        <v>1.5349898200000001</v>
      </c>
      <c r="X3733"/>
      <c r="Y3733">
        <v>5.1440979999999997E-2</v>
      </c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/>
      <c r="AW3733"/>
      <c r="AX3733"/>
      <c r="AY3733"/>
      <c r="AZ3733"/>
      <c r="BA3733"/>
      <c r="BB3733"/>
      <c r="BC3733"/>
    </row>
    <row r="3734" spans="1:55" x14ac:dyDescent="0.2">
      <c r="A3734" s="3" t="str">
        <f t="shared" si="58"/>
        <v>NepalAR6_FAO2020</v>
      </c>
      <c r="B3734" t="s">
        <v>295</v>
      </c>
      <c r="C3734" t="s">
        <v>296</v>
      </c>
      <c r="D3734" t="s">
        <v>300</v>
      </c>
      <c r="E3734" t="s">
        <v>107</v>
      </c>
      <c r="F3734">
        <v>49.856857034622038</v>
      </c>
      <c r="G3734">
        <v>1.6987798793661468</v>
      </c>
      <c r="H3734" t="s">
        <v>302</v>
      </c>
      <c r="I3734" t="s">
        <v>126</v>
      </c>
      <c r="J3734">
        <v>1.0659121762338166E-3</v>
      </c>
      <c r="K3734">
        <v>0.32267843339165697</v>
      </c>
      <c r="L3734">
        <v>2.0039229752581281E-2</v>
      </c>
      <c r="M3734"/>
      <c r="N3734">
        <v>5.7324110864335524E-2</v>
      </c>
      <c r="O3734">
        <v>0.59995822599142623</v>
      </c>
      <c r="P3734">
        <v>4.1555507199999999</v>
      </c>
      <c r="Q3734">
        <v>1.4625131199999999</v>
      </c>
      <c r="R3734">
        <v>16.2198496</v>
      </c>
      <c r="S3734">
        <v>5.3938248</v>
      </c>
      <c r="T3734">
        <v>2.7150468000000001</v>
      </c>
      <c r="U3734">
        <v>0.23573369999999999</v>
      </c>
      <c r="V3734"/>
      <c r="W3734">
        <v>0.23652118</v>
      </c>
      <c r="X3734"/>
      <c r="Y3734">
        <v>1.2558479999999999E-2</v>
      </c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  <c r="AW3734"/>
      <c r="AX3734"/>
      <c r="AY3734"/>
      <c r="AZ3734"/>
      <c r="BA3734"/>
      <c r="BB3734"/>
      <c r="BC3734"/>
    </row>
    <row r="3735" spans="1:55" x14ac:dyDescent="0.2">
      <c r="A3735" s="3" t="str">
        <f t="shared" si="58"/>
        <v>NepalSAR_FAO1990</v>
      </c>
      <c r="B3735" t="s">
        <v>295</v>
      </c>
      <c r="C3735" t="s">
        <v>296</v>
      </c>
      <c r="D3735" t="s">
        <v>148</v>
      </c>
      <c r="E3735" t="s">
        <v>79</v>
      </c>
      <c r="F3735">
        <v>17.379635711180402</v>
      </c>
      <c r="G3735">
        <v>0.88596891046379767</v>
      </c>
      <c r="H3735" t="s">
        <v>308</v>
      </c>
      <c r="I3735" t="s">
        <v>75</v>
      </c>
      <c r="J3735">
        <v>5.5446797420110076E-4</v>
      </c>
      <c r="K3735">
        <v>0.1501273517997431</v>
      </c>
      <c r="L3735">
        <v>2.8828528683966018E-2</v>
      </c>
      <c r="M3735"/>
      <c r="N3735">
        <v>2.5086831924763481E-3</v>
      </c>
      <c r="O3735">
        <v>0.81853543632381442</v>
      </c>
      <c r="P3735">
        <v>3.2000934000000001</v>
      </c>
      <c r="Q3735">
        <v>0.73330850000000003</v>
      </c>
      <c r="R3735">
        <v>8.1542706000000003</v>
      </c>
      <c r="S3735">
        <v>3.454888</v>
      </c>
      <c r="T3735">
        <v>2.5112994</v>
      </c>
      <c r="U3735">
        <v>0.67403579999999985</v>
      </c>
      <c r="V3735"/>
      <c r="W3735">
        <v>0.71499859999999993</v>
      </c>
      <c r="X3735"/>
      <c r="Y3735">
        <v>2.5270499999999998E-2</v>
      </c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/>
      <c r="AW3735"/>
      <c r="AX3735"/>
      <c r="AY3735"/>
      <c r="AZ3735"/>
      <c r="BA3735"/>
      <c r="BB3735"/>
      <c r="BC3735"/>
    </row>
    <row r="3736" spans="1:55" x14ac:dyDescent="0.2">
      <c r="A3736" s="3" t="str">
        <f t="shared" si="58"/>
        <v>NepalSAR_FAO1991</v>
      </c>
      <c r="B3736" t="s">
        <v>295</v>
      </c>
      <c r="C3736" t="s">
        <v>296</v>
      </c>
      <c r="D3736" t="s">
        <v>148</v>
      </c>
      <c r="E3736" t="s">
        <v>78</v>
      </c>
      <c r="F3736">
        <v>17.637351688363491</v>
      </c>
      <c r="G3736">
        <v>0.87613855819307795</v>
      </c>
      <c r="H3736" t="s">
        <v>315</v>
      </c>
      <c r="I3736" t="s">
        <v>135</v>
      </c>
      <c r="J3736">
        <v>5.5961034565980535E-4</v>
      </c>
      <c r="K3736">
        <v>0.16328408278216711</v>
      </c>
      <c r="L3736">
        <v>2.925549732973699E-2</v>
      </c>
      <c r="M3736"/>
      <c r="N3736">
        <v>3.1382262472272409E-3</v>
      </c>
      <c r="O3736">
        <v>0.80432219364086854</v>
      </c>
      <c r="P3736">
        <v>3.1047387</v>
      </c>
      <c r="Q3736">
        <v>0.73724369999999995</v>
      </c>
      <c r="R3736">
        <v>8.1823286999999993</v>
      </c>
      <c r="S3736">
        <v>3.480928</v>
      </c>
      <c r="T3736">
        <v>2.5112994</v>
      </c>
      <c r="U3736">
        <v>0.67403579999999985</v>
      </c>
      <c r="V3736"/>
      <c r="W3736">
        <v>0.71499859999999993</v>
      </c>
      <c r="X3736"/>
      <c r="Y3736">
        <v>2.5270499999999998E-2</v>
      </c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/>
      <c r="AW3736"/>
      <c r="AX3736"/>
      <c r="AY3736"/>
      <c r="AZ3736"/>
      <c r="BA3736"/>
      <c r="BB3736"/>
      <c r="BC3736"/>
    </row>
    <row r="3737" spans="1:55" x14ac:dyDescent="0.2">
      <c r="A3737" s="3" t="str">
        <f t="shared" si="58"/>
        <v>NepalSAR_FAO1992</v>
      </c>
      <c r="B3737" t="s">
        <v>295</v>
      </c>
      <c r="C3737" t="s">
        <v>296</v>
      </c>
      <c r="D3737" t="s">
        <v>148</v>
      </c>
      <c r="E3737" t="s">
        <v>76</v>
      </c>
      <c r="F3737">
        <v>17.406196642558928</v>
      </c>
      <c r="G3737">
        <v>0.84079242668177856</v>
      </c>
      <c r="H3737" t="s">
        <v>316</v>
      </c>
      <c r="I3737" t="s">
        <v>137</v>
      </c>
      <c r="J3737">
        <v>5.5386169761340661E-4</v>
      </c>
      <c r="K3737">
        <v>0.16824230122565992</v>
      </c>
      <c r="L3737">
        <v>3.0503485323741593E-2</v>
      </c>
      <c r="M3737"/>
      <c r="N3737">
        <v>5.5589398411952607E-3</v>
      </c>
      <c r="O3737">
        <v>0.79569527360940318</v>
      </c>
      <c r="P3737">
        <v>2.7755322000000002</v>
      </c>
      <c r="Q3737">
        <v>0.73933769999999999</v>
      </c>
      <c r="R3737">
        <v>8.2022010000000005</v>
      </c>
      <c r="S3737">
        <v>3.4573679999999998</v>
      </c>
      <c r="T3737">
        <v>2.5112994</v>
      </c>
      <c r="U3737">
        <v>0.67403579999999985</v>
      </c>
      <c r="V3737"/>
      <c r="W3737">
        <v>0.71499859999999993</v>
      </c>
      <c r="X3737"/>
      <c r="Y3737">
        <v>2.5270499999999998E-2</v>
      </c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/>
      <c r="AV3737"/>
      <c r="AW3737"/>
      <c r="AX3737"/>
      <c r="AY3737"/>
      <c r="AZ3737"/>
      <c r="BA3737"/>
      <c r="BB3737"/>
      <c r="BC3737"/>
    </row>
    <row r="3738" spans="1:55" x14ac:dyDescent="0.2">
      <c r="A3738" s="3" t="str">
        <f t="shared" si="58"/>
        <v>NepalSAR_FAO1993</v>
      </c>
      <c r="B3738" t="s">
        <v>295</v>
      </c>
      <c r="C3738" t="s">
        <v>296</v>
      </c>
      <c r="D3738" t="s">
        <v>148</v>
      </c>
      <c r="E3738" t="s">
        <v>73</v>
      </c>
      <c r="F3738">
        <v>18.125962184473558</v>
      </c>
      <c r="G3738">
        <v>0.85229022486870887</v>
      </c>
      <c r="H3738" t="s">
        <v>316</v>
      </c>
      <c r="I3738" t="s">
        <v>74</v>
      </c>
      <c r="J3738">
        <v>5.7407547497750628E-4</v>
      </c>
      <c r="K3738">
        <v>0.17264863079986351</v>
      </c>
      <c r="L3738">
        <v>3.0117564289178125E-2</v>
      </c>
      <c r="M3738"/>
      <c r="N3738">
        <v>6.1403636875805682E-3</v>
      </c>
      <c r="O3738">
        <v>0.79109344122337777</v>
      </c>
      <c r="P3738">
        <v>3.1897131000000001</v>
      </c>
      <c r="Q3738">
        <v>0.74136139999999995</v>
      </c>
      <c r="R3738">
        <v>8.2212795000000014</v>
      </c>
      <c r="S3738">
        <v>3.5033099999999999</v>
      </c>
      <c r="T3738">
        <v>2.5112994</v>
      </c>
      <c r="U3738">
        <v>0.67403579999999985</v>
      </c>
      <c r="V3738"/>
      <c r="W3738">
        <v>0.71499859999999993</v>
      </c>
      <c r="X3738"/>
      <c r="Y3738">
        <v>2.5270499999999998E-2</v>
      </c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/>
      <c r="AU3738"/>
      <c r="AV3738"/>
      <c r="AW3738"/>
      <c r="AX3738"/>
      <c r="AY3738"/>
      <c r="AZ3738"/>
      <c r="BA3738"/>
      <c r="BB3738"/>
      <c r="BC3738"/>
    </row>
    <row r="3739" spans="1:55" x14ac:dyDescent="0.2">
      <c r="A3739" s="3" t="str">
        <f t="shared" si="58"/>
        <v>NepalSAR_FAO1994</v>
      </c>
      <c r="B3739" t="s">
        <v>295</v>
      </c>
      <c r="C3739" t="s">
        <v>296</v>
      </c>
      <c r="D3739" t="s">
        <v>148</v>
      </c>
      <c r="E3739" t="s">
        <v>70</v>
      </c>
      <c r="F3739">
        <v>18.815085683804295</v>
      </c>
      <c r="G3739">
        <v>0.86328518659397824</v>
      </c>
      <c r="H3739" t="s">
        <v>313</v>
      </c>
      <c r="I3739" t="s">
        <v>71</v>
      </c>
      <c r="J3739">
        <v>5.9087158921637402E-4</v>
      </c>
      <c r="K3739">
        <v>0.18548217331841915</v>
      </c>
      <c r="L3739">
        <v>2.9809590528880093E-2</v>
      </c>
      <c r="M3739"/>
      <c r="N3739">
        <v>6.8136814338481799E-3</v>
      </c>
      <c r="O3739">
        <v>0.7778945547188526</v>
      </c>
      <c r="P3739">
        <v>3.0093189000000002</v>
      </c>
      <c r="Q3739">
        <v>0.77013039999999999</v>
      </c>
      <c r="R3739">
        <v>8.5492533000000002</v>
      </c>
      <c r="S3739">
        <v>3.6262869999999996</v>
      </c>
      <c r="T3739">
        <v>2.5112994</v>
      </c>
      <c r="U3739">
        <v>0.67403579999999985</v>
      </c>
      <c r="V3739"/>
      <c r="W3739">
        <v>0.71499859999999993</v>
      </c>
      <c r="X3739"/>
      <c r="Y3739">
        <v>2.5270499999999998E-2</v>
      </c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  <c r="AW3739"/>
      <c r="AX3739"/>
      <c r="AY3739"/>
      <c r="AZ3739"/>
      <c r="BA3739"/>
      <c r="BB3739"/>
      <c r="BC3739"/>
    </row>
    <row r="3740" spans="1:55" x14ac:dyDescent="0.2">
      <c r="A3740" s="3" t="str">
        <f t="shared" si="58"/>
        <v>NepalSAR_FAO1995</v>
      </c>
      <c r="B3740" t="s">
        <v>295</v>
      </c>
      <c r="C3740" t="s">
        <v>296</v>
      </c>
      <c r="D3740" t="s">
        <v>148</v>
      </c>
      <c r="E3740" t="s">
        <v>68</v>
      </c>
      <c r="F3740">
        <v>19.781286886993019</v>
      </c>
      <c r="G3740">
        <v>0.88683167478622349</v>
      </c>
      <c r="H3740" t="s">
        <v>313</v>
      </c>
      <c r="I3740" t="s">
        <v>59</v>
      </c>
      <c r="J3740">
        <v>6.0681984127635737E-4</v>
      </c>
      <c r="K3740">
        <v>0.1859583322056701</v>
      </c>
      <c r="L3740">
        <v>2.9109843656558925E-2</v>
      </c>
      <c r="M3740"/>
      <c r="N3740">
        <v>6.6982497527561767E-3</v>
      </c>
      <c r="O3740">
        <v>0.77823357438501484</v>
      </c>
      <c r="P3740">
        <v>3.2916197999999999</v>
      </c>
      <c r="Q3740">
        <v>0.7989212</v>
      </c>
      <c r="R3740">
        <v>8.8654314000000021</v>
      </c>
      <c r="S3740">
        <v>3.7721729999999996</v>
      </c>
      <c r="T3740">
        <v>2.4928322999999999</v>
      </c>
      <c r="U3740">
        <v>0.67403579999999985</v>
      </c>
      <c r="V3740"/>
      <c r="W3740">
        <v>0.71499859999999993</v>
      </c>
      <c r="X3740"/>
      <c r="Y3740">
        <v>2.5270499999999998E-2</v>
      </c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/>
      <c r="AU3740"/>
      <c r="AV3740"/>
      <c r="AW3740"/>
      <c r="AX3740"/>
      <c r="AY3740"/>
      <c r="AZ3740"/>
      <c r="BA3740"/>
      <c r="BB3740"/>
      <c r="BC3740"/>
    </row>
    <row r="3741" spans="1:55" x14ac:dyDescent="0.2">
      <c r="A3741" s="3" t="str">
        <f t="shared" si="58"/>
        <v>NepalSAR_FAO1996</v>
      </c>
      <c r="B3741" t="s">
        <v>295</v>
      </c>
      <c r="C3741" t="s">
        <v>296</v>
      </c>
      <c r="D3741" t="s">
        <v>148</v>
      </c>
      <c r="E3741" t="s">
        <v>65</v>
      </c>
      <c r="F3741">
        <v>19.758972663662817</v>
      </c>
      <c r="G3741">
        <v>0.86723137060372657</v>
      </c>
      <c r="H3741" t="s">
        <v>313</v>
      </c>
      <c r="I3741" t="s">
        <v>63</v>
      </c>
      <c r="J3741">
        <v>5.9955271020936825E-4</v>
      </c>
      <c r="K3741">
        <v>0.19186359490581664</v>
      </c>
      <c r="L3741">
        <v>2.9940262929492083E-2</v>
      </c>
      <c r="M3741"/>
      <c r="N3741">
        <v>6.3313008287147251E-3</v>
      </c>
      <c r="O3741">
        <v>0.77186484133597655</v>
      </c>
      <c r="P3741">
        <v>3.3233760000000001</v>
      </c>
      <c r="Q3741">
        <v>0.81409089999999995</v>
      </c>
      <c r="R3741">
        <v>9.0103124999999995</v>
      </c>
      <c r="S3741">
        <v>3.8638710000000001</v>
      </c>
      <c r="T3741">
        <v>2.4907238</v>
      </c>
      <c r="U3741">
        <v>0.28966439999999999</v>
      </c>
      <c r="V3741"/>
      <c r="W3741">
        <v>0.31116480000000002</v>
      </c>
      <c r="X3741"/>
      <c r="Y3741">
        <v>4.3195999999999998E-3</v>
      </c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/>
      <c r="AW3741"/>
      <c r="AX3741"/>
      <c r="AY3741"/>
      <c r="AZ3741"/>
      <c r="BA3741"/>
      <c r="BB3741"/>
      <c r="BC3741"/>
    </row>
    <row r="3742" spans="1:55" x14ac:dyDescent="0.2">
      <c r="A3742" s="3" t="str">
        <f t="shared" si="58"/>
        <v>NepalSAR_FAO1997</v>
      </c>
      <c r="B3742" t="s">
        <v>295</v>
      </c>
      <c r="C3742" t="s">
        <v>296</v>
      </c>
      <c r="D3742" t="s">
        <v>148</v>
      </c>
      <c r="E3742" t="s">
        <v>64</v>
      </c>
      <c r="F3742">
        <v>20.141144970702818</v>
      </c>
      <c r="G3742">
        <v>0.86630752808566425</v>
      </c>
      <c r="H3742" t="s">
        <v>310</v>
      </c>
      <c r="I3742" t="s">
        <v>61</v>
      </c>
      <c r="J3742">
        <v>5.8805940817702857E-4</v>
      </c>
      <c r="K3742">
        <v>0.20368099091400119</v>
      </c>
      <c r="L3742">
        <v>3.0154566972779382E-2</v>
      </c>
      <c r="M3742"/>
      <c r="N3742">
        <v>4.5166250544506972E-3</v>
      </c>
      <c r="O3742">
        <v>0.76164781705876872</v>
      </c>
      <c r="P3742">
        <v>3.3126218999999999</v>
      </c>
      <c r="Q3742">
        <v>0.82870929999999998</v>
      </c>
      <c r="R3742">
        <v>9.1263690000000004</v>
      </c>
      <c r="S3742">
        <v>3.9255300000000002</v>
      </c>
      <c r="T3742">
        <v>2.4960211999999999</v>
      </c>
      <c r="U3742">
        <v>0.19761309999999999</v>
      </c>
      <c r="V3742"/>
      <c r="W3742">
        <v>0.21554910000000002</v>
      </c>
      <c r="X3742"/>
      <c r="Y3742">
        <v>4.4903E-3</v>
      </c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/>
      <c r="AT3742"/>
      <c r="AU3742"/>
      <c r="AV3742"/>
      <c r="AW3742"/>
      <c r="AX3742"/>
      <c r="AY3742"/>
      <c r="AZ3742"/>
      <c r="BA3742"/>
      <c r="BB3742"/>
      <c r="BC3742"/>
    </row>
    <row r="3743" spans="1:55" x14ac:dyDescent="0.2">
      <c r="A3743" s="3" t="str">
        <f t="shared" si="58"/>
        <v>NepalSAR_FAO1998</v>
      </c>
      <c r="B3743" t="s">
        <v>295</v>
      </c>
      <c r="C3743" t="s">
        <v>296</v>
      </c>
      <c r="D3743" t="s">
        <v>148</v>
      </c>
      <c r="E3743" t="s">
        <v>62</v>
      </c>
      <c r="F3743">
        <v>20.727232907606446</v>
      </c>
      <c r="G3743">
        <v>0.87444399822701879</v>
      </c>
      <c r="H3743" t="s">
        <v>310</v>
      </c>
      <c r="I3743" t="s">
        <v>72</v>
      </c>
      <c r="J3743">
        <v>6.1351896779510682E-4</v>
      </c>
      <c r="K3743">
        <v>0.20496807047500501</v>
      </c>
      <c r="L3743">
        <v>3.0062197642390352E-2</v>
      </c>
      <c r="M3743"/>
      <c r="N3743">
        <v>5.4565894301547005E-3</v>
      </c>
      <c r="O3743">
        <v>0.75951314245244994</v>
      </c>
      <c r="P3743">
        <v>3.3299300999999994</v>
      </c>
      <c r="Q3743">
        <v>0.84111360000000002</v>
      </c>
      <c r="R3743">
        <v>9.2293887000000012</v>
      </c>
      <c r="S3743">
        <v>4.0328210000000002</v>
      </c>
      <c r="T3743">
        <v>2.5142447999999997</v>
      </c>
      <c r="U3743">
        <v>0.34100249999999999</v>
      </c>
      <c r="V3743"/>
      <c r="W3743">
        <v>0.36358950000000001</v>
      </c>
      <c r="X3743"/>
      <c r="Y3743">
        <v>6.5440000000000003E-3</v>
      </c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/>
      <c r="AT3743"/>
      <c r="AU3743"/>
      <c r="AV3743"/>
      <c r="AW3743"/>
      <c r="AX3743"/>
      <c r="AY3743"/>
      <c r="AZ3743"/>
      <c r="BA3743"/>
      <c r="BB3743"/>
      <c r="BC3743"/>
    </row>
    <row r="3744" spans="1:55" x14ac:dyDescent="0.2">
      <c r="A3744" s="3" t="str">
        <f t="shared" si="58"/>
        <v>NepalSAR_FAO1999</v>
      </c>
      <c r="B3744" t="s">
        <v>295</v>
      </c>
      <c r="C3744" t="s">
        <v>296</v>
      </c>
      <c r="D3744" t="s">
        <v>148</v>
      </c>
      <c r="E3744" t="s">
        <v>60</v>
      </c>
      <c r="F3744">
        <v>22.007734350719193</v>
      </c>
      <c r="G3744">
        <v>0.91155163969315167</v>
      </c>
      <c r="H3744" t="s">
        <v>310</v>
      </c>
      <c r="I3744" t="s">
        <v>61</v>
      </c>
      <c r="J3744">
        <v>6.5123552402950589E-4</v>
      </c>
      <c r="K3744">
        <v>0.23184950476936864</v>
      </c>
      <c r="L3744">
        <v>2.9029105414853845E-2</v>
      </c>
      <c r="M3744"/>
      <c r="N3744">
        <v>5.3163128078277874E-3</v>
      </c>
      <c r="O3744">
        <v>0.73380507700794972</v>
      </c>
      <c r="P3744">
        <v>3.4108137000000003</v>
      </c>
      <c r="Q3744">
        <v>0.85173599999999994</v>
      </c>
      <c r="R3744">
        <v>9.2927204999999997</v>
      </c>
      <c r="S3744">
        <v>3.9512599999999996</v>
      </c>
      <c r="T3744">
        <v>2.7949983</v>
      </c>
      <c r="U3744">
        <v>0.36322329999999997</v>
      </c>
      <c r="V3744"/>
      <c r="W3744">
        <v>0.47515760000000001</v>
      </c>
      <c r="X3744"/>
      <c r="Y3744">
        <v>2.2781900000000001E-2</v>
      </c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/>
      <c r="AT3744"/>
      <c r="AU3744"/>
      <c r="AV3744"/>
      <c r="AW3744"/>
      <c r="AX3744"/>
      <c r="AY3744"/>
      <c r="AZ3744"/>
      <c r="BA3744"/>
      <c r="BB3744"/>
      <c r="BC3744"/>
    </row>
    <row r="3745" spans="1:55" x14ac:dyDescent="0.2">
      <c r="A3745" s="3" t="str">
        <f t="shared" si="58"/>
        <v>NepalSAR_FAO2000</v>
      </c>
      <c r="B3745" t="s">
        <v>295</v>
      </c>
      <c r="C3745" t="s">
        <v>296</v>
      </c>
      <c r="D3745" t="s">
        <v>148</v>
      </c>
      <c r="E3745" t="s">
        <v>58</v>
      </c>
      <c r="F3745">
        <v>22.254711352390064</v>
      </c>
      <c r="G3745">
        <v>0.90615490349518779</v>
      </c>
      <c r="H3745" t="s">
        <v>309</v>
      </c>
      <c r="I3745" t="s">
        <v>59</v>
      </c>
      <c r="J3745">
        <v>6.4500609105791864E-4</v>
      </c>
      <c r="K3745">
        <v>0.23901574186217747</v>
      </c>
      <c r="L3745">
        <v>2.9415052759137628E-2</v>
      </c>
      <c r="M3745"/>
      <c r="N3745">
        <v>5.4325575418894771E-3</v>
      </c>
      <c r="O3745">
        <v>0.72613664783679555</v>
      </c>
      <c r="P3745">
        <v>3.4307237999999995</v>
      </c>
      <c r="Q3745">
        <v>0.86312160000000004</v>
      </c>
      <c r="R3745">
        <v>9.3739106999999997</v>
      </c>
      <c r="S3745">
        <v>3.9489969999999999</v>
      </c>
      <c r="T3745">
        <v>2.8145064999999998</v>
      </c>
      <c r="U3745">
        <v>0.34723419999999999</v>
      </c>
      <c r="V3745"/>
      <c r="W3745">
        <v>0.3753746</v>
      </c>
      <c r="X3745"/>
      <c r="Y3745">
        <v>6.2005000000000003E-3</v>
      </c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/>
      <c r="AT3745"/>
      <c r="AU3745"/>
      <c r="AV3745"/>
      <c r="AW3745"/>
      <c r="AX3745"/>
      <c r="AY3745"/>
      <c r="AZ3745"/>
      <c r="BA3745"/>
      <c r="BB3745"/>
      <c r="BC3745"/>
    </row>
    <row r="3746" spans="1:55" x14ac:dyDescent="0.2">
      <c r="A3746" s="3" t="str">
        <f t="shared" si="58"/>
        <v>NepalSAR_FAO2001</v>
      </c>
      <c r="B3746" t="s">
        <v>295</v>
      </c>
      <c r="C3746" t="s">
        <v>296</v>
      </c>
      <c r="D3746" t="s">
        <v>148</v>
      </c>
      <c r="E3746" t="s">
        <v>55</v>
      </c>
      <c r="F3746">
        <v>19.894484108263892</v>
      </c>
      <c r="G3746">
        <v>0.79718013738075566</v>
      </c>
      <c r="H3746" t="s">
        <v>316</v>
      </c>
      <c r="I3746" t="s">
        <v>72</v>
      </c>
      <c r="J3746">
        <v>5.7522814122902696E-4</v>
      </c>
      <c r="K3746">
        <v>0.28275385884369802</v>
      </c>
      <c r="L3746">
        <v>3.3830646388466952E-2</v>
      </c>
      <c r="M3746"/>
      <c r="N3746">
        <v>5.7503375999822907E-3</v>
      </c>
      <c r="O3746">
        <v>0.67766515716785269</v>
      </c>
      <c r="P3746">
        <v>3.3360201000000003</v>
      </c>
      <c r="Q3746">
        <v>0.87608040000000009</v>
      </c>
      <c r="R3746">
        <v>9.4886147999999988</v>
      </c>
      <c r="S3746">
        <v>3.9637529999999996</v>
      </c>
      <c r="T3746">
        <v>2.8428877000000004</v>
      </c>
      <c r="U3746">
        <v>0.46429290000000001</v>
      </c>
      <c r="V3746"/>
      <c r="W3746">
        <v>0.49003980000000003</v>
      </c>
      <c r="X3746"/>
      <c r="Y3746">
        <v>1.55514E-2</v>
      </c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/>
      <c r="AU3746"/>
      <c r="AV3746"/>
      <c r="AW3746"/>
      <c r="AX3746"/>
      <c r="AY3746"/>
      <c r="AZ3746"/>
      <c r="BA3746"/>
      <c r="BB3746"/>
      <c r="BC3746"/>
    </row>
    <row r="3747" spans="1:55" x14ac:dyDescent="0.2">
      <c r="A3747" s="3" t="str">
        <f t="shared" si="58"/>
        <v>NepalSAR_FAO2002</v>
      </c>
      <c r="B3747" t="s">
        <v>295</v>
      </c>
      <c r="C3747" t="s">
        <v>296</v>
      </c>
      <c r="D3747" t="s">
        <v>148</v>
      </c>
      <c r="E3747" t="s">
        <v>52</v>
      </c>
      <c r="F3747">
        <v>18.974664631553829</v>
      </c>
      <c r="G3747">
        <v>0.74903407956291124</v>
      </c>
      <c r="H3747" t="s">
        <v>316</v>
      </c>
      <c r="I3747" t="s">
        <v>135</v>
      </c>
      <c r="J3747">
        <v>5.3471778590991796E-4</v>
      </c>
      <c r="K3747">
        <v>0.26448985132116948</v>
      </c>
      <c r="L3747">
        <v>3.6441382111978705E-2</v>
      </c>
      <c r="M3747"/>
      <c r="N3747">
        <v>6.1081448473805783E-3</v>
      </c>
      <c r="O3747">
        <v>0.69296062171947115</v>
      </c>
      <c r="P3747">
        <v>3.3968928000000003</v>
      </c>
      <c r="Q3747">
        <v>0.88703509999999997</v>
      </c>
      <c r="R3747">
        <v>9.5881401000000004</v>
      </c>
      <c r="S3747">
        <v>3.8497970000000001</v>
      </c>
      <c r="T3747">
        <v>2.8435994</v>
      </c>
      <c r="U3747">
        <v>0.107678</v>
      </c>
      <c r="V3747"/>
      <c r="W3747">
        <v>0.11000219999999999</v>
      </c>
      <c r="X3747"/>
      <c r="Y3747">
        <v>3.6162999999999998E-3</v>
      </c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/>
      <c r="AU3747"/>
      <c r="AV3747"/>
      <c r="AW3747"/>
      <c r="AX3747"/>
      <c r="AY3747"/>
      <c r="AZ3747"/>
      <c r="BA3747"/>
      <c r="BB3747"/>
      <c r="BC3747"/>
    </row>
    <row r="3748" spans="1:55" x14ac:dyDescent="0.2">
      <c r="A3748" s="3" t="str">
        <f t="shared" si="58"/>
        <v>NepalSAR_FAO2003</v>
      </c>
      <c r="B3748" t="s">
        <v>295</v>
      </c>
      <c r="C3748" t="s">
        <v>296</v>
      </c>
      <c r="D3748" t="s">
        <v>148</v>
      </c>
      <c r="E3748" t="s">
        <v>50</v>
      </c>
      <c r="F3748">
        <v>20.182602088267654</v>
      </c>
      <c r="G3748">
        <v>0.78583788441198532</v>
      </c>
      <c r="H3748" t="s">
        <v>316</v>
      </c>
      <c r="I3748" t="s">
        <v>75</v>
      </c>
      <c r="J3748">
        <v>5.5353214989063693E-4</v>
      </c>
      <c r="K3748">
        <v>0.26275928209909144</v>
      </c>
      <c r="L3748">
        <v>3.5173004430161199E-2</v>
      </c>
      <c r="M3748"/>
      <c r="N3748">
        <v>5.8119364136989876E-3</v>
      </c>
      <c r="O3748">
        <v>0.69625577705704833</v>
      </c>
      <c r="P3748">
        <v>3.3968928000000003</v>
      </c>
      <c r="Q3748">
        <v>0.90190419999999993</v>
      </c>
      <c r="R3748">
        <v>9.7643427000000003</v>
      </c>
      <c r="S3748">
        <v>3.8112019999999998</v>
      </c>
      <c r="T3748">
        <v>2.8427457</v>
      </c>
      <c r="U3748">
        <v>0.82030429999999999</v>
      </c>
      <c r="V3748"/>
      <c r="W3748">
        <v>0.84380840000000001</v>
      </c>
      <c r="X3748"/>
      <c r="Y3748">
        <v>2.2833900000000001E-2</v>
      </c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/>
      <c r="AU3748"/>
      <c r="AV3748"/>
      <c r="AW3748"/>
      <c r="AX3748"/>
      <c r="AY3748"/>
      <c r="AZ3748"/>
      <c r="BA3748"/>
      <c r="BB3748"/>
      <c r="BC3748"/>
    </row>
    <row r="3749" spans="1:55" x14ac:dyDescent="0.2">
      <c r="A3749" s="3" t="str">
        <f t="shared" si="58"/>
        <v>NepalSAR_FAO2004</v>
      </c>
      <c r="B3749" t="s">
        <v>295</v>
      </c>
      <c r="C3749" t="s">
        <v>296</v>
      </c>
      <c r="D3749" t="s">
        <v>148</v>
      </c>
      <c r="E3749" t="s">
        <v>46</v>
      </c>
      <c r="F3749">
        <v>20.194425582027382</v>
      </c>
      <c r="G3749">
        <v>0.77659024621927397</v>
      </c>
      <c r="H3749" t="s">
        <v>316</v>
      </c>
      <c r="I3749" t="s">
        <v>125</v>
      </c>
      <c r="J3749">
        <v>5.2823066813890702E-4</v>
      </c>
      <c r="K3749">
        <v>0.25479217822399447</v>
      </c>
      <c r="L3749">
        <v>3.6064531622451421E-2</v>
      </c>
      <c r="M3749"/>
      <c r="N3749">
        <v>5.5906517143264845E-3</v>
      </c>
      <c r="O3749">
        <v>0.70355263843922766</v>
      </c>
      <c r="P3749">
        <v>3.4293861000000003</v>
      </c>
      <c r="Q3749">
        <v>0.91632380000000013</v>
      </c>
      <c r="R3749">
        <v>9.9325589999999995</v>
      </c>
      <c r="S3749">
        <v>3.9042950000000003</v>
      </c>
      <c r="T3749">
        <v>2.8380729000000002</v>
      </c>
      <c r="U3749">
        <v>0.66949910000000001</v>
      </c>
      <c r="V3749"/>
      <c r="W3749">
        <v>0.69156930000000005</v>
      </c>
      <c r="X3749"/>
      <c r="Y3749">
        <v>2.7540599999999998E-2</v>
      </c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/>
      <c r="AV3749"/>
      <c r="AW3749"/>
      <c r="AX3749"/>
      <c r="AY3749"/>
      <c r="AZ3749"/>
      <c r="BA3749"/>
      <c r="BB3749"/>
      <c r="BC3749"/>
    </row>
    <row r="3750" spans="1:55" x14ac:dyDescent="0.2">
      <c r="A3750" s="3" t="str">
        <f t="shared" si="58"/>
        <v>NepalSAR_FAO2005</v>
      </c>
      <c r="B3750" t="s">
        <v>295</v>
      </c>
      <c r="C3750" t="s">
        <v>296</v>
      </c>
      <c r="D3750" t="s">
        <v>148</v>
      </c>
      <c r="E3750" t="s">
        <v>43</v>
      </c>
      <c r="F3750">
        <v>20.867560633203219</v>
      </c>
      <c r="G3750">
        <v>0.79389284021269912</v>
      </c>
      <c r="H3750" t="s">
        <v>316</v>
      </c>
      <c r="I3750" t="s">
        <v>209</v>
      </c>
      <c r="J3750">
        <v>5.3333622239409807E-4</v>
      </c>
      <c r="K3750">
        <v>0.26726352365073403</v>
      </c>
      <c r="L3750">
        <v>3.5783878216692301E-2</v>
      </c>
      <c r="M3750"/>
      <c r="N3750">
        <v>5.4821932477327291E-3</v>
      </c>
      <c r="O3750">
        <v>0.69147040488484102</v>
      </c>
      <c r="P3750">
        <v>3.3904479000000003</v>
      </c>
      <c r="Q3750">
        <v>0.93291010000000008</v>
      </c>
      <c r="R3750">
        <v>10.124116799999999</v>
      </c>
      <c r="S3750">
        <v>3.9255610000000001</v>
      </c>
      <c r="T3750">
        <v>2.8299956000000002</v>
      </c>
      <c r="U3750">
        <v>0.68666090000000013</v>
      </c>
      <c r="V3750"/>
      <c r="W3750">
        <v>0.72916619999999999</v>
      </c>
      <c r="X3750"/>
      <c r="Y3750">
        <v>2.8839000000000004E-2</v>
      </c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  <c r="AT3750"/>
      <c r="AU3750"/>
      <c r="AV3750"/>
      <c r="AW3750"/>
      <c r="AX3750"/>
      <c r="AY3750"/>
      <c r="AZ3750"/>
      <c r="BA3750"/>
      <c r="BB3750"/>
      <c r="BC3750"/>
    </row>
    <row r="3751" spans="1:55" x14ac:dyDescent="0.2">
      <c r="A3751" s="3" t="str">
        <f t="shared" si="58"/>
        <v>NepalSAR_FAO2006</v>
      </c>
      <c r="B3751" t="s">
        <v>295</v>
      </c>
      <c r="C3751" t="s">
        <v>296</v>
      </c>
      <c r="D3751" t="s">
        <v>148</v>
      </c>
      <c r="E3751" t="s">
        <v>39</v>
      </c>
      <c r="F3751">
        <v>20.3304790590153</v>
      </c>
      <c r="G3751">
        <v>0.76663906224020906</v>
      </c>
      <c r="H3751" t="s">
        <v>314</v>
      </c>
      <c r="I3751" t="s">
        <v>125</v>
      </c>
      <c r="J3751">
        <v>5.0141070093750616E-4</v>
      </c>
      <c r="K3751">
        <v>0.24820516309788063</v>
      </c>
      <c r="L3751">
        <v>3.7503168818654078E-2</v>
      </c>
      <c r="M3751"/>
      <c r="N3751">
        <v>5.6663691822311478E-3</v>
      </c>
      <c r="O3751">
        <v>0.70862529890123416</v>
      </c>
      <c r="P3751">
        <v>3.4074201000000004</v>
      </c>
      <c r="Q3751">
        <v>0.94788069999999991</v>
      </c>
      <c r="R3751">
        <v>10.297150499999999</v>
      </c>
      <c r="S3751">
        <v>4.020359</v>
      </c>
      <c r="T3751">
        <v>2.8290940999999998</v>
      </c>
      <c r="U3751">
        <v>0.41919079999999997</v>
      </c>
      <c r="V3751"/>
      <c r="W3751">
        <v>0.42444270000000001</v>
      </c>
      <c r="X3751"/>
      <c r="Y3751">
        <v>1.2197199999999998E-2</v>
      </c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/>
      <c r="AU3751"/>
      <c r="AV3751"/>
      <c r="AW3751"/>
      <c r="AX3751"/>
      <c r="AY3751"/>
      <c r="AZ3751"/>
      <c r="BA3751"/>
      <c r="BB3751"/>
      <c r="BC3751"/>
    </row>
    <row r="3752" spans="1:55" x14ac:dyDescent="0.2">
      <c r="A3752" s="3" t="str">
        <f t="shared" si="58"/>
        <v>NepalSAR_FAO2007</v>
      </c>
      <c r="B3752" t="s">
        <v>295</v>
      </c>
      <c r="C3752" t="s">
        <v>296</v>
      </c>
      <c r="D3752" t="s">
        <v>148</v>
      </c>
      <c r="E3752" t="s">
        <v>37</v>
      </c>
      <c r="F3752">
        <v>20.399473423384428</v>
      </c>
      <c r="G3752">
        <v>0.76363468134122525</v>
      </c>
      <c r="H3752" t="s">
        <v>314</v>
      </c>
      <c r="I3752" t="s">
        <v>77</v>
      </c>
      <c r="J3752">
        <v>4.9414885972459254E-4</v>
      </c>
      <c r="K3752">
        <v>0.25374120148809165</v>
      </c>
      <c r="L3752">
        <v>3.8147677200255976E-2</v>
      </c>
      <c r="M3752"/>
      <c r="N3752">
        <v>5.6619108544046755E-3</v>
      </c>
      <c r="O3752">
        <v>0.70244921045724773</v>
      </c>
      <c r="P3752">
        <v>3.1656890999999998</v>
      </c>
      <c r="Q3752">
        <v>0.97128100000000006</v>
      </c>
      <c r="R3752">
        <v>10.559556000000001</v>
      </c>
      <c r="S3752">
        <v>4.0458100000000004</v>
      </c>
      <c r="T3752">
        <v>2.8252337999999999</v>
      </c>
      <c r="U3752">
        <v>0.28609680000000004</v>
      </c>
      <c r="V3752"/>
      <c r="W3752">
        <v>0.28609680000000004</v>
      </c>
      <c r="X3752"/>
      <c r="Y3752">
        <v>1.05348E-2</v>
      </c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/>
      <c r="AU3752"/>
      <c r="AV3752"/>
      <c r="AW3752"/>
      <c r="AX3752"/>
      <c r="AY3752"/>
      <c r="AZ3752"/>
      <c r="BA3752"/>
      <c r="BB3752"/>
      <c r="BC3752"/>
    </row>
    <row r="3753" spans="1:55" x14ac:dyDescent="0.2">
      <c r="A3753" s="3" t="str">
        <f t="shared" si="58"/>
        <v>NepalSAR_FAO2008</v>
      </c>
      <c r="B3753" t="s">
        <v>295</v>
      </c>
      <c r="C3753" t="s">
        <v>296</v>
      </c>
      <c r="D3753" t="s">
        <v>148</v>
      </c>
      <c r="E3753" t="s">
        <v>33</v>
      </c>
      <c r="F3753">
        <v>21.705118853223354</v>
      </c>
      <c r="G3753">
        <v>0.80743572070203085</v>
      </c>
      <c r="H3753" t="s">
        <v>316</v>
      </c>
      <c r="I3753" t="s">
        <v>137</v>
      </c>
      <c r="J3753">
        <v>5.2319169907752362E-4</v>
      </c>
      <c r="K3753">
        <v>0.25535218782058955</v>
      </c>
      <c r="L3753">
        <v>3.6577900011311941E-2</v>
      </c>
      <c r="M3753"/>
      <c r="N3753">
        <v>5.1923235602675949E-3</v>
      </c>
      <c r="O3753">
        <v>0.70287758860783101</v>
      </c>
      <c r="P3753">
        <v>3.4070126999999997</v>
      </c>
      <c r="Q3753">
        <v>0.9905562</v>
      </c>
      <c r="R3753">
        <v>10.770377099999999</v>
      </c>
      <c r="S3753">
        <v>4.1713910000000007</v>
      </c>
      <c r="T3753">
        <v>2.8230981000000002</v>
      </c>
      <c r="U3753">
        <v>0.55819430000000003</v>
      </c>
      <c r="V3753"/>
      <c r="W3753">
        <v>0.59863329999999992</v>
      </c>
      <c r="X3753"/>
      <c r="Y3753">
        <v>2.4839799999999999E-2</v>
      </c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/>
      <c r="AW3753"/>
      <c r="AX3753"/>
      <c r="AY3753"/>
      <c r="AZ3753"/>
      <c r="BA3753"/>
      <c r="BB3753"/>
      <c r="BC3753"/>
    </row>
    <row r="3754" spans="1:55" x14ac:dyDescent="0.2">
      <c r="A3754" s="3" t="str">
        <f t="shared" si="58"/>
        <v>NepalSAR_FAO2009</v>
      </c>
      <c r="B3754" t="s">
        <v>295</v>
      </c>
      <c r="C3754" t="s">
        <v>296</v>
      </c>
      <c r="D3754" t="s">
        <v>148</v>
      </c>
      <c r="E3754" t="s">
        <v>31</v>
      </c>
      <c r="F3754">
        <v>23.532786669270333</v>
      </c>
      <c r="G3754">
        <v>0.87071587825164276</v>
      </c>
      <c r="H3754" t="s">
        <v>313</v>
      </c>
      <c r="I3754" t="s">
        <v>137</v>
      </c>
      <c r="J3754">
        <v>5.682241681116897E-4</v>
      </c>
      <c r="K3754">
        <v>0.26022057860337783</v>
      </c>
      <c r="L3754">
        <v>3.4405734323858454E-2</v>
      </c>
      <c r="M3754"/>
      <c r="N3754">
        <v>1.9462208468411742E-2</v>
      </c>
      <c r="O3754">
        <v>0.68591147860435198</v>
      </c>
      <c r="P3754">
        <v>3.4216979999999997</v>
      </c>
      <c r="Q3754">
        <v>1.0178404000000001</v>
      </c>
      <c r="R3754">
        <v>11.077523099999999</v>
      </c>
      <c r="S3754">
        <v>4.431697999999999</v>
      </c>
      <c r="T3754">
        <v>2.8222331000000001</v>
      </c>
      <c r="U3754">
        <v>0.80383739999999992</v>
      </c>
      <c r="V3754"/>
      <c r="W3754">
        <v>0.86226859999999994</v>
      </c>
      <c r="X3754"/>
      <c r="Y3754">
        <v>3.7798600000000002E-2</v>
      </c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/>
      <c r="AW3754"/>
      <c r="AX3754"/>
      <c r="AY3754"/>
      <c r="AZ3754"/>
      <c r="BA3754"/>
      <c r="BB3754"/>
      <c r="BC3754"/>
    </row>
    <row r="3755" spans="1:55" x14ac:dyDescent="0.2">
      <c r="A3755" s="3" t="str">
        <f t="shared" si="58"/>
        <v>NepalSAR_FAO2010</v>
      </c>
      <c r="B3755" t="s">
        <v>295</v>
      </c>
      <c r="C3755" t="s">
        <v>296</v>
      </c>
      <c r="D3755" t="s">
        <v>148</v>
      </c>
      <c r="E3755" t="s">
        <v>30</v>
      </c>
      <c r="F3755">
        <v>24.782591415216643</v>
      </c>
      <c r="G3755">
        <v>0.91241390510409959</v>
      </c>
      <c r="H3755" t="s">
        <v>316</v>
      </c>
      <c r="I3755" t="s">
        <v>75</v>
      </c>
      <c r="J3755">
        <v>5.7426448142975945E-4</v>
      </c>
      <c r="K3755">
        <v>0.27650653454383362</v>
      </c>
      <c r="L3755">
        <v>3.33055543768732E-2</v>
      </c>
      <c r="M3755"/>
      <c r="N3755">
        <v>2.0946154956227453E-2</v>
      </c>
      <c r="O3755">
        <v>0.66924175612306569</v>
      </c>
      <c r="P3755">
        <v>3.2575326000000002</v>
      </c>
      <c r="Q3755">
        <v>1.0400544999999999</v>
      </c>
      <c r="R3755">
        <v>11.3253378</v>
      </c>
      <c r="S3755">
        <v>4.5997490000000001</v>
      </c>
      <c r="T3755">
        <v>2.8214489999999999</v>
      </c>
      <c r="U3755">
        <v>1.0065487</v>
      </c>
      <c r="V3755"/>
      <c r="W3755">
        <v>1.0421937999999999</v>
      </c>
      <c r="X3755"/>
      <c r="Y3755">
        <v>3.0505600000000001E-2</v>
      </c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/>
      <c r="AW3755"/>
      <c r="AX3755"/>
      <c r="AY3755"/>
      <c r="AZ3755"/>
      <c r="BA3755"/>
      <c r="BB3755"/>
      <c r="BC3755"/>
    </row>
    <row r="3756" spans="1:55" x14ac:dyDescent="0.2">
      <c r="A3756" s="3" t="str">
        <f t="shared" si="58"/>
        <v>NepalSAR_FAO2011</v>
      </c>
      <c r="B3756" t="s">
        <v>295</v>
      </c>
      <c r="C3756" t="s">
        <v>296</v>
      </c>
      <c r="D3756" t="s">
        <v>148</v>
      </c>
      <c r="E3756" t="s">
        <v>29</v>
      </c>
      <c r="F3756">
        <v>32.710004129831134</v>
      </c>
      <c r="G3756">
        <v>1.1996451797625032</v>
      </c>
      <c r="H3756" t="s">
        <v>290</v>
      </c>
      <c r="I3756" t="s">
        <v>133</v>
      </c>
      <c r="J3756">
        <v>7.5614591635947707E-4</v>
      </c>
      <c r="K3756">
        <v>0.22024157416933512</v>
      </c>
      <c r="L3756">
        <v>2.5652409760059839E-2</v>
      </c>
      <c r="M3756"/>
      <c r="N3756">
        <v>2.4283090789206221E-2</v>
      </c>
      <c r="O3756">
        <v>0.7298229252813988</v>
      </c>
      <c r="P3756">
        <v>3.2909310000000005</v>
      </c>
      <c r="Q3756">
        <v>1.0728206</v>
      </c>
      <c r="R3756">
        <v>11.571375900000001</v>
      </c>
      <c r="S3756">
        <v>4.8492990000000002</v>
      </c>
      <c r="T3756">
        <v>2.8188452000000002</v>
      </c>
      <c r="U3756">
        <v>0.59685220000000005</v>
      </c>
      <c r="V3756"/>
      <c r="W3756">
        <v>0.61068290000000003</v>
      </c>
      <c r="X3756"/>
      <c r="Y3756">
        <v>1.14503E-2</v>
      </c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/>
      <c r="AW3756"/>
      <c r="AX3756"/>
      <c r="AY3756"/>
      <c r="AZ3756"/>
      <c r="BA3756"/>
      <c r="BB3756"/>
      <c r="BC3756"/>
    </row>
    <row r="3757" spans="1:55" x14ac:dyDescent="0.2">
      <c r="A3757" s="3" t="str">
        <f t="shared" si="58"/>
        <v>NepalSAR_FAO2012</v>
      </c>
      <c r="B3757" t="s">
        <v>295</v>
      </c>
      <c r="C3757" t="s">
        <v>296</v>
      </c>
      <c r="D3757" t="s">
        <v>148</v>
      </c>
      <c r="E3757" t="s">
        <v>28</v>
      </c>
      <c r="F3757">
        <v>34.181133250855034</v>
      </c>
      <c r="G3757">
        <v>1.2506500292621561</v>
      </c>
      <c r="H3757" t="s">
        <v>290</v>
      </c>
      <c r="I3757" t="s">
        <v>133</v>
      </c>
      <c r="J3757">
        <v>7.8144196157990502E-4</v>
      </c>
      <c r="K3757">
        <v>0.22117189274939061</v>
      </c>
      <c r="L3757">
        <v>2.4948936221210957E-2</v>
      </c>
      <c r="M3757"/>
      <c r="N3757">
        <v>3.0016558914831615E-2</v>
      </c>
      <c r="O3757">
        <v>0.72386261211456682</v>
      </c>
      <c r="P3757">
        <v>3.3679359000000004</v>
      </c>
      <c r="Q3757">
        <v>1.0969283999999999</v>
      </c>
      <c r="R3757">
        <v>11.7944946</v>
      </c>
      <c r="S3757">
        <v>4.9346110000000003</v>
      </c>
      <c r="T3757">
        <v>2.8177108</v>
      </c>
      <c r="U3757">
        <v>1.0275122000000001</v>
      </c>
      <c r="V3757"/>
      <c r="W3757">
        <v>1.0602296</v>
      </c>
      <c r="X3757"/>
      <c r="Y3757">
        <v>2.39784E-2</v>
      </c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/>
      <c r="AW3757"/>
      <c r="AX3757"/>
      <c r="AY3757"/>
      <c r="AZ3757"/>
      <c r="BA3757"/>
      <c r="BB3757"/>
      <c r="BC3757"/>
    </row>
    <row r="3758" spans="1:55" x14ac:dyDescent="0.2">
      <c r="A3758" s="3" t="str">
        <f t="shared" si="58"/>
        <v>NepalSAR_FAO2013</v>
      </c>
      <c r="B3758" t="s">
        <v>295</v>
      </c>
      <c r="C3758" t="s">
        <v>296</v>
      </c>
      <c r="D3758" t="s">
        <v>148</v>
      </c>
      <c r="E3758" t="s">
        <v>27</v>
      </c>
      <c r="F3758">
        <v>34.83219574265074</v>
      </c>
      <c r="G3758">
        <v>1.2721043688954385</v>
      </c>
      <c r="H3758" t="s">
        <v>304</v>
      </c>
      <c r="I3758" t="s">
        <v>119</v>
      </c>
      <c r="J3758">
        <v>7.8558002855390915E-4</v>
      </c>
      <c r="K3758">
        <v>0.22509505010600364</v>
      </c>
      <c r="L3758">
        <v>2.4875704163423645E-2</v>
      </c>
      <c r="M3758"/>
      <c r="N3758">
        <v>3.2814468787577426E-2</v>
      </c>
      <c r="O3758">
        <v>0.71721477694299529</v>
      </c>
      <c r="P3758">
        <v>3.1240041000000001</v>
      </c>
      <c r="Q3758">
        <v>1.1158192</v>
      </c>
      <c r="R3758">
        <v>11.9833224</v>
      </c>
      <c r="S3758">
        <v>5.1630500000000001</v>
      </c>
      <c r="T3758">
        <v>2.8179791000000001</v>
      </c>
      <c r="U3758">
        <v>1.103278</v>
      </c>
      <c r="V3758"/>
      <c r="W3758">
        <v>1.1135816999999999</v>
      </c>
      <c r="X3758"/>
      <c r="Y3758">
        <v>2.4251000000000002E-2</v>
      </c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/>
      <c r="AW3758"/>
      <c r="AX3758"/>
      <c r="AY3758"/>
      <c r="AZ3758"/>
      <c r="BA3758"/>
      <c r="BB3758"/>
      <c r="BC3758"/>
    </row>
    <row r="3759" spans="1:55" x14ac:dyDescent="0.2">
      <c r="A3759" s="3" t="str">
        <f t="shared" si="58"/>
        <v>NepalSAR_FAO2014</v>
      </c>
      <c r="B3759" t="s">
        <v>295</v>
      </c>
      <c r="C3759" t="s">
        <v>296</v>
      </c>
      <c r="D3759" t="s">
        <v>148</v>
      </c>
      <c r="E3759" t="s">
        <v>24</v>
      </c>
      <c r="F3759">
        <v>36.20622286837262</v>
      </c>
      <c r="G3759">
        <v>1.3184066388926114</v>
      </c>
      <c r="H3759" t="s">
        <v>303</v>
      </c>
      <c r="I3759" t="s">
        <v>119</v>
      </c>
      <c r="J3759">
        <v>8.0591133931871937E-4</v>
      </c>
      <c r="K3759">
        <v>0.24565118874171932</v>
      </c>
      <c r="L3759">
        <v>2.4309850936649863E-2</v>
      </c>
      <c r="M3759"/>
      <c r="N3759">
        <v>3.2673941280778863E-2</v>
      </c>
      <c r="O3759">
        <v>0.69736501904085191</v>
      </c>
      <c r="P3759">
        <v>3.2699835000000004</v>
      </c>
      <c r="Q3759">
        <v>1.1121454000000002</v>
      </c>
      <c r="R3759">
        <v>11.932057200000001</v>
      </c>
      <c r="S3759">
        <v>5.3634029999999999</v>
      </c>
      <c r="T3759">
        <v>2.8207466999999999</v>
      </c>
      <c r="U3759">
        <v>0.99024829999999997</v>
      </c>
      <c r="V3759"/>
      <c r="W3759">
        <v>1.0625123000000001</v>
      </c>
      <c r="X3759"/>
      <c r="Y3759">
        <v>3.9305000000000007E-2</v>
      </c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  <c r="AW3759"/>
      <c r="AX3759"/>
      <c r="AY3759"/>
      <c r="AZ3759"/>
      <c r="BA3759"/>
      <c r="BB3759"/>
      <c r="BC3759"/>
    </row>
    <row r="3760" spans="1:55" x14ac:dyDescent="0.2">
      <c r="A3760" s="3" t="str">
        <f t="shared" si="58"/>
        <v>NepalSAR_FAO2015</v>
      </c>
      <c r="B3760" t="s">
        <v>295</v>
      </c>
      <c r="C3760" t="s">
        <v>296</v>
      </c>
      <c r="D3760" t="s">
        <v>148</v>
      </c>
      <c r="E3760" t="s">
        <v>22</v>
      </c>
      <c r="F3760">
        <v>35.264823896779063</v>
      </c>
      <c r="G3760">
        <v>1.2772332052150441</v>
      </c>
      <c r="H3760" t="s">
        <v>303</v>
      </c>
      <c r="I3760" t="s">
        <v>119</v>
      </c>
      <c r="J3760">
        <v>7.8655334734266684E-4</v>
      </c>
      <c r="K3760">
        <v>0.24589809258651096</v>
      </c>
      <c r="L3760">
        <v>2.5347081493394916E-2</v>
      </c>
      <c r="M3760"/>
      <c r="N3760">
        <v>4.2308448905547288E-2</v>
      </c>
      <c r="O3760">
        <v>0.68644637701454692</v>
      </c>
      <c r="P3760">
        <v>3.1345062000000001</v>
      </c>
      <c r="Q3760">
        <v>1.1139104</v>
      </c>
      <c r="R3760">
        <v>11.9272545</v>
      </c>
      <c r="S3760">
        <v>5.4126929999999991</v>
      </c>
      <c r="T3760">
        <v>2.8198220000000003</v>
      </c>
      <c r="U3760">
        <v>0.14320439999999998</v>
      </c>
      <c r="V3760"/>
      <c r="W3760">
        <v>0.15029149999999999</v>
      </c>
      <c r="X3760"/>
      <c r="Y3760">
        <v>5.8323000000000003E-3</v>
      </c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  <c r="AW3760"/>
      <c r="AX3760"/>
      <c r="AY3760"/>
      <c r="AZ3760"/>
      <c r="BA3760"/>
      <c r="BB3760"/>
      <c r="BC3760"/>
    </row>
    <row r="3761" spans="1:55" x14ac:dyDescent="0.2">
      <c r="A3761" s="3" t="str">
        <f t="shared" si="58"/>
        <v>NepalSAR_FAO2016</v>
      </c>
      <c r="B3761" t="s">
        <v>295</v>
      </c>
      <c r="C3761" t="s">
        <v>296</v>
      </c>
      <c r="D3761" t="s">
        <v>148</v>
      </c>
      <c r="E3761" t="s">
        <v>21</v>
      </c>
      <c r="F3761">
        <v>41.543005843970199</v>
      </c>
      <c r="G3761">
        <v>1.4910709775230027</v>
      </c>
      <c r="H3761" t="s">
        <v>303</v>
      </c>
      <c r="I3761" t="s">
        <v>116</v>
      </c>
      <c r="J3761">
        <v>9.1437235793156285E-4</v>
      </c>
      <c r="K3761">
        <v>0.27800986762150615</v>
      </c>
      <c r="L3761">
        <v>2.1809261758561366E-2</v>
      </c>
      <c r="M3761"/>
      <c r="N3761">
        <v>5.3727455552520301E-2</v>
      </c>
      <c r="O3761">
        <v>0.64645341506741227</v>
      </c>
      <c r="P3761">
        <v>2.9971977000000001</v>
      </c>
      <c r="Q3761">
        <v>1.1411719</v>
      </c>
      <c r="R3761">
        <v>12.043409700000002</v>
      </c>
      <c r="S3761">
        <v>5.5154889999999996</v>
      </c>
      <c r="T3761">
        <v>2.7606037000000003</v>
      </c>
      <c r="U3761">
        <v>2.4521324</v>
      </c>
      <c r="V3761"/>
      <c r="W3761">
        <v>2.6448230999999995</v>
      </c>
      <c r="X3761"/>
      <c r="Y3761">
        <v>9.8058699999999999E-2</v>
      </c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  <c r="AW3761"/>
      <c r="AX3761"/>
      <c r="AY3761"/>
      <c r="AZ3761"/>
      <c r="BA3761"/>
      <c r="BB3761"/>
      <c r="BC3761"/>
    </row>
    <row r="3762" spans="1:55" x14ac:dyDescent="0.2">
      <c r="A3762" s="3" t="str">
        <f t="shared" si="58"/>
        <v>NepalSAR_FAO2017</v>
      </c>
      <c r="B3762" t="s">
        <v>295</v>
      </c>
      <c r="C3762" t="s">
        <v>296</v>
      </c>
      <c r="D3762" t="s">
        <v>148</v>
      </c>
      <c r="E3762" t="s">
        <v>20</v>
      </c>
      <c r="F3762">
        <v>42.573962922202682</v>
      </c>
      <c r="G3762">
        <v>1.5106028245892702</v>
      </c>
      <c r="H3762" t="s">
        <v>303</v>
      </c>
      <c r="I3762" t="s">
        <v>116</v>
      </c>
      <c r="J3762">
        <v>9.2391866769718695E-4</v>
      </c>
      <c r="K3762">
        <v>0.31264554191185745</v>
      </c>
      <c r="L3762">
        <v>2.1566801632564515E-2</v>
      </c>
      <c r="M3762"/>
      <c r="N3762">
        <v>7.2156778207694769E-2</v>
      </c>
      <c r="O3762">
        <v>0.5936308782478833</v>
      </c>
      <c r="P3762">
        <v>3.4140666</v>
      </c>
      <c r="Q3762">
        <v>1.1492550000000001</v>
      </c>
      <c r="R3762">
        <v>12.101266800000001</v>
      </c>
      <c r="S3762">
        <v>5.5306480000000002</v>
      </c>
      <c r="T3762">
        <v>2.7454468000000003</v>
      </c>
      <c r="U3762">
        <v>0.63946360000000002</v>
      </c>
      <c r="V3762"/>
      <c r="W3762">
        <v>0.64973630000000004</v>
      </c>
      <c r="X3762"/>
      <c r="Y3762">
        <v>1.6417000000000001E-2</v>
      </c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  <c r="AW3762"/>
      <c r="AX3762"/>
      <c r="AY3762"/>
      <c r="AZ3762"/>
      <c r="BA3762"/>
      <c r="BB3762"/>
      <c r="BC3762"/>
    </row>
    <row r="3763" spans="1:55" x14ac:dyDescent="0.2">
      <c r="A3763" s="3" t="str">
        <f t="shared" si="58"/>
        <v>NepalSAR_FAO2018</v>
      </c>
      <c r="B3763" t="s">
        <v>295</v>
      </c>
      <c r="C3763" t="s">
        <v>296</v>
      </c>
      <c r="D3763" t="s">
        <v>148</v>
      </c>
      <c r="E3763" t="s">
        <v>19</v>
      </c>
      <c r="F3763">
        <v>44.693125410200267</v>
      </c>
      <c r="G3763">
        <v>1.567810605804004</v>
      </c>
      <c r="H3763" t="s">
        <v>302</v>
      </c>
      <c r="I3763" t="s">
        <v>48</v>
      </c>
      <c r="J3763">
        <v>9.4671321598236585E-4</v>
      </c>
      <c r="K3763">
        <v>0.3338066880678045</v>
      </c>
      <c r="L3763">
        <v>2.0816314121767595E-2</v>
      </c>
      <c r="M3763"/>
      <c r="N3763">
        <v>7.5984840371555992E-2</v>
      </c>
      <c r="O3763">
        <v>0.56939215743887195</v>
      </c>
      <c r="P3763">
        <v>3.2317068000000004</v>
      </c>
      <c r="Q3763">
        <v>1.1737484</v>
      </c>
      <c r="R3763">
        <v>12.2921757</v>
      </c>
      <c r="S3763">
        <v>5.8595269999999999</v>
      </c>
      <c r="T3763">
        <v>2.7474331000000003</v>
      </c>
      <c r="U3763">
        <v>0.3951189</v>
      </c>
      <c r="V3763"/>
      <c r="W3763">
        <v>0.45013970000000003</v>
      </c>
      <c r="X3763"/>
      <c r="Y3763">
        <v>2.7494900000000003E-2</v>
      </c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/>
      <c r="AW3763"/>
      <c r="AX3763"/>
      <c r="AY3763"/>
      <c r="AZ3763"/>
      <c r="BA3763"/>
      <c r="BB3763"/>
      <c r="BC3763"/>
    </row>
    <row r="3764" spans="1:55" x14ac:dyDescent="0.2">
      <c r="A3764" s="3" t="str">
        <f t="shared" si="58"/>
        <v>NepalSAR_FAO2019</v>
      </c>
      <c r="B3764" t="s">
        <v>295</v>
      </c>
      <c r="C3764" t="s">
        <v>296</v>
      </c>
      <c r="D3764" t="s">
        <v>148</v>
      </c>
      <c r="E3764" t="s">
        <v>18</v>
      </c>
      <c r="F3764">
        <v>44.738938595144162</v>
      </c>
      <c r="G3764">
        <v>1.5516845504858188</v>
      </c>
      <c r="H3764" t="s">
        <v>304</v>
      </c>
      <c r="I3764" t="s">
        <v>49</v>
      </c>
      <c r="J3764">
        <v>9.4299907169866234E-4</v>
      </c>
      <c r="K3764">
        <v>0.29744687180843227</v>
      </c>
      <c r="L3764">
        <v>2.1066840018669784E-2</v>
      </c>
      <c r="M3764"/>
      <c r="N3764">
        <v>8.4110176015852661E-2</v>
      </c>
      <c r="O3764">
        <v>0.59737611215704522</v>
      </c>
      <c r="P3764">
        <v>3.2805233999999994</v>
      </c>
      <c r="Q3764">
        <v>1.1891433999999999</v>
      </c>
      <c r="R3764">
        <v>12.426036</v>
      </c>
      <c r="S3764">
        <v>5.9447770000000002</v>
      </c>
      <c r="T3764">
        <v>2.7158040999999997</v>
      </c>
      <c r="U3764">
        <v>1.3789981</v>
      </c>
      <c r="V3764"/>
      <c r="W3764">
        <v>1.4518966</v>
      </c>
      <c r="X3764"/>
      <c r="Y3764">
        <v>4.8655900000000002E-2</v>
      </c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  <c r="AT3764"/>
      <c r="AU3764"/>
      <c r="AV3764"/>
      <c r="AW3764"/>
      <c r="AX3764"/>
      <c r="AY3764"/>
      <c r="AZ3764"/>
      <c r="BA3764"/>
      <c r="BB3764"/>
      <c r="BC3764"/>
    </row>
    <row r="3765" spans="1:55" x14ac:dyDescent="0.2">
      <c r="A3765" s="3" t="str">
        <f t="shared" si="58"/>
        <v>NepalSAR_FAO2020</v>
      </c>
      <c r="B3765" t="s">
        <v>295</v>
      </c>
      <c r="C3765" t="s">
        <v>296</v>
      </c>
      <c r="D3765" t="s">
        <v>148</v>
      </c>
      <c r="E3765" t="s">
        <v>107</v>
      </c>
      <c r="F3765">
        <v>44.871622008645097</v>
      </c>
      <c r="G3765">
        <v>1.5289172474284776</v>
      </c>
      <c r="H3765" t="s">
        <v>303</v>
      </c>
      <c r="I3765" t="s">
        <v>47</v>
      </c>
      <c r="J3765">
        <v>9.9555876433433553E-4</v>
      </c>
      <c r="K3765">
        <v>0.34278127093969879</v>
      </c>
      <c r="L3765">
        <v>2.127558453786323E-2</v>
      </c>
      <c r="M3765"/>
      <c r="N3765">
        <v>6.369281679742643E-2</v>
      </c>
      <c r="O3765">
        <v>0.57225032772501161</v>
      </c>
      <c r="P3765">
        <v>3.2083295999999999</v>
      </c>
      <c r="Q3765">
        <v>1.2027336</v>
      </c>
      <c r="R3765">
        <v>12.522677999999999</v>
      </c>
      <c r="S3765">
        <v>6.1248559999999994</v>
      </c>
      <c r="T3765">
        <v>2.7150468000000001</v>
      </c>
      <c r="U3765">
        <v>0.22297149999999999</v>
      </c>
      <c r="V3765"/>
      <c r="W3765">
        <v>0.22371839999999998</v>
      </c>
      <c r="X3765"/>
      <c r="Y3765">
        <v>1.18789E-2</v>
      </c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/>
      <c r="AW3765"/>
      <c r="AX3765"/>
      <c r="AY3765"/>
      <c r="AZ3765"/>
      <c r="BA3765"/>
      <c r="BB3765"/>
      <c r="BC3765"/>
    </row>
    <row r="3766" spans="1:55" x14ac:dyDescent="0.2">
      <c r="A3766" s="3" t="str">
        <f t="shared" si="58"/>
        <v>RussiaAR4_FAO1990</v>
      </c>
      <c r="B3766" t="s">
        <v>186</v>
      </c>
      <c r="C3766" t="s">
        <v>306</v>
      </c>
      <c r="D3766" t="s">
        <v>142</v>
      </c>
      <c r="E3766" t="s">
        <v>79</v>
      </c>
      <c r="F3766">
        <v>2571.5268984009999</v>
      </c>
      <c r="G3766">
        <v>17.378774102953592</v>
      </c>
      <c r="H3766" t="s">
        <v>143</v>
      </c>
      <c r="I3766" t="s">
        <v>231</v>
      </c>
      <c r="J3766">
        <v>7.9468168542675063E-2</v>
      </c>
      <c r="K3766">
        <v>1.0075057545853408</v>
      </c>
      <c r="L3766">
        <v>3.1543778313358695E-2</v>
      </c>
      <c r="M3766"/>
      <c r="N3766">
        <v>1.7810920305161755E-3</v>
      </c>
      <c r="O3766">
        <v>-4.0830624929215471E-2</v>
      </c>
      <c r="P3766">
        <v>4.298</v>
      </c>
      <c r="Q3766">
        <v>59.1558244</v>
      </c>
      <c r="R3766">
        <v>249.4683325</v>
      </c>
      <c r="S3766">
        <v>155.44520360000001</v>
      </c>
      <c r="T3766">
        <v>76.853848100000008</v>
      </c>
      <c r="U3766"/>
      <c r="V3766"/>
      <c r="W3766">
        <v>7.1922449000000004</v>
      </c>
      <c r="X3766">
        <v>42.005684899999999</v>
      </c>
      <c r="Y3766">
        <v>8.4073215000000001</v>
      </c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/>
      <c r="AT3766"/>
      <c r="AU3766"/>
      <c r="AV3766"/>
      <c r="AW3766"/>
      <c r="AX3766"/>
      <c r="AY3766"/>
      <c r="AZ3766"/>
      <c r="BA3766"/>
      <c r="BB3766"/>
      <c r="BC3766"/>
    </row>
    <row r="3767" spans="1:55" x14ac:dyDescent="0.2">
      <c r="A3767" s="3" t="str">
        <f t="shared" si="58"/>
        <v>RussiaAR4_FAO1991</v>
      </c>
      <c r="B3767" t="s">
        <v>186</v>
      </c>
      <c r="C3767" t="s">
        <v>306</v>
      </c>
      <c r="D3767" t="s">
        <v>142</v>
      </c>
      <c r="E3767" t="s">
        <v>78</v>
      </c>
      <c r="F3767">
        <v>2511.3947617180002</v>
      </c>
      <c r="G3767">
        <v>16.923804912436747</v>
      </c>
      <c r="H3767" t="s">
        <v>143</v>
      </c>
      <c r="I3767" t="s">
        <v>231</v>
      </c>
      <c r="J3767">
        <v>7.7183444467871967E-2</v>
      </c>
      <c r="K3767">
        <v>1.0107899321305676</v>
      </c>
      <c r="L3767">
        <v>3.2472012566122047E-2</v>
      </c>
      <c r="M3767"/>
      <c r="N3767">
        <v>1.8386606961946438E-3</v>
      </c>
      <c r="O3767">
        <v>-4.510060539288422E-2</v>
      </c>
      <c r="P3767">
        <v>4.1958000000000002</v>
      </c>
      <c r="Q3767">
        <v>58.047814299999999</v>
      </c>
      <c r="R3767">
        <v>244.44340249999999</v>
      </c>
      <c r="S3767">
        <v>144.51524899999998</v>
      </c>
      <c r="T3767">
        <v>76.853848100000008</v>
      </c>
      <c r="U3767"/>
      <c r="V3767"/>
      <c r="W3767">
        <v>7.1922449000000004</v>
      </c>
      <c r="X3767">
        <v>42.005684899999999</v>
      </c>
      <c r="Y3767">
        <v>8.4073215000000001</v>
      </c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/>
      <c r="AU3767"/>
      <c r="AV3767"/>
      <c r="AW3767"/>
      <c r="AX3767"/>
      <c r="AY3767"/>
      <c r="AZ3767"/>
      <c r="BA3767"/>
      <c r="BB3767"/>
      <c r="BC3767"/>
    </row>
    <row r="3768" spans="1:55" x14ac:dyDescent="0.2">
      <c r="A3768" s="3" t="str">
        <f t="shared" si="58"/>
        <v>RussiaAR4_FAO1992</v>
      </c>
      <c r="B3768" t="s">
        <v>186</v>
      </c>
      <c r="C3768" t="s">
        <v>306</v>
      </c>
      <c r="D3768" t="s">
        <v>142</v>
      </c>
      <c r="E3768" t="s">
        <v>76</v>
      </c>
      <c r="F3768">
        <v>2360.6223691030004</v>
      </c>
      <c r="G3768">
        <v>15.892359115568103</v>
      </c>
      <c r="H3768" t="s">
        <v>233</v>
      </c>
      <c r="I3768" t="s">
        <v>231</v>
      </c>
      <c r="J3768">
        <v>7.2765208678539778E-2</v>
      </c>
      <c r="K3768">
        <v>1.0087178421048428</v>
      </c>
      <c r="L3768">
        <v>3.4328384508951572E-2</v>
      </c>
      <c r="M3768"/>
      <c r="N3768">
        <v>1.3000778164133761E-2</v>
      </c>
      <c r="O3768">
        <v>-5.6047004777928157E-2</v>
      </c>
      <c r="P3768">
        <v>1.8571000000000002</v>
      </c>
      <c r="Q3768">
        <v>27.396290199999999</v>
      </c>
      <c r="R3768">
        <v>113.34060750000002</v>
      </c>
      <c r="S3768">
        <v>61.291626799999996</v>
      </c>
      <c r="T3768">
        <v>29.339422800000001</v>
      </c>
      <c r="U3768"/>
      <c r="V3768"/>
      <c r="W3768">
        <v>6.9932867000000005</v>
      </c>
      <c r="X3768">
        <v>38.6735331</v>
      </c>
      <c r="Y3768">
        <v>4.3502019000000001</v>
      </c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/>
      <c r="AW3768"/>
      <c r="AX3768"/>
      <c r="AY3768"/>
      <c r="AZ3768"/>
      <c r="BA3768"/>
      <c r="BB3768"/>
      <c r="BC3768"/>
    </row>
    <row r="3769" spans="1:55" x14ac:dyDescent="0.2">
      <c r="A3769" s="3" t="str">
        <f t="shared" si="58"/>
        <v>RussiaAR4_FAO1993</v>
      </c>
      <c r="B3769" t="s">
        <v>186</v>
      </c>
      <c r="C3769" t="s">
        <v>306</v>
      </c>
      <c r="D3769" t="s">
        <v>142</v>
      </c>
      <c r="E3769" t="s">
        <v>73</v>
      </c>
      <c r="F3769">
        <v>2178.9951023169997</v>
      </c>
      <c r="G3769">
        <v>14.677442090992031</v>
      </c>
      <c r="H3769" t="s">
        <v>199</v>
      </c>
      <c r="I3769" t="s">
        <v>231</v>
      </c>
      <c r="J3769">
        <v>6.6853401268978152E-2</v>
      </c>
      <c r="K3769">
        <v>1.0171165076848228</v>
      </c>
      <c r="L3769">
        <v>3.7322035393987284E-2</v>
      </c>
      <c r="M3769"/>
      <c r="N3769">
        <v>1.1622401733290221E-2</v>
      </c>
      <c r="O3769">
        <v>-6.6060944812100245E-2</v>
      </c>
      <c r="P3769">
        <v>1.8242</v>
      </c>
      <c r="Q3769">
        <v>26.040513799999999</v>
      </c>
      <c r="R3769">
        <v>108.51656</v>
      </c>
      <c r="S3769">
        <v>55.860755600000005</v>
      </c>
      <c r="T3769">
        <v>29.3334975</v>
      </c>
      <c r="U3769"/>
      <c r="V3769"/>
      <c r="W3769">
        <v>6.9932867000000005</v>
      </c>
      <c r="X3769">
        <v>38.6735331</v>
      </c>
      <c r="Y3769">
        <v>4.3502019000000001</v>
      </c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  <c r="AW3769"/>
      <c r="AX3769"/>
      <c r="AY3769"/>
      <c r="AZ3769"/>
      <c r="BA3769"/>
      <c r="BB3769"/>
      <c r="BC3769"/>
    </row>
    <row r="3770" spans="1:55" x14ac:dyDescent="0.2">
      <c r="A3770" s="3" t="str">
        <f t="shared" si="58"/>
        <v>RussiaAR4_FAO1994</v>
      </c>
      <c r="B3770" t="s">
        <v>186</v>
      </c>
      <c r="C3770" t="s">
        <v>306</v>
      </c>
      <c r="D3770" t="s">
        <v>142</v>
      </c>
      <c r="E3770" t="s">
        <v>70</v>
      </c>
      <c r="F3770">
        <v>1947.1431292070001</v>
      </c>
      <c r="G3770">
        <v>13.12021106534401</v>
      </c>
      <c r="H3770" t="s">
        <v>228</v>
      </c>
      <c r="I3770" t="s">
        <v>231</v>
      </c>
      <c r="J3770">
        <v>5.924706635673168E-2</v>
      </c>
      <c r="K3770">
        <v>1.0326062478451992</v>
      </c>
      <c r="L3770">
        <v>4.163829929134135E-2</v>
      </c>
      <c r="M3770"/>
      <c r="N3770">
        <v>9.9189532974218123E-3</v>
      </c>
      <c r="O3770">
        <v>-8.4163500433962257E-2</v>
      </c>
      <c r="P3770">
        <v>1.3503000000000001</v>
      </c>
      <c r="Q3770">
        <v>24.359030499999999</v>
      </c>
      <c r="R3770">
        <v>101.55392000000001</v>
      </c>
      <c r="S3770">
        <v>45.173134599999997</v>
      </c>
      <c r="T3770">
        <v>29.327212400000001</v>
      </c>
      <c r="U3770"/>
      <c r="V3770"/>
      <c r="W3770">
        <v>6.9932867000000005</v>
      </c>
      <c r="X3770">
        <v>38.6735331</v>
      </c>
      <c r="Y3770">
        <v>4.3502019000000001</v>
      </c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/>
      <c r="AW3770"/>
      <c r="AX3770"/>
      <c r="AY3770"/>
      <c r="AZ3770"/>
      <c r="BA3770"/>
      <c r="BB3770"/>
      <c r="BC3770"/>
    </row>
    <row r="3771" spans="1:55" x14ac:dyDescent="0.2">
      <c r="A3771" s="3" t="str">
        <f t="shared" si="58"/>
        <v>RussiaAR4_FAO1995</v>
      </c>
      <c r="B3771" t="s">
        <v>186</v>
      </c>
      <c r="C3771" t="s">
        <v>306</v>
      </c>
      <c r="D3771" t="s">
        <v>142</v>
      </c>
      <c r="E3771" t="s">
        <v>68</v>
      </c>
      <c r="F3771">
        <v>1870.6935376120002</v>
      </c>
      <c r="G3771">
        <v>12.607808695983532</v>
      </c>
      <c r="H3771" t="s">
        <v>211</v>
      </c>
      <c r="I3771" t="s">
        <v>231</v>
      </c>
      <c r="J3771">
        <v>5.5623233551425337E-2</v>
      </c>
      <c r="K3771">
        <v>1.0432648672675251</v>
      </c>
      <c r="L3771">
        <v>4.35719821911877E-2</v>
      </c>
      <c r="M3771"/>
      <c r="N3771">
        <v>1.0557386121198149E-2</v>
      </c>
      <c r="O3771">
        <v>-9.7394235579910865E-2</v>
      </c>
      <c r="P3771">
        <v>1.0084899999999999</v>
      </c>
      <c r="Q3771">
        <v>21.674743499999998</v>
      </c>
      <c r="R3771">
        <v>90.094257500000012</v>
      </c>
      <c r="S3771">
        <v>41.378164200000001</v>
      </c>
      <c r="T3771">
        <v>29.314928599999998</v>
      </c>
      <c r="U3771"/>
      <c r="V3771"/>
      <c r="W3771">
        <v>6.9932867000000005</v>
      </c>
      <c r="X3771">
        <v>38.6735331</v>
      </c>
      <c r="Y3771">
        <v>4.3502019000000001</v>
      </c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/>
      <c r="AT3771"/>
      <c r="AU3771"/>
      <c r="AV3771"/>
      <c r="AW3771"/>
      <c r="AX3771"/>
      <c r="AY3771"/>
      <c r="AZ3771"/>
      <c r="BA3771"/>
      <c r="BB3771"/>
      <c r="BC3771"/>
    </row>
    <row r="3772" spans="1:55" x14ac:dyDescent="0.2">
      <c r="A3772" s="3" t="str">
        <f t="shared" si="58"/>
        <v>RussiaAR4_FAO1996</v>
      </c>
      <c r="B3772" t="s">
        <v>186</v>
      </c>
      <c r="C3772" t="s">
        <v>306</v>
      </c>
      <c r="D3772" t="s">
        <v>142</v>
      </c>
      <c r="E3772" t="s">
        <v>65</v>
      </c>
      <c r="F3772">
        <v>1832.485470135</v>
      </c>
      <c r="G3772">
        <v>12.368276691598991</v>
      </c>
      <c r="H3772" t="s">
        <v>203</v>
      </c>
      <c r="I3772" t="s">
        <v>231</v>
      </c>
      <c r="J3772">
        <v>5.3909403409865407E-2</v>
      </c>
      <c r="K3772">
        <v>1.0459059012221268</v>
      </c>
      <c r="L3772">
        <v>4.4507492853949608E-2</v>
      </c>
      <c r="M3772"/>
      <c r="N3772">
        <v>8.7194017690207827E-3</v>
      </c>
      <c r="O3772">
        <v>-9.9132795845097238E-2</v>
      </c>
      <c r="P3772">
        <v>1.09795</v>
      </c>
      <c r="Q3772">
        <v>19.769756999999998</v>
      </c>
      <c r="R3772">
        <v>81.897945000000007</v>
      </c>
      <c r="S3772">
        <v>39.2304186</v>
      </c>
      <c r="T3772">
        <v>29.280283599999997</v>
      </c>
      <c r="U3772"/>
      <c r="V3772"/>
      <c r="W3772">
        <v>20.430527999999999</v>
      </c>
      <c r="X3772">
        <v>38.6735331</v>
      </c>
      <c r="Y3772">
        <v>3.6495825000000002</v>
      </c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/>
      <c r="AW3772"/>
      <c r="AX3772"/>
      <c r="AY3772"/>
      <c r="AZ3772"/>
      <c r="BA3772"/>
      <c r="BB3772"/>
      <c r="BC3772"/>
    </row>
    <row r="3773" spans="1:55" x14ac:dyDescent="0.2">
      <c r="A3773" s="3" t="str">
        <f t="shared" si="58"/>
        <v>RussiaAR4_FAO1997</v>
      </c>
      <c r="B3773" t="s">
        <v>186</v>
      </c>
      <c r="C3773" t="s">
        <v>306</v>
      </c>
      <c r="D3773" t="s">
        <v>142</v>
      </c>
      <c r="E3773" t="s">
        <v>64</v>
      </c>
      <c r="F3773">
        <v>1680.1595467709999</v>
      </c>
      <c r="G3773">
        <v>11.358925370644904</v>
      </c>
      <c r="H3773" t="s">
        <v>219</v>
      </c>
      <c r="I3773" t="s">
        <v>101</v>
      </c>
      <c r="J3773">
        <v>4.7565070590641204E-2</v>
      </c>
      <c r="K3773">
        <v>1.0670658430061333</v>
      </c>
      <c r="L3773">
        <v>4.8868379683819907E-2</v>
      </c>
      <c r="M3773"/>
      <c r="N3773">
        <v>9.105067658247255E-3</v>
      </c>
      <c r="O3773">
        <v>-0.12503929034820049</v>
      </c>
      <c r="P3773">
        <v>0.98280000000000001</v>
      </c>
      <c r="Q3773">
        <v>17.506264199999997</v>
      </c>
      <c r="R3773">
        <v>72.506654999999995</v>
      </c>
      <c r="S3773">
        <v>37.647651199999999</v>
      </c>
      <c r="T3773">
        <v>29.274693899999999</v>
      </c>
      <c r="U3773"/>
      <c r="V3773"/>
      <c r="W3773">
        <v>7.6402988000000001</v>
      </c>
      <c r="X3773">
        <v>38.6735331</v>
      </c>
      <c r="Y3773">
        <v>1.2870334000000001</v>
      </c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/>
      <c r="AU3773"/>
      <c r="AV3773"/>
      <c r="AW3773"/>
      <c r="AX3773"/>
      <c r="AY3773"/>
      <c r="AZ3773"/>
      <c r="BA3773"/>
      <c r="BB3773"/>
      <c r="BC3773"/>
    </row>
    <row r="3774" spans="1:55" x14ac:dyDescent="0.2">
      <c r="A3774" s="3" t="str">
        <f t="shared" si="58"/>
        <v>RussiaAR4_FAO1998</v>
      </c>
      <c r="B3774" t="s">
        <v>186</v>
      </c>
      <c r="C3774" t="s">
        <v>306</v>
      </c>
      <c r="D3774" t="s">
        <v>142</v>
      </c>
      <c r="E3774" t="s">
        <v>62</v>
      </c>
      <c r="F3774">
        <v>1679.5295122289999</v>
      </c>
      <c r="G3774">
        <v>11.373471899688703</v>
      </c>
      <c r="H3774" t="s">
        <v>208</v>
      </c>
      <c r="I3774" t="s">
        <v>100</v>
      </c>
      <c r="J3774">
        <v>4.821205587475165E-2</v>
      </c>
      <c r="K3774">
        <v>1.0694104593067164</v>
      </c>
      <c r="L3774">
        <v>4.8882507527980783E-2</v>
      </c>
      <c r="M3774"/>
      <c r="N3774">
        <v>8.7037276246485201E-3</v>
      </c>
      <c r="O3774">
        <v>-0.12699669445934558</v>
      </c>
      <c r="P3774">
        <v>0.95129999999999992</v>
      </c>
      <c r="Q3774">
        <v>16.029576599999999</v>
      </c>
      <c r="R3774">
        <v>65.068462499999995</v>
      </c>
      <c r="S3774">
        <v>32.273221200000002</v>
      </c>
      <c r="T3774">
        <v>29.335577900000001</v>
      </c>
      <c r="U3774"/>
      <c r="V3774"/>
      <c r="W3774">
        <v>14.5748946</v>
      </c>
      <c r="X3774">
        <v>38.6735331</v>
      </c>
      <c r="Y3774">
        <v>5.5207651999999996</v>
      </c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/>
      <c r="AW3774"/>
      <c r="AX3774"/>
      <c r="AY3774"/>
      <c r="AZ3774"/>
      <c r="BA3774"/>
      <c r="BB3774"/>
      <c r="BC3774"/>
    </row>
    <row r="3775" spans="1:55" x14ac:dyDescent="0.2">
      <c r="A3775" s="3" t="str">
        <f t="shared" si="58"/>
        <v>RussiaAR4_FAO1999</v>
      </c>
      <c r="B3775" t="s">
        <v>186</v>
      </c>
      <c r="C3775" t="s">
        <v>306</v>
      </c>
      <c r="D3775" t="s">
        <v>142</v>
      </c>
      <c r="E3775" t="s">
        <v>60</v>
      </c>
      <c r="F3775">
        <v>1709.7387050090001</v>
      </c>
      <c r="G3775">
        <v>11.61390691522025</v>
      </c>
      <c r="H3775" t="s">
        <v>183</v>
      </c>
      <c r="I3775" t="s">
        <v>100</v>
      </c>
      <c r="J3775">
        <v>4.9077045830890696E-2</v>
      </c>
      <c r="K3775">
        <v>1.0754941382749597</v>
      </c>
      <c r="L3775">
        <v>4.8458335857562436E-2</v>
      </c>
      <c r="M3775"/>
      <c r="N3775">
        <v>9.4363376384551528E-3</v>
      </c>
      <c r="O3775">
        <v>-0.13338881177097731</v>
      </c>
      <c r="P3775">
        <v>1.1361000000000001</v>
      </c>
      <c r="Q3775">
        <v>14.8921207</v>
      </c>
      <c r="R3775">
        <v>59.232614999999996</v>
      </c>
      <c r="S3775">
        <v>32.116741400000002</v>
      </c>
      <c r="T3775">
        <v>29.637620699999999</v>
      </c>
      <c r="U3775"/>
      <c r="V3775"/>
      <c r="W3775">
        <v>9.7480226000000005</v>
      </c>
      <c r="X3775">
        <v>38.6735331</v>
      </c>
      <c r="Y3775">
        <v>1.9922443000000001</v>
      </c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/>
      <c r="AU3775"/>
      <c r="AV3775"/>
      <c r="AW3775"/>
      <c r="AX3775"/>
      <c r="AY3775"/>
      <c r="AZ3775"/>
      <c r="BA3775"/>
      <c r="BB3775"/>
      <c r="BC3775"/>
    </row>
    <row r="3776" spans="1:55" x14ac:dyDescent="0.2">
      <c r="A3776" s="3" t="str">
        <f t="shared" si="58"/>
        <v>RussiaAR4_FAO2000</v>
      </c>
      <c r="B3776" t="s">
        <v>186</v>
      </c>
      <c r="C3776" t="s">
        <v>306</v>
      </c>
      <c r="D3776" t="s">
        <v>142</v>
      </c>
      <c r="E3776" t="s">
        <v>58</v>
      </c>
      <c r="F3776">
        <v>1759.9887063900001</v>
      </c>
      <c r="G3776">
        <v>12.005636398619128</v>
      </c>
      <c r="H3776" t="s">
        <v>220</v>
      </c>
      <c r="I3776" t="s">
        <v>100</v>
      </c>
      <c r="J3776">
        <v>4.9505758687990037E-2</v>
      </c>
      <c r="K3776">
        <v>1.0709217199836625</v>
      </c>
      <c r="L3776">
        <v>4.7292512121129442E-2</v>
      </c>
      <c r="M3776"/>
      <c r="N3776">
        <v>1.0542490411235872E-2</v>
      </c>
      <c r="O3776">
        <v>-0.12875672251602785</v>
      </c>
      <c r="P3776">
        <v>1.1731999999999998</v>
      </c>
      <c r="Q3776">
        <v>14.680774800000002</v>
      </c>
      <c r="R3776">
        <v>58.055847500000006</v>
      </c>
      <c r="S3776">
        <v>32.571429799999997</v>
      </c>
      <c r="T3776">
        <v>29.777858499999997</v>
      </c>
      <c r="U3776"/>
      <c r="V3776"/>
      <c r="W3776">
        <v>10.966268599999999</v>
      </c>
      <c r="X3776">
        <v>38.6735331</v>
      </c>
      <c r="Y3776">
        <v>2.7992840000000001</v>
      </c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/>
      <c r="AU3776"/>
      <c r="AV3776"/>
      <c r="AW3776"/>
      <c r="AX3776"/>
      <c r="AY3776"/>
      <c r="AZ3776"/>
      <c r="BA3776"/>
      <c r="BB3776"/>
      <c r="BC3776"/>
    </row>
    <row r="3777" spans="1:55" x14ac:dyDescent="0.2">
      <c r="A3777" s="3" t="str">
        <f t="shared" si="58"/>
        <v>RussiaAR4_FAO2001</v>
      </c>
      <c r="B3777" t="s">
        <v>186</v>
      </c>
      <c r="C3777" t="s">
        <v>306</v>
      </c>
      <c r="D3777" t="s">
        <v>142</v>
      </c>
      <c r="E3777" t="s">
        <v>55</v>
      </c>
      <c r="F3777">
        <v>1372.9382302509998</v>
      </c>
      <c r="G3777">
        <v>9.4052015190433202</v>
      </c>
      <c r="H3777" t="s">
        <v>169</v>
      </c>
      <c r="I3777" t="s">
        <v>101</v>
      </c>
      <c r="J3777">
        <v>3.8538364264125664E-2</v>
      </c>
      <c r="K3777">
        <v>1.3816351719648814</v>
      </c>
      <c r="L3777">
        <v>6.1332616193960549E-2</v>
      </c>
      <c r="M3777"/>
      <c r="N3777">
        <v>1.4209233479814664E-2</v>
      </c>
      <c r="O3777">
        <v>-0.45717702163865653</v>
      </c>
      <c r="P3777">
        <v>0.99609999999999999</v>
      </c>
      <c r="Q3777">
        <v>14.1248776</v>
      </c>
      <c r="R3777">
        <v>56.691129999999994</v>
      </c>
      <c r="S3777">
        <v>34.328139800000002</v>
      </c>
      <c r="T3777">
        <v>29.783573100000002</v>
      </c>
      <c r="U3777"/>
      <c r="V3777"/>
      <c r="W3777">
        <v>3.2618834999999997</v>
      </c>
      <c r="X3777"/>
      <c r="Y3777">
        <v>4.1552736999999995</v>
      </c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/>
      <c r="AT3777"/>
      <c r="AU3777"/>
      <c r="AV3777"/>
      <c r="AW3777"/>
      <c r="AX3777"/>
      <c r="AY3777"/>
      <c r="AZ3777"/>
      <c r="BA3777"/>
      <c r="BB3777"/>
      <c r="BC3777"/>
    </row>
    <row r="3778" spans="1:55" x14ac:dyDescent="0.2">
      <c r="A3778" s="3" t="str">
        <f t="shared" si="58"/>
        <v>RussiaAR4_FAO2002</v>
      </c>
      <c r="B3778" t="s">
        <v>186</v>
      </c>
      <c r="C3778" t="s">
        <v>306</v>
      </c>
      <c r="D3778" t="s">
        <v>142</v>
      </c>
      <c r="E3778" t="s">
        <v>52</v>
      </c>
      <c r="F3778">
        <v>1383.080410519</v>
      </c>
      <c r="G3778">
        <v>9.5183659304580157</v>
      </c>
      <c r="H3778" t="s">
        <v>169</v>
      </c>
      <c r="I3778" t="s">
        <v>97</v>
      </c>
      <c r="J3778">
        <v>3.7845647095309638E-2</v>
      </c>
      <c r="K3778">
        <v>1.3765427126847776</v>
      </c>
      <c r="L3778">
        <v>6.1468462293597127E-2</v>
      </c>
      <c r="M3778"/>
      <c r="N3778">
        <v>1.5350203457102862E-2</v>
      </c>
      <c r="O3778">
        <v>-0.45336137843547764</v>
      </c>
      <c r="P3778">
        <v>0.91069999999999995</v>
      </c>
      <c r="Q3778">
        <v>14.077654299999999</v>
      </c>
      <c r="R3778">
        <v>56.179057499999992</v>
      </c>
      <c r="S3778">
        <v>33.318664800000001</v>
      </c>
      <c r="T3778">
        <v>29.780055400000002</v>
      </c>
      <c r="U3778"/>
      <c r="V3778"/>
      <c r="W3778">
        <v>4.3995543000000001</v>
      </c>
      <c r="X3778"/>
      <c r="Y3778">
        <v>5.2578448</v>
      </c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/>
      <c r="AT3778"/>
      <c r="AU3778"/>
      <c r="AV3778"/>
      <c r="AW3778"/>
      <c r="AX3778"/>
      <c r="AY3778"/>
      <c r="AZ3778"/>
      <c r="BA3778"/>
      <c r="BB3778"/>
      <c r="BC3778"/>
    </row>
    <row r="3779" spans="1:55" x14ac:dyDescent="0.2">
      <c r="A3779" s="3" t="str">
        <f t="shared" ref="A3779:A3842" si="59">C3779&amp;D3779&amp;E3779</f>
        <v>RussiaAR4_FAO2003</v>
      </c>
      <c r="B3779" t="s">
        <v>186</v>
      </c>
      <c r="C3779" t="s">
        <v>306</v>
      </c>
      <c r="D3779" t="s">
        <v>142</v>
      </c>
      <c r="E3779" t="s">
        <v>50</v>
      </c>
      <c r="F3779">
        <v>1462.9168842230001</v>
      </c>
      <c r="G3779">
        <v>10.113590468061023</v>
      </c>
      <c r="H3779" t="s">
        <v>202</v>
      </c>
      <c r="I3779" t="s">
        <v>101</v>
      </c>
      <c r="J3779">
        <v>3.897835084482229E-2</v>
      </c>
      <c r="K3779">
        <v>1.3511102289647936</v>
      </c>
      <c r="L3779">
        <v>5.8857863385541921E-2</v>
      </c>
      <c r="M3779"/>
      <c r="N3779">
        <v>1.5500790955765143E-2</v>
      </c>
      <c r="O3779">
        <v>-0.42546888330610061</v>
      </c>
      <c r="P3779">
        <v>1.0009999999999999</v>
      </c>
      <c r="Q3779">
        <v>13.949824000000001</v>
      </c>
      <c r="R3779">
        <v>54.911064999999994</v>
      </c>
      <c r="S3779">
        <v>31.416620199999997</v>
      </c>
      <c r="T3779">
        <v>29.7392954</v>
      </c>
      <c r="U3779"/>
      <c r="V3779"/>
      <c r="W3779">
        <v>7.7760370000000005</v>
      </c>
      <c r="X3779"/>
      <c r="Y3779">
        <v>9.9259149000000004</v>
      </c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/>
      <c r="AT3779"/>
      <c r="AU3779"/>
      <c r="AV3779"/>
      <c r="AW3779"/>
      <c r="AX3779"/>
      <c r="AY3779"/>
      <c r="AZ3779"/>
      <c r="BA3779"/>
      <c r="BB3779"/>
      <c r="BC3779"/>
    </row>
    <row r="3780" spans="1:55" x14ac:dyDescent="0.2">
      <c r="A3780" s="3" t="str">
        <f t="shared" si="59"/>
        <v>RussiaAR4_FAO2004</v>
      </c>
      <c r="B3780" t="s">
        <v>186</v>
      </c>
      <c r="C3780" t="s">
        <v>306</v>
      </c>
      <c r="D3780" t="s">
        <v>142</v>
      </c>
      <c r="E3780" t="s">
        <v>46</v>
      </c>
      <c r="F3780">
        <v>1454.5657523780001</v>
      </c>
      <c r="G3780">
        <v>10.096431257024321</v>
      </c>
      <c r="H3780" t="s">
        <v>167</v>
      </c>
      <c r="I3780" t="s">
        <v>97</v>
      </c>
      <c r="J3780">
        <v>3.6976411226267415E-2</v>
      </c>
      <c r="K3780">
        <v>1.3581973215657022</v>
      </c>
      <c r="L3780">
        <v>6.0033290321349048E-2</v>
      </c>
      <c r="M3780"/>
      <c r="N3780">
        <v>1.7282855320841544E-2</v>
      </c>
      <c r="O3780">
        <v>-0.43551346720789275</v>
      </c>
      <c r="P3780">
        <v>0.875</v>
      </c>
      <c r="Q3780">
        <v>13.3080976</v>
      </c>
      <c r="R3780">
        <v>51.663595000000001</v>
      </c>
      <c r="S3780">
        <v>31.563236200000002</v>
      </c>
      <c r="T3780">
        <v>29.7860704</v>
      </c>
      <c r="U3780"/>
      <c r="V3780"/>
      <c r="W3780">
        <v>7.9275795000000011</v>
      </c>
      <c r="X3780"/>
      <c r="Y3780">
        <v>2.3962287999999998</v>
      </c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/>
      <c r="AT3780"/>
      <c r="AU3780"/>
      <c r="AV3780"/>
      <c r="AW3780"/>
      <c r="AX3780"/>
      <c r="AY3780"/>
      <c r="AZ3780"/>
      <c r="BA3780"/>
      <c r="BB3780"/>
      <c r="BC3780"/>
    </row>
    <row r="3781" spans="1:55" x14ac:dyDescent="0.2">
      <c r="A3781" s="3" t="str">
        <f t="shared" si="59"/>
        <v>RussiaAR4_FAO2005</v>
      </c>
      <c r="B3781" t="s">
        <v>186</v>
      </c>
      <c r="C3781" t="s">
        <v>306</v>
      </c>
      <c r="D3781" t="s">
        <v>142</v>
      </c>
      <c r="E3781" t="s">
        <v>43</v>
      </c>
      <c r="F3781">
        <v>1474.7617831109997</v>
      </c>
      <c r="G3781">
        <v>10.275738364943566</v>
      </c>
      <c r="H3781" t="s">
        <v>213</v>
      </c>
      <c r="I3781" t="s">
        <v>101</v>
      </c>
      <c r="J3781">
        <v>3.6646871137385566E-2</v>
      </c>
      <c r="K3781">
        <v>1.3564964325607487</v>
      </c>
      <c r="L3781">
        <v>6.0421720310671501E-2</v>
      </c>
      <c r="M3781"/>
      <c r="N3781">
        <v>1.8133974833267792E-2</v>
      </c>
      <c r="O3781">
        <v>-0.43505212770468804</v>
      </c>
      <c r="P3781">
        <v>0.95690000000000008</v>
      </c>
      <c r="Q3781">
        <v>12.212477300000002</v>
      </c>
      <c r="R3781">
        <v>48.089367500000002</v>
      </c>
      <c r="S3781">
        <v>30.9941754</v>
      </c>
      <c r="T3781">
        <v>29.749846000000002</v>
      </c>
      <c r="U3781"/>
      <c r="V3781"/>
      <c r="W3781">
        <v>3.7830904999999997</v>
      </c>
      <c r="X3781"/>
      <c r="Y3781">
        <v>3.5981798</v>
      </c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/>
      <c r="AU3781"/>
      <c r="AV3781"/>
      <c r="AW3781"/>
      <c r="AX3781"/>
      <c r="AY3781"/>
      <c r="AZ3781"/>
      <c r="BA3781"/>
      <c r="BB3781"/>
      <c r="BC3781"/>
    </row>
    <row r="3782" spans="1:55" x14ac:dyDescent="0.2">
      <c r="A3782" s="3" t="str">
        <f t="shared" si="59"/>
        <v>RussiaAR4_FAO2006</v>
      </c>
      <c r="B3782" t="s">
        <v>186</v>
      </c>
      <c r="C3782" t="s">
        <v>306</v>
      </c>
      <c r="D3782" t="s">
        <v>142</v>
      </c>
      <c r="E3782" t="s">
        <v>39</v>
      </c>
      <c r="F3782">
        <v>1517.0225676689997</v>
      </c>
      <c r="G3782">
        <v>10.604868348383153</v>
      </c>
      <c r="H3782" t="s">
        <v>218</v>
      </c>
      <c r="I3782" t="s">
        <v>97</v>
      </c>
      <c r="J3782">
        <v>3.638731340919768E-2</v>
      </c>
      <c r="K3782">
        <v>1.3443426256787088</v>
      </c>
      <c r="L3782">
        <v>5.9806313612992941E-2</v>
      </c>
      <c r="M3782"/>
      <c r="N3782">
        <v>1.9153557774454832E-2</v>
      </c>
      <c r="O3782">
        <v>-0.42330249706615652</v>
      </c>
      <c r="P3782">
        <v>1.0933999999999999</v>
      </c>
      <c r="Q3782">
        <v>11.8377029</v>
      </c>
      <c r="R3782">
        <v>45.577672499999998</v>
      </c>
      <c r="S3782">
        <v>30.8296794</v>
      </c>
      <c r="T3782">
        <v>29.659706499999999</v>
      </c>
      <c r="U3782"/>
      <c r="V3782"/>
      <c r="W3782">
        <v>5.9815185999999994</v>
      </c>
      <c r="X3782"/>
      <c r="Y3782">
        <v>3.9660156999999998</v>
      </c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/>
      <c r="AU3782"/>
      <c r="AV3782"/>
      <c r="AW3782"/>
      <c r="AX3782"/>
      <c r="AY3782"/>
      <c r="AZ3782"/>
      <c r="BA3782"/>
      <c r="BB3782"/>
      <c r="BC3782"/>
    </row>
    <row r="3783" spans="1:55" x14ac:dyDescent="0.2">
      <c r="A3783" s="3" t="str">
        <f t="shared" si="59"/>
        <v>RussiaAR4_FAO2007</v>
      </c>
      <c r="B3783" t="s">
        <v>186</v>
      </c>
      <c r="C3783" t="s">
        <v>306</v>
      </c>
      <c r="D3783" t="s">
        <v>142</v>
      </c>
      <c r="E3783" t="s">
        <v>37</v>
      </c>
      <c r="F3783">
        <v>1525.640825446</v>
      </c>
      <c r="G3783">
        <v>10.683376685277532</v>
      </c>
      <c r="H3783" t="s">
        <v>206</v>
      </c>
      <c r="I3783" t="s">
        <v>101</v>
      </c>
      <c r="J3783">
        <v>3.5965195063560468E-2</v>
      </c>
      <c r="K3783">
        <v>1.3405686680553441</v>
      </c>
      <c r="L3783">
        <v>6.0653146320300319E-2</v>
      </c>
      <c r="M3783"/>
      <c r="N3783">
        <v>2.1224292106586731E-2</v>
      </c>
      <c r="O3783">
        <v>-0.42244610648223113</v>
      </c>
      <c r="P3783">
        <v>1.099</v>
      </c>
      <c r="Q3783">
        <v>11.970882300000001</v>
      </c>
      <c r="R3783">
        <v>45.707209999999996</v>
      </c>
      <c r="S3783">
        <v>32.033748399999993</v>
      </c>
      <c r="T3783">
        <v>29.572906200000002</v>
      </c>
      <c r="U3783"/>
      <c r="V3783"/>
      <c r="W3783">
        <v>3.0530738999999998</v>
      </c>
      <c r="X3783"/>
      <c r="Y3783">
        <v>3.2002964</v>
      </c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/>
      <c r="AU3783"/>
      <c r="AV3783"/>
      <c r="AW3783"/>
      <c r="AX3783"/>
      <c r="AY3783"/>
      <c r="AZ3783"/>
      <c r="BA3783"/>
      <c r="BB3783"/>
      <c r="BC3783"/>
    </row>
    <row r="3784" spans="1:55" x14ac:dyDescent="0.2">
      <c r="A3784" s="3" t="str">
        <f t="shared" si="59"/>
        <v>RussiaAR4_FAO2008</v>
      </c>
      <c r="B3784" t="s">
        <v>186</v>
      </c>
      <c r="C3784" t="s">
        <v>306</v>
      </c>
      <c r="D3784" t="s">
        <v>142</v>
      </c>
      <c r="E3784" t="s">
        <v>33</v>
      </c>
      <c r="F3784">
        <v>1533.5573603369996</v>
      </c>
      <c r="G3784">
        <v>10.743533285254635</v>
      </c>
      <c r="H3784" t="s">
        <v>182</v>
      </c>
      <c r="I3784" t="s">
        <v>101</v>
      </c>
      <c r="J3784">
        <v>3.5971877048105318E-2</v>
      </c>
      <c r="K3784">
        <v>1.3308446834381895</v>
      </c>
      <c r="L3784">
        <v>6.1520782198370143E-2</v>
      </c>
      <c r="M3784"/>
      <c r="N3784">
        <v>1.8263124129145932E-2</v>
      </c>
      <c r="O3784">
        <v>-0.41062858976570549</v>
      </c>
      <c r="P3784">
        <v>1.1228</v>
      </c>
      <c r="Q3784">
        <v>12.028923200000001</v>
      </c>
      <c r="R3784">
        <v>45.767499999999998</v>
      </c>
      <c r="S3784">
        <v>34.971521800000005</v>
      </c>
      <c r="T3784">
        <v>29.493206300000001</v>
      </c>
      <c r="U3784"/>
      <c r="V3784"/>
      <c r="W3784">
        <v>11.384451</v>
      </c>
      <c r="X3784"/>
      <c r="Y3784">
        <v>6.5854662000000008</v>
      </c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  <c r="AW3784"/>
      <c r="AX3784"/>
      <c r="AY3784"/>
      <c r="AZ3784"/>
      <c r="BA3784"/>
      <c r="BB3784"/>
      <c r="BC3784"/>
    </row>
    <row r="3785" spans="1:55" x14ac:dyDescent="0.2">
      <c r="A3785" s="3" t="str">
        <f t="shared" si="59"/>
        <v>RussiaAR4_FAO2009</v>
      </c>
      <c r="B3785" t="s">
        <v>186</v>
      </c>
      <c r="C3785" t="s">
        <v>306</v>
      </c>
      <c r="D3785" t="s">
        <v>142</v>
      </c>
      <c r="E3785" t="s">
        <v>31</v>
      </c>
      <c r="F3785">
        <v>1402.7131105129997</v>
      </c>
      <c r="G3785">
        <v>9.8239288578059902</v>
      </c>
      <c r="H3785" t="s">
        <v>213</v>
      </c>
      <c r="I3785" t="s">
        <v>97</v>
      </c>
      <c r="J3785">
        <v>3.2954950179141039E-2</v>
      </c>
      <c r="K3785">
        <v>1.3706146599377507</v>
      </c>
      <c r="L3785">
        <v>6.8492967623196399E-2</v>
      </c>
      <c r="M3785"/>
      <c r="N3785">
        <v>1.7818591418782039E-2</v>
      </c>
      <c r="O3785">
        <v>-0.45692621897972924</v>
      </c>
      <c r="P3785">
        <v>1.2422050000000002</v>
      </c>
      <c r="Q3785">
        <v>11.901565699999999</v>
      </c>
      <c r="R3785">
        <v>44.900680000000001</v>
      </c>
      <c r="S3785">
        <v>34.357939799999997</v>
      </c>
      <c r="T3785">
        <v>29.408511399999998</v>
      </c>
      <c r="U3785"/>
      <c r="V3785"/>
      <c r="W3785">
        <v>4.7478610999999997</v>
      </c>
      <c r="X3785"/>
      <c r="Y3785">
        <v>3.6805018</v>
      </c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/>
      <c r="AT3785"/>
      <c r="AU3785"/>
      <c r="AV3785"/>
      <c r="AW3785"/>
      <c r="AX3785"/>
      <c r="AY3785"/>
      <c r="AZ3785"/>
      <c r="BA3785"/>
      <c r="BB3785"/>
      <c r="BC3785"/>
    </row>
    <row r="3786" spans="1:55" x14ac:dyDescent="0.2">
      <c r="A3786" s="3" t="str">
        <f t="shared" si="59"/>
        <v>RussiaAR4_FAO2010</v>
      </c>
      <c r="B3786" t="s">
        <v>186</v>
      </c>
      <c r="C3786" t="s">
        <v>306</v>
      </c>
      <c r="D3786" t="s">
        <v>142</v>
      </c>
      <c r="E3786" t="s">
        <v>30</v>
      </c>
      <c r="F3786">
        <v>1491.4550765060001</v>
      </c>
      <c r="G3786">
        <v>10.440746454204508</v>
      </c>
      <c r="H3786" t="s">
        <v>218</v>
      </c>
      <c r="I3786" t="s">
        <v>101</v>
      </c>
      <c r="J3786">
        <v>3.3653229416824172E-2</v>
      </c>
      <c r="K3786">
        <v>1.3456808505629341</v>
      </c>
      <c r="L3786">
        <v>6.5815135539957451E-2</v>
      </c>
      <c r="M3786"/>
      <c r="N3786">
        <v>1.8886780908607997E-2</v>
      </c>
      <c r="O3786">
        <v>-0.43038276701149952</v>
      </c>
      <c r="P3786">
        <v>1.406145</v>
      </c>
      <c r="Q3786">
        <v>11.9746044</v>
      </c>
      <c r="R3786">
        <v>44.061862500000004</v>
      </c>
      <c r="S3786">
        <v>31.607757399999997</v>
      </c>
      <c r="T3786">
        <v>29.483779800000001</v>
      </c>
      <c r="U3786"/>
      <c r="V3786"/>
      <c r="W3786">
        <v>5.9739151999999995</v>
      </c>
      <c r="X3786"/>
      <c r="Y3786">
        <v>4.8448742000000005</v>
      </c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/>
      <c r="AW3786"/>
      <c r="AX3786"/>
      <c r="AY3786"/>
      <c r="AZ3786"/>
      <c r="BA3786"/>
      <c r="BB3786"/>
      <c r="BC3786"/>
    </row>
    <row r="3787" spans="1:55" x14ac:dyDescent="0.2">
      <c r="A3787" s="3" t="str">
        <f t="shared" si="59"/>
        <v>RussiaAR4_FAO2011</v>
      </c>
      <c r="B3787" t="s">
        <v>186</v>
      </c>
      <c r="C3787" t="s">
        <v>306</v>
      </c>
      <c r="D3787" t="s">
        <v>142</v>
      </c>
      <c r="E3787" t="s">
        <v>29</v>
      </c>
      <c r="F3787">
        <v>1666.4435767359996</v>
      </c>
      <c r="G3787">
        <v>11.656638168078784</v>
      </c>
      <c r="H3787" t="s">
        <v>201</v>
      </c>
      <c r="I3787" t="s">
        <v>100</v>
      </c>
      <c r="J3787">
        <v>3.7495219911268529E-2</v>
      </c>
      <c r="K3787">
        <v>1.25639544134694</v>
      </c>
      <c r="L3787">
        <v>6.0575653044742717E-2</v>
      </c>
      <c r="M3787"/>
      <c r="N3787">
        <v>1.8467874562113375E-2</v>
      </c>
      <c r="O3787">
        <v>-0.33543896895379616</v>
      </c>
      <c r="P3787">
        <v>1.4505549999999998</v>
      </c>
      <c r="Q3787">
        <v>11.7877481</v>
      </c>
      <c r="R3787">
        <v>42.77608</v>
      </c>
      <c r="S3787">
        <v>34.069118199999998</v>
      </c>
      <c r="T3787">
        <v>29.605729</v>
      </c>
      <c r="U3787"/>
      <c r="V3787"/>
      <c r="W3787">
        <v>6.3252338999999997</v>
      </c>
      <c r="X3787">
        <v>15.185103999999999</v>
      </c>
      <c r="Y3787">
        <v>4.6966850999999998</v>
      </c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/>
      <c r="AT3787"/>
      <c r="AU3787"/>
      <c r="AV3787"/>
      <c r="AW3787"/>
      <c r="AX3787"/>
      <c r="AY3787"/>
      <c r="AZ3787"/>
      <c r="BA3787"/>
      <c r="BB3787"/>
      <c r="BC3787"/>
    </row>
    <row r="3788" spans="1:55" x14ac:dyDescent="0.2">
      <c r="A3788" s="3" t="str">
        <f t="shared" si="59"/>
        <v>RussiaAR4_FAO2012</v>
      </c>
      <c r="B3788" t="s">
        <v>186</v>
      </c>
      <c r="C3788" t="s">
        <v>306</v>
      </c>
      <c r="D3788" t="s">
        <v>142</v>
      </c>
      <c r="E3788" t="s">
        <v>28</v>
      </c>
      <c r="F3788">
        <v>1637.7212474090002</v>
      </c>
      <c r="G3788">
        <v>11.436463444521035</v>
      </c>
      <c r="H3788" t="s">
        <v>210</v>
      </c>
      <c r="I3788" t="s">
        <v>101</v>
      </c>
      <c r="J3788">
        <v>3.6443119506829415E-2</v>
      </c>
      <c r="K3788">
        <v>1.2578443195660278</v>
      </c>
      <c r="L3788">
        <v>6.3269795257240538E-2</v>
      </c>
      <c r="M3788"/>
      <c r="N3788">
        <v>1.947211514868739E-2</v>
      </c>
      <c r="O3788">
        <v>-0.34058622997195576</v>
      </c>
      <c r="P3788">
        <v>1.3411999999999999</v>
      </c>
      <c r="Q3788">
        <v>11.933951700000001</v>
      </c>
      <c r="R3788">
        <v>43.126852499999998</v>
      </c>
      <c r="S3788">
        <v>32.220356000000002</v>
      </c>
      <c r="T3788">
        <v>29.793848799999999</v>
      </c>
      <c r="U3788"/>
      <c r="V3788"/>
      <c r="W3788">
        <v>7.7385282000000011</v>
      </c>
      <c r="X3788">
        <v>15.185103999999999</v>
      </c>
      <c r="Y3788">
        <v>5.7049983000000006</v>
      </c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/>
      <c r="AU3788"/>
      <c r="AV3788"/>
      <c r="AW3788"/>
      <c r="AX3788"/>
      <c r="AY3788"/>
      <c r="AZ3788"/>
      <c r="BA3788"/>
      <c r="BB3788"/>
      <c r="BC3788"/>
    </row>
    <row r="3789" spans="1:55" x14ac:dyDescent="0.2">
      <c r="A3789" s="3" t="str">
        <f t="shared" si="59"/>
        <v>RussiaAR4_FAO2013</v>
      </c>
      <c r="B3789" t="s">
        <v>186</v>
      </c>
      <c r="C3789" t="s">
        <v>306</v>
      </c>
      <c r="D3789" t="s">
        <v>142</v>
      </c>
      <c r="E3789" t="s">
        <v>27</v>
      </c>
      <c r="F3789">
        <v>1592.422649506</v>
      </c>
      <c r="G3789">
        <v>11.096481042655796</v>
      </c>
      <c r="H3789" t="s">
        <v>210</v>
      </c>
      <c r="I3789" t="s">
        <v>101</v>
      </c>
      <c r="J3789">
        <v>3.4971657569948827E-2</v>
      </c>
      <c r="K3789">
        <v>1.2663377583078028</v>
      </c>
      <c r="L3789">
        <v>6.684230029949656E-2</v>
      </c>
      <c r="M3789"/>
      <c r="N3789">
        <v>2.075631687369784E-2</v>
      </c>
      <c r="O3789">
        <v>-0.35393637548099727</v>
      </c>
      <c r="P3789">
        <v>1.3228675000000001</v>
      </c>
      <c r="Q3789">
        <v>12.129563299999999</v>
      </c>
      <c r="R3789">
        <v>42.882145000000001</v>
      </c>
      <c r="S3789">
        <v>33.719534399999993</v>
      </c>
      <c r="T3789">
        <v>29.774828899999999</v>
      </c>
      <c r="U3789"/>
      <c r="V3789"/>
      <c r="W3789">
        <v>2.9666760999999995</v>
      </c>
      <c r="X3789">
        <v>15.185103999999999</v>
      </c>
      <c r="Y3789">
        <v>3.1430092999999997</v>
      </c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/>
      <c r="AW3789"/>
      <c r="AX3789"/>
      <c r="AY3789"/>
      <c r="AZ3789"/>
      <c r="BA3789"/>
      <c r="BB3789"/>
      <c r="BC3789"/>
    </row>
    <row r="3790" spans="1:55" x14ac:dyDescent="0.2">
      <c r="A3790" s="3" t="str">
        <f t="shared" si="59"/>
        <v>RussiaAR4_FAO2014</v>
      </c>
      <c r="B3790" t="s">
        <v>186</v>
      </c>
      <c r="C3790" t="s">
        <v>306</v>
      </c>
      <c r="D3790" t="s">
        <v>142</v>
      </c>
      <c r="E3790" t="s">
        <v>24</v>
      </c>
      <c r="F3790">
        <v>1578.22156789</v>
      </c>
      <c r="G3790">
        <v>10.973614393711536</v>
      </c>
      <c r="H3790" t="s">
        <v>228</v>
      </c>
      <c r="I3790" t="s">
        <v>101</v>
      </c>
      <c r="J3790">
        <v>3.4202167483081761E-2</v>
      </c>
      <c r="K3790">
        <v>1.2624289375120661</v>
      </c>
      <c r="L3790">
        <v>7.000642075732974E-2</v>
      </c>
      <c r="M3790"/>
      <c r="N3790">
        <v>2.0355306950309706E-2</v>
      </c>
      <c r="O3790">
        <v>-0.35279066521970565</v>
      </c>
      <c r="P3790">
        <v>1.368865</v>
      </c>
      <c r="Q3790">
        <v>12.018945199999997</v>
      </c>
      <c r="R3790">
        <v>42.194735000000001</v>
      </c>
      <c r="S3790">
        <v>34.77064</v>
      </c>
      <c r="T3790">
        <v>29.730902199999999</v>
      </c>
      <c r="U3790"/>
      <c r="V3790"/>
      <c r="W3790">
        <v>7.0467054999999998</v>
      </c>
      <c r="X3790">
        <v>15.185103999999999</v>
      </c>
      <c r="Y3790">
        <v>5.644215899999999</v>
      </c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  <c r="AW3790"/>
      <c r="AX3790"/>
      <c r="AY3790"/>
      <c r="AZ3790"/>
      <c r="BA3790"/>
      <c r="BB3790"/>
      <c r="BC3790"/>
    </row>
    <row r="3791" spans="1:55" x14ac:dyDescent="0.2">
      <c r="A3791" s="3" t="str">
        <f t="shared" si="59"/>
        <v>RussiaAR4_FAO2015</v>
      </c>
      <c r="B3791" t="s">
        <v>186</v>
      </c>
      <c r="C3791" t="s">
        <v>306</v>
      </c>
      <c r="D3791" t="s">
        <v>142</v>
      </c>
      <c r="E3791" t="s">
        <v>22</v>
      </c>
      <c r="F3791">
        <v>1560.4003617369999</v>
      </c>
      <c r="G3791">
        <v>10.82882897967874</v>
      </c>
      <c r="H3791" t="s">
        <v>210</v>
      </c>
      <c r="I3791" t="s">
        <v>101</v>
      </c>
      <c r="J3791">
        <v>3.3878197511793558E-2</v>
      </c>
      <c r="K3791">
        <v>1.2695425663224051</v>
      </c>
      <c r="L3791">
        <v>7.2539521512926891E-2</v>
      </c>
      <c r="M3791"/>
      <c r="N3791">
        <v>1.8760500712402435E-2</v>
      </c>
      <c r="O3791">
        <v>-0.36084258854773438</v>
      </c>
      <c r="P3791">
        <v>1.3923075</v>
      </c>
      <c r="Q3791">
        <v>12.0922117</v>
      </c>
      <c r="R3791">
        <v>41.628574999999998</v>
      </c>
      <c r="S3791">
        <v>35.225983999999997</v>
      </c>
      <c r="T3791">
        <v>29.750078200000001</v>
      </c>
      <c r="U3791"/>
      <c r="V3791"/>
      <c r="W3791">
        <v>3.0260783</v>
      </c>
      <c r="X3791">
        <v>15.185103999999999</v>
      </c>
      <c r="Y3791">
        <v>3.2925886000000002</v>
      </c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/>
      <c r="AW3791"/>
      <c r="AX3791"/>
      <c r="AY3791"/>
      <c r="AZ3791"/>
      <c r="BA3791"/>
      <c r="BB3791"/>
      <c r="BC3791"/>
    </row>
    <row r="3792" spans="1:55" x14ac:dyDescent="0.2">
      <c r="A3792" s="3" t="str">
        <f t="shared" si="59"/>
        <v>RussiaAR4_FAO2016</v>
      </c>
      <c r="B3792" t="s">
        <v>186</v>
      </c>
      <c r="C3792" t="s">
        <v>306</v>
      </c>
      <c r="D3792" t="s">
        <v>142</v>
      </c>
      <c r="E3792" t="s">
        <v>21</v>
      </c>
      <c r="F3792">
        <v>1689.158033637</v>
      </c>
      <c r="G3792">
        <v>11.702438567907391</v>
      </c>
      <c r="H3792" t="s">
        <v>201</v>
      </c>
      <c r="I3792" t="s">
        <v>100</v>
      </c>
      <c r="J3792">
        <v>3.6218313952017585E-2</v>
      </c>
      <c r="K3792">
        <v>1.1695518690470541</v>
      </c>
      <c r="L3792">
        <v>6.85245367106216E-2</v>
      </c>
      <c r="M3792"/>
      <c r="N3792">
        <v>1.5853255445461022E-2</v>
      </c>
      <c r="O3792">
        <v>-0.2539296612031367</v>
      </c>
      <c r="P3792">
        <v>1.42676</v>
      </c>
      <c r="Q3792">
        <v>11.863051500000001</v>
      </c>
      <c r="R3792">
        <v>40.519095</v>
      </c>
      <c r="S3792">
        <v>37.128892800000003</v>
      </c>
      <c r="T3792">
        <v>29.969603200000002</v>
      </c>
      <c r="U3792"/>
      <c r="V3792"/>
      <c r="W3792">
        <v>7.1901637000000003</v>
      </c>
      <c r="X3792">
        <v>34.533949</v>
      </c>
      <c r="Y3792">
        <v>3.9814391999999996</v>
      </c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/>
      <c r="AW3792"/>
      <c r="AX3792"/>
      <c r="AY3792"/>
      <c r="AZ3792"/>
      <c r="BA3792"/>
      <c r="BB3792"/>
      <c r="BC3792"/>
    </row>
    <row r="3793" spans="1:55" x14ac:dyDescent="0.2">
      <c r="A3793" s="3" t="str">
        <f t="shared" si="59"/>
        <v>RussiaAR4_FAO2017</v>
      </c>
      <c r="B3793" t="s">
        <v>186</v>
      </c>
      <c r="C3793" t="s">
        <v>306</v>
      </c>
      <c r="D3793" t="s">
        <v>142</v>
      </c>
      <c r="E3793" t="s">
        <v>20</v>
      </c>
      <c r="F3793">
        <v>1722.1392891310002</v>
      </c>
      <c r="G3793">
        <v>11.918187919320451</v>
      </c>
      <c r="H3793" t="s">
        <v>200</v>
      </c>
      <c r="I3793" t="s">
        <v>100</v>
      </c>
      <c r="J3793">
        <v>3.6411904738775605E-2</v>
      </c>
      <c r="K3793">
        <v>1.1679304038008049</v>
      </c>
      <c r="L3793">
        <v>6.7637568794901043E-2</v>
      </c>
      <c r="M3793"/>
      <c r="N3793">
        <v>1.5605155402708964E-2</v>
      </c>
      <c r="O3793">
        <v>-0.25117312799841496</v>
      </c>
      <c r="P3793">
        <v>1.2995425</v>
      </c>
      <c r="Q3793">
        <v>11.8404483</v>
      </c>
      <c r="R3793">
        <v>39.997742500000001</v>
      </c>
      <c r="S3793">
        <v>38.460774000000008</v>
      </c>
      <c r="T3793">
        <v>30.028920300000003</v>
      </c>
      <c r="U3793"/>
      <c r="V3793"/>
      <c r="W3793">
        <v>4.0644264999999997</v>
      </c>
      <c r="X3793">
        <v>34.533949</v>
      </c>
      <c r="Y3793">
        <v>2.7201657999999997</v>
      </c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/>
      <c r="AW3793"/>
      <c r="AX3793"/>
      <c r="AY3793"/>
      <c r="AZ3793"/>
      <c r="BA3793"/>
      <c r="BB3793"/>
      <c r="BC3793"/>
    </row>
    <row r="3794" spans="1:55" x14ac:dyDescent="0.2">
      <c r="A3794" s="3" t="str">
        <f t="shared" si="59"/>
        <v>RussiaAR4_FAO2018</v>
      </c>
      <c r="B3794" t="s">
        <v>186</v>
      </c>
      <c r="C3794" t="s">
        <v>306</v>
      </c>
      <c r="D3794" t="s">
        <v>142</v>
      </c>
      <c r="E3794" t="s">
        <v>19</v>
      </c>
      <c r="F3794">
        <v>1815.5704559250003</v>
      </c>
      <c r="G3794">
        <v>12.56642691476346</v>
      </c>
      <c r="H3794" t="s">
        <v>164</v>
      </c>
      <c r="I3794" t="s">
        <v>100</v>
      </c>
      <c r="J3794">
        <v>3.7473252684459148E-2</v>
      </c>
      <c r="K3794">
        <v>1.1567949503154724</v>
      </c>
      <c r="L3794">
        <v>6.4560346429123644E-2</v>
      </c>
      <c r="M3794"/>
      <c r="N3794">
        <v>1.4579356356905517E-2</v>
      </c>
      <c r="O3794">
        <v>-0.23593465310150155</v>
      </c>
      <c r="P3794">
        <v>1.2612399999999999</v>
      </c>
      <c r="Q3794">
        <v>11.908822800000001</v>
      </c>
      <c r="R3794">
        <v>39.584262499999994</v>
      </c>
      <c r="S3794">
        <v>37.405705000000005</v>
      </c>
      <c r="T3794">
        <v>30.3914008</v>
      </c>
      <c r="U3794"/>
      <c r="V3794"/>
      <c r="W3794">
        <v>7.1774581</v>
      </c>
      <c r="X3794">
        <v>34.533949</v>
      </c>
      <c r="Y3794">
        <v>4.6548264999999995</v>
      </c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/>
      <c r="AW3794"/>
      <c r="AX3794"/>
      <c r="AY3794"/>
      <c r="AZ3794"/>
      <c r="BA3794"/>
      <c r="BB3794"/>
      <c r="BC3794"/>
    </row>
    <row r="3795" spans="1:55" x14ac:dyDescent="0.2">
      <c r="A3795" s="3" t="str">
        <f t="shared" si="59"/>
        <v>RussiaAR4_FAO2019</v>
      </c>
      <c r="B3795" t="s">
        <v>186</v>
      </c>
      <c r="C3795" t="s">
        <v>306</v>
      </c>
      <c r="D3795" t="s">
        <v>142</v>
      </c>
      <c r="E3795" t="s">
        <v>18</v>
      </c>
      <c r="F3795">
        <v>1862.7217882180003</v>
      </c>
      <c r="G3795">
        <v>12.899176083632552</v>
      </c>
      <c r="H3795" t="s">
        <v>161</v>
      </c>
      <c r="I3795" t="s">
        <v>101</v>
      </c>
      <c r="J3795">
        <v>3.8246397153075526E-2</v>
      </c>
      <c r="K3795">
        <v>1.1518065923352512</v>
      </c>
      <c r="L3795">
        <v>6.3319386343161393E-2</v>
      </c>
      <c r="M3795"/>
      <c r="N3795">
        <v>1.433678731462531E-2</v>
      </c>
      <c r="O3795">
        <v>-0.22946276599303789</v>
      </c>
      <c r="P3795">
        <v>1.3348375000000001</v>
      </c>
      <c r="Q3795">
        <v>11.8610039</v>
      </c>
      <c r="R3795">
        <v>39.114084999999996</v>
      </c>
      <c r="S3795">
        <v>38.9491066</v>
      </c>
      <c r="T3795">
        <v>30.627826599999999</v>
      </c>
      <c r="U3795"/>
      <c r="V3795"/>
      <c r="W3795">
        <v>5.8770141999999996</v>
      </c>
      <c r="X3795">
        <v>34.533949</v>
      </c>
      <c r="Y3795">
        <v>5.3108966999999998</v>
      </c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  <c r="AW3795"/>
      <c r="AX3795"/>
      <c r="AY3795"/>
      <c r="AZ3795"/>
      <c r="BA3795"/>
      <c r="BB3795"/>
      <c r="BC3795"/>
    </row>
    <row r="3796" spans="1:55" x14ac:dyDescent="0.2">
      <c r="A3796" s="3" t="str">
        <f t="shared" si="59"/>
        <v>RussiaAR4_FAO2020</v>
      </c>
      <c r="B3796" t="s">
        <v>186</v>
      </c>
      <c r="C3796" t="s">
        <v>306</v>
      </c>
      <c r="D3796" t="s">
        <v>142</v>
      </c>
      <c r="E3796" t="s">
        <v>107</v>
      </c>
      <c r="F3796">
        <v>1773.2270409120001</v>
      </c>
      <c r="G3796">
        <v>12.30782540881545</v>
      </c>
      <c r="H3796" t="s">
        <v>237</v>
      </c>
      <c r="I3796" t="s">
        <v>100</v>
      </c>
      <c r="J3796">
        <v>3.8303211885831426E-2</v>
      </c>
      <c r="K3796">
        <v>1.1588614362090477</v>
      </c>
      <c r="L3796">
        <v>6.6928227901352916E-2</v>
      </c>
      <c r="M3796"/>
      <c r="N3796">
        <v>1.5221425637135588E-2</v>
      </c>
      <c r="O3796">
        <v>-0.24101108974753613</v>
      </c>
      <c r="P3796">
        <v>1.371545</v>
      </c>
      <c r="Q3796">
        <v>12.0027001</v>
      </c>
      <c r="R3796">
        <v>38.945335</v>
      </c>
      <c r="S3796">
        <v>40.981645399999998</v>
      </c>
      <c r="T3796">
        <v>30.774105899999999</v>
      </c>
      <c r="U3796"/>
      <c r="V3796"/>
      <c r="W3796">
        <v>3.3359269999999999</v>
      </c>
      <c r="X3796">
        <v>34.533949</v>
      </c>
      <c r="Y3796">
        <v>5.5401574</v>
      </c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  <c r="AW3796"/>
      <c r="AX3796"/>
      <c r="AY3796"/>
      <c r="AZ3796"/>
      <c r="BA3796"/>
      <c r="BB3796"/>
      <c r="BC3796"/>
    </row>
    <row r="3797" spans="1:55" x14ac:dyDescent="0.2">
      <c r="A3797" s="3" t="str">
        <f t="shared" si="59"/>
        <v>RussiaAR5_FAO1990</v>
      </c>
      <c r="B3797" t="s">
        <v>186</v>
      </c>
      <c r="C3797" t="s">
        <v>306</v>
      </c>
      <c r="D3797" t="s">
        <v>145</v>
      </c>
      <c r="E3797" t="s">
        <v>79</v>
      </c>
      <c r="F3797">
        <v>2636.9656780757473</v>
      </c>
      <c r="G3797">
        <v>17.821019435968594</v>
      </c>
      <c r="H3797" t="s">
        <v>143</v>
      </c>
      <c r="I3797" t="s">
        <v>231</v>
      </c>
      <c r="J3797">
        <v>8.0079505140087368E-2</v>
      </c>
      <c r="K3797">
        <v>1.0010097112902057</v>
      </c>
      <c r="L3797">
        <v>3.420863207801414E-2</v>
      </c>
      <c r="M3797"/>
      <c r="N3797">
        <v>1.5839522169002129E-3</v>
      </c>
      <c r="O3797">
        <v>-3.6802295585120139E-2</v>
      </c>
      <c r="P3797">
        <v>4.8137599999999994</v>
      </c>
      <c r="Q3797">
        <v>60.407496100000003</v>
      </c>
      <c r="R3797">
        <v>279.40453240000005</v>
      </c>
      <c r="S3797">
        <v>138.23147299999999</v>
      </c>
      <c r="T3797">
        <v>76.853848100000008</v>
      </c>
      <c r="U3797"/>
      <c r="V3797"/>
      <c r="W3797">
        <v>7.2624221000000011</v>
      </c>
      <c r="X3797">
        <v>42.005684899999999</v>
      </c>
      <c r="Y3797">
        <v>8.4052217999999996</v>
      </c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  <c r="AW3797"/>
      <c r="AX3797"/>
      <c r="AY3797"/>
      <c r="AZ3797"/>
      <c r="BA3797"/>
      <c r="BB3797"/>
      <c r="BC3797"/>
    </row>
    <row r="3798" spans="1:55" x14ac:dyDescent="0.2">
      <c r="A3798" s="3" t="str">
        <f t="shared" si="59"/>
        <v>RussiaAR5_FAO1991</v>
      </c>
      <c r="B3798" t="s">
        <v>186</v>
      </c>
      <c r="C3798" t="s">
        <v>306</v>
      </c>
      <c r="D3798" t="s">
        <v>145</v>
      </c>
      <c r="E3798" t="s">
        <v>78</v>
      </c>
      <c r="F3798">
        <v>2574.1905481274207</v>
      </c>
      <c r="G3798">
        <v>17.34697360527462</v>
      </c>
      <c r="H3798" t="s">
        <v>143</v>
      </c>
      <c r="I3798" t="s">
        <v>231</v>
      </c>
      <c r="J3798">
        <v>7.7737337053681924E-2</v>
      </c>
      <c r="K3798">
        <v>1.003949421848072</v>
      </c>
      <c r="L3798">
        <v>3.5235449022059606E-2</v>
      </c>
      <c r="M3798"/>
      <c r="N3798">
        <v>1.6331052120310877E-3</v>
      </c>
      <c r="O3798">
        <v>-4.0817976082162553E-2</v>
      </c>
      <c r="P3798">
        <v>4.6992960000000004</v>
      </c>
      <c r="Q3798">
        <v>59.2965637</v>
      </c>
      <c r="R3798">
        <v>273.77661080000001</v>
      </c>
      <c r="S3798">
        <v>128.51188249999998</v>
      </c>
      <c r="T3798">
        <v>76.853848100000008</v>
      </c>
      <c r="U3798"/>
      <c r="V3798"/>
      <c r="W3798">
        <v>7.2624221000000011</v>
      </c>
      <c r="X3798">
        <v>42.005684899999999</v>
      </c>
      <c r="Y3798">
        <v>8.4052217999999996</v>
      </c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  <c r="AW3798"/>
      <c r="AX3798"/>
      <c r="AY3798"/>
      <c r="AZ3798"/>
      <c r="BA3798"/>
      <c r="BB3798"/>
      <c r="BC3798"/>
    </row>
    <row r="3799" spans="1:55" x14ac:dyDescent="0.2">
      <c r="A3799" s="3" t="str">
        <f t="shared" si="59"/>
        <v>RussiaAR5_FAO1992</v>
      </c>
      <c r="B3799" t="s">
        <v>186</v>
      </c>
      <c r="C3799" t="s">
        <v>306</v>
      </c>
      <c r="D3799" t="s">
        <v>145</v>
      </c>
      <c r="E3799" t="s">
        <v>76</v>
      </c>
      <c r="F3799">
        <v>2419.8208226171519</v>
      </c>
      <c r="G3799">
        <v>16.29089938810252</v>
      </c>
      <c r="H3799" t="s">
        <v>233</v>
      </c>
      <c r="I3799" t="s">
        <v>231</v>
      </c>
      <c r="J3799">
        <v>7.3297969797957815E-2</v>
      </c>
      <c r="K3799">
        <v>1.0018407390889466</v>
      </c>
      <c r="L3799">
        <v>3.7262873902851996E-2</v>
      </c>
      <c r="M3799"/>
      <c r="N3799">
        <v>1.2538354765485616E-2</v>
      </c>
      <c r="O3799">
        <v>-5.1641967757284239E-2</v>
      </c>
      <c r="P3799">
        <v>2.079952</v>
      </c>
      <c r="Q3799">
        <v>27.997742500000001</v>
      </c>
      <c r="R3799">
        <v>126.94148040000002</v>
      </c>
      <c r="S3799">
        <v>54.504298999999996</v>
      </c>
      <c r="T3799">
        <v>29.339422800000001</v>
      </c>
      <c r="U3799"/>
      <c r="V3799"/>
      <c r="W3799">
        <v>7.0611383000000005</v>
      </c>
      <c r="X3799">
        <v>38.6735331</v>
      </c>
      <c r="Y3799">
        <v>4.3491138000000005</v>
      </c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  <c r="AW3799"/>
      <c r="AX3799"/>
      <c r="AY3799"/>
      <c r="AZ3799"/>
      <c r="BA3799"/>
      <c r="BB3799"/>
      <c r="BC3799"/>
    </row>
    <row r="3800" spans="1:55" x14ac:dyDescent="0.2">
      <c r="A3800" s="3" t="str">
        <f t="shared" si="59"/>
        <v>RussiaAR5_FAO1993</v>
      </c>
      <c r="B3800" t="s">
        <v>186</v>
      </c>
      <c r="C3800" t="s">
        <v>306</v>
      </c>
      <c r="D3800" t="s">
        <v>145</v>
      </c>
      <c r="E3800" t="s">
        <v>73</v>
      </c>
      <c r="F3800">
        <v>2236.3032746465924</v>
      </c>
      <c r="G3800">
        <v>15.063462867180917</v>
      </c>
      <c r="H3800" t="s">
        <v>233</v>
      </c>
      <c r="I3800" t="s">
        <v>231</v>
      </c>
      <c r="J3800">
        <v>6.7418718382911746E-2</v>
      </c>
      <c r="K3800">
        <v>1.0094303688025781</v>
      </c>
      <c r="L3800">
        <v>4.0465512745201548E-2</v>
      </c>
      <c r="M3800"/>
      <c r="N3800">
        <v>1.1196677475365681E-2</v>
      </c>
      <c r="O3800">
        <v>-6.1092559023145296E-2</v>
      </c>
      <c r="P3800">
        <v>2.043104</v>
      </c>
      <c r="Q3800">
        <v>26.605915100000001</v>
      </c>
      <c r="R3800">
        <v>121.5385472</v>
      </c>
      <c r="S3800">
        <v>49.674833</v>
      </c>
      <c r="T3800">
        <v>29.3334975</v>
      </c>
      <c r="U3800"/>
      <c r="V3800"/>
      <c r="W3800">
        <v>7.0611383000000005</v>
      </c>
      <c r="X3800">
        <v>38.6735331</v>
      </c>
      <c r="Y3800">
        <v>4.3491138000000005</v>
      </c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/>
      <c r="AT3800"/>
      <c r="AU3800"/>
      <c r="AV3800"/>
      <c r="AW3800"/>
      <c r="AX3800"/>
      <c r="AY3800"/>
      <c r="AZ3800"/>
      <c r="BA3800"/>
      <c r="BB3800"/>
      <c r="BC3800"/>
    </row>
    <row r="3801" spans="1:55" x14ac:dyDescent="0.2">
      <c r="A3801" s="3" t="str">
        <f t="shared" si="59"/>
        <v>RussiaAR5_FAO1994</v>
      </c>
      <c r="B3801" t="s">
        <v>186</v>
      </c>
      <c r="C3801" t="s">
        <v>306</v>
      </c>
      <c r="D3801" t="s">
        <v>145</v>
      </c>
      <c r="E3801" t="s">
        <v>70</v>
      </c>
      <c r="F3801">
        <v>2003.138152746156</v>
      </c>
      <c r="G3801">
        <v>13.497515905662469</v>
      </c>
      <c r="H3801" t="s">
        <v>228</v>
      </c>
      <c r="I3801" t="s">
        <v>231</v>
      </c>
      <c r="J3801">
        <v>5.9909299395484096E-2</v>
      </c>
      <c r="K3801">
        <v>1.0234626780492195</v>
      </c>
      <c r="L3801">
        <v>4.5040122615364699E-2</v>
      </c>
      <c r="M3801"/>
      <c r="N3801">
        <v>9.5230280011664309E-3</v>
      </c>
      <c r="O3801">
        <v>-7.8025828665750724E-2</v>
      </c>
      <c r="P3801">
        <v>1.5123359999999999</v>
      </c>
      <c r="Q3801">
        <v>24.897620500000002</v>
      </c>
      <c r="R3801">
        <v>113.74039040000001</v>
      </c>
      <c r="S3801">
        <v>40.170740500000001</v>
      </c>
      <c r="T3801">
        <v>29.327212400000001</v>
      </c>
      <c r="U3801"/>
      <c r="V3801"/>
      <c r="W3801">
        <v>7.0611383000000005</v>
      </c>
      <c r="X3801">
        <v>38.6735331</v>
      </c>
      <c r="Y3801">
        <v>4.3491138000000005</v>
      </c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  <c r="AW3801"/>
      <c r="AX3801"/>
      <c r="AY3801"/>
      <c r="AZ3801"/>
      <c r="BA3801"/>
      <c r="BB3801"/>
      <c r="BC3801"/>
    </row>
    <row r="3802" spans="1:55" x14ac:dyDescent="0.2">
      <c r="A3802" s="3" t="str">
        <f t="shared" si="59"/>
        <v>RussiaAR5_FAO1995</v>
      </c>
      <c r="B3802" t="s">
        <v>186</v>
      </c>
      <c r="C3802" t="s">
        <v>306</v>
      </c>
      <c r="D3802" t="s">
        <v>145</v>
      </c>
      <c r="E3802" t="s">
        <v>68</v>
      </c>
      <c r="F3802">
        <v>1924.656295318247</v>
      </c>
      <c r="G3802">
        <v>12.971498478510156</v>
      </c>
      <c r="H3802" t="s">
        <v>220</v>
      </c>
      <c r="I3802" t="s">
        <v>231</v>
      </c>
      <c r="J3802">
        <v>5.6264901788733772E-2</v>
      </c>
      <c r="K3802">
        <v>1.0340118067014077</v>
      </c>
      <c r="L3802">
        <v>4.7133921786473014E-2</v>
      </c>
      <c r="M3802"/>
      <c r="N3802">
        <v>1.0121931731397278E-2</v>
      </c>
      <c r="O3802">
        <v>-9.126766021927793E-2</v>
      </c>
      <c r="P3802">
        <v>1.1295087999999998</v>
      </c>
      <c r="Q3802">
        <v>22.163955600000001</v>
      </c>
      <c r="R3802">
        <v>100.90556840000001</v>
      </c>
      <c r="S3802">
        <v>36.796018500000002</v>
      </c>
      <c r="T3802">
        <v>29.314928599999998</v>
      </c>
      <c r="U3802"/>
      <c r="V3802"/>
      <c r="W3802">
        <v>7.0611383000000005</v>
      </c>
      <c r="X3802">
        <v>38.6735331</v>
      </c>
      <c r="Y3802">
        <v>4.3491138000000005</v>
      </c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  <c r="AW3802"/>
      <c r="AX3802"/>
      <c r="AY3802"/>
      <c r="AZ3802"/>
      <c r="BA3802"/>
      <c r="BB3802"/>
      <c r="BC3802"/>
    </row>
    <row r="3803" spans="1:55" x14ac:dyDescent="0.2">
      <c r="A3803" s="3" t="str">
        <f t="shared" si="59"/>
        <v>RussiaAR5_FAO1996</v>
      </c>
      <c r="B3803" t="s">
        <v>186</v>
      </c>
      <c r="C3803" t="s">
        <v>306</v>
      </c>
      <c r="D3803" t="s">
        <v>145</v>
      </c>
      <c r="E3803" t="s">
        <v>65</v>
      </c>
      <c r="F3803">
        <v>1885.6952661259973</v>
      </c>
      <c r="G3803">
        <v>12.727413770853273</v>
      </c>
      <c r="H3803" t="s">
        <v>211</v>
      </c>
      <c r="I3803" t="s">
        <v>231</v>
      </c>
      <c r="J3803">
        <v>5.4548604886679765E-2</v>
      </c>
      <c r="K3803">
        <v>1.0365398457968193</v>
      </c>
      <c r="L3803">
        <v>4.8153174979308114E-2</v>
      </c>
      <c r="M3803"/>
      <c r="N3803">
        <v>8.3142756044327169E-3</v>
      </c>
      <c r="O3803">
        <v>-9.3007296380560198E-2</v>
      </c>
      <c r="P3803">
        <v>1.2297039999999999</v>
      </c>
      <c r="Q3803">
        <v>20.221557900000001</v>
      </c>
      <c r="R3803">
        <v>91.725698400000013</v>
      </c>
      <c r="S3803">
        <v>34.886110499999994</v>
      </c>
      <c r="T3803">
        <v>29.280283599999997</v>
      </c>
      <c r="U3803"/>
      <c r="V3803"/>
      <c r="W3803">
        <v>21.008928300000001</v>
      </c>
      <c r="X3803">
        <v>38.6735331</v>
      </c>
      <c r="Y3803">
        <v>3.6486717</v>
      </c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/>
      <c r="AW3803"/>
      <c r="AX3803"/>
      <c r="AY3803"/>
      <c r="AZ3803"/>
      <c r="BA3803"/>
      <c r="BB3803"/>
      <c r="BC3803"/>
    </row>
    <row r="3804" spans="1:55" x14ac:dyDescent="0.2">
      <c r="A3804" s="3" t="str">
        <f t="shared" si="59"/>
        <v>RussiaAR5_FAO1997</v>
      </c>
      <c r="B3804" t="s">
        <v>186</v>
      </c>
      <c r="C3804" t="s">
        <v>306</v>
      </c>
      <c r="D3804" t="s">
        <v>145</v>
      </c>
      <c r="E3804" t="s">
        <v>64</v>
      </c>
      <c r="F3804">
        <v>1730.6660820767315</v>
      </c>
      <c r="G3804">
        <v>11.700381017741163</v>
      </c>
      <c r="H3804" t="s">
        <v>153</v>
      </c>
      <c r="I3804" t="s">
        <v>101</v>
      </c>
      <c r="J3804">
        <v>4.8168188168572046E-2</v>
      </c>
      <c r="K3804">
        <v>1.0570628823499755</v>
      </c>
      <c r="L3804">
        <v>5.2805949075286282E-2</v>
      </c>
      <c r="M3804"/>
      <c r="N3804">
        <v>8.6851471410686974E-3</v>
      </c>
      <c r="O3804">
        <v>-0.11855397856633049</v>
      </c>
      <c r="P3804">
        <v>1.1007359999999999</v>
      </c>
      <c r="Q3804">
        <v>17.912054400000002</v>
      </c>
      <c r="R3804">
        <v>81.207453600000008</v>
      </c>
      <c r="S3804">
        <v>33.478616000000002</v>
      </c>
      <c r="T3804">
        <v>29.274693899999999</v>
      </c>
      <c r="U3804"/>
      <c r="V3804"/>
      <c r="W3804">
        <v>7.8566008999999992</v>
      </c>
      <c r="X3804">
        <v>38.6735331</v>
      </c>
      <c r="Y3804">
        <v>1.2867123999999999</v>
      </c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/>
      <c r="AW3804"/>
      <c r="AX3804"/>
      <c r="AY3804"/>
      <c r="AZ3804"/>
      <c r="BA3804"/>
      <c r="BB3804"/>
      <c r="BC3804"/>
    </row>
    <row r="3805" spans="1:55" x14ac:dyDescent="0.2">
      <c r="A3805" s="3" t="str">
        <f t="shared" si="59"/>
        <v>RussiaAR5_FAO1998</v>
      </c>
      <c r="B3805" t="s">
        <v>186</v>
      </c>
      <c r="C3805" t="s">
        <v>306</v>
      </c>
      <c r="D3805" t="s">
        <v>145</v>
      </c>
      <c r="E3805" t="s">
        <v>62</v>
      </c>
      <c r="F3805">
        <v>1730.4684258350464</v>
      </c>
      <c r="G3805">
        <v>11.718421064487925</v>
      </c>
      <c r="H3805" t="s">
        <v>219</v>
      </c>
      <c r="I3805" t="s">
        <v>100</v>
      </c>
      <c r="J3805">
        <v>4.8849732940202652E-2</v>
      </c>
      <c r="K3805">
        <v>1.0593783873260609</v>
      </c>
      <c r="L3805">
        <v>5.2809405557543959E-2</v>
      </c>
      <c r="M3805"/>
      <c r="N3805">
        <v>8.3105477893134286E-3</v>
      </c>
      <c r="O3805">
        <v>-0.12049834067291829</v>
      </c>
      <c r="P3805">
        <v>1.065456</v>
      </c>
      <c r="Q3805">
        <v>16.421379900000002</v>
      </c>
      <c r="R3805">
        <v>72.876677999999998</v>
      </c>
      <c r="S3805">
        <v>28.699341</v>
      </c>
      <c r="T3805">
        <v>29.335577900000001</v>
      </c>
      <c r="U3805"/>
      <c r="V3805"/>
      <c r="W3805">
        <v>14.987517599999999</v>
      </c>
      <c r="X3805">
        <v>38.6735331</v>
      </c>
      <c r="Y3805">
        <v>5.5193860999999993</v>
      </c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/>
      <c r="AT3805"/>
      <c r="AU3805"/>
      <c r="AV3805"/>
      <c r="AW3805"/>
      <c r="AX3805"/>
      <c r="AY3805"/>
      <c r="AZ3805"/>
      <c r="BA3805"/>
      <c r="BB3805"/>
      <c r="BC3805"/>
    </row>
    <row r="3806" spans="1:55" x14ac:dyDescent="0.2">
      <c r="A3806" s="3" t="str">
        <f t="shared" si="59"/>
        <v>RussiaAR5_FAO1999</v>
      </c>
      <c r="B3806" t="s">
        <v>186</v>
      </c>
      <c r="C3806" t="s">
        <v>306</v>
      </c>
      <c r="D3806" t="s">
        <v>145</v>
      </c>
      <c r="E3806" t="s">
        <v>60</v>
      </c>
      <c r="F3806">
        <v>1760.8742181826865</v>
      </c>
      <c r="G3806">
        <v>11.961260044865922</v>
      </c>
      <c r="H3806" t="s">
        <v>220</v>
      </c>
      <c r="I3806" t="s">
        <v>100</v>
      </c>
      <c r="J3806">
        <v>4.9712917636166525E-2</v>
      </c>
      <c r="K3806">
        <v>1.0658651909308918</v>
      </c>
      <c r="L3806">
        <v>5.2382407360839718E-2</v>
      </c>
      <c r="M3806"/>
      <c r="N3806">
        <v>9.0200869784209641E-3</v>
      </c>
      <c r="O3806">
        <v>-0.12726768527015253</v>
      </c>
      <c r="P3806">
        <v>1.272432</v>
      </c>
      <c r="Q3806">
        <v>15.266267200000001</v>
      </c>
      <c r="R3806">
        <v>66.340528800000001</v>
      </c>
      <c r="S3806">
        <v>28.5601895</v>
      </c>
      <c r="T3806">
        <v>29.637620699999999</v>
      </c>
      <c r="U3806"/>
      <c r="V3806"/>
      <c r="W3806">
        <v>10.023994699999999</v>
      </c>
      <c r="X3806">
        <v>38.6735331</v>
      </c>
      <c r="Y3806">
        <v>1.9917469000000001</v>
      </c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/>
      <c r="AW3806"/>
      <c r="AX3806"/>
      <c r="AY3806"/>
      <c r="AZ3806"/>
      <c r="BA3806"/>
      <c r="BB3806"/>
      <c r="BC3806"/>
    </row>
    <row r="3807" spans="1:55" x14ac:dyDescent="0.2">
      <c r="A3807" s="3" t="str">
        <f t="shared" si="59"/>
        <v>RussiaAR5_FAO2000</v>
      </c>
      <c r="B3807" t="s">
        <v>186</v>
      </c>
      <c r="C3807" t="s">
        <v>306</v>
      </c>
      <c r="D3807" t="s">
        <v>145</v>
      </c>
      <c r="E3807" t="s">
        <v>58</v>
      </c>
      <c r="F3807">
        <v>1811.8918046280646</v>
      </c>
      <c r="G3807">
        <v>12.359689650861947</v>
      </c>
      <c r="H3807" t="s">
        <v>220</v>
      </c>
      <c r="I3807" t="s">
        <v>100</v>
      </c>
      <c r="J3807">
        <v>5.0138312422242926E-2</v>
      </c>
      <c r="K3807">
        <v>1.0617415301413791</v>
      </c>
      <c r="L3807">
        <v>5.1150675845695666E-2</v>
      </c>
      <c r="M3807"/>
      <c r="N3807">
        <v>1.008000429108684E-2</v>
      </c>
      <c r="O3807">
        <v>-0.12297221027816158</v>
      </c>
      <c r="P3807">
        <v>1.3139839999999998</v>
      </c>
      <c r="Q3807">
        <v>15.0454296</v>
      </c>
      <c r="R3807">
        <v>65.022549200000014</v>
      </c>
      <c r="S3807">
        <v>28.964526500000002</v>
      </c>
      <c r="T3807">
        <v>29.777858499999997</v>
      </c>
      <c r="U3807"/>
      <c r="V3807"/>
      <c r="W3807">
        <v>11.276729599999999</v>
      </c>
      <c r="X3807">
        <v>38.6735331</v>
      </c>
      <c r="Y3807">
        <v>2.7985834999999999</v>
      </c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/>
      <c r="AT3807"/>
      <c r="AU3807"/>
      <c r="AV3807"/>
      <c r="AW3807"/>
      <c r="AX3807"/>
      <c r="AY3807"/>
      <c r="AZ3807"/>
      <c r="BA3807"/>
      <c r="BB3807"/>
      <c r="BC3807"/>
    </row>
    <row r="3808" spans="1:55" x14ac:dyDescent="0.2">
      <c r="A3808" s="3" t="str">
        <f t="shared" si="59"/>
        <v>RussiaAR5_FAO2001</v>
      </c>
      <c r="B3808" t="s">
        <v>186</v>
      </c>
      <c r="C3808" t="s">
        <v>306</v>
      </c>
      <c r="D3808" t="s">
        <v>145</v>
      </c>
      <c r="E3808" t="s">
        <v>55</v>
      </c>
      <c r="F3808">
        <v>1425.3644050205546</v>
      </c>
      <c r="G3808">
        <v>9.7643427591339993</v>
      </c>
      <c r="H3808" t="s">
        <v>167</v>
      </c>
      <c r="I3808" t="s">
        <v>101</v>
      </c>
      <c r="J3808">
        <v>3.9371179547401047E-2</v>
      </c>
      <c r="K3808">
        <v>1.3589429313256962</v>
      </c>
      <c r="L3808">
        <v>6.5779663366989191E-2</v>
      </c>
      <c r="M3808"/>
      <c r="N3808">
        <v>1.3470771017883817E-2</v>
      </c>
      <c r="O3808">
        <v>-0.43819336571056938</v>
      </c>
      <c r="P3808">
        <v>1.115632</v>
      </c>
      <c r="Q3808">
        <v>14.471396799999999</v>
      </c>
      <c r="R3808">
        <v>63.494065599999999</v>
      </c>
      <c r="S3808">
        <v>30.526701500000001</v>
      </c>
      <c r="T3808">
        <v>29.783573100000002</v>
      </c>
      <c r="U3808"/>
      <c r="V3808"/>
      <c r="W3808">
        <v>3.2610681000000001</v>
      </c>
      <c r="X3808"/>
      <c r="Y3808">
        <v>4.1542344999999994</v>
      </c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  <c r="AW3808"/>
      <c r="AX3808"/>
      <c r="AY3808"/>
      <c r="AZ3808"/>
      <c r="BA3808"/>
      <c r="BB3808"/>
      <c r="BC3808"/>
    </row>
    <row r="3809" spans="1:55" x14ac:dyDescent="0.2">
      <c r="A3809" s="3" t="str">
        <f t="shared" si="59"/>
        <v>RussiaAR5_FAO2002</v>
      </c>
      <c r="B3809" t="s">
        <v>186</v>
      </c>
      <c r="C3809" t="s">
        <v>306</v>
      </c>
      <c r="D3809" t="s">
        <v>145</v>
      </c>
      <c r="E3809" t="s">
        <v>52</v>
      </c>
      <c r="F3809">
        <v>1436.7924284322175</v>
      </c>
      <c r="G3809">
        <v>9.888012291922621</v>
      </c>
      <c r="H3809" t="s">
        <v>167</v>
      </c>
      <c r="I3809" t="s">
        <v>97</v>
      </c>
      <c r="J3809">
        <v>3.869268159905094E-2</v>
      </c>
      <c r="K3809">
        <v>1.3538216606026083</v>
      </c>
      <c r="L3809">
        <v>6.5881740369769598E-2</v>
      </c>
      <c r="M3809"/>
      <c r="N3809">
        <v>1.4528921354641622E-2</v>
      </c>
      <c r="O3809">
        <v>-0.43423232232701969</v>
      </c>
      <c r="P3809">
        <v>1.019984</v>
      </c>
      <c r="Q3809">
        <v>14.423292400000001</v>
      </c>
      <c r="R3809">
        <v>62.920544399999997</v>
      </c>
      <c r="S3809">
        <v>29.629014000000002</v>
      </c>
      <c r="T3809">
        <v>29.780055400000002</v>
      </c>
      <c r="U3809"/>
      <c r="V3809"/>
      <c r="W3809">
        <v>4.3984544999999997</v>
      </c>
      <c r="X3809"/>
      <c r="Y3809">
        <v>5.2565311000000001</v>
      </c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  <c r="AW3809"/>
      <c r="AX3809"/>
      <c r="AY3809"/>
      <c r="AZ3809"/>
      <c r="BA3809"/>
      <c r="BB3809"/>
      <c r="BC3809"/>
    </row>
    <row r="3810" spans="1:55" x14ac:dyDescent="0.2">
      <c r="A3810" s="3" t="str">
        <f t="shared" si="59"/>
        <v>RussiaAR5_FAO2003</v>
      </c>
      <c r="B3810" t="s">
        <v>186</v>
      </c>
      <c r="C3810" t="s">
        <v>306</v>
      </c>
      <c r="D3810" t="s">
        <v>145</v>
      </c>
      <c r="E3810" t="s">
        <v>50</v>
      </c>
      <c r="F3810">
        <v>1520.3902054475393</v>
      </c>
      <c r="G3810">
        <v>10.510921061461778</v>
      </c>
      <c r="H3810" t="s">
        <v>213</v>
      </c>
      <c r="I3810" t="s">
        <v>101</v>
      </c>
      <c r="J3810">
        <v>3.988013773284637E-2</v>
      </c>
      <c r="K3810">
        <v>1.3295332565219002</v>
      </c>
      <c r="L3810">
        <v>6.305757399987362E-2</v>
      </c>
      <c r="M3810"/>
      <c r="N3810">
        <v>1.4696181115954299E-2</v>
      </c>
      <c r="O3810">
        <v>-0.40728701163772824</v>
      </c>
      <c r="P3810">
        <v>1.1211199999999999</v>
      </c>
      <c r="Q3810">
        <v>14.294122</v>
      </c>
      <c r="R3810">
        <v>61.500392799999993</v>
      </c>
      <c r="S3810">
        <v>27.9375985</v>
      </c>
      <c r="T3810">
        <v>29.7392954</v>
      </c>
      <c r="U3810"/>
      <c r="V3810"/>
      <c r="W3810">
        <v>7.7740941999999995</v>
      </c>
      <c r="X3810"/>
      <c r="Y3810">
        <v>9.923433600000001</v>
      </c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  <c r="AW3810"/>
      <c r="AX3810"/>
      <c r="AY3810"/>
      <c r="AZ3810"/>
      <c r="BA3810"/>
      <c r="BB3810"/>
      <c r="BC3810"/>
    </row>
    <row r="3811" spans="1:55" x14ac:dyDescent="0.2">
      <c r="A3811" s="3" t="str">
        <f t="shared" si="59"/>
        <v>RussiaAR5_FAO2004</v>
      </c>
      <c r="B3811" t="s">
        <v>186</v>
      </c>
      <c r="C3811" t="s">
        <v>306</v>
      </c>
      <c r="D3811" t="s">
        <v>145</v>
      </c>
      <c r="E3811" t="s">
        <v>46</v>
      </c>
      <c r="F3811">
        <v>1512.9453401471014</v>
      </c>
      <c r="G3811">
        <v>10.501655629838357</v>
      </c>
      <c r="H3811" t="s">
        <v>202</v>
      </c>
      <c r="I3811" t="s">
        <v>101</v>
      </c>
      <c r="J3811">
        <v>3.7869486879544181E-2</v>
      </c>
      <c r="K3811">
        <v>1.336221114492371</v>
      </c>
      <c r="L3811">
        <v>6.4268607984743001E-2</v>
      </c>
      <c r="M3811"/>
      <c r="N3811">
        <v>1.6382250596729896E-2</v>
      </c>
      <c r="O3811">
        <v>-0.41687197307384388</v>
      </c>
      <c r="P3811">
        <v>0.98</v>
      </c>
      <c r="Q3811">
        <v>13.652351499999996</v>
      </c>
      <c r="R3811">
        <v>57.863226400000002</v>
      </c>
      <c r="S3811">
        <v>28.067978500000002</v>
      </c>
      <c r="T3811">
        <v>29.7860704</v>
      </c>
      <c r="U3811"/>
      <c r="V3811"/>
      <c r="W3811">
        <v>7.9256004000000004</v>
      </c>
      <c r="X3811"/>
      <c r="Y3811">
        <v>2.3956306000000001</v>
      </c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/>
      <c r="AW3811"/>
      <c r="AX3811"/>
      <c r="AY3811"/>
      <c r="AZ3811"/>
      <c r="BA3811"/>
      <c r="BB3811"/>
      <c r="BC3811"/>
    </row>
    <row r="3812" spans="1:55" x14ac:dyDescent="0.2">
      <c r="A3812" s="3" t="str">
        <f t="shared" si="59"/>
        <v>RussiaAR5_FAO2005</v>
      </c>
      <c r="B3812" t="s">
        <v>186</v>
      </c>
      <c r="C3812" t="s">
        <v>306</v>
      </c>
      <c r="D3812" t="s">
        <v>145</v>
      </c>
      <c r="E3812" t="s">
        <v>43</v>
      </c>
      <c r="F3812">
        <v>1534.7588685185456</v>
      </c>
      <c r="G3812">
        <v>10.693781712260703</v>
      </c>
      <c r="H3812" t="s">
        <v>213</v>
      </c>
      <c r="I3812" t="s">
        <v>101</v>
      </c>
      <c r="J3812">
        <v>3.75596723835699E-2</v>
      </c>
      <c r="K3812">
        <v>1.3346665522034042</v>
      </c>
      <c r="L3812">
        <v>6.464483340647402E-2</v>
      </c>
      <c r="M3812"/>
      <c r="N3812">
        <v>1.7175349154525649E-2</v>
      </c>
      <c r="O3812">
        <v>-0.41648673476440379</v>
      </c>
      <c r="P3812">
        <v>1.071728</v>
      </c>
      <c r="Q3812">
        <v>12.520908800000001</v>
      </c>
      <c r="R3812">
        <v>53.860091599999997</v>
      </c>
      <c r="S3812">
        <v>27.5619345</v>
      </c>
      <c r="T3812">
        <v>29.749846000000002</v>
      </c>
      <c r="U3812"/>
      <c r="V3812"/>
      <c r="W3812">
        <v>3.7821452</v>
      </c>
      <c r="X3812"/>
      <c r="Y3812">
        <v>3.5972821999999995</v>
      </c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  <c r="AW3812"/>
      <c r="AX3812"/>
      <c r="AY3812"/>
      <c r="AZ3812"/>
      <c r="BA3812"/>
      <c r="BB3812"/>
      <c r="BC3812"/>
    </row>
    <row r="3813" spans="1:55" x14ac:dyDescent="0.2">
      <c r="A3813" s="3" t="str">
        <f t="shared" si="59"/>
        <v>RussiaAR5_FAO2006</v>
      </c>
      <c r="B3813" t="s">
        <v>186</v>
      </c>
      <c r="C3813" t="s">
        <v>306</v>
      </c>
      <c r="D3813" t="s">
        <v>145</v>
      </c>
      <c r="E3813" t="s">
        <v>39</v>
      </c>
      <c r="F3813">
        <v>1576.6642309808542</v>
      </c>
      <c r="G3813">
        <v>11.021798195691012</v>
      </c>
      <c r="H3813" t="s">
        <v>232</v>
      </c>
      <c r="I3813" t="s">
        <v>97</v>
      </c>
      <c r="J3813">
        <v>3.7247841094959502E-2</v>
      </c>
      <c r="K3813">
        <v>1.3236798893873987</v>
      </c>
      <c r="L3813">
        <v>6.4074060201924715E-2</v>
      </c>
      <c r="M3813"/>
      <c r="N3813">
        <v>1.8187616105885231E-2</v>
      </c>
      <c r="O3813">
        <v>-0.40594156569520862</v>
      </c>
      <c r="P3813">
        <v>1.2246079999999999</v>
      </c>
      <c r="Q3813">
        <v>12.1493141</v>
      </c>
      <c r="R3813">
        <v>51.046993199999996</v>
      </c>
      <c r="S3813">
        <v>27.415654500000002</v>
      </c>
      <c r="T3813">
        <v>29.659706499999999</v>
      </c>
      <c r="U3813"/>
      <c r="V3813"/>
      <c r="W3813">
        <v>5.9800230999999995</v>
      </c>
      <c r="X3813"/>
      <c r="Y3813">
        <v>3.9650250999999996</v>
      </c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/>
      <c r="AW3813"/>
      <c r="AX3813"/>
      <c r="AY3813"/>
      <c r="AZ3813"/>
      <c r="BA3813"/>
      <c r="BB3813"/>
      <c r="BC3813"/>
    </row>
    <row r="3814" spans="1:55" x14ac:dyDescent="0.2">
      <c r="A3814" s="3" t="str">
        <f t="shared" si="59"/>
        <v>RussiaAR5_FAO2007</v>
      </c>
      <c r="B3814" t="s">
        <v>186</v>
      </c>
      <c r="C3814" t="s">
        <v>306</v>
      </c>
      <c r="D3814" t="s">
        <v>145</v>
      </c>
      <c r="E3814" t="s">
        <v>37</v>
      </c>
      <c r="F3814">
        <v>1586.0526406327567</v>
      </c>
      <c r="G3814">
        <v>11.106413462425138</v>
      </c>
      <c r="H3814" t="s">
        <v>182</v>
      </c>
      <c r="I3814" t="s">
        <v>101</v>
      </c>
      <c r="J3814">
        <v>3.684422551252229E-2</v>
      </c>
      <c r="K3814">
        <v>1.3199650526781088</v>
      </c>
      <c r="L3814">
        <v>6.495870998837254E-2</v>
      </c>
      <c r="M3814"/>
      <c r="N3814">
        <v>2.0162643257396903E-2</v>
      </c>
      <c r="O3814">
        <v>-0.40508640592387829</v>
      </c>
      <c r="P3814">
        <v>1.2308800000000002</v>
      </c>
      <c r="Q3814">
        <v>12.2812644</v>
      </c>
      <c r="R3814">
        <v>51.192075199999998</v>
      </c>
      <c r="S3814">
        <v>28.486387000000001</v>
      </c>
      <c r="T3814">
        <v>29.572906200000002</v>
      </c>
      <c r="U3814"/>
      <c r="V3814"/>
      <c r="W3814">
        <v>3.0523125000000002</v>
      </c>
      <c r="X3814"/>
      <c r="Y3814">
        <v>3.1994959999999999</v>
      </c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/>
      <c r="AT3814"/>
      <c r="AU3814"/>
      <c r="AV3814"/>
      <c r="AW3814"/>
      <c r="AX3814"/>
      <c r="AY3814"/>
      <c r="AZ3814"/>
      <c r="BA3814"/>
      <c r="BB3814"/>
      <c r="BC3814"/>
    </row>
    <row r="3815" spans="1:55" x14ac:dyDescent="0.2">
      <c r="A3815" s="3" t="str">
        <f t="shared" si="59"/>
        <v>RussiaAR5_FAO2008</v>
      </c>
      <c r="B3815" t="s">
        <v>186</v>
      </c>
      <c r="C3815" t="s">
        <v>306</v>
      </c>
      <c r="D3815" t="s">
        <v>145</v>
      </c>
      <c r="E3815" t="s">
        <v>33</v>
      </c>
      <c r="F3815">
        <v>1593.2380823527401</v>
      </c>
      <c r="G3815">
        <v>11.161634257573816</v>
      </c>
      <c r="H3815" t="s">
        <v>152</v>
      </c>
      <c r="I3815" t="s">
        <v>101</v>
      </c>
      <c r="J3815">
        <v>3.6821993949910314E-2</v>
      </c>
      <c r="K3815">
        <v>1.3108875341956652</v>
      </c>
      <c r="L3815">
        <v>6.5934035797020257E-2</v>
      </c>
      <c r="M3815"/>
      <c r="N3815">
        <v>1.7353705288588431E-2</v>
      </c>
      <c r="O3815">
        <v>-0.39417527528127383</v>
      </c>
      <c r="P3815">
        <v>1.257536</v>
      </c>
      <c r="Q3815">
        <v>12.342605299999999</v>
      </c>
      <c r="R3815">
        <v>51.259599999999999</v>
      </c>
      <c r="S3815">
        <v>31.098836500000001</v>
      </c>
      <c r="T3815">
        <v>29.493206300000001</v>
      </c>
      <c r="U3815"/>
      <c r="V3815"/>
      <c r="W3815">
        <v>11.381607899999999</v>
      </c>
      <c r="X3815"/>
      <c r="Y3815">
        <v>6.5838200999999996</v>
      </c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/>
      <c r="AW3815"/>
      <c r="AX3815"/>
      <c r="AY3815"/>
      <c r="AZ3815"/>
      <c r="BA3815"/>
      <c r="BB3815"/>
      <c r="BC3815"/>
    </row>
    <row r="3816" spans="1:55" x14ac:dyDescent="0.2">
      <c r="A3816" s="3" t="str">
        <f t="shared" si="59"/>
        <v>RussiaAR5_FAO2009</v>
      </c>
      <c r="B3816" t="s">
        <v>186</v>
      </c>
      <c r="C3816" t="s">
        <v>306</v>
      </c>
      <c r="D3816" t="s">
        <v>145</v>
      </c>
      <c r="E3816" t="s">
        <v>31</v>
      </c>
      <c r="F3816">
        <v>1460.8930390312448</v>
      </c>
      <c r="G3816">
        <v>10.231393131456679</v>
      </c>
      <c r="H3816" t="s">
        <v>232</v>
      </c>
      <c r="I3816" t="s">
        <v>97</v>
      </c>
      <c r="J3816">
        <v>3.3813893004290628E-2</v>
      </c>
      <c r="K3816">
        <v>1.3475584931383311</v>
      </c>
      <c r="L3816">
        <v>7.3231222476622546E-2</v>
      </c>
      <c r="M3816"/>
      <c r="N3816">
        <v>1.6783765824797417E-2</v>
      </c>
      <c r="O3816">
        <v>-0.43757348143975111</v>
      </c>
      <c r="P3816">
        <v>1.3912696</v>
      </c>
      <c r="Q3816">
        <v>12.2164673</v>
      </c>
      <c r="R3816">
        <v>50.288761600000001</v>
      </c>
      <c r="S3816">
        <v>30.5532015</v>
      </c>
      <c r="T3816">
        <v>29.408511399999998</v>
      </c>
      <c r="U3816"/>
      <c r="V3816"/>
      <c r="W3816">
        <v>4.7466764000000001</v>
      </c>
      <c r="X3816"/>
      <c r="Y3816">
        <v>3.6795814</v>
      </c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  <c r="AW3816"/>
      <c r="AX3816"/>
      <c r="AY3816"/>
      <c r="AZ3816"/>
      <c r="BA3816"/>
      <c r="BB3816"/>
      <c r="BC3816"/>
    </row>
    <row r="3817" spans="1:55" x14ac:dyDescent="0.2">
      <c r="A3817" s="3" t="str">
        <f t="shared" si="59"/>
        <v>RussiaAR5_FAO2010</v>
      </c>
      <c r="B3817" t="s">
        <v>186</v>
      </c>
      <c r="C3817" t="s">
        <v>306</v>
      </c>
      <c r="D3817" t="s">
        <v>145</v>
      </c>
      <c r="E3817" t="s">
        <v>30</v>
      </c>
      <c r="F3817">
        <v>1551.9862936258667</v>
      </c>
      <c r="G3817">
        <v>10.864487739120364</v>
      </c>
      <c r="H3817" t="s">
        <v>208</v>
      </c>
      <c r="I3817" t="s">
        <v>101</v>
      </c>
      <c r="J3817">
        <v>3.4518690704839053E-2</v>
      </c>
      <c r="K3817">
        <v>1.3240954537820717</v>
      </c>
      <c r="L3817">
        <v>7.043298051942834E-2</v>
      </c>
      <c r="M3817"/>
      <c r="N3817">
        <v>1.7838406906106823E-2</v>
      </c>
      <c r="O3817">
        <v>-0.4123668412076068</v>
      </c>
      <c r="P3817">
        <v>1.5748823999999999</v>
      </c>
      <c r="Q3817">
        <v>12.300374700000001</v>
      </c>
      <c r="R3817">
        <v>49.349285999999999</v>
      </c>
      <c r="S3817">
        <v>28.1075695</v>
      </c>
      <c r="T3817">
        <v>29.483779800000001</v>
      </c>
      <c r="U3817"/>
      <c r="V3817"/>
      <c r="W3817">
        <v>5.9724218000000002</v>
      </c>
      <c r="X3817"/>
      <c r="Y3817">
        <v>4.8436625000000006</v>
      </c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/>
      <c r="AW3817"/>
      <c r="AX3817"/>
      <c r="AY3817"/>
      <c r="AZ3817"/>
      <c r="BA3817"/>
      <c r="BB3817"/>
      <c r="BC3817"/>
    </row>
    <row r="3818" spans="1:55" x14ac:dyDescent="0.2">
      <c r="A3818" s="3" t="str">
        <f t="shared" si="59"/>
        <v>RussiaAR5_FAO2011</v>
      </c>
      <c r="B3818" t="s">
        <v>186</v>
      </c>
      <c r="C3818" t="s">
        <v>306</v>
      </c>
      <c r="D3818" t="s">
        <v>145</v>
      </c>
      <c r="E3818" t="s">
        <v>29</v>
      </c>
      <c r="F3818">
        <v>1727.7368991248479</v>
      </c>
      <c r="G3818">
        <v>12.085380005594592</v>
      </c>
      <c r="H3818" t="s">
        <v>201</v>
      </c>
      <c r="I3818" t="s">
        <v>100</v>
      </c>
      <c r="J3818">
        <v>3.8310462311860777E-2</v>
      </c>
      <c r="K3818">
        <v>1.2400764067205918</v>
      </c>
      <c r="L3818">
        <v>6.507319864253884E-2</v>
      </c>
      <c r="M3818"/>
      <c r="N3818">
        <v>1.7522932441894897E-2</v>
      </c>
      <c r="O3818">
        <v>-0.32267253780502553</v>
      </c>
      <c r="P3818">
        <v>1.6246216</v>
      </c>
      <c r="Q3818">
        <v>12.114171500000001</v>
      </c>
      <c r="R3818">
        <v>47.909209600000004</v>
      </c>
      <c r="S3818">
        <v>30.296363499999998</v>
      </c>
      <c r="T3818">
        <v>29.605729</v>
      </c>
      <c r="U3818"/>
      <c r="V3818"/>
      <c r="W3818">
        <v>6.3236525999999991</v>
      </c>
      <c r="X3818">
        <v>15.185103999999999</v>
      </c>
      <c r="Y3818">
        <v>4.6955133</v>
      </c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  <c r="AW3818"/>
      <c r="AX3818"/>
      <c r="AY3818"/>
      <c r="AZ3818"/>
      <c r="BA3818"/>
      <c r="BB3818"/>
      <c r="BC3818"/>
    </row>
    <row r="3819" spans="1:55" x14ac:dyDescent="0.2">
      <c r="A3819" s="3" t="str">
        <f t="shared" si="59"/>
        <v>RussiaAR5_FAO2012</v>
      </c>
      <c r="B3819" t="s">
        <v>186</v>
      </c>
      <c r="C3819" t="s">
        <v>306</v>
      </c>
      <c r="D3819" t="s">
        <v>145</v>
      </c>
      <c r="E3819" t="s">
        <v>28</v>
      </c>
      <c r="F3819">
        <v>1698.4143090090622</v>
      </c>
      <c r="G3819">
        <v>11.860292579926901</v>
      </c>
      <c r="H3819" t="s">
        <v>200</v>
      </c>
      <c r="I3819" t="s">
        <v>100</v>
      </c>
      <c r="J3819">
        <v>3.7244985196210521E-2</v>
      </c>
      <c r="K3819">
        <v>1.2409603150278365</v>
      </c>
      <c r="L3819">
        <v>6.7951203011082803E-2</v>
      </c>
      <c r="M3819"/>
      <c r="N3819">
        <v>1.8487168871833215E-2</v>
      </c>
      <c r="O3819">
        <v>-0.32739868691075247</v>
      </c>
      <c r="P3819">
        <v>1.5021439999999999</v>
      </c>
      <c r="Q3819">
        <v>12.266182199999999</v>
      </c>
      <c r="R3819">
        <v>48.3020748</v>
      </c>
      <c r="S3819">
        <v>28.652329999999999</v>
      </c>
      <c r="T3819">
        <v>29.793848799999999</v>
      </c>
      <c r="U3819"/>
      <c r="V3819"/>
      <c r="W3819">
        <v>7.7365950000000012</v>
      </c>
      <c r="X3819">
        <v>15.185103999999999</v>
      </c>
      <c r="Y3819">
        <v>5.7035727000000005</v>
      </c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/>
      <c r="AW3819"/>
      <c r="AX3819"/>
      <c r="AY3819"/>
      <c r="AZ3819"/>
      <c r="BA3819"/>
      <c r="BB3819"/>
      <c r="BC3819"/>
    </row>
    <row r="3820" spans="1:55" x14ac:dyDescent="0.2">
      <c r="A3820" s="3" t="str">
        <f t="shared" si="59"/>
        <v>RussiaAR5_FAO2013</v>
      </c>
      <c r="B3820" t="s">
        <v>186</v>
      </c>
      <c r="C3820" t="s">
        <v>306</v>
      </c>
      <c r="D3820" t="s">
        <v>145</v>
      </c>
      <c r="E3820" t="s">
        <v>27</v>
      </c>
      <c r="F3820">
        <v>1653.3564515678934</v>
      </c>
      <c r="G3820">
        <v>11.521086143347183</v>
      </c>
      <c r="H3820" t="s">
        <v>200</v>
      </c>
      <c r="I3820" t="s">
        <v>100</v>
      </c>
      <c r="J3820">
        <v>3.5789667244706128E-2</v>
      </c>
      <c r="K3820">
        <v>1.2485514204357135</v>
      </c>
      <c r="L3820">
        <v>7.1717449789282933E-2</v>
      </c>
      <c r="M3820"/>
      <c r="N3820">
        <v>1.9685232271768903E-2</v>
      </c>
      <c r="O3820">
        <v>-0.33995410249676539</v>
      </c>
      <c r="P3820">
        <v>1.4816116000000001</v>
      </c>
      <c r="Q3820">
        <v>12.4744925</v>
      </c>
      <c r="R3820">
        <v>48.028002400000005</v>
      </c>
      <c r="S3820">
        <v>29.985491999999997</v>
      </c>
      <c r="T3820">
        <v>29.774828899999999</v>
      </c>
      <c r="U3820"/>
      <c r="V3820"/>
      <c r="W3820">
        <v>2.9659366</v>
      </c>
      <c r="X3820">
        <v>15.185103999999999</v>
      </c>
      <c r="Y3820">
        <v>3.1422241999999998</v>
      </c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  <c r="AW3820"/>
      <c r="AX3820"/>
      <c r="AY3820"/>
      <c r="AZ3820"/>
      <c r="BA3820"/>
      <c r="BB3820"/>
      <c r="BC3820"/>
    </row>
    <row r="3821" spans="1:55" x14ac:dyDescent="0.2">
      <c r="A3821" s="3" t="str">
        <f t="shared" si="59"/>
        <v>RussiaAR5_FAO2014</v>
      </c>
      <c r="B3821" t="s">
        <v>186</v>
      </c>
      <c r="C3821" t="s">
        <v>306</v>
      </c>
      <c r="D3821" t="s">
        <v>145</v>
      </c>
      <c r="E3821" t="s">
        <v>24</v>
      </c>
      <c r="F3821">
        <v>1638.9685954221638</v>
      </c>
      <c r="G3821">
        <v>11.395997707477406</v>
      </c>
      <c r="H3821" t="s">
        <v>181</v>
      </c>
      <c r="I3821" t="s">
        <v>101</v>
      </c>
      <c r="J3821">
        <v>3.5006482568356541E-2</v>
      </c>
      <c r="K3821">
        <v>1.2444807446247061</v>
      </c>
      <c r="L3821">
        <v>7.5109135158868814E-2</v>
      </c>
      <c r="M3821"/>
      <c r="N3821">
        <v>1.9296061503746961E-2</v>
      </c>
      <c r="O3821">
        <v>-0.33888594128732202</v>
      </c>
      <c r="P3821">
        <v>1.5331288000000003</v>
      </c>
      <c r="Q3821">
        <v>12.3627845</v>
      </c>
      <c r="R3821">
        <v>47.258103200000001</v>
      </c>
      <c r="S3821">
        <v>30.920199999999998</v>
      </c>
      <c r="T3821">
        <v>29.730902199999999</v>
      </c>
      <c r="U3821"/>
      <c r="V3821"/>
      <c r="W3821">
        <v>7.0449463000000003</v>
      </c>
      <c r="X3821">
        <v>15.185103999999999</v>
      </c>
      <c r="Y3821">
        <v>5.6428056</v>
      </c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  <c r="AW3821"/>
      <c r="AX3821"/>
      <c r="AY3821"/>
      <c r="AZ3821"/>
      <c r="BA3821"/>
      <c r="BB3821"/>
      <c r="BC3821"/>
    </row>
    <row r="3822" spans="1:55" x14ac:dyDescent="0.2">
      <c r="A3822" s="3" t="str">
        <f t="shared" si="59"/>
        <v>RussiaAR5_FAO2015</v>
      </c>
      <c r="B3822" t="s">
        <v>186</v>
      </c>
      <c r="C3822" t="s">
        <v>306</v>
      </c>
      <c r="D3822" t="s">
        <v>145</v>
      </c>
      <c r="E3822" t="s">
        <v>22</v>
      </c>
      <c r="F3822">
        <v>1621.8768993752319</v>
      </c>
      <c r="G3822">
        <v>11.255462380100498</v>
      </c>
      <c r="H3822" t="s">
        <v>200</v>
      </c>
      <c r="I3822" t="s">
        <v>101</v>
      </c>
      <c r="J3822">
        <v>3.4702725229010946E-2</v>
      </c>
      <c r="K3822">
        <v>1.2509091412253086</v>
      </c>
      <c r="L3822">
        <v>7.7764476714260608E-2</v>
      </c>
      <c r="M3822"/>
      <c r="N3822">
        <v>1.771505774624442E-2</v>
      </c>
      <c r="O3822">
        <v>-0.34638867568581355</v>
      </c>
      <c r="P3822">
        <v>1.5593844000000001</v>
      </c>
      <c r="Q3822">
        <v>12.446011900000002</v>
      </c>
      <c r="R3822">
        <v>46.624003999999999</v>
      </c>
      <c r="S3822">
        <v>31.325120000000002</v>
      </c>
      <c r="T3822">
        <v>29.750078200000001</v>
      </c>
      <c r="U3822"/>
      <c r="V3822"/>
      <c r="W3822">
        <v>3.0253228999999999</v>
      </c>
      <c r="X3822">
        <v>15.185103999999999</v>
      </c>
      <c r="Y3822">
        <v>3.2917654000000001</v>
      </c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  <c r="AW3822"/>
      <c r="AX3822"/>
      <c r="AY3822"/>
      <c r="AZ3822"/>
      <c r="BA3822"/>
      <c r="BB3822"/>
      <c r="BC3822"/>
    </row>
    <row r="3823" spans="1:55" x14ac:dyDescent="0.2">
      <c r="A3823" s="3" t="str">
        <f t="shared" si="59"/>
        <v>RussiaAR5_FAO2016</v>
      </c>
      <c r="B3823" t="s">
        <v>186</v>
      </c>
      <c r="C3823" t="s">
        <v>306</v>
      </c>
      <c r="D3823" t="s">
        <v>145</v>
      </c>
      <c r="E3823" t="s">
        <v>21</v>
      </c>
      <c r="F3823">
        <v>1752.1106702482919</v>
      </c>
      <c r="G3823">
        <v>12.138572634679829</v>
      </c>
      <c r="H3823" t="s">
        <v>200</v>
      </c>
      <c r="I3823" t="s">
        <v>100</v>
      </c>
      <c r="J3823">
        <v>3.7043565267923122E-2</v>
      </c>
      <c r="K3823">
        <v>1.1557294171581405</v>
      </c>
      <c r="L3823">
        <v>7.3605801487053646E-2</v>
      </c>
      <c r="M3823"/>
      <c r="N3823">
        <v>1.4959659565520466E-2</v>
      </c>
      <c r="O3823">
        <v>-0.24429487821071455</v>
      </c>
      <c r="P3823">
        <v>1.5979711999999999</v>
      </c>
      <c r="Q3823">
        <v>12.193471199999999</v>
      </c>
      <c r="R3823">
        <v>45.381386399999997</v>
      </c>
      <c r="S3823">
        <v>33.017304000000003</v>
      </c>
      <c r="T3823">
        <v>29.969603200000002</v>
      </c>
      <c r="U3823"/>
      <c r="V3823"/>
      <c r="W3823">
        <v>7.1883675999999994</v>
      </c>
      <c r="X3823">
        <v>34.533949</v>
      </c>
      <c r="Y3823">
        <v>3.9804428999999999</v>
      </c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  <c r="AW3823"/>
      <c r="AX3823"/>
      <c r="AY3823"/>
      <c r="AZ3823"/>
      <c r="BA3823"/>
      <c r="BB3823"/>
      <c r="BC3823"/>
    </row>
    <row r="3824" spans="1:55" x14ac:dyDescent="0.2">
      <c r="A3824" s="3" t="str">
        <f t="shared" si="59"/>
        <v>RussiaAR5_FAO2017</v>
      </c>
      <c r="B3824" t="s">
        <v>186</v>
      </c>
      <c r="C3824" t="s">
        <v>306</v>
      </c>
      <c r="D3824" t="s">
        <v>145</v>
      </c>
      <c r="E3824" t="s">
        <v>20</v>
      </c>
      <c r="F3824">
        <v>1786.4699708014532</v>
      </c>
      <c r="G3824">
        <v>12.363392995335717</v>
      </c>
      <c r="H3824" t="s">
        <v>181</v>
      </c>
      <c r="I3824" t="s">
        <v>100</v>
      </c>
      <c r="J3824">
        <v>3.7249158458426072E-2</v>
      </c>
      <c r="K3824">
        <v>1.1543776386843581</v>
      </c>
      <c r="L3824">
        <v>7.2649686474639472E-2</v>
      </c>
      <c r="M3824"/>
      <c r="N3824">
        <v>1.4724484476093924E-2</v>
      </c>
      <c r="O3824">
        <v>-0.24175180963509132</v>
      </c>
      <c r="P3824">
        <v>1.4554875999999999</v>
      </c>
      <c r="Q3824">
        <v>12.1730307</v>
      </c>
      <c r="R3824">
        <v>44.797471599999994</v>
      </c>
      <c r="S3824">
        <v>34.201695000000001</v>
      </c>
      <c r="T3824">
        <v>30.028920300000003</v>
      </c>
      <c r="U3824"/>
      <c r="V3824"/>
      <c r="W3824">
        <v>4.0634116000000002</v>
      </c>
      <c r="X3824">
        <v>34.533949</v>
      </c>
      <c r="Y3824">
        <v>2.7194875000000001</v>
      </c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  <c r="AW3824"/>
      <c r="AX3824"/>
      <c r="AY3824"/>
      <c r="AZ3824"/>
      <c r="BA3824"/>
      <c r="BB3824"/>
      <c r="BC3824"/>
    </row>
    <row r="3825" spans="1:55" x14ac:dyDescent="0.2">
      <c r="A3825" s="3" t="str">
        <f t="shared" si="59"/>
        <v>RussiaAR5_FAO2018</v>
      </c>
      <c r="B3825" t="s">
        <v>186</v>
      </c>
      <c r="C3825" t="s">
        <v>306</v>
      </c>
      <c r="D3825" t="s">
        <v>145</v>
      </c>
      <c r="E3825" t="s">
        <v>19</v>
      </c>
      <c r="F3825">
        <v>1882.5423038989095</v>
      </c>
      <c r="G3825">
        <v>13.029970937615497</v>
      </c>
      <c r="H3825" t="s">
        <v>164</v>
      </c>
      <c r="I3825" t="s">
        <v>100</v>
      </c>
      <c r="J3825">
        <v>3.8314750559947701E-2</v>
      </c>
      <c r="K3825">
        <v>1.1440179662416328</v>
      </c>
      <c r="L3825">
        <v>6.9378231821358424E-2</v>
      </c>
      <c r="M3825"/>
      <c r="N3825">
        <v>1.3757310792745434E-2</v>
      </c>
      <c r="O3825">
        <v>-0.22715350885573671</v>
      </c>
      <c r="P3825">
        <v>1.4125888</v>
      </c>
      <c r="Q3825">
        <v>12.246756600000001</v>
      </c>
      <c r="R3825">
        <v>44.334373999999997</v>
      </c>
      <c r="S3825">
        <v>33.263462500000003</v>
      </c>
      <c r="T3825">
        <v>30.3914008</v>
      </c>
      <c r="U3825"/>
      <c r="V3825"/>
      <c r="W3825">
        <v>7.1756638000000006</v>
      </c>
      <c r="X3825">
        <v>34.533949</v>
      </c>
      <c r="Y3825">
        <v>4.6536648999999999</v>
      </c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  <c r="AW3825"/>
      <c r="AX3825"/>
      <c r="AY3825"/>
      <c r="AZ3825"/>
      <c r="BA3825"/>
      <c r="BB3825"/>
      <c r="BC3825"/>
    </row>
    <row r="3826" spans="1:55" x14ac:dyDescent="0.2">
      <c r="A3826" s="3" t="str">
        <f t="shared" si="59"/>
        <v>RussiaAR5_FAO2019</v>
      </c>
      <c r="B3826" t="s">
        <v>186</v>
      </c>
      <c r="C3826" t="s">
        <v>306</v>
      </c>
      <c r="D3826" t="s">
        <v>145</v>
      </c>
      <c r="E3826" t="s">
        <v>18</v>
      </c>
      <c r="F3826">
        <v>1929.7797137988318</v>
      </c>
      <c r="G3826">
        <v>13.363546015493274</v>
      </c>
      <c r="H3826" t="s">
        <v>199</v>
      </c>
      <c r="I3826" t="s">
        <v>101</v>
      </c>
      <c r="J3826">
        <v>3.9065524784744947E-2</v>
      </c>
      <c r="K3826">
        <v>1.1395770237632643</v>
      </c>
      <c r="L3826">
        <v>6.8105405260029075E-2</v>
      </c>
      <c r="M3826"/>
      <c r="N3826">
        <v>1.3541747574359074E-2</v>
      </c>
      <c r="O3826">
        <v>-0.22122417659765248</v>
      </c>
      <c r="P3826">
        <v>1.495018</v>
      </c>
      <c r="Q3826">
        <v>12.198824</v>
      </c>
      <c r="R3826">
        <v>43.807775200000002</v>
      </c>
      <c r="S3826">
        <v>34.6359505</v>
      </c>
      <c r="T3826">
        <v>30.627826599999999</v>
      </c>
      <c r="U3826"/>
      <c r="V3826"/>
      <c r="W3826">
        <v>5.8755475000000006</v>
      </c>
      <c r="X3826">
        <v>34.533949</v>
      </c>
      <c r="Y3826">
        <v>5.3095683000000005</v>
      </c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/>
      <c r="AW3826"/>
      <c r="AX3826"/>
      <c r="AY3826"/>
      <c r="AZ3826"/>
      <c r="BA3826"/>
      <c r="BB3826"/>
      <c r="BC3826"/>
    </row>
    <row r="3827" spans="1:55" x14ac:dyDescent="0.2">
      <c r="A3827" s="3" t="str">
        <f t="shared" si="59"/>
        <v>RussiaAR5_FAO2020</v>
      </c>
      <c r="B3827" t="s">
        <v>186</v>
      </c>
      <c r="C3827" t="s">
        <v>306</v>
      </c>
      <c r="D3827" t="s">
        <v>145</v>
      </c>
      <c r="E3827" t="s">
        <v>107</v>
      </c>
      <c r="F3827">
        <v>1839.6269564533352</v>
      </c>
      <c r="G3827">
        <v>12.768701849782945</v>
      </c>
      <c r="H3827" t="s">
        <v>237</v>
      </c>
      <c r="I3827" t="s">
        <v>100</v>
      </c>
      <c r="J3827">
        <v>3.9174616796792357E-2</v>
      </c>
      <c r="K3827">
        <v>1.1459101957207545</v>
      </c>
      <c r="L3827">
        <v>7.1889250211498862E-2</v>
      </c>
      <c r="M3827"/>
      <c r="N3827">
        <v>1.4359683016036734E-2</v>
      </c>
      <c r="O3827">
        <v>-0.23215912894828994</v>
      </c>
      <c r="P3827">
        <v>1.5361304</v>
      </c>
      <c r="Q3827">
        <v>12.348454300000002</v>
      </c>
      <c r="R3827">
        <v>43.618775200000002</v>
      </c>
      <c r="S3827">
        <v>36.443409500000001</v>
      </c>
      <c r="T3827">
        <v>30.774105899999999</v>
      </c>
      <c r="U3827"/>
      <c r="V3827"/>
      <c r="W3827">
        <v>3.3350924000000002</v>
      </c>
      <c r="X3827">
        <v>34.533949</v>
      </c>
      <c r="Y3827">
        <v>5.5387744000000003</v>
      </c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/>
      <c r="AW3827"/>
      <c r="AX3827"/>
      <c r="AY3827"/>
      <c r="AZ3827"/>
      <c r="BA3827"/>
      <c r="BB3827"/>
      <c r="BC3827"/>
    </row>
    <row r="3828" spans="1:55" x14ac:dyDescent="0.2">
      <c r="A3828" s="3" t="str">
        <f t="shared" si="59"/>
        <v>RussiaAR6_FAO1990</v>
      </c>
      <c r="B3828" t="s">
        <v>186</v>
      </c>
      <c r="C3828" t="s">
        <v>306</v>
      </c>
      <c r="D3828" t="s">
        <v>300</v>
      </c>
      <c r="E3828" t="s">
        <v>79</v>
      </c>
      <c r="F3828">
        <v>2619.2148907548094</v>
      </c>
      <c r="G3828">
        <v>17.70105688640632</v>
      </c>
      <c r="H3828" t="s">
        <v>143</v>
      </c>
      <c r="I3828" t="s">
        <v>231</v>
      </c>
      <c r="J3828">
        <v>7.9924898495265143E-2</v>
      </c>
      <c r="K3828">
        <v>1.00281427881482</v>
      </c>
      <c r="L3828">
        <v>3.3512012499874871E-2</v>
      </c>
      <c r="M3828"/>
      <c r="N3828">
        <v>1.6315144891573745E-3</v>
      </c>
      <c r="O3828">
        <v>-3.795780580385235E-2</v>
      </c>
      <c r="P3828">
        <v>4.6762239999999995</v>
      </c>
      <c r="Q3828">
        <v>60.005688739999997</v>
      </c>
      <c r="R3828">
        <v>271.42154576000001</v>
      </c>
      <c r="S3828">
        <v>142.40449860000001</v>
      </c>
      <c r="T3828">
        <v>76.853848100000008</v>
      </c>
      <c r="U3828"/>
      <c r="V3828"/>
      <c r="W3828">
        <v>7.23448314</v>
      </c>
      <c r="X3828">
        <v>42.005684899999999</v>
      </c>
      <c r="Y3828">
        <v>8.39401932</v>
      </c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/>
      <c r="AW3828"/>
      <c r="AX3828"/>
      <c r="AY3828"/>
      <c r="AZ3828"/>
      <c r="BA3828"/>
      <c r="BB3828"/>
      <c r="BC3828"/>
    </row>
    <row r="3829" spans="1:55" x14ac:dyDescent="0.2">
      <c r="A3829" s="3" t="str">
        <f t="shared" si="59"/>
        <v>RussiaAR6_FAO1991</v>
      </c>
      <c r="B3829" t="s">
        <v>186</v>
      </c>
      <c r="C3829" t="s">
        <v>306</v>
      </c>
      <c r="D3829" t="s">
        <v>300</v>
      </c>
      <c r="E3829" t="s">
        <v>78</v>
      </c>
      <c r="F3829">
        <v>2557.1599425956388</v>
      </c>
      <c r="G3829">
        <v>17.232207639384267</v>
      </c>
      <c r="H3829" t="s">
        <v>143</v>
      </c>
      <c r="I3829" t="s">
        <v>231</v>
      </c>
      <c r="J3829">
        <v>7.7597758821067564E-2</v>
      </c>
      <c r="K3829">
        <v>1.005841993949645</v>
      </c>
      <c r="L3829">
        <v>3.4512767693603945E-2</v>
      </c>
      <c r="M3829"/>
      <c r="N3829">
        <v>1.6827177503806006E-3</v>
      </c>
      <c r="O3829">
        <v>-4.2037479393629562E-2</v>
      </c>
      <c r="P3829">
        <v>4.5650303999999995</v>
      </c>
      <c r="Q3829">
        <v>58.897048580000003</v>
      </c>
      <c r="R3829">
        <v>265.95442192000002</v>
      </c>
      <c r="S3829">
        <v>132.39148649999998</v>
      </c>
      <c r="T3829">
        <v>76.853848100000008</v>
      </c>
      <c r="U3829"/>
      <c r="V3829"/>
      <c r="W3829">
        <v>7.23448314</v>
      </c>
      <c r="X3829">
        <v>42.005684899999999</v>
      </c>
      <c r="Y3829">
        <v>8.39401932</v>
      </c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  <c r="AW3829"/>
      <c r="AX3829"/>
      <c r="AY3829"/>
      <c r="AZ3829"/>
      <c r="BA3829"/>
      <c r="BB3829"/>
      <c r="BC3829"/>
    </row>
    <row r="3830" spans="1:55" x14ac:dyDescent="0.2">
      <c r="A3830" s="3" t="str">
        <f t="shared" si="59"/>
        <v>RussiaAR6_FAO1992</v>
      </c>
      <c r="B3830" t="s">
        <v>186</v>
      </c>
      <c r="C3830" t="s">
        <v>306</v>
      </c>
      <c r="D3830" t="s">
        <v>300</v>
      </c>
      <c r="E3830" t="s">
        <v>76</v>
      </c>
      <c r="F3830">
        <v>2403.7709698447197</v>
      </c>
      <c r="G3830">
        <v>16.18284736447097</v>
      </c>
      <c r="H3830" t="s">
        <v>233</v>
      </c>
      <c r="I3830" t="s">
        <v>231</v>
      </c>
      <c r="J3830">
        <v>7.3163729782158834E-2</v>
      </c>
      <c r="K3830">
        <v>1.0037410239561946</v>
      </c>
      <c r="L3830">
        <v>3.6495614691344436E-2</v>
      </c>
      <c r="M3830"/>
      <c r="N3830">
        <v>1.265683235906569E-2</v>
      </c>
      <c r="O3830">
        <v>-5.2893471006604791E-2</v>
      </c>
      <c r="P3830">
        <v>2.0205248</v>
      </c>
      <c r="Q3830">
        <v>27.8061033</v>
      </c>
      <c r="R3830">
        <v>123.31458096</v>
      </c>
      <c r="S3830">
        <v>56.149711800000006</v>
      </c>
      <c r="T3830">
        <v>29.339422800000001</v>
      </c>
      <c r="U3830"/>
      <c r="V3830"/>
      <c r="W3830">
        <v>7.0340702199999994</v>
      </c>
      <c r="X3830">
        <v>38.6735331</v>
      </c>
      <c r="Y3830">
        <v>4.3433177199999999</v>
      </c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  <c r="AW3830"/>
      <c r="AX3830"/>
      <c r="AY3830"/>
      <c r="AZ3830"/>
      <c r="BA3830"/>
      <c r="BB3830"/>
      <c r="BC3830"/>
    </row>
    <row r="3831" spans="1:55" x14ac:dyDescent="0.2">
      <c r="A3831" s="3" t="str">
        <f t="shared" si="59"/>
        <v>RussiaAR6_FAO1993</v>
      </c>
      <c r="B3831" t="s">
        <v>186</v>
      </c>
      <c r="C3831" t="s">
        <v>306</v>
      </c>
      <c r="D3831" t="s">
        <v>300</v>
      </c>
      <c r="E3831" t="s">
        <v>73</v>
      </c>
      <c r="F3831">
        <v>2220.7788570908192</v>
      </c>
      <c r="G3831">
        <v>14.958892306453658</v>
      </c>
      <c r="H3831" t="s">
        <v>237</v>
      </c>
      <c r="I3831" t="s">
        <v>231</v>
      </c>
      <c r="J3831">
        <v>6.7275320840753342E-2</v>
      </c>
      <c r="K3831">
        <v>1.0115417837083174</v>
      </c>
      <c r="L3831">
        <v>3.9644345140060946E-2</v>
      </c>
      <c r="M3831"/>
      <c r="N3831">
        <v>1.1305694214904984E-2</v>
      </c>
      <c r="O3831">
        <v>-6.2491823063283332E-2</v>
      </c>
      <c r="P3831">
        <v>1.9847296000000001</v>
      </c>
      <c r="Q3831">
        <v>26.425362939999999</v>
      </c>
      <c r="R3831">
        <v>118.06601728</v>
      </c>
      <c r="S3831">
        <v>51.174450600000007</v>
      </c>
      <c r="T3831">
        <v>29.3334975</v>
      </c>
      <c r="U3831"/>
      <c r="V3831"/>
      <c r="W3831">
        <v>7.0340702199999994</v>
      </c>
      <c r="X3831">
        <v>38.6735331</v>
      </c>
      <c r="Y3831">
        <v>4.3433177199999999</v>
      </c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/>
      <c r="AW3831"/>
      <c r="AX3831"/>
      <c r="AY3831"/>
      <c r="AZ3831"/>
      <c r="BA3831"/>
      <c r="BB3831"/>
      <c r="BC3831"/>
    </row>
    <row r="3832" spans="1:55" x14ac:dyDescent="0.2">
      <c r="A3832" s="3" t="str">
        <f t="shared" si="59"/>
        <v>RussiaAR6_FAO1994</v>
      </c>
      <c r="B3832" t="s">
        <v>186</v>
      </c>
      <c r="C3832" t="s">
        <v>306</v>
      </c>
      <c r="D3832" t="s">
        <v>300</v>
      </c>
      <c r="E3832" t="s">
        <v>70</v>
      </c>
      <c r="F3832">
        <v>1987.9997898616518</v>
      </c>
      <c r="G3832">
        <v>13.395510812534388</v>
      </c>
      <c r="H3832" t="s">
        <v>228</v>
      </c>
      <c r="I3832" t="s">
        <v>231</v>
      </c>
      <c r="J3832">
        <v>5.9740395217222846E-2</v>
      </c>
      <c r="K3832">
        <v>1.025948059167912</v>
      </c>
      <c r="L3832">
        <v>4.4152875113943273E-2</v>
      </c>
      <c r="M3832"/>
      <c r="N3832">
        <v>9.6240456845811881E-3</v>
      </c>
      <c r="O3832">
        <v>-7.9724979966436418E-2</v>
      </c>
      <c r="P3832">
        <v>1.4691263999999999</v>
      </c>
      <c r="Q3832">
        <v>24.726253700000001</v>
      </c>
      <c r="R3832">
        <v>110.49066496</v>
      </c>
      <c r="S3832">
        <v>41.383442100000003</v>
      </c>
      <c r="T3832">
        <v>29.327212400000001</v>
      </c>
      <c r="U3832"/>
      <c r="V3832"/>
      <c r="W3832">
        <v>7.0340702199999994</v>
      </c>
      <c r="X3832">
        <v>38.6735331</v>
      </c>
      <c r="Y3832">
        <v>4.3433177199999999</v>
      </c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  <c r="AW3832"/>
      <c r="AX3832"/>
      <c r="AY3832"/>
      <c r="AZ3832"/>
      <c r="BA3832"/>
      <c r="BB3832"/>
      <c r="BC3832"/>
    </row>
    <row r="3833" spans="1:55" x14ac:dyDescent="0.2">
      <c r="A3833" s="3" t="str">
        <f t="shared" si="59"/>
        <v>RussiaAR6_FAO1995</v>
      </c>
      <c r="B3833" t="s">
        <v>186</v>
      </c>
      <c r="C3833" t="s">
        <v>306</v>
      </c>
      <c r="D3833" t="s">
        <v>300</v>
      </c>
      <c r="E3833" t="s">
        <v>68</v>
      </c>
      <c r="F3833">
        <v>1910.0737361999882</v>
      </c>
      <c r="G3833">
        <v>12.873217219734027</v>
      </c>
      <c r="H3833" t="s">
        <v>220</v>
      </c>
      <c r="I3833" t="s">
        <v>231</v>
      </c>
      <c r="J3833">
        <v>5.6101207565091842E-2</v>
      </c>
      <c r="K3833">
        <v>1.0365238084843078</v>
      </c>
      <c r="L3833">
        <v>4.6204905561802803E-2</v>
      </c>
      <c r="M3833"/>
      <c r="N3833">
        <v>1.0232778358499253E-2</v>
      </c>
      <c r="O3833">
        <v>-9.296149240460988E-2</v>
      </c>
      <c r="P3833">
        <v>1.09723712</v>
      </c>
      <c r="Q3833">
        <v>22.008929439999999</v>
      </c>
      <c r="R3833">
        <v>98.022552160000004</v>
      </c>
      <c r="S3833">
        <v>37.906841700000001</v>
      </c>
      <c r="T3833">
        <v>29.314928599999998</v>
      </c>
      <c r="U3833"/>
      <c r="V3833"/>
      <c r="W3833">
        <v>7.0340702199999994</v>
      </c>
      <c r="X3833">
        <v>38.6735331</v>
      </c>
      <c r="Y3833">
        <v>4.3433177199999999</v>
      </c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  <c r="AW3833"/>
      <c r="AX3833"/>
      <c r="AY3833"/>
      <c r="AZ3833"/>
      <c r="BA3833"/>
      <c r="BB3833"/>
      <c r="BC3833"/>
    </row>
    <row r="3834" spans="1:55" x14ac:dyDescent="0.2">
      <c r="A3834" s="3" t="str">
        <f t="shared" si="59"/>
        <v>RussiaAR6_FAO1996</v>
      </c>
      <c r="B3834" t="s">
        <v>186</v>
      </c>
      <c r="C3834" t="s">
        <v>306</v>
      </c>
      <c r="D3834" t="s">
        <v>300</v>
      </c>
      <c r="E3834" t="s">
        <v>65</v>
      </c>
      <c r="F3834">
        <v>1871.310101805964</v>
      </c>
      <c r="G3834">
        <v>12.630321763596495</v>
      </c>
      <c r="H3834" t="s">
        <v>211</v>
      </c>
      <c r="I3834" t="s">
        <v>231</v>
      </c>
      <c r="J3834">
        <v>5.4385073698189478E-2</v>
      </c>
      <c r="K3834">
        <v>1.0390855202373452</v>
      </c>
      <c r="L3834">
        <v>4.7202820062776464E-2</v>
      </c>
      <c r="M3834"/>
      <c r="N3834">
        <v>8.4166421445122288E-3</v>
      </c>
      <c r="O3834">
        <v>-9.4704982444633948E-2</v>
      </c>
      <c r="P3834">
        <v>1.1945696000000001</v>
      </c>
      <c r="Q3834">
        <v>20.078732459999998</v>
      </c>
      <c r="R3834">
        <v>89.104964160000009</v>
      </c>
      <c r="S3834">
        <v>35.939276100000001</v>
      </c>
      <c r="T3834">
        <v>29.280283599999997</v>
      </c>
      <c r="U3834"/>
      <c r="V3834"/>
      <c r="W3834">
        <v>20.832893420000001</v>
      </c>
      <c r="X3834">
        <v>38.6735331</v>
      </c>
      <c r="Y3834">
        <v>3.64380858</v>
      </c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/>
      <c r="AW3834"/>
      <c r="AX3834"/>
      <c r="AY3834"/>
      <c r="AZ3834"/>
      <c r="BA3834"/>
      <c r="BB3834"/>
      <c r="BC3834"/>
    </row>
    <row r="3835" spans="1:55" x14ac:dyDescent="0.2">
      <c r="A3835" s="3" t="str">
        <f t="shared" si="59"/>
        <v>RussiaAR6_FAO1997</v>
      </c>
      <c r="B3835" t="s">
        <v>186</v>
      </c>
      <c r="C3835" t="s">
        <v>306</v>
      </c>
      <c r="D3835" t="s">
        <v>300</v>
      </c>
      <c r="E3835" t="s">
        <v>64</v>
      </c>
      <c r="F3835">
        <v>1717.0270899302027</v>
      </c>
      <c r="G3835">
        <v>11.608172932966731</v>
      </c>
      <c r="H3835" t="s">
        <v>153</v>
      </c>
      <c r="I3835" t="s">
        <v>101</v>
      </c>
      <c r="J3835">
        <v>4.801347513443327E-2</v>
      </c>
      <c r="K3835">
        <v>1.059769335687019</v>
      </c>
      <c r="L3835">
        <v>5.1779860012401084E-2</v>
      </c>
      <c r="M3835"/>
      <c r="N3835">
        <v>8.7913139243386527E-3</v>
      </c>
      <c r="O3835">
        <v>-0.12034050962375871</v>
      </c>
      <c r="P3835">
        <v>1.0692864</v>
      </c>
      <c r="Q3835">
        <v>17.784123360000002</v>
      </c>
      <c r="R3835">
        <v>78.887240640000002</v>
      </c>
      <c r="S3835">
        <v>34.489291199999997</v>
      </c>
      <c r="T3835">
        <v>29.274693899999999</v>
      </c>
      <c r="U3835"/>
      <c r="V3835"/>
      <c r="W3835">
        <v>7.7907698600000002</v>
      </c>
      <c r="X3835">
        <v>38.6735331</v>
      </c>
      <c r="Y3835">
        <v>1.2849973599999998</v>
      </c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  <c r="AW3835"/>
      <c r="AX3835"/>
      <c r="AY3835"/>
      <c r="AZ3835"/>
      <c r="BA3835"/>
      <c r="BB3835"/>
      <c r="BC3835"/>
    </row>
    <row r="3836" spans="1:55" x14ac:dyDescent="0.2">
      <c r="A3836" s="3" t="str">
        <f t="shared" si="59"/>
        <v>RussiaAR6_FAO1998</v>
      </c>
      <c r="B3836" t="s">
        <v>186</v>
      </c>
      <c r="C3836" t="s">
        <v>306</v>
      </c>
      <c r="D3836" t="s">
        <v>300</v>
      </c>
      <c r="E3836" t="s">
        <v>62</v>
      </c>
      <c r="F3836">
        <v>1716.7180491043425</v>
      </c>
      <c r="G3836">
        <v>11.625305985402925</v>
      </c>
      <c r="H3836" t="s">
        <v>208</v>
      </c>
      <c r="I3836" t="s">
        <v>100</v>
      </c>
      <c r="J3836">
        <v>4.8686291631402735E-2</v>
      </c>
      <c r="K3836">
        <v>1.0620897407635288</v>
      </c>
      <c r="L3836">
        <v>5.1786204452257734E-2</v>
      </c>
      <c r="M3836"/>
      <c r="N3836">
        <v>8.410130549261945E-3</v>
      </c>
      <c r="O3836">
        <v>-0.12228607576504859</v>
      </c>
      <c r="P3836">
        <v>1.0350144000000001</v>
      </c>
      <c r="Q3836">
        <v>16.299077659999998</v>
      </c>
      <c r="R3836">
        <v>70.794487200000006</v>
      </c>
      <c r="S3836">
        <v>29.5657362</v>
      </c>
      <c r="T3836">
        <v>29.335577900000001</v>
      </c>
      <c r="U3836"/>
      <c r="V3836"/>
      <c r="W3836">
        <v>14.86193664</v>
      </c>
      <c r="X3836">
        <v>38.6735331</v>
      </c>
      <c r="Y3836">
        <v>5.5120299400000006</v>
      </c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  <c r="AW3836"/>
      <c r="AX3836"/>
      <c r="AY3836"/>
      <c r="AZ3836"/>
      <c r="BA3836"/>
      <c r="BB3836"/>
      <c r="BC3836"/>
    </row>
    <row r="3837" spans="1:55" x14ac:dyDescent="0.2">
      <c r="A3837" s="3" t="str">
        <f t="shared" si="59"/>
        <v>RussiaAR6_FAO1999</v>
      </c>
      <c r="B3837" t="s">
        <v>186</v>
      </c>
      <c r="C3837" t="s">
        <v>306</v>
      </c>
      <c r="D3837" t="s">
        <v>300</v>
      </c>
      <c r="E3837" t="s">
        <v>60</v>
      </c>
      <c r="F3837">
        <v>1747.0821373171566</v>
      </c>
      <c r="G3837">
        <v>11.867573247655226</v>
      </c>
      <c r="H3837" t="s">
        <v>220</v>
      </c>
      <c r="I3837" t="s">
        <v>100</v>
      </c>
      <c r="J3837">
        <v>4.9550353335044844E-2</v>
      </c>
      <c r="K3837">
        <v>1.0684641681222906</v>
      </c>
      <c r="L3837">
        <v>5.1359338897712388E-2</v>
      </c>
      <c r="M3837"/>
      <c r="N3837">
        <v>9.1254835443157663E-3</v>
      </c>
      <c r="O3837">
        <v>-0.12894899056431883</v>
      </c>
      <c r="P3837">
        <v>1.2360768</v>
      </c>
      <c r="Q3837">
        <v>15.150056080000001</v>
      </c>
      <c r="R3837">
        <v>64.445085120000002</v>
      </c>
      <c r="S3837">
        <v>29.4223839</v>
      </c>
      <c r="T3837">
        <v>29.637620699999999</v>
      </c>
      <c r="U3837"/>
      <c r="V3837"/>
      <c r="W3837">
        <v>9.9400031799999997</v>
      </c>
      <c r="X3837">
        <v>38.6735331</v>
      </c>
      <c r="Y3837">
        <v>1.9890922600000001</v>
      </c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  <c r="AW3837"/>
      <c r="AX3837"/>
      <c r="AY3837"/>
      <c r="AZ3837"/>
      <c r="BA3837"/>
      <c r="BB3837"/>
      <c r="BC3837"/>
    </row>
    <row r="3838" spans="1:55" x14ac:dyDescent="0.2">
      <c r="A3838" s="3" t="str">
        <f t="shared" si="59"/>
        <v>RussiaAR6_FAO2000</v>
      </c>
      <c r="B3838" t="s">
        <v>186</v>
      </c>
      <c r="C3838" t="s">
        <v>306</v>
      </c>
      <c r="D3838" t="s">
        <v>300</v>
      </c>
      <c r="E3838" t="s">
        <v>58</v>
      </c>
      <c r="F3838">
        <v>1797.8901494216286</v>
      </c>
      <c r="G3838">
        <v>12.264178366740074</v>
      </c>
      <c r="H3838" t="s">
        <v>220</v>
      </c>
      <c r="I3838" t="s">
        <v>100</v>
      </c>
      <c r="J3838">
        <v>4.9976409921037662E-2</v>
      </c>
      <c r="K3838">
        <v>1.0642240312171616</v>
      </c>
      <c r="L3838">
        <v>5.0144583618658888E-2</v>
      </c>
      <c r="M3838"/>
      <c r="N3838">
        <v>1.0197078964796455E-2</v>
      </c>
      <c r="O3838">
        <v>-0.12456569380061695</v>
      </c>
      <c r="P3838">
        <v>1.2764415999999998</v>
      </c>
      <c r="Q3838">
        <v>14.93193424</v>
      </c>
      <c r="R3838">
        <v>63.164762080000003</v>
      </c>
      <c r="S3838">
        <v>29.838927300000002</v>
      </c>
      <c r="T3838">
        <v>29.777858499999997</v>
      </c>
      <c r="U3838"/>
      <c r="V3838"/>
      <c r="W3838">
        <v>11.18224144</v>
      </c>
      <c r="X3838">
        <v>38.6735331</v>
      </c>
      <c r="Y3838">
        <v>2.7948539000000001</v>
      </c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  <c r="AW3838"/>
      <c r="AX3838"/>
      <c r="AY3838"/>
      <c r="AZ3838"/>
      <c r="BA3838"/>
      <c r="BB3838"/>
      <c r="BC3838"/>
    </row>
    <row r="3839" spans="1:55" x14ac:dyDescent="0.2">
      <c r="A3839" s="3" t="str">
        <f t="shared" si="59"/>
        <v>RussiaAR6_FAO2001</v>
      </c>
      <c r="B3839" t="s">
        <v>186</v>
      </c>
      <c r="C3839" t="s">
        <v>306</v>
      </c>
      <c r="D3839" t="s">
        <v>300</v>
      </c>
      <c r="E3839" t="s">
        <v>55</v>
      </c>
      <c r="F3839">
        <v>1411.223724197672</v>
      </c>
      <c r="G3839">
        <v>9.6674731769304589</v>
      </c>
      <c r="H3839" t="s">
        <v>167</v>
      </c>
      <c r="I3839" t="s">
        <v>101</v>
      </c>
      <c r="J3839">
        <v>3.9154567232406991E-2</v>
      </c>
      <c r="K3839">
        <v>1.364973066767813</v>
      </c>
      <c r="L3839">
        <v>6.4628891757401635E-2</v>
      </c>
      <c r="M3839"/>
      <c r="N3839">
        <v>1.3657736953359997E-2</v>
      </c>
      <c r="O3839">
        <v>-0.44325969547857463</v>
      </c>
      <c r="P3839">
        <v>1.0837568000000002</v>
      </c>
      <c r="Q3839">
        <v>14.36330272</v>
      </c>
      <c r="R3839">
        <v>61.679949439999994</v>
      </c>
      <c r="S3839">
        <v>31.448262300000003</v>
      </c>
      <c r="T3839">
        <v>29.783573100000002</v>
      </c>
      <c r="U3839"/>
      <c r="V3839"/>
      <c r="W3839">
        <v>3.2567219399999998</v>
      </c>
      <c r="X3839"/>
      <c r="Y3839">
        <v>4.1486980999999998</v>
      </c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  <c r="AW3839"/>
      <c r="AX3839"/>
      <c r="AY3839"/>
      <c r="AZ3839"/>
      <c r="BA3839"/>
      <c r="BB3839"/>
      <c r="BC3839"/>
    </row>
    <row r="3840" spans="1:55" x14ac:dyDescent="0.2">
      <c r="A3840" s="3" t="str">
        <f t="shared" si="59"/>
        <v>RussiaAR6_FAO2002</v>
      </c>
      <c r="B3840" t="s">
        <v>186</v>
      </c>
      <c r="C3840" t="s">
        <v>306</v>
      </c>
      <c r="D3840" t="s">
        <v>300</v>
      </c>
      <c r="E3840" t="s">
        <v>52</v>
      </c>
      <c r="F3840">
        <v>1422.3070776141137</v>
      </c>
      <c r="G3840">
        <v>9.7883240390422035</v>
      </c>
      <c r="H3840" t="s">
        <v>167</v>
      </c>
      <c r="I3840" t="s">
        <v>97</v>
      </c>
      <c r="J3840">
        <v>3.847222719221171E-2</v>
      </c>
      <c r="K3840">
        <v>1.3598564961763915</v>
      </c>
      <c r="L3840">
        <v>6.4740259123957727E-2</v>
      </c>
      <c r="M3840"/>
      <c r="N3840">
        <v>1.4736602857580867E-2</v>
      </c>
      <c r="O3840">
        <v>-0.43933335815792995</v>
      </c>
      <c r="P3840">
        <v>0.99084159999999988</v>
      </c>
      <c r="Q3840">
        <v>14.315488959999998</v>
      </c>
      <c r="R3840">
        <v>61.122814560000002</v>
      </c>
      <c r="S3840">
        <v>30.523474800000002</v>
      </c>
      <c r="T3840">
        <v>29.780055400000002</v>
      </c>
      <c r="U3840"/>
      <c r="V3840"/>
      <c r="W3840">
        <v>4.3925925000000001</v>
      </c>
      <c r="X3840"/>
      <c r="Y3840">
        <v>5.2495253399999999</v>
      </c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  <c r="AW3840"/>
      <c r="AX3840"/>
      <c r="AY3840"/>
      <c r="AZ3840"/>
      <c r="BA3840"/>
      <c r="BB3840"/>
      <c r="BC3840"/>
    </row>
    <row r="3841" spans="1:55" x14ac:dyDescent="0.2">
      <c r="A3841" s="3" t="str">
        <f t="shared" si="59"/>
        <v>RussiaAR6_FAO2003</v>
      </c>
      <c r="B3841" t="s">
        <v>186</v>
      </c>
      <c r="C3841" t="s">
        <v>306</v>
      </c>
      <c r="D3841" t="s">
        <v>300</v>
      </c>
      <c r="E3841" t="s">
        <v>50</v>
      </c>
      <c r="F3841">
        <v>1504.8963893801435</v>
      </c>
      <c r="G3841">
        <v>10.403807586880253</v>
      </c>
      <c r="H3841" t="s">
        <v>202</v>
      </c>
      <c r="I3841" t="s">
        <v>101</v>
      </c>
      <c r="J3841">
        <v>3.9645310503284924E-2</v>
      </c>
      <c r="K3841">
        <v>1.3352640019798443</v>
      </c>
      <c r="L3841">
        <v>6.1971549709728881E-2</v>
      </c>
      <c r="M3841"/>
      <c r="N3841">
        <v>1.490010809193843E-2</v>
      </c>
      <c r="O3841">
        <v>-0.41213565978151162</v>
      </c>
      <c r="P3841">
        <v>1.0890880000000001</v>
      </c>
      <c r="Q3841">
        <v>14.186838800000002</v>
      </c>
      <c r="R3841">
        <v>59.743238719999994</v>
      </c>
      <c r="S3841">
        <v>28.7809977</v>
      </c>
      <c r="T3841">
        <v>29.7392954</v>
      </c>
      <c r="U3841"/>
      <c r="V3841"/>
      <c r="W3841">
        <v>7.7637330799999997</v>
      </c>
      <c r="X3841"/>
      <c r="Y3841">
        <v>9.9102082399999993</v>
      </c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  <c r="AW3841"/>
      <c r="AX3841"/>
      <c r="AY3841"/>
      <c r="AZ3841"/>
      <c r="BA3841"/>
      <c r="BB3841"/>
      <c r="BC3841"/>
    </row>
    <row r="3842" spans="1:55" x14ac:dyDescent="0.2">
      <c r="A3842" s="3" t="str">
        <f t="shared" si="59"/>
        <v>RussiaAR6_FAO2004</v>
      </c>
      <c r="B3842" t="s">
        <v>186</v>
      </c>
      <c r="C3842" t="s">
        <v>306</v>
      </c>
      <c r="D3842" t="s">
        <v>300</v>
      </c>
      <c r="E3842" t="s">
        <v>46</v>
      </c>
      <c r="F3842">
        <v>1497.2195534244017</v>
      </c>
      <c r="G3842">
        <v>10.392499804913433</v>
      </c>
      <c r="H3842" t="s">
        <v>202</v>
      </c>
      <c r="I3842" t="s">
        <v>101</v>
      </c>
      <c r="J3842">
        <v>3.7636889668499283E-2</v>
      </c>
      <c r="K3842">
        <v>1.3420443569618445</v>
      </c>
      <c r="L3842">
        <v>6.3173743771059582E-2</v>
      </c>
      <c r="M3842"/>
      <c r="N3842">
        <v>1.6610615606986789E-2</v>
      </c>
      <c r="O3842">
        <v>-0.42182871633989089</v>
      </c>
      <c r="P3842">
        <v>0.95199999999999996</v>
      </c>
      <c r="Q3842">
        <v>13.545975499999999</v>
      </c>
      <c r="R3842">
        <v>56.209991359999989</v>
      </c>
      <c r="S3842">
        <v>28.915313699999999</v>
      </c>
      <c r="T3842">
        <v>29.7860704</v>
      </c>
      <c r="U3842"/>
      <c r="V3842"/>
      <c r="W3842">
        <v>7.9150369600000001</v>
      </c>
      <c r="X3842"/>
      <c r="Y3842">
        <v>2.3924376400000003</v>
      </c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  <c r="AW3842"/>
      <c r="AX3842"/>
      <c r="AY3842"/>
      <c r="AZ3842"/>
      <c r="BA3842"/>
      <c r="BB3842"/>
      <c r="BC3842"/>
    </row>
    <row r="3843" spans="1:55" x14ac:dyDescent="0.2">
      <c r="A3843" s="3" t="str">
        <f t="shared" ref="A3843:A3906" si="60">C3843&amp;D3843&amp;E3843</f>
        <v>RussiaAR6_FAO2005</v>
      </c>
      <c r="B3843" t="s">
        <v>186</v>
      </c>
      <c r="C3843" t="s">
        <v>306</v>
      </c>
      <c r="D3843" t="s">
        <v>300</v>
      </c>
      <c r="E3843" t="s">
        <v>43</v>
      </c>
      <c r="F3843">
        <v>1518.6076404903115</v>
      </c>
      <c r="G3843">
        <v>10.581244355115084</v>
      </c>
      <c r="H3843" t="s">
        <v>213</v>
      </c>
      <c r="I3843" t="s">
        <v>101</v>
      </c>
      <c r="J3843">
        <v>3.7321893699189812E-2</v>
      </c>
      <c r="K3843">
        <v>1.3404425527779171</v>
      </c>
      <c r="L3843">
        <v>6.3553163486655628E-2</v>
      </c>
      <c r="M3843"/>
      <c r="N3843">
        <v>1.7418262867901494E-2</v>
      </c>
      <c r="O3843">
        <v>-0.42141397913247419</v>
      </c>
      <c r="P3843">
        <v>1.0411072000000001</v>
      </c>
      <c r="Q3843">
        <v>12.42519832</v>
      </c>
      <c r="R3843">
        <v>52.321231839999996</v>
      </c>
      <c r="S3843">
        <v>28.393992899999997</v>
      </c>
      <c r="T3843">
        <v>29.749846000000002</v>
      </c>
      <c r="U3843"/>
      <c r="V3843"/>
      <c r="W3843">
        <v>3.7771044799999998</v>
      </c>
      <c r="X3843"/>
      <c r="Y3843">
        <v>3.59248748</v>
      </c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  <c r="AW3843"/>
      <c r="AX3843"/>
      <c r="AY3843"/>
      <c r="AZ3843"/>
      <c r="BA3843"/>
      <c r="BB3843"/>
      <c r="BC3843"/>
    </row>
    <row r="3844" spans="1:55" x14ac:dyDescent="0.2">
      <c r="A3844" s="3" t="str">
        <f t="shared" si="60"/>
        <v>RussiaAR6_FAO2006</v>
      </c>
      <c r="B3844" t="s">
        <v>186</v>
      </c>
      <c r="C3844" t="s">
        <v>306</v>
      </c>
      <c r="D3844" t="s">
        <v>300</v>
      </c>
      <c r="E3844" t="s">
        <v>39</v>
      </c>
      <c r="F3844">
        <v>1560.60427273457</v>
      </c>
      <c r="G3844">
        <v>10.909529765074273</v>
      </c>
      <c r="H3844" t="s">
        <v>232</v>
      </c>
      <c r="I3844" t="s">
        <v>97</v>
      </c>
      <c r="J3844">
        <v>3.7023673217751303E-2</v>
      </c>
      <c r="K3844">
        <v>1.3291568754922856</v>
      </c>
      <c r="L3844">
        <v>6.2969751107878183E-2</v>
      </c>
      <c r="M3844"/>
      <c r="N3844">
        <v>1.8432941545382948E-2</v>
      </c>
      <c r="O3844">
        <v>-0.41055956814554667</v>
      </c>
      <c r="P3844">
        <v>1.1896191999999999</v>
      </c>
      <c r="Q3844">
        <v>12.053315940000001</v>
      </c>
      <c r="R3844">
        <v>49.588507679999992</v>
      </c>
      <c r="S3844">
        <v>28.243296900000001</v>
      </c>
      <c r="T3844">
        <v>29.659706499999999</v>
      </c>
      <c r="U3844"/>
      <c r="V3844"/>
      <c r="W3844">
        <v>5.9720533400000004</v>
      </c>
      <c r="X3844"/>
      <c r="Y3844">
        <v>3.9597405399999999</v>
      </c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  <c r="AW3844"/>
      <c r="AX3844"/>
      <c r="AY3844"/>
      <c r="AZ3844"/>
      <c r="BA3844"/>
      <c r="BB3844"/>
      <c r="BC3844"/>
    </row>
    <row r="3845" spans="1:55" x14ac:dyDescent="0.2">
      <c r="A3845" s="3" t="str">
        <f t="shared" si="60"/>
        <v>RussiaAR6_FAO2007</v>
      </c>
      <c r="B3845" t="s">
        <v>186</v>
      </c>
      <c r="C3845" t="s">
        <v>306</v>
      </c>
      <c r="D3845" t="s">
        <v>300</v>
      </c>
      <c r="E3845" t="s">
        <v>37</v>
      </c>
      <c r="F3845">
        <v>1569.7886265691011</v>
      </c>
      <c r="G3845">
        <v>10.992523885167735</v>
      </c>
      <c r="H3845" t="s">
        <v>182</v>
      </c>
      <c r="I3845" t="s">
        <v>101</v>
      </c>
      <c r="J3845">
        <v>3.6615164686752862E-2</v>
      </c>
      <c r="K3845">
        <v>1.3254236799100392</v>
      </c>
      <c r="L3845">
        <v>6.3844700538397428E-2</v>
      </c>
      <c r="M3845"/>
      <c r="N3845">
        <v>2.0432575179992349E-2</v>
      </c>
      <c r="O3845">
        <v>-0.40970095562842906</v>
      </c>
      <c r="P3845">
        <v>1.1957119999999999</v>
      </c>
      <c r="Q3845">
        <v>12.18539376</v>
      </c>
      <c r="R3845">
        <v>49.729444479999998</v>
      </c>
      <c r="S3845">
        <v>29.346353400000002</v>
      </c>
      <c r="T3845">
        <v>29.572906200000002</v>
      </c>
      <c r="U3845"/>
      <c r="V3845"/>
      <c r="W3845">
        <v>3.0482440999999998</v>
      </c>
      <c r="X3845"/>
      <c r="Y3845">
        <v>3.1952319999999999</v>
      </c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/>
      <c r="AU3845"/>
      <c r="AV3845"/>
      <c r="AW3845"/>
      <c r="AX3845"/>
      <c r="AY3845"/>
      <c r="AZ3845"/>
      <c r="BA3845"/>
      <c r="BB3845"/>
      <c r="BC3845"/>
    </row>
    <row r="3846" spans="1:55" x14ac:dyDescent="0.2">
      <c r="A3846" s="3" t="str">
        <f t="shared" si="60"/>
        <v>RussiaAR6_FAO2008</v>
      </c>
      <c r="B3846" t="s">
        <v>186</v>
      </c>
      <c r="C3846" t="s">
        <v>306</v>
      </c>
      <c r="D3846" t="s">
        <v>300</v>
      </c>
      <c r="E3846" t="s">
        <v>33</v>
      </c>
      <c r="F3846">
        <v>1577.1451474091973</v>
      </c>
      <c r="G3846">
        <v>11.048893132464942</v>
      </c>
      <c r="H3846" t="s">
        <v>153</v>
      </c>
      <c r="I3846" t="s">
        <v>101</v>
      </c>
      <c r="J3846">
        <v>3.6599934129658597E-2</v>
      </c>
      <c r="K3846">
        <v>1.3161993451959653</v>
      </c>
      <c r="L3846">
        <v>6.4792575282213272E-2</v>
      </c>
      <c r="M3846"/>
      <c r="N3846">
        <v>1.7584950758203377E-2</v>
      </c>
      <c r="O3846">
        <v>-0.39857687123638175</v>
      </c>
      <c r="P3846">
        <v>1.2216064</v>
      </c>
      <c r="Q3846">
        <v>12.245812019999999</v>
      </c>
      <c r="R3846">
        <v>49.79504</v>
      </c>
      <c r="S3846">
        <v>32.037669300000005</v>
      </c>
      <c r="T3846">
        <v>29.493206300000001</v>
      </c>
      <c r="U3846"/>
      <c r="V3846"/>
      <c r="W3846">
        <v>11.366438460000001</v>
      </c>
      <c r="X3846"/>
      <c r="Y3846">
        <v>6.5750455399999996</v>
      </c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  <c r="AW3846"/>
      <c r="AX3846"/>
      <c r="AY3846"/>
      <c r="AZ3846"/>
      <c r="BA3846"/>
      <c r="BB3846"/>
      <c r="BC3846"/>
    </row>
    <row r="3847" spans="1:55" x14ac:dyDescent="0.2">
      <c r="A3847" s="3" t="str">
        <f t="shared" si="60"/>
        <v>RussiaAR6_FAO2009</v>
      </c>
      <c r="B3847" t="s">
        <v>186</v>
      </c>
      <c r="C3847" t="s">
        <v>306</v>
      </c>
      <c r="D3847" t="s">
        <v>300</v>
      </c>
      <c r="E3847" t="s">
        <v>31</v>
      </c>
      <c r="F3847">
        <v>1445.2138213003609</v>
      </c>
      <c r="G3847">
        <v>10.121583421702187</v>
      </c>
      <c r="H3847" t="s">
        <v>206</v>
      </c>
      <c r="I3847" t="s">
        <v>97</v>
      </c>
      <c r="J3847">
        <v>3.3589317465026768E-2</v>
      </c>
      <c r="K3847">
        <v>1.3536680148276683</v>
      </c>
      <c r="L3847">
        <v>7.2008176422852024E-2</v>
      </c>
      <c r="M3847"/>
      <c r="N3847">
        <v>1.7044624278564031E-2</v>
      </c>
      <c r="O3847">
        <v>-0.44272081552908427</v>
      </c>
      <c r="P3847">
        <v>1.3515190399999999</v>
      </c>
      <c r="Q3847">
        <v>12.119540819999999</v>
      </c>
      <c r="R3847">
        <v>48.85193984</v>
      </c>
      <c r="S3847">
        <v>31.4755623</v>
      </c>
      <c r="T3847">
        <v>29.408511399999998</v>
      </c>
      <c r="U3847"/>
      <c r="V3847"/>
      <c r="W3847">
        <v>4.7403497599999991</v>
      </c>
      <c r="X3847"/>
      <c r="Y3847">
        <v>3.6746775600000001</v>
      </c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/>
      <c r="AW3847"/>
      <c r="AX3847"/>
      <c r="AY3847"/>
      <c r="AZ3847"/>
      <c r="BA3847"/>
      <c r="BB3847"/>
      <c r="BC3847"/>
    </row>
    <row r="3848" spans="1:55" x14ac:dyDescent="0.2">
      <c r="A3848" s="3" t="str">
        <f t="shared" si="60"/>
        <v>RussiaAR6_FAO2010</v>
      </c>
      <c r="B3848" t="s">
        <v>186</v>
      </c>
      <c r="C3848" t="s">
        <v>306</v>
      </c>
      <c r="D3848" t="s">
        <v>300</v>
      </c>
      <c r="E3848" t="s">
        <v>30</v>
      </c>
      <c r="F3848">
        <v>1535.6831189345321</v>
      </c>
      <c r="G3848">
        <v>10.750359384849316</v>
      </c>
      <c r="H3848" t="s">
        <v>208</v>
      </c>
      <c r="I3848" t="s">
        <v>101</v>
      </c>
      <c r="J3848">
        <v>3.4292587502008059E-2</v>
      </c>
      <c r="K3848">
        <v>1.3298138751918938</v>
      </c>
      <c r="L3848">
        <v>6.9239666461227312E-2</v>
      </c>
      <c r="M3848"/>
      <c r="N3848">
        <v>1.8103178611191716E-2</v>
      </c>
      <c r="O3848">
        <v>-0.41715672026431283</v>
      </c>
      <c r="P3848">
        <v>1.5298857600000002</v>
      </c>
      <c r="Q3848">
        <v>12.200574380000001</v>
      </c>
      <c r="R3848">
        <v>47.9393064</v>
      </c>
      <c r="S3848">
        <v>28.956099900000002</v>
      </c>
      <c r="T3848">
        <v>29.483779800000001</v>
      </c>
      <c r="U3848"/>
      <c r="V3848"/>
      <c r="W3848">
        <v>5.9644621200000003</v>
      </c>
      <c r="X3848"/>
      <c r="Y3848">
        <v>4.8372073000000002</v>
      </c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/>
      <c r="AW3848"/>
      <c r="AX3848"/>
      <c r="AY3848"/>
      <c r="AZ3848"/>
      <c r="BA3848"/>
      <c r="BB3848"/>
      <c r="BC3848"/>
    </row>
    <row r="3849" spans="1:55" x14ac:dyDescent="0.2">
      <c r="A3849" s="3" t="str">
        <f t="shared" si="60"/>
        <v>RussiaAR6_FAO2011</v>
      </c>
      <c r="B3849" t="s">
        <v>186</v>
      </c>
      <c r="C3849" t="s">
        <v>306</v>
      </c>
      <c r="D3849" t="s">
        <v>300</v>
      </c>
      <c r="E3849" t="s">
        <v>29</v>
      </c>
      <c r="F3849">
        <v>1711.2222693220804</v>
      </c>
      <c r="G3849">
        <v>11.969861504531577</v>
      </c>
      <c r="H3849" t="s">
        <v>201</v>
      </c>
      <c r="I3849" t="s">
        <v>100</v>
      </c>
      <c r="J3849">
        <v>3.8098245844263898E-2</v>
      </c>
      <c r="K3849">
        <v>1.2444266941546367</v>
      </c>
      <c r="L3849">
        <v>6.390740838604278E-2</v>
      </c>
      <c r="M3849"/>
      <c r="N3849">
        <v>1.776205115247402E-2</v>
      </c>
      <c r="O3849">
        <v>-0.32609615369315348</v>
      </c>
      <c r="P3849">
        <v>1.5782038399999998</v>
      </c>
      <c r="Q3849">
        <v>12.0144655</v>
      </c>
      <c r="R3849">
        <v>46.540375040000001</v>
      </c>
      <c r="S3849">
        <v>31.210970700000001</v>
      </c>
      <c r="T3849">
        <v>29.605729</v>
      </c>
      <c r="U3849"/>
      <c r="V3849"/>
      <c r="W3849">
        <v>6.31522484</v>
      </c>
      <c r="X3849">
        <v>15.185103999999999</v>
      </c>
      <c r="Y3849">
        <v>4.6892548200000004</v>
      </c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/>
      <c r="AW3849"/>
      <c r="AX3849"/>
      <c r="AY3849"/>
      <c r="AZ3849"/>
      <c r="BA3849"/>
      <c r="BB3849"/>
      <c r="BC3849"/>
    </row>
    <row r="3850" spans="1:55" x14ac:dyDescent="0.2">
      <c r="A3850" s="3" t="str">
        <f t="shared" si="60"/>
        <v>RussiaAR6_FAO2012</v>
      </c>
      <c r="B3850" t="s">
        <v>186</v>
      </c>
      <c r="C3850" t="s">
        <v>306</v>
      </c>
      <c r="D3850" t="s">
        <v>300</v>
      </c>
      <c r="E3850" t="s">
        <v>28</v>
      </c>
      <c r="F3850">
        <v>1682.0607393239147</v>
      </c>
      <c r="G3850">
        <v>11.746093046772216</v>
      </c>
      <c r="H3850" t="s">
        <v>200</v>
      </c>
      <c r="I3850" t="s">
        <v>101</v>
      </c>
      <c r="J3850">
        <v>3.7036151106248361E-2</v>
      </c>
      <c r="K3850">
        <v>1.2454574486424483</v>
      </c>
      <c r="L3850">
        <v>6.6738103415764069E-2</v>
      </c>
      <c r="M3850"/>
      <c r="N3850">
        <v>1.8736741114350572E-2</v>
      </c>
      <c r="O3850">
        <v>-0.33093229317256306</v>
      </c>
      <c r="P3850">
        <v>1.4592255999999999</v>
      </c>
      <c r="Q3850">
        <v>12.164791079999999</v>
      </c>
      <c r="R3850">
        <v>46.922015520000002</v>
      </c>
      <c r="S3850">
        <v>29.517306000000001</v>
      </c>
      <c r="T3850">
        <v>29.793848799999999</v>
      </c>
      <c r="U3850"/>
      <c r="V3850"/>
      <c r="W3850">
        <v>7.7262838</v>
      </c>
      <c r="X3850">
        <v>15.185103999999999</v>
      </c>
      <c r="Y3850">
        <v>5.6959711800000008</v>
      </c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/>
      <c r="AW3850"/>
      <c r="AX3850"/>
      <c r="AY3850"/>
      <c r="AZ3850"/>
      <c r="BA3850"/>
      <c r="BB3850"/>
      <c r="BC3850"/>
    </row>
    <row r="3851" spans="1:55" x14ac:dyDescent="0.2">
      <c r="A3851" s="3" t="str">
        <f t="shared" si="60"/>
        <v>RussiaAR6_FAO2013</v>
      </c>
      <c r="B3851" t="s">
        <v>186</v>
      </c>
      <c r="C3851" t="s">
        <v>306</v>
      </c>
      <c r="D3851" t="s">
        <v>300</v>
      </c>
      <c r="E3851" t="s">
        <v>27</v>
      </c>
      <c r="F3851">
        <v>1636.9445404963699</v>
      </c>
      <c r="G3851">
        <v>11.406722999783877</v>
      </c>
      <c r="H3851" t="s">
        <v>200</v>
      </c>
      <c r="I3851" t="s">
        <v>100</v>
      </c>
      <c r="J3851">
        <v>3.5576337178613138E-2</v>
      </c>
      <c r="K3851">
        <v>1.2532784465696949</v>
      </c>
      <c r="L3851">
        <v>7.0455359253079539E-2</v>
      </c>
      <c r="M3851"/>
      <c r="N3851">
        <v>1.9956524375829964E-2</v>
      </c>
      <c r="O3851">
        <v>-0.3436903301986044</v>
      </c>
      <c r="P3851">
        <v>1.4392798400000002</v>
      </c>
      <c r="Q3851">
        <v>12.369589700000001</v>
      </c>
      <c r="R3851">
        <v>46.655773760000002</v>
      </c>
      <c r="S3851">
        <v>30.890714399999997</v>
      </c>
      <c r="T3851">
        <v>29.774828899999999</v>
      </c>
      <c r="U3851"/>
      <c r="V3851"/>
      <c r="W3851">
        <v>2.9619832399999999</v>
      </c>
      <c r="X3851">
        <v>15.185103999999999</v>
      </c>
      <c r="Y3851">
        <v>3.1380362799999997</v>
      </c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  <c r="AW3851"/>
      <c r="AX3851"/>
      <c r="AY3851"/>
      <c r="AZ3851"/>
      <c r="BA3851"/>
      <c r="BB3851"/>
      <c r="BC3851"/>
    </row>
    <row r="3852" spans="1:55" x14ac:dyDescent="0.2">
      <c r="A3852" s="3" t="str">
        <f t="shared" si="60"/>
        <v>RussiaAR6_FAO2014</v>
      </c>
      <c r="B3852" t="s">
        <v>186</v>
      </c>
      <c r="C3852" t="s">
        <v>306</v>
      </c>
      <c r="D3852" t="s">
        <v>300</v>
      </c>
      <c r="E3852" t="s">
        <v>24</v>
      </c>
      <c r="F3852">
        <v>1622.5951010553943</v>
      </c>
      <c r="G3852">
        <v>11.282150312970717</v>
      </c>
      <c r="H3852" t="s">
        <v>181</v>
      </c>
      <c r="I3852" t="s">
        <v>101</v>
      </c>
      <c r="J3852">
        <v>3.4796468969554656E-2</v>
      </c>
      <c r="K3852">
        <v>1.2492585736933477</v>
      </c>
      <c r="L3852">
        <v>7.3789084732948096E-2</v>
      </c>
      <c r="M3852"/>
      <c r="N3852">
        <v>1.9564409783702712E-2</v>
      </c>
      <c r="O3852">
        <v>-0.34261206820999845</v>
      </c>
      <c r="P3852">
        <v>1.4893251199999999</v>
      </c>
      <c r="Q3852">
        <v>12.2583141</v>
      </c>
      <c r="R3852">
        <v>45.90787168</v>
      </c>
      <c r="S3852">
        <v>31.853639999999999</v>
      </c>
      <c r="T3852">
        <v>29.730902199999999</v>
      </c>
      <c r="U3852"/>
      <c r="V3852"/>
      <c r="W3852">
        <v>7.0355566199999995</v>
      </c>
      <c r="X3852">
        <v>15.185103999999999</v>
      </c>
      <c r="Y3852">
        <v>5.6352850399999994</v>
      </c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  <c r="AW3852"/>
      <c r="AX3852"/>
      <c r="AY3852"/>
      <c r="AZ3852"/>
      <c r="BA3852"/>
      <c r="BB3852"/>
      <c r="BC3852"/>
    </row>
    <row r="3853" spans="1:55" x14ac:dyDescent="0.2">
      <c r="A3853" s="3" t="str">
        <f t="shared" si="60"/>
        <v>RussiaAR6_FAO2015</v>
      </c>
      <c r="B3853" t="s">
        <v>186</v>
      </c>
      <c r="C3853" t="s">
        <v>306</v>
      </c>
      <c r="D3853" t="s">
        <v>300</v>
      </c>
      <c r="E3853" t="s">
        <v>22</v>
      </c>
      <c r="F3853">
        <v>1605.3151938963897</v>
      </c>
      <c r="G3853">
        <v>11.140527853910982</v>
      </c>
      <c r="H3853" t="s">
        <v>200</v>
      </c>
      <c r="I3853" t="s">
        <v>101</v>
      </c>
      <c r="J3853">
        <v>3.4487544929116348E-2</v>
      </c>
      <c r="K3853">
        <v>1.2558585567506086</v>
      </c>
      <c r="L3853">
        <v>7.6413570296073333E-2</v>
      </c>
      <c r="M3853"/>
      <c r="N3853">
        <v>1.7978657346186342E-2</v>
      </c>
      <c r="O3853">
        <v>-0.35025078439286833</v>
      </c>
      <c r="P3853">
        <v>1.51483056</v>
      </c>
      <c r="Q3853">
        <v>12.33889886</v>
      </c>
      <c r="R3853">
        <v>45.291889600000005</v>
      </c>
      <c r="S3853">
        <v>32.270783999999999</v>
      </c>
      <c r="T3853">
        <v>29.750078200000001</v>
      </c>
      <c r="U3853"/>
      <c r="V3853"/>
      <c r="W3853">
        <v>3.0212906599999996</v>
      </c>
      <c r="X3853">
        <v>15.185103999999999</v>
      </c>
      <c r="Y3853">
        <v>3.2873783599999999</v>
      </c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  <c r="AW3853"/>
      <c r="AX3853"/>
      <c r="AY3853"/>
      <c r="AZ3853"/>
      <c r="BA3853"/>
      <c r="BB3853"/>
      <c r="BC3853"/>
    </row>
    <row r="3854" spans="1:55" x14ac:dyDescent="0.2">
      <c r="A3854" s="3" t="str">
        <f t="shared" si="60"/>
        <v>RussiaAR6_FAO2016</v>
      </c>
      <c r="B3854" t="s">
        <v>186</v>
      </c>
      <c r="C3854" t="s">
        <v>306</v>
      </c>
      <c r="D3854" t="s">
        <v>300</v>
      </c>
      <c r="E3854" t="s">
        <v>21</v>
      </c>
      <c r="F3854">
        <v>1735.1429014914338</v>
      </c>
      <c r="G3854">
        <v>12.021020417801665</v>
      </c>
      <c r="H3854" t="s">
        <v>200</v>
      </c>
      <c r="I3854" t="s">
        <v>100</v>
      </c>
      <c r="J3854">
        <v>3.6828268278851897E-2</v>
      </c>
      <c r="K3854">
        <v>1.1594276271065997</v>
      </c>
      <c r="L3854">
        <v>7.2289847142052693E-2</v>
      </c>
      <c r="M3854"/>
      <c r="N3854">
        <v>1.5184277089385636E-2</v>
      </c>
      <c r="O3854">
        <v>-0.2469017513380381</v>
      </c>
      <c r="P3854">
        <v>1.55231488</v>
      </c>
      <c r="Q3854">
        <v>12.092640879999999</v>
      </c>
      <c r="R3854">
        <v>44.084775360000002</v>
      </c>
      <c r="S3854">
        <v>34.014052799999995</v>
      </c>
      <c r="T3854">
        <v>29.969603200000002</v>
      </c>
      <c r="U3854"/>
      <c r="V3854"/>
      <c r="W3854">
        <v>7.1787870399999996</v>
      </c>
      <c r="X3854">
        <v>34.533949</v>
      </c>
      <c r="Y3854">
        <v>3.97513826</v>
      </c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  <c r="AW3854"/>
      <c r="AX3854"/>
      <c r="AY3854"/>
      <c r="AZ3854"/>
      <c r="BA3854"/>
      <c r="BB3854"/>
      <c r="BC3854"/>
    </row>
    <row r="3855" spans="1:55" x14ac:dyDescent="0.2">
      <c r="A3855" s="3" t="str">
        <f t="shared" si="60"/>
        <v>RussiaAR6_FAO2017</v>
      </c>
      <c r="B3855" t="s">
        <v>186</v>
      </c>
      <c r="C3855" t="s">
        <v>306</v>
      </c>
      <c r="D3855" t="s">
        <v>300</v>
      </c>
      <c r="E3855" t="s">
        <v>20</v>
      </c>
      <c r="F3855">
        <v>1769.1369948257925</v>
      </c>
      <c r="G3855">
        <v>12.243438897439702</v>
      </c>
      <c r="H3855" t="s">
        <v>181</v>
      </c>
      <c r="I3855" t="s">
        <v>100</v>
      </c>
      <c r="J3855">
        <v>3.7030850975690907E-2</v>
      </c>
      <c r="K3855">
        <v>1.1580017126041107</v>
      </c>
      <c r="L3855">
        <v>7.1351519595323445E-2</v>
      </c>
      <c r="M3855"/>
      <c r="N3855">
        <v>1.4945806690179317E-2</v>
      </c>
      <c r="O3855">
        <v>-0.24429903888961338</v>
      </c>
      <c r="P3855">
        <v>1.4139022399999999</v>
      </c>
      <c r="Q3855">
        <v>12.07168038</v>
      </c>
      <c r="R3855">
        <v>43.517543840000002</v>
      </c>
      <c r="S3855">
        <v>35.234199000000004</v>
      </c>
      <c r="T3855">
        <v>30.028920300000003</v>
      </c>
      <c r="U3855"/>
      <c r="V3855"/>
      <c r="W3855">
        <v>4.0579958400000002</v>
      </c>
      <c r="X3855">
        <v>34.533949</v>
      </c>
      <c r="Y3855">
        <v>2.7158626999999997</v>
      </c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/>
      <c r="AW3855"/>
      <c r="AX3855"/>
      <c r="AY3855"/>
      <c r="AZ3855"/>
      <c r="BA3855"/>
      <c r="BB3855"/>
      <c r="BC3855"/>
    </row>
    <row r="3856" spans="1:55" x14ac:dyDescent="0.2">
      <c r="A3856" s="3" t="str">
        <f t="shared" si="60"/>
        <v>RussiaAR6_FAO2018</v>
      </c>
      <c r="B3856" t="s">
        <v>186</v>
      </c>
      <c r="C3856" t="s">
        <v>306</v>
      </c>
      <c r="D3856" t="s">
        <v>300</v>
      </c>
      <c r="E3856" t="s">
        <v>19</v>
      </c>
      <c r="F3856">
        <v>1864.4989252537075</v>
      </c>
      <c r="G3856">
        <v>12.905084129560001</v>
      </c>
      <c r="H3856" t="s">
        <v>164</v>
      </c>
      <c r="I3856" t="s">
        <v>100</v>
      </c>
      <c r="J3856">
        <v>3.8095292410757528E-2</v>
      </c>
      <c r="K3856">
        <v>1.1474381720303128</v>
      </c>
      <c r="L3856">
        <v>6.8129838568528986E-2</v>
      </c>
      <c r="M3856"/>
      <c r="N3856">
        <v>1.3963788397376952E-2</v>
      </c>
      <c r="O3856">
        <v>-0.22953179899621881</v>
      </c>
      <c r="P3856">
        <v>1.3722291199999999</v>
      </c>
      <c r="Q3856">
        <v>12.143946040000001</v>
      </c>
      <c r="R3856">
        <v>43.067677599999996</v>
      </c>
      <c r="S3856">
        <v>34.267642500000001</v>
      </c>
      <c r="T3856">
        <v>30.3914008</v>
      </c>
      <c r="U3856"/>
      <c r="V3856"/>
      <c r="W3856">
        <v>7.1661005199999996</v>
      </c>
      <c r="X3856">
        <v>34.533949</v>
      </c>
      <c r="Y3856">
        <v>4.6474622600000002</v>
      </c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  <c r="AW3856"/>
      <c r="AX3856"/>
      <c r="AY3856"/>
      <c r="AZ3856"/>
      <c r="BA3856"/>
      <c r="BB3856"/>
      <c r="BC3856"/>
    </row>
    <row r="3857" spans="1:55" x14ac:dyDescent="0.2">
      <c r="A3857" s="3" t="str">
        <f t="shared" si="60"/>
        <v>RussiaAR6_FAO2019</v>
      </c>
      <c r="B3857" t="s">
        <v>186</v>
      </c>
      <c r="C3857" t="s">
        <v>306</v>
      </c>
      <c r="D3857" t="s">
        <v>300</v>
      </c>
      <c r="E3857" t="s">
        <v>18</v>
      </c>
      <c r="F3857">
        <v>1911.7085637656733</v>
      </c>
      <c r="G3857">
        <v>13.23840497307574</v>
      </c>
      <c r="H3857" t="s">
        <v>161</v>
      </c>
      <c r="I3857" t="s">
        <v>101</v>
      </c>
      <c r="J3857">
        <v>3.885208178504803E-2</v>
      </c>
      <c r="K3857">
        <v>1.1428562311260355</v>
      </c>
      <c r="L3857">
        <v>6.6864485019427683E-2</v>
      </c>
      <c r="M3857"/>
      <c r="N3857">
        <v>1.3741507405240654E-2</v>
      </c>
      <c r="O3857">
        <v>-0.22346222355070394</v>
      </c>
      <c r="P3857">
        <v>1.4523032</v>
      </c>
      <c r="Q3857">
        <v>12.096109199999999</v>
      </c>
      <c r="R3857">
        <v>42.556124480000001</v>
      </c>
      <c r="S3857">
        <v>35.681564100000003</v>
      </c>
      <c r="T3857">
        <v>30.627826599999999</v>
      </c>
      <c r="U3857"/>
      <c r="V3857"/>
      <c r="W3857">
        <v>5.8677162999999997</v>
      </c>
      <c r="X3857">
        <v>34.533949</v>
      </c>
      <c r="Y3857">
        <v>5.3024922200000004</v>
      </c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  <c r="AW3857"/>
      <c r="AX3857"/>
      <c r="AY3857"/>
      <c r="AZ3857"/>
      <c r="BA3857"/>
      <c r="BB3857"/>
      <c r="BC3857"/>
    </row>
    <row r="3858" spans="1:55" x14ac:dyDescent="0.2">
      <c r="A3858" s="3" t="str">
        <f t="shared" si="60"/>
        <v>RussiaAR6_FAO2020</v>
      </c>
      <c r="B3858" t="s">
        <v>186</v>
      </c>
      <c r="C3858" t="s">
        <v>306</v>
      </c>
      <c r="D3858" t="s">
        <v>300</v>
      </c>
      <c r="E3858" t="s">
        <v>107</v>
      </c>
      <c r="F3858">
        <v>1821.7297899380185</v>
      </c>
      <c r="G3858">
        <v>12.644479065164385</v>
      </c>
      <c r="H3858" t="s">
        <v>237</v>
      </c>
      <c r="I3858" t="s">
        <v>100</v>
      </c>
      <c r="J3858">
        <v>3.8947580742090544E-2</v>
      </c>
      <c r="K3858">
        <v>1.1493806048142379</v>
      </c>
      <c r="L3858">
        <v>7.0604766507379915E-2</v>
      </c>
      <c r="M3858"/>
      <c r="N3858">
        <v>1.4576281542684767E-2</v>
      </c>
      <c r="O3858">
        <v>-0.23456165286430242</v>
      </c>
      <c r="P3858">
        <v>1.4922409600000002</v>
      </c>
      <c r="Q3858">
        <v>12.243518219999999</v>
      </c>
      <c r="R3858">
        <v>42.372524480000003</v>
      </c>
      <c r="S3858">
        <v>37.543587899999999</v>
      </c>
      <c r="T3858">
        <v>30.774105899999999</v>
      </c>
      <c r="U3858"/>
      <c r="V3858"/>
      <c r="W3858">
        <v>3.3306477599999997</v>
      </c>
      <c r="X3858">
        <v>34.533949</v>
      </c>
      <c r="Y3858">
        <v>5.5313921599999993</v>
      </c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  <c r="AW3858"/>
      <c r="AX3858"/>
      <c r="AY3858"/>
      <c r="AZ3858"/>
      <c r="BA3858"/>
      <c r="BB3858"/>
      <c r="BC3858"/>
    </row>
    <row r="3859" spans="1:55" x14ac:dyDescent="0.2">
      <c r="A3859" s="3" t="str">
        <f t="shared" si="60"/>
        <v>RussiaSAR_FAO1990</v>
      </c>
      <c r="B3859" t="s">
        <v>186</v>
      </c>
      <c r="C3859" t="s">
        <v>306</v>
      </c>
      <c r="D3859" t="s">
        <v>148</v>
      </c>
      <c r="E3859" t="s">
        <v>79</v>
      </c>
      <c r="F3859">
        <v>2472.257349194474</v>
      </c>
      <c r="G3859">
        <v>16.70789522860272</v>
      </c>
      <c r="H3859" t="s">
        <v>146</v>
      </c>
      <c r="I3859" t="s">
        <v>231</v>
      </c>
      <c r="J3859">
        <v>7.8873202343925378E-2</v>
      </c>
      <c r="K3859">
        <v>1.0211757974522311</v>
      </c>
      <c r="L3859">
        <v>2.7786298216068196E-2</v>
      </c>
      <c r="M3859"/>
      <c r="N3859">
        <v>1.8907351484792187E-3</v>
      </c>
      <c r="O3859">
        <v>-5.0852830816778341E-2</v>
      </c>
      <c r="P3859">
        <v>3.6103199999999998</v>
      </c>
      <c r="Q3859">
        <v>54.765799200000011</v>
      </c>
      <c r="R3859">
        <v>209.5533993</v>
      </c>
      <c r="S3859">
        <v>161.70474200000001</v>
      </c>
      <c r="T3859">
        <v>76.853848100000008</v>
      </c>
      <c r="U3859"/>
      <c r="V3859"/>
      <c r="W3859">
        <v>6.7296737000000002</v>
      </c>
      <c r="X3859">
        <v>42.005684899999999</v>
      </c>
      <c r="Y3859">
        <v>7.9396250999999989</v>
      </c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  <c r="AW3859"/>
      <c r="AX3859"/>
      <c r="AY3859"/>
      <c r="AZ3859"/>
      <c r="BA3859"/>
      <c r="BB3859"/>
      <c r="BC3859"/>
    </row>
    <row r="3860" spans="1:55" x14ac:dyDescent="0.2">
      <c r="A3860" s="3" t="str">
        <f t="shared" si="60"/>
        <v>RussiaSAR_FAO1991</v>
      </c>
      <c r="B3860" t="s">
        <v>186</v>
      </c>
      <c r="C3860" t="s">
        <v>306</v>
      </c>
      <c r="D3860" t="s">
        <v>148</v>
      </c>
      <c r="E3860" t="s">
        <v>78</v>
      </c>
      <c r="F3860">
        <v>2416.2645469346471</v>
      </c>
      <c r="G3860">
        <v>16.282740743309343</v>
      </c>
      <c r="H3860" t="s">
        <v>205</v>
      </c>
      <c r="I3860" t="s">
        <v>231</v>
      </c>
      <c r="J3860">
        <v>7.6664947334907613E-2</v>
      </c>
      <c r="K3860">
        <v>1.0248180812714907</v>
      </c>
      <c r="L3860">
        <v>2.8577870434027378E-2</v>
      </c>
      <c r="M3860"/>
      <c r="N3860">
        <v>1.9529224735992565E-3</v>
      </c>
      <c r="O3860">
        <v>-5.5348874179117317E-2</v>
      </c>
      <c r="P3860">
        <v>3.5244719999999998</v>
      </c>
      <c r="Q3860">
        <v>53.722203900000004</v>
      </c>
      <c r="R3860">
        <v>205.3324581</v>
      </c>
      <c r="S3860">
        <v>150.334655</v>
      </c>
      <c r="T3860">
        <v>76.853848100000008</v>
      </c>
      <c r="U3860"/>
      <c r="V3860"/>
      <c r="W3860">
        <v>6.7296737000000002</v>
      </c>
      <c r="X3860">
        <v>42.005684899999999</v>
      </c>
      <c r="Y3860">
        <v>7.9396250999999989</v>
      </c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  <c r="AW3860"/>
      <c r="AX3860"/>
      <c r="AY3860"/>
      <c r="AZ3860"/>
      <c r="BA3860"/>
      <c r="BB3860"/>
      <c r="BC3860"/>
    </row>
    <row r="3861" spans="1:55" x14ac:dyDescent="0.2">
      <c r="A3861" s="3" t="str">
        <f t="shared" si="60"/>
        <v>RussiaSAR_FAO1992</v>
      </c>
      <c r="B3861" t="s">
        <v>186</v>
      </c>
      <c r="C3861" t="s">
        <v>306</v>
      </c>
      <c r="D3861" t="s">
        <v>148</v>
      </c>
      <c r="E3861" t="s">
        <v>76</v>
      </c>
      <c r="F3861">
        <v>2271.1471576711192</v>
      </c>
      <c r="G3861">
        <v>15.289987380627213</v>
      </c>
      <c r="H3861" t="s">
        <v>207</v>
      </c>
      <c r="I3861" t="s">
        <v>231</v>
      </c>
      <c r="J3861">
        <v>7.2267448547718008E-2</v>
      </c>
      <c r="K3861">
        <v>1.0227238525660254</v>
      </c>
      <c r="L3861">
        <v>3.0197821999437355E-2</v>
      </c>
      <c r="M3861"/>
      <c r="N3861">
        <v>1.3548855047775544E-2</v>
      </c>
      <c r="O3861">
        <v>-6.6470529613238225E-2</v>
      </c>
      <c r="P3861">
        <v>1.5599640000000001</v>
      </c>
      <c r="Q3861">
        <v>25.344277000000002</v>
      </c>
      <c r="R3861">
        <v>95.20611030000002</v>
      </c>
      <c r="S3861">
        <v>63.759746</v>
      </c>
      <c r="T3861">
        <v>29.339422800000001</v>
      </c>
      <c r="U3861"/>
      <c r="V3861"/>
      <c r="W3861">
        <v>6.5438451000000004</v>
      </c>
      <c r="X3861">
        <v>38.6735331</v>
      </c>
      <c r="Y3861">
        <v>4.1082030999999999</v>
      </c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  <c r="AW3861"/>
      <c r="AX3861"/>
      <c r="AY3861"/>
      <c r="AZ3861"/>
      <c r="BA3861"/>
      <c r="BB3861"/>
      <c r="BC3861"/>
    </row>
    <row r="3862" spans="1:55" x14ac:dyDescent="0.2">
      <c r="A3862" s="3" t="str">
        <f t="shared" si="60"/>
        <v>RussiaSAR_FAO1993</v>
      </c>
      <c r="B3862" t="s">
        <v>186</v>
      </c>
      <c r="C3862" t="s">
        <v>306</v>
      </c>
      <c r="D3862" t="s">
        <v>148</v>
      </c>
      <c r="E3862" t="s">
        <v>73</v>
      </c>
      <c r="F3862">
        <v>2092.894675162268</v>
      </c>
      <c r="G3862">
        <v>14.097480239664563</v>
      </c>
      <c r="H3862" t="s">
        <v>199</v>
      </c>
      <c r="I3862" t="s">
        <v>231</v>
      </c>
      <c r="J3862">
        <v>6.6285005589984236E-2</v>
      </c>
      <c r="K3862">
        <v>1.0323614152858147</v>
      </c>
      <c r="L3862">
        <v>3.2885062022058091E-2</v>
      </c>
      <c r="M3862"/>
      <c r="N3862">
        <v>1.2130148817588783E-2</v>
      </c>
      <c r="O3862">
        <v>-7.7376626125461506E-2</v>
      </c>
      <c r="P3862">
        <v>1.5323279999999999</v>
      </c>
      <c r="Q3862">
        <v>24.095506199999999</v>
      </c>
      <c r="R3862">
        <v>91.153910400000001</v>
      </c>
      <c r="S3862">
        <v>58.110182000000002</v>
      </c>
      <c r="T3862">
        <v>29.3334975</v>
      </c>
      <c r="U3862"/>
      <c r="V3862"/>
      <c r="W3862">
        <v>6.5438451000000004</v>
      </c>
      <c r="X3862">
        <v>38.6735331</v>
      </c>
      <c r="Y3862">
        <v>4.1082030999999999</v>
      </c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/>
      <c r="AW3862"/>
      <c r="AX3862"/>
      <c r="AY3862"/>
      <c r="AZ3862"/>
      <c r="BA3862"/>
      <c r="BB3862"/>
      <c r="BC3862"/>
    </row>
    <row r="3863" spans="1:55" x14ac:dyDescent="0.2">
      <c r="A3863" s="3" t="str">
        <f t="shared" si="60"/>
        <v>RussiaSAR_FAO1994</v>
      </c>
      <c r="B3863" t="s">
        <v>186</v>
      </c>
      <c r="C3863" t="s">
        <v>306</v>
      </c>
      <c r="D3863" t="s">
        <v>148</v>
      </c>
      <c r="E3863" t="s">
        <v>70</v>
      </c>
      <c r="F3863">
        <v>1864.2288335256194</v>
      </c>
      <c r="G3863">
        <v>12.561519183193004</v>
      </c>
      <c r="H3863" t="s">
        <v>200</v>
      </c>
      <c r="I3863" t="s">
        <v>231</v>
      </c>
      <c r="J3863">
        <v>5.8544503705153968E-2</v>
      </c>
      <c r="K3863">
        <v>1.0498929954593734</v>
      </c>
      <c r="L3863">
        <v>3.6803326442850323E-2</v>
      </c>
      <c r="M3863"/>
      <c r="N3863">
        <v>1.0385886217969903E-2</v>
      </c>
      <c r="O3863">
        <v>-9.7082208120193636E-2</v>
      </c>
      <c r="P3863">
        <v>1.134252</v>
      </c>
      <c r="Q3863">
        <v>22.531198499999999</v>
      </c>
      <c r="R3863">
        <v>85.305292800000004</v>
      </c>
      <c r="S3863">
        <v>46.992187000000001</v>
      </c>
      <c r="T3863">
        <v>29.327212400000001</v>
      </c>
      <c r="U3863"/>
      <c r="V3863"/>
      <c r="W3863">
        <v>6.5438451000000004</v>
      </c>
      <c r="X3863">
        <v>38.6735331</v>
      </c>
      <c r="Y3863">
        <v>4.1082030999999999</v>
      </c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/>
      <c r="AW3863"/>
      <c r="AX3863"/>
      <c r="AY3863"/>
      <c r="AZ3863"/>
      <c r="BA3863"/>
      <c r="BB3863"/>
      <c r="BC3863"/>
    </row>
    <row r="3864" spans="1:55" x14ac:dyDescent="0.2">
      <c r="A3864" s="3" t="str">
        <f t="shared" si="60"/>
        <v>RussiaSAR_FAO1995</v>
      </c>
      <c r="B3864" t="s">
        <v>186</v>
      </c>
      <c r="C3864" t="s">
        <v>306</v>
      </c>
      <c r="D3864" t="s">
        <v>148</v>
      </c>
      <c r="E3864" t="s">
        <v>68</v>
      </c>
      <c r="F3864">
        <v>1791.0435781399394</v>
      </c>
      <c r="G3864">
        <v>12.070996315186786</v>
      </c>
      <c r="H3864" t="s">
        <v>220</v>
      </c>
      <c r="I3864" t="s">
        <v>231</v>
      </c>
      <c r="J3864">
        <v>5.4942875355625018E-2</v>
      </c>
      <c r="K3864">
        <v>1.06063167278361</v>
      </c>
      <c r="L3864">
        <v>3.8506492698254215E-2</v>
      </c>
      <c r="M3864"/>
      <c r="N3864">
        <v>1.1060301774290411E-2</v>
      </c>
      <c r="O3864">
        <v>-0.11019846725615456</v>
      </c>
      <c r="P3864">
        <v>0.84713159999999998</v>
      </c>
      <c r="Q3864">
        <v>20.039676699999998</v>
      </c>
      <c r="R3864">
        <v>75.679176300000009</v>
      </c>
      <c r="S3864">
        <v>43.044399000000006</v>
      </c>
      <c r="T3864">
        <v>29.314928599999998</v>
      </c>
      <c r="U3864"/>
      <c r="V3864"/>
      <c r="W3864">
        <v>6.5438451000000004</v>
      </c>
      <c r="X3864">
        <v>38.6735331</v>
      </c>
      <c r="Y3864">
        <v>4.1082030999999999</v>
      </c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  <c r="AW3864"/>
      <c r="AX3864"/>
      <c r="AY3864"/>
      <c r="AZ3864"/>
      <c r="BA3864"/>
      <c r="BB3864"/>
      <c r="BC3864"/>
    </row>
    <row r="3865" spans="1:55" x14ac:dyDescent="0.2">
      <c r="A3865" s="3" t="str">
        <f t="shared" si="60"/>
        <v>RussiaSAR_FAO1996</v>
      </c>
      <c r="B3865" t="s">
        <v>186</v>
      </c>
      <c r="C3865" t="s">
        <v>306</v>
      </c>
      <c r="D3865" t="s">
        <v>148</v>
      </c>
      <c r="E3865" t="s">
        <v>65</v>
      </c>
      <c r="F3865">
        <v>1753.70365991631</v>
      </c>
      <c r="G3865">
        <v>11.836542474367784</v>
      </c>
      <c r="H3865" t="s">
        <v>203</v>
      </c>
      <c r="I3865" t="s">
        <v>231</v>
      </c>
      <c r="J3865">
        <v>5.3213180670092675E-2</v>
      </c>
      <c r="K3865">
        <v>1.0636387882332641</v>
      </c>
      <c r="L3865">
        <v>3.9335158639201909E-2</v>
      </c>
      <c r="M3865"/>
      <c r="N3865">
        <v>9.1558183179563588E-3</v>
      </c>
      <c r="O3865">
        <v>-0.11212976519042224</v>
      </c>
      <c r="P3865">
        <v>0.92227800000000004</v>
      </c>
      <c r="Q3865">
        <v>18.273547799999999</v>
      </c>
      <c r="R3865">
        <v>68.794273800000013</v>
      </c>
      <c r="S3865">
        <v>40.810167</v>
      </c>
      <c r="T3865">
        <v>29.280283599999997</v>
      </c>
      <c r="U3865"/>
      <c r="V3865"/>
      <c r="W3865">
        <v>18.787535599999998</v>
      </c>
      <c r="X3865">
        <v>38.6735331</v>
      </c>
      <c r="Y3865">
        <v>3.4465568999999996</v>
      </c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  <c r="AW3865"/>
      <c r="AX3865"/>
      <c r="AY3865"/>
      <c r="AZ3865"/>
      <c r="BA3865"/>
      <c r="BB3865"/>
      <c r="BC3865"/>
    </row>
    <row r="3866" spans="1:55" x14ac:dyDescent="0.2">
      <c r="A3866" s="3" t="str">
        <f t="shared" si="60"/>
        <v>RussiaSAR_FAO1997</v>
      </c>
      <c r="B3866" t="s">
        <v>186</v>
      </c>
      <c r="C3866" t="s">
        <v>306</v>
      </c>
      <c r="D3866" t="s">
        <v>148</v>
      </c>
      <c r="E3866" t="s">
        <v>64</v>
      </c>
      <c r="F3866">
        <v>1605.9941904300067</v>
      </c>
      <c r="G3866">
        <v>10.857521352565991</v>
      </c>
      <c r="H3866" t="s">
        <v>208</v>
      </c>
      <c r="I3866" t="s">
        <v>101</v>
      </c>
      <c r="J3866">
        <v>4.6890084676604195E-2</v>
      </c>
      <c r="K3866">
        <v>1.0855981033860722</v>
      </c>
      <c r="L3866">
        <v>4.3253173544461343E-2</v>
      </c>
      <c r="M3866"/>
      <c r="N3866">
        <v>9.564480439348523E-3</v>
      </c>
      <c r="O3866">
        <v>-0.13841575736988207</v>
      </c>
      <c r="P3866">
        <v>0.82555199999999995</v>
      </c>
      <c r="Q3866">
        <v>16.176397800000004</v>
      </c>
      <c r="R3866">
        <v>60.905590199999999</v>
      </c>
      <c r="S3866">
        <v>39.163664000000004</v>
      </c>
      <c r="T3866">
        <v>29.274693899999999</v>
      </c>
      <c r="U3866"/>
      <c r="V3866"/>
      <c r="W3866">
        <v>7.0258767999999998</v>
      </c>
      <c r="X3866">
        <v>38.6735331</v>
      </c>
      <c r="Y3866">
        <v>1.2154358000000001</v>
      </c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  <c r="AW3866"/>
      <c r="AX3866"/>
      <c r="AY3866"/>
      <c r="AZ3866"/>
      <c r="BA3866"/>
      <c r="BB3866"/>
      <c r="BC3866"/>
    </row>
    <row r="3867" spans="1:55" x14ac:dyDescent="0.2">
      <c r="A3867" s="3" t="str">
        <f t="shared" si="60"/>
        <v>RussiaSAR_FAO1998</v>
      </c>
      <c r="B3867" t="s">
        <v>186</v>
      </c>
      <c r="C3867" t="s">
        <v>306</v>
      </c>
      <c r="D3867" t="s">
        <v>148</v>
      </c>
      <c r="E3867" t="s">
        <v>62</v>
      </c>
      <c r="F3867">
        <v>1604.9443033239359</v>
      </c>
      <c r="G3867">
        <v>10.86839427441474</v>
      </c>
      <c r="H3867" t="s">
        <v>208</v>
      </c>
      <c r="I3867" t="s">
        <v>100</v>
      </c>
      <c r="J3867">
        <v>4.7505799579382724E-2</v>
      </c>
      <c r="K3867">
        <v>1.0878999382484149</v>
      </c>
      <c r="L3867">
        <v>4.3275905809753004E-2</v>
      </c>
      <c r="M3867"/>
      <c r="N3867">
        <v>9.1425048300712974E-3</v>
      </c>
      <c r="O3867">
        <v>-0.14031834888823919</v>
      </c>
      <c r="P3867">
        <v>0.79909200000000002</v>
      </c>
      <c r="Q3867">
        <v>14.7943178</v>
      </c>
      <c r="R3867">
        <v>54.657508499999999</v>
      </c>
      <c r="S3867">
        <v>33.572814000000001</v>
      </c>
      <c r="T3867">
        <v>29.335577900000001</v>
      </c>
      <c r="U3867"/>
      <c r="V3867"/>
      <c r="W3867">
        <v>13.402804199999999</v>
      </c>
      <c r="X3867">
        <v>38.6735331</v>
      </c>
      <c r="Y3867">
        <v>5.2136471999999996</v>
      </c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  <c r="AW3867"/>
      <c r="AX3867"/>
      <c r="AY3867"/>
      <c r="AZ3867"/>
      <c r="BA3867"/>
      <c r="BB3867"/>
      <c r="BC3867"/>
    </row>
    <row r="3868" spans="1:55" x14ac:dyDescent="0.2">
      <c r="A3868" s="3" t="str">
        <f t="shared" si="60"/>
        <v>RussiaSAR_FAO1999</v>
      </c>
      <c r="B3868" t="s">
        <v>186</v>
      </c>
      <c r="C3868" t="s">
        <v>306</v>
      </c>
      <c r="D3868" t="s">
        <v>148</v>
      </c>
      <c r="E3868" t="s">
        <v>60</v>
      </c>
      <c r="F3868">
        <v>1635.3202600088816</v>
      </c>
      <c r="G3868">
        <v>11.108397570152071</v>
      </c>
      <c r="H3868" t="s">
        <v>182</v>
      </c>
      <c r="I3868" t="s">
        <v>100</v>
      </c>
      <c r="J3868">
        <v>4.8391107849234345E-2</v>
      </c>
      <c r="K3868">
        <v>1.0930363409007515</v>
      </c>
      <c r="L3868">
        <v>4.2851606912366058E-2</v>
      </c>
      <c r="M3868"/>
      <c r="N3868">
        <v>9.8974642129679383E-3</v>
      </c>
      <c r="O3868">
        <v>-0.14578541202608544</v>
      </c>
      <c r="P3868">
        <v>0.95432400000000006</v>
      </c>
      <c r="Q3868">
        <v>13.7357099</v>
      </c>
      <c r="R3868">
        <v>49.755396599999997</v>
      </c>
      <c r="S3868">
        <v>33.410033000000006</v>
      </c>
      <c r="T3868">
        <v>29.637620699999999</v>
      </c>
      <c r="U3868"/>
      <c r="V3868"/>
      <c r="W3868">
        <v>8.9641013999999988</v>
      </c>
      <c r="X3868">
        <v>38.6735331</v>
      </c>
      <c r="Y3868">
        <v>1.8814163000000004</v>
      </c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/>
      <c r="AU3868"/>
      <c r="AV3868"/>
      <c r="AW3868"/>
      <c r="AX3868"/>
      <c r="AY3868"/>
      <c r="AZ3868"/>
      <c r="BA3868"/>
      <c r="BB3868"/>
      <c r="BC3868"/>
    </row>
    <row r="3869" spans="1:55" x14ac:dyDescent="0.2">
      <c r="A3869" s="3" t="str">
        <f t="shared" si="60"/>
        <v>RussiaSAR_FAO2000</v>
      </c>
      <c r="B3869" t="s">
        <v>186</v>
      </c>
      <c r="C3869" t="s">
        <v>306</v>
      </c>
      <c r="D3869" t="s">
        <v>148</v>
      </c>
      <c r="E3869" t="s">
        <v>58</v>
      </c>
      <c r="F3869">
        <v>1684.351415021162</v>
      </c>
      <c r="G3869">
        <v>11.489682054677186</v>
      </c>
      <c r="H3869" t="s">
        <v>211</v>
      </c>
      <c r="I3869" t="s">
        <v>100</v>
      </c>
      <c r="J3869">
        <v>4.8817389943545467E-2</v>
      </c>
      <c r="K3869">
        <v>1.0877982356704388</v>
      </c>
      <c r="L3869">
        <v>4.1789390637229702E-2</v>
      </c>
      <c r="M3869"/>
      <c r="N3869">
        <v>1.1051541378739678E-2</v>
      </c>
      <c r="O3869">
        <v>-0.14063916768640813</v>
      </c>
      <c r="P3869">
        <v>0.98548799999999992</v>
      </c>
      <c r="Q3869">
        <v>13.544405200000002</v>
      </c>
      <c r="R3869">
        <v>48.766911900000004</v>
      </c>
      <c r="S3869">
        <v>33.883031000000003</v>
      </c>
      <c r="T3869">
        <v>29.777858499999997</v>
      </c>
      <c r="U3869"/>
      <c r="V3869"/>
      <c r="W3869">
        <v>10.0843782</v>
      </c>
      <c r="X3869">
        <v>38.6735331</v>
      </c>
      <c r="Y3869">
        <v>2.6435619999999997</v>
      </c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/>
      <c r="AW3869"/>
      <c r="AX3869"/>
      <c r="AY3869"/>
      <c r="AZ3869"/>
      <c r="BA3869"/>
      <c r="BB3869"/>
      <c r="BC3869"/>
    </row>
    <row r="3870" spans="1:55" x14ac:dyDescent="0.2">
      <c r="A3870" s="3" t="str">
        <f t="shared" si="60"/>
        <v>RussiaSAR_FAO2001</v>
      </c>
      <c r="B3870" t="s">
        <v>186</v>
      </c>
      <c r="C3870" t="s">
        <v>306</v>
      </c>
      <c r="D3870" t="s">
        <v>148</v>
      </c>
      <c r="E3870" t="s">
        <v>55</v>
      </c>
      <c r="F3870">
        <v>1296.6219618515399</v>
      </c>
      <c r="G3870">
        <v>8.8824031384147215</v>
      </c>
      <c r="H3870" t="s">
        <v>147</v>
      </c>
      <c r="I3870" t="s">
        <v>101</v>
      </c>
      <c r="J3870">
        <v>3.7490464036852231E-2</v>
      </c>
      <c r="K3870">
        <v>1.4212351318961178</v>
      </c>
      <c r="L3870">
        <v>5.492028724882491E-2</v>
      </c>
      <c r="M3870"/>
      <c r="N3870">
        <v>1.5094350904017045E-2</v>
      </c>
      <c r="O3870">
        <v>-0.4912497700489597</v>
      </c>
      <c r="P3870">
        <v>0.83672400000000002</v>
      </c>
      <c r="Q3870">
        <v>13.035293600000001</v>
      </c>
      <c r="R3870">
        <v>47.620549199999999</v>
      </c>
      <c r="S3870">
        <v>35.710481000000001</v>
      </c>
      <c r="T3870">
        <v>29.783573100000002</v>
      </c>
      <c r="U3870"/>
      <c r="V3870"/>
      <c r="W3870">
        <v>3.0804266999999999</v>
      </c>
      <c r="X3870"/>
      <c r="Y3870">
        <v>3.9241185000000001</v>
      </c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  <c r="AW3870"/>
      <c r="AX3870"/>
      <c r="AY3870"/>
      <c r="AZ3870"/>
      <c r="BA3870"/>
      <c r="BB3870"/>
      <c r="BC3870"/>
    </row>
    <row r="3871" spans="1:55" x14ac:dyDescent="0.2">
      <c r="A3871" s="3" t="str">
        <f t="shared" si="60"/>
        <v>RussiaSAR_FAO2002</v>
      </c>
      <c r="B3871" t="s">
        <v>186</v>
      </c>
      <c r="C3871" t="s">
        <v>306</v>
      </c>
      <c r="D3871" t="s">
        <v>148</v>
      </c>
      <c r="E3871" t="s">
        <v>52</v>
      </c>
      <c r="F3871">
        <v>1304.9785449848848</v>
      </c>
      <c r="G3871">
        <v>8.9808685222442932</v>
      </c>
      <c r="H3871" t="s">
        <v>144</v>
      </c>
      <c r="I3871" t="s">
        <v>97</v>
      </c>
      <c r="J3871">
        <v>3.6775102579355665E-2</v>
      </c>
      <c r="K3871">
        <v>1.4162443141570467</v>
      </c>
      <c r="L3871">
        <v>5.5095749183696134E-2</v>
      </c>
      <c r="M3871"/>
      <c r="N3871">
        <v>1.6329447737212354E-2</v>
      </c>
      <c r="O3871">
        <v>-0.48766951107795509</v>
      </c>
      <c r="P3871">
        <v>0.76498799999999989</v>
      </c>
      <c r="Q3871">
        <v>12.9914723</v>
      </c>
      <c r="R3871">
        <v>47.190408299999994</v>
      </c>
      <c r="S3871">
        <v>34.660356</v>
      </c>
      <c r="T3871">
        <v>29.780055400000002</v>
      </c>
      <c r="U3871"/>
      <c r="V3871"/>
      <c r="W3871">
        <v>4.1548094999999998</v>
      </c>
      <c r="X3871"/>
      <c r="Y3871">
        <v>4.9653532000000009</v>
      </c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  <c r="AW3871"/>
      <c r="AX3871"/>
      <c r="AY3871"/>
      <c r="AZ3871"/>
      <c r="BA3871"/>
      <c r="BB3871"/>
      <c r="BC3871"/>
    </row>
    <row r="3872" spans="1:55" x14ac:dyDescent="0.2">
      <c r="A3872" s="3" t="str">
        <f t="shared" si="60"/>
        <v>RussiaSAR_FAO2003</v>
      </c>
      <c r="B3872" t="s">
        <v>186</v>
      </c>
      <c r="C3872" t="s">
        <v>306</v>
      </c>
      <c r="D3872" t="s">
        <v>148</v>
      </c>
      <c r="E3872" t="s">
        <v>50</v>
      </c>
      <c r="F3872">
        <v>1379.5819062895387</v>
      </c>
      <c r="G3872">
        <v>9.5374703565404175</v>
      </c>
      <c r="H3872" t="s">
        <v>167</v>
      </c>
      <c r="I3872" t="s">
        <v>101</v>
      </c>
      <c r="J3872">
        <v>3.7836693960417757E-2</v>
      </c>
      <c r="K3872">
        <v>1.3889156061611729</v>
      </c>
      <c r="L3872">
        <v>5.2782288276383933E-2</v>
      </c>
      <c r="M3872"/>
      <c r="N3872">
        <v>1.6484100424978478E-2</v>
      </c>
      <c r="O3872">
        <v>-0.45818199486253519</v>
      </c>
      <c r="P3872">
        <v>0.84084000000000003</v>
      </c>
      <c r="Q3872">
        <v>12.871943999999999</v>
      </c>
      <c r="R3872">
        <v>46.125294599999997</v>
      </c>
      <c r="S3872">
        <v>32.681718999999994</v>
      </c>
      <c r="T3872">
        <v>29.7392954</v>
      </c>
      <c r="U3872"/>
      <c r="V3872"/>
      <c r="W3872">
        <v>7.3434593999999995</v>
      </c>
      <c r="X3872"/>
      <c r="Y3872">
        <v>9.3737416999999983</v>
      </c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  <c r="AW3872"/>
      <c r="AX3872"/>
      <c r="AY3872"/>
      <c r="AZ3872"/>
      <c r="BA3872"/>
      <c r="BB3872"/>
      <c r="BC3872"/>
    </row>
    <row r="3873" spans="1:55" x14ac:dyDescent="0.2">
      <c r="A3873" s="3" t="str">
        <f t="shared" si="60"/>
        <v>RussiaSAR_FAO2004</v>
      </c>
      <c r="B3873" t="s">
        <v>186</v>
      </c>
      <c r="C3873" t="s">
        <v>306</v>
      </c>
      <c r="D3873" t="s">
        <v>148</v>
      </c>
      <c r="E3873" t="s">
        <v>46</v>
      </c>
      <c r="F3873">
        <v>1370.410435981614</v>
      </c>
      <c r="G3873">
        <v>9.5122924062916123</v>
      </c>
      <c r="H3873" t="s">
        <v>169</v>
      </c>
      <c r="I3873" t="s">
        <v>97</v>
      </c>
      <c r="J3873">
        <v>3.5846170384135526E-2</v>
      </c>
      <c r="K3873">
        <v>1.3963234842804424</v>
      </c>
      <c r="L3873">
        <v>5.3883263716786409E-2</v>
      </c>
      <c r="M3873"/>
      <c r="N3873">
        <v>1.8396194040360563E-2</v>
      </c>
      <c r="O3873">
        <v>-0.46860294203758951</v>
      </c>
      <c r="P3873">
        <v>0.73499999999999999</v>
      </c>
      <c r="Q3873">
        <v>12.266093999999999</v>
      </c>
      <c r="R3873">
        <v>43.397419799999994</v>
      </c>
      <c r="S3873">
        <v>32.834239000000004</v>
      </c>
      <c r="T3873">
        <v>29.7860704</v>
      </c>
      <c r="U3873"/>
      <c r="V3873"/>
      <c r="W3873">
        <v>7.4865703000000003</v>
      </c>
      <c r="X3873"/>
      <c r="Y3873">
        <v>2.2629272</v>
      </c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  <c r="AW3873"/>
      <c r="AX3873"/>
      <c r="AY3873"/>
      <c r="AZ3873"/>
      <c r="BA3873"/>
      <c r="BB3873"/>
      <c r="BC3873"/>
    </row>
    <row r="3874" spans="1:55" x14ac:dyDescent="0.2">
      <c r="A3874" s="3" t="str">
        <f t="shared" si="60"/>
        <v>RussiaSAR_FAO2005</v>
      </c>
      <c r="B3874" t="s">
        <v>186</v>
      </c>
      <c r="C3874" t="s">
        <v>306</v>
      </c>
      <c r="D3874" t="s">
        <v>148</v>
      </c>
      <c r="E3874" t="s">
        <v>43</v>
      </c>
      <c r="F3874">
        <v>1388.6854591187287</v>
      </c>
      <c r="G3874">
        <v>9.6759819874119675</v>
      </c>
      <c r="H3874" t="s">
        <v>167</v>
      </c>
      <c r="I3874" t="s">
        <v>101</v>
      </c>
      <c r="J3874">
        <v>3.5492229776083184E-2</v>
      </c>
      <c r="K3874">
        <v>1.3941306059775864</v>
      </c>
      <c r="L3874">
        <v>5.4266661621657941E-2</v>
      </c>
      <c r="M3874"/>
      <c r="N3874">
        <v>1.9317245673029129E-2</v>
      </c>
      <c r="O3874">
        <v>-0.46771451327227359</v>
      </c>
      <c r="P3874">
        <v>0.80379600000000007</v>
      </c>
      <c r="Q3874">
        <v>11.262752100000002</v>
      </c>
      <c r="R3874">
        <v>40.395068699999996</v>
      </c>
      <c r="S3874">
        <v>32.242263000000001</v>
      </c>
      <c r="T3874">
        <v>29.749846000000002</v>
      </c>
      <c r="U3874"/>
      <c r="V3874"/>
      <c r="W3874">
        <v>3.5726388999999998</v>
      </c>
      <c r="X3874"/>
      <c r="Y3874">
        <v>3.3980134</v>
      </c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  <c r="AW3874"/>
      <c r="AX3874"/>
      <c r="AY3874"/>
      <c r="AZ3874"/>
      <c r="BA3874"/>
      <c r="BB3874"/>
      <c r="BC3874"/>
    </row>
    <row r="3875" spans="1:55" x14ac:dyDescent="0.2">
      <c r="A3875" s="3" t="str">
        <f t="shared" si="60"/>
        <v>RussiaSAR_FAO2006</v>
      </c>
      <c r="B3875" t="s">
        <v>186</v>
      </c>
      <c r="C3875" t="s">
        <v>306</v>
      </c>
      <c r="D3875" t="s">
        <v>148</v>
      </c>
      <c r="E3875" t="s">
        <v>39</v>
      </c>
      <c r="F3875">
        <v>1431.2797620616054</v>
      </c>
      <c r="G3875">
        <v>10.005476365253591</v>
      </c>
      <c r="H3875" t="s">
        <v>202</v>
      </c>
      <c r="I3875" t="s">
        <v>97</v>
      </c>
      <c r="J3875">
        <v>3.5299659523504424E-2</v>
      </c>
      <c r="K3875">
        <v>1.3800497258704068</v>
      </c>
      <c r="L3875">
        <v>5.3605563674186424E-2</v>
      </c>
      <c r="M3875"/>
      <c r="N3875">
        <v>2.0355566071787977E-2</v>
      </c>
      <c r="O3875">
        <v>-0.45401085561638121</v>
      </c>
      <c r="P3875">
        <v>0.91845599999999994</v>
      </c>
      <c r="Q3875">
        <v>10.906147700000002</v>
      </c>
      <c r="R3875">
        <v>38.285244899999995</v>
      </c>
      <c r="S3875">
        <v>32.071142999999999</v>
      </c>
      <c r="T3875">
        <v>29.659706499999999</v>
      </c>
      <c r="U3875"/>
      <c r="V3875"/>
      <c r="W3875">
        <v>5.6487701999999986</v>
      </c>
      <c r="X3875"/>
      <c r="Y3875">
        <v>3.7453876999999998</v>
      </c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/>
      <c r="AW3875"/>
      <c r="AX3875"/>
      <c r="AY3875"/>
      <c r="AZ3875"/>
      <c r="BA3875"/>
      <c r="BB3875"/>
      <c r="BC3875"/>
    </row>
    <row r="3876" spans="1:55" x14ac:dyDescent="0.2">
      <c r="A3876" s="3" t="str">
        <f t="shared" si="60"/>
        <v>RussiaSAR_FAO2007</v>
      </c>
      <c r="B3876" t="s">
        <v>186</v>
      </c>
      <c r="C3876" t="s">
        <v>306</v>
      </c>
      <c r="D3876" t="s">
        <v>148</v>
      </c>
      <c r="E3876" t="s">
        <v>37</v>
      </c>
      <c r="F3876">
        <v>1438.9238713094921</v>
      </c>
      <c r="G3876">
        <v>10.076136848358891</v>
      </c>
      <c r="H3876" t="s">
        <v>213</v>
      </c>
      <c r="I3876" t="s">
        <v>101</v>
      </c>
      <c r="J3876">
        <v>3.4855928654658107E-2</v>
      </c>
      <c r="K3876">
        <v>1.3761236859908283</v>
      </c>
      <c r="L3876">
        <v>5.4387724283700853E-2</v>
      </c>
      <c r="M3876"/>
      <c r="N3876">
        <v>2.2561648279085769E-2</v>
      </c>
      <c r="O3876">
        <v>-0.45307305855361507</v>
      </c>
      <c r="P3876">
        <v>0.92315999999999998</v>
      </c>
      <c r="Q3876">
        <v>11.032956300000002</v>
      </c>
      <c r="R3876">
        <v>38.394056400000004</v>
      </c>
      <c r="S3876">
        <v>33.323697999999993</v>
      </c>
      <c r="T3876">
        <v>29.572906200000002</v>
      </c>
      <c r="U3876"/>
      <c r="V3876"/>
      <c r="W3876">
        <v>2.8832314999999999</v>
      </c>
      <c r="X3876"/>
      <c r="Y3876">
        <v>3.0222660000000001</v>
      </c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/>
      <c r="AW3876"/>
      <c r="AX3876"/>
      <c r="AY3876"/>
      <c r="AZ3876"/>
      <c r="BA3876"/>
      <c r="BB3876"/>
      <c r="BC3876"/>
    </row>
    <row r="3877" spans="1:55" x14ac:dyDescent="0.2">
      <c r="A3877" s="3" t="str">
        <f t="shared" si="60"/>
        <v>RussiaSAR_FAO2008</v>
      </c>
      <c r="B3877" t="s">
        <v>186</v>
      </c>
      <c r="C3877" t="s">
        <v>306</v>
      </c>
      <c r="D3877" t="s">
        <v>148</v>
      </c>
      <c r="E3877" t="s">
        <v>33</v>
      </c>
      <c r="F3877">
        <v>1446.8600347422143</v>
      </c>
      <c r="G3877">
        <v>10.136164022545447</v>
      </c>
      <c r="H3877" t="s">
        <v>218</v>
      </c>
      <c r="I3877" t="s">
        <v>101</v>
      </c>
      <c r="J3877">
        <v>3.4875881814935401E-2</v>
      </c>
      <c r="K3877">
        <v>1.3662174208921605</v>
      </c>
      <c r="L3877">
        <v>5.5145056024534581E-2</v>
      </c>
      <c r="M3877"/>
      <c r="N3877">
        <v>1.940383944204209E-2</v>
      </c>
      <c r="O3877">
        <v>-0.44076631635873703</v>
      </c>
      <c r="P3877">
        <v>0.94315199999999988</v>
      </c>
      <c r="Q3877">
        <v>11.084891599999999</v>
      </c>
      <c r="R3877">
        <v>38.444700000000005</v>
      </c>
      <c r="S3877">
        <v>36.379770999999998</v>
      </c>
      <c r="T3877">
        <v>29.493206300000001</v>
      </c>
      <c r="U3877"/>
      <c r="V3877"/>
      <c r="W3877">
        <v>10.7511378</v>
      </c>
      <c r="X3877"/>
      <c r="Y3877">
        <v>6.2191201999999999</v>
      </c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  <c r="AW3877"/>
      <c r="AX3877"/>
      <c r="AY3877"/>
      <c r="AZ3877"/>
      <c r="BA3877"/>
      <c r="BB3877"/>
      <c r="BC3877"/>
    </row>
    <row r="3878" spans="1:55" x14ac:dyDescent="0.2">
      <c r="A3878" s="3" t="str">
        <f t="shared" si="60"/>
        <v>RussiaSAR_FAO2009</v>
      </c>
      <c r="B3878" t="s">
        <v>186</v>
      </c>
      <c r="C3878" t="s">
        <v>306</v>
      </c>
      <c r="D3878" t="s">
        <v>148</v>
      </c>
      <c r="E3878" t="s">
        <v>31</v>
      </c>
      <c r="F3878">
        <v>1318.557067447922</v>
      </c>
      <c r="G3878">
        <v>9.2345403550326584</v>
      </c>
      <c r="H3878" t="s">
        <v>167</v>
      </c>
      <c r="I3878" t="s">
        <v>97</v>
      </c>
      <c r="J3878">
        <v>3.1837963063539539E-2</v>
      </c>
      <c r="K3878">
        <v>1.4110162790367073</v>
      </c>
      <c r="L3878">
        <v>6.1615681175824548E-2</v>
      </c>
      <c r="M3878"/>
      <c r="N3878">
        <v>1.904645728273947E-2</v>
      </c>
      <c r="O3878">
        <v>-0.4916784174952713</v>
      </c>
      <c r="P3878">
        <v>1.0434521999999999</v>
      </c>
      <c r="Q3878">
        <v>10.963588100000001</v>
      </c>
      <c r="R3878">
        <v>37.716571199999997</v>
      </c>
      <c r="S3878">
        <v>35.741481</v>
      </c>
      <c r="T3878">
        <v>29.408511399999998</v>
      </c>
      <c r="U3878"/>
      <c r="V3878"/>
      <c r="W3878">
        <v>4.4837382999999997</v>
      </c>
      <c r="X3878"/>
      <c r="Y3878">
        <v>3.4757578000000002</v>
      </c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/>
      <c r="AW3878"/>
      <c r="AX3878"/>
      <c r="AY3878"/>
      <c r="AZ3878"/>
      <c r="BA3878"/>
      <c r="BB3878"/>
      <c r="BC3878"/>
    </row>
    <row r="3879" spans="1:55" x14ac:dyDescent="0.2">
      <c r="A3879" s="3" t="str">
        <f t="shared" si="60"/>
        <v>RussiaSAR_FAO2010</v>
      </c>
      <c r="B3879" t="s">
        <v>186</v>
      </c>
      <c r="C3879" t="s">
        <v>306</v>
      </c>
      <c r="D3879" t="s">
        <v>148</v>
      </c>
      <c r="E3879" t="s">
        <v>30</v>
      </c>
      <c r="F3879">
        <v>1404.2861153047104</v>
      </c>
      <c r="G3879">
        <v>9.8305309425773331</v>
      </c>
      <c r="H3879" t="s">
        <v>213</v>
      </c>
      <c r="I3879" t="s">
        <v>101</v>
      </c>
      <c r="J3879">
        <v>3.2540246670463908E-2</v>
      </c>
      <c r="K3879">
        <v>1.3831909007446375</v>
      </c>
      <c r="L3879">
        <v>5.9104908644062794E-2</v>
      </c>
      <c r="M3879"/>
      <c r="N3879">
        <v>2.0141495105398952E-2</v>
      </c>
      <c r="O3879">
        <v>-0.4624373044940992</v>
      </c>
      <c r="P3879">
        <v>1.1811618000000002</v>
      </c>
      <c r="Q3879">
        <v>11.023114400000001</v>
      </c>
      <c r="R3879">
        <v>37.011964500000005</v>
      </c>
      <c r="S3879">
        <v>32.880552999999999</v>
      </c>
      <c r="T3879">
        <v>29.483779800000001</v>
      </c>
      <c r="U3879"/>
      <c r="V3879"/>
      <c r="W3879">
        <v>5.6415895999999996</v>
      </c>
      <c r="X3879"/>
      <c r="Y3879">
        <v>4.5753570000000003</v>
      </c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  <c r="AW3879"/>
      <c r="AX3879"/>
      <c r="AY3879"/>
      <c r="AZ3879"/>
      <c r="BA3879"/>
      <c r="BB3879"/>
      <c r="BC3879"/>
    </row>
    <row r="3880" spans="1:55" x14ac:dyDescent="0.2">
      <c r="A3880" s="3" t="str">
        <f t="shared" si="60"/>
        <v>RussiaSAR_FAO2011</v>
      </c>
      <c r="B3880" t="s">
        <v>186</v>
      </c>
      <c r="C3880" t="s">
        <v>306</v>
      </c>
      <c r="D3880" t="s">
        <v>148</v>
      </c>
      <c r="E3880" t="s">
        <v>29</v>
      </c>
      <c r="F3880">
        <v>1577.9293935878809</v>
      </c>
      <c r="G3880">
        <v>11.037488609039059</v>
      </c>
      <c r="H3880" t="s">
        <v>211</v>
      </c>
      <c r="I3880" t="s">
        <v>101</v>
      </c>
      <c r="J3880">
        <v>3.64764511349275E-2</v>
      </c>
      <c r="K3880">
        <v>1.2851667823922108</v>
      </c>
      <c r="L3880">
        <v>5.4084430557975814E-2</v>
      </c>
      <c r="M3880"/>
      <c r="N3880">
        <v>1.9579406658564155E-2</v>
      </c>
      <c r="O3880">
        <v>-0.35883061960875096</v>
      </c>
      <c r="P3880">
        <v>1.2184661999999999</v>
      </c>
      <c r="Q3880">
        <v>10.8461265</v>
      </c>
      <c r="R3880">
        <v>35.931907200000005</v>
      </c>
      <c r="S3880">
        <v>35.441029</v>
      </c>
      <c r="T3880">
        <v>29.605729</v>
      </c>
      <c r="U3880"/>
      <c r="V3880"/>
      <c r="W3880">
        <v>5.9733647000000003</v>
      </c>
      <c r="X3880">
        <v>15.185103999999999</v>
      </c>
      <c r="Y3880">
        <v>4.4354091000000002</v>
      </c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  <c r="AW3880"/>
      <c r="AX3880"/>
      <c r="AY3880"/>
      <c r="AZ3880"/>
      <c r="BA3880"/>
      <c r="BB3880"/>
      <c r="BC3880"/>
    </row>
    <row r="3881" spans="1:55" x14ac:dyDescent="0.2">
      <c r="A3881" s="3" t="str">
        <f t="shared" si="60"/>
        <v>RussiaSAR_FAO2012</v>
      </c>
      <c r="B3881" t="s">
        <v>186</v>
      </c>
      <c r="C3881" t="s">
        <v>306</v>
      </c>
      <c r="D3881" t="s">
        <v>148</v>
      </c>
      <c r="E3881" t="s">
        <v>28</v>
      </c>
      <c r="F3881">
        <v>1550.0470349370064</v>
      </c>
      <c r="G3881">
        <v>10.824220715454993</v>
      </c>
      <c r="H3881" t="s">
        <v>211</v>
      </c>
      <c r="I3881" t="s">
        <v>101</v>
      </c>
      <c r="J3881">
        <v>3.5436853033302809E-2</v>
      </c>
      <c r="K3881">
        <v>1.2875076988380472</v>
      </c>
      <c r="L3881">
        <v>5.6512874709669626E-2</v>
      </c>
      <c r="M3881"/>
      <c r="N3881">
        <v>2.0648134342796887E-2</v>
      </c>
      <c r="O3881">
        <v>-0.36466870789051364</v>
      </c>
      <c r="P3881">
        <v>1.1266080000000003</v>
      </c>
      <c r="Q3881">
        <v>10.979124899999999</v>
      </c>
      <c r="R3881">
        <v>36.226556100000003</v>
      </c>
      <c r="S3881">
        <v>33.51782</v>
      </c>
      <c r="T3881">
        <v>29.793848799999999</v>
      </c>
      <c r="U3881"/>
      <c r="V3881"/>
      <c r="W3881">
        <v>7.3080370000000006</v>
      </c>
      <c r="X3881">
        <v>15.185103999999999</v>
      </c>
      <c r="Y3881">
        <v>5.3876319000000006</v>
      </c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  <c r="AW3881"/>
      <c r="AX3881"/>
      <c r="AY3881"/>
      <c r="AZ3881"/>
      <c r="BA3881"/>
      <c r="BB3881"/>
      <c r="BC3881"/>
    </row>
    <row r="3882" spans="1:55" x14ac:dyDescent="0.2">
      <c r="A3882" s="3" t="str">
        <f t="shared" si="60"/>
        <v>RussiaSAR_FAO2013</v>
      </c>
      <c r="B3882" t="s">
        <v>186</v>
      </c>
      <c r="C3882" t="s">
        <v>306</v>
      </c>
      <c r="D3882" t="s">
        <v>148</v>
      </c>
      <c r="E3882" t="s">
        <v>27</v>
      </c>
      <c r="F3882">
        <v>1504.661692556075</v>
      </c>
      <c r="G3882">
        <v>10.484936239909944</v>
      </c>
      <c r="H3882" t="s">
        <v>220</v>
      </c>
      <c r="I3882" t="s">
        <v>101</v>
      </c>
      <c r="J3882">
        <v>3.3935046304153033E-2</v>
      </c>
      <c r="K3882">
        <v>1.297391053035553</v>
      </c>
      <c r="L3882">
        <v>5.9791357227129333E-2</v>
      </c>
      <c r="M3882"/>
      <c r="N3882">
        <v>2.2044639926032946E-2</v>
      </c>
      <c r="O3882">
        <v>-0.37922705018871533</v>
      </c>
      <c r="P3882">
        <v>1.1112087000000002</v>
      </c>
      <c r="Q3882">
        <v>11.152790499999998</v>
      </c>
      <c r="R3882">
        <v>36.021001800000008</v>
      </c>
      <c r="S3882">
        <v>35.077368</v>
      </c>
      <c r="T3882">
        <v>29.774828899999999</v>
      </c>
      <c r="U3882"/>
      <c r="V3882"/>
      <c r="W3882">
        <v>2.8016397</v>
      </c>
      <c r="X3882">
        <v>15.185103999999999</v>
      </c>
      <c r="Y3882">
        <v>2.9681648999999997</v>
      </c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/>
      <c r="AU3882"/>
      <c r="AV3882"/>
      <c r="AW3882"/>
      <c r="AX3882"/>
      <c r="AY3882"/>
      <c r="AZ3882"/>
      <c r="BA3882"/>
      <c r="BB3882"/>
      <c r="BC3882"/>
    </row>
    <row r="3883" spans="1:55" x14ac:dyDescent="0.2">
      <c r="A3883" s="3" t="str">
        <f t="shared" si="60"/>
        <v>RussiaSAR_FAO2014</v>
      </c>
      <c r="B3883" t="s">
        <v>186</v>
      </c>
      <c r="C3883" t="s">
        <v>306</v>
      </c>
      <c r="D3883" t="s">
        <v>148</v>
      </c>
      <c r="E3883" t="s">
        <v>24</v>
      </c>
      <c r="F3883">
        <v>1490.254050186086</v>
      </c>
      <c r="G3883">
        <v>10.36196287525882</v>
      </c>
      <c r="H3883" t="s">
        <v>211</v>
      </c>
      <c r="I3883" t="s">
        <v>101</v>
      </c>
      <c r="J3883">
        <v>3.3171442430680619E-2</v>
      </c>
      <c r="K3883">
        <v>1.2941685180707017</v>
      </c>
      <c r="L3883">
        <v>6.2650737115895749E-2</v>
      </c>
      <c r="M3883"/>
      <c r="N3883">
        <v>2.163511957559492E-2</v>
      </c>
      <c r="O3883">
        <v>-0.37845437476219229</v>
      </c>
      <c r="P3883">
        <v>1.1498466000000001</v>
      </c>
      <c r="Q3883">
        <v>11.049295999999998</v>
      </c>
      <c r="R3883">
        <v>35.443577399999995</v>
      </c>
      <c r="S3883">
        <v>36.170799999999993</v>
      </c>
      <c r="T3883">
        <v>29.730902199999999</v>
      </c>
      <c r="U3883"/>
      <c r="V3883"/>
      <c r="W3883">
        <v>6.6546991000000002</v>
      </c>
      <c r="X3883">
        <v>15.185103999999999</v>
      </c>
      <c r="Y3883">
        <v>5.3302307000000004</v>
      </c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/>
      <c r="AW3883"/>
      <c r="AX3883"/>
      <c r="AY3883"/>
      <c r="AZ3883"/>
      <c r="BA3883"/>
      <c r="BB3883"/>
      <c r="BC3883"/>
    </row>
    <row r="3884" spans="1:55" x14ac:dyDescent="0.2">
      <c r="A3884" s="3" t="str">
        <f t="shared" si="60"/>
        <v>RussiaSAR_FAO2015</v>
      </c>
      <c r="B3884" t="s">
        <v>186</v>
      </c>
      <c r="C3884" t="s">
        <v>306</v>
      </c>
      <c r="D3884" t="s">
        <v>148</v>
      </c>
      <c r="E3884" t="s">
        <v>22</v>
      </c>
      <c r="F3884">
        <v>1471.7131605401448</v>
      </c>
      <c r="G3884">
        <v>10.213359669367868</v>
      </c>
      <c r="H3884" t="s">
        <v>220</v>
      </c>
      <c r="I3884" t="s">
        <v>101</v>
      </c>
      <c r="J3884">
        <v>3.2825370577189671E-2</v>
      </c>
      <c r="K3884">
        <v>1.3022222543525197</v>
      </c>
      <c r="L3884">
        <v>6.4987955742026537E-2</v>
      </c>
      <c r="M3884"/>
      <c r="N3884">
        <v>1.9979202202929976E-2</v>
      </c>
      <c r="O3884">
        <v>-0.38718941229747622</v>
      </c>
      <c r="P3884">
        <v>1.1695383000000001</v>
      </c>
      <c r="Q3884">
        <v>11.109825300000001</v>
      </c>
      <c r="R3884">
        <v>34.968002999999996</v>
      </c>
      <c r="S3884">
        <v>36.644480000000001</v>
      </c>
      <c r="T3884">
        <v>29.750078200000001</v>
      </c>
      <c r="U3884"/>
      <c r="V3884"/>
      <c r="W3884">
        <v>2.8577382999999998</v>
      </c>
      <c r="X3884">
        <v>15.185103999999999</v>
      </c>
      <c r="Y3884">
        <v>3.1094238000000005</v>
      </c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/>
      <c r="AW3884"/>
      <c r="AX3884"/>
      <c r="AY3884"/>
      <c r="AZ3884"/>
      <c r="BA3884"/>
      <c r="BB3884"/>
      <c r="BC3884"/>
    </row>
    <row r="3885" spans="1:55" x14ac:dyDescent="0.2">
      <c r="A3885" s="3" t="str">
        <f t="shared" si="60"/>
        <v>RussiaSAR_FAO2016</v>
      </c>
      <c r="B3885" t="s">
        <v>186</v>
      </c>
      <c r="C3885" t="s">
        <v>306</v>
      </c>
      <c r="D3885" t="s">
        <v>148</v>
      </c>
      <c r="E3885" t="s">
        <v>21</v>
      </c>
      <c r="F3885">
        <v>1598.0052250680646</v>
      </c>
      <c r="G3885">
        <v>11.070934515990231</v>
      </c>
      <c r="H3885" t="s">
        <v>210</v>
      </c>
      <c r="I3885" t="s">
        <v>100</v>
      </c>
      <c r="J3885">
        <v>3.5172510412953842E-2</v>
      </c>
      <c r="K3885">
        <v>1.1945951823413936</v>
      </c>
      <c r="L3885">
        <v>6.1209559083524073E-2</v>
      </c>
      <c r="M3885"/>
      <c r="N3885">
        <v>1.6844009633729302E-2</v>
      </c>
      <c r="O3885">
        <v>-0.272648751058647</v>
      </c>
      <c r="P3885">
        <v>1.1984783999999999</v>
      </c>
      <c r="Q3885">
        <v>10.9137559</v>
      </c>
      <c r="R3885">
        <v>34.036039799999998</v>
      </c>
      <c r="S3885">
        <v>38.624016000000005</v>
      </c>
      <c r="T3885">
        <v>29.969603200000002</v>
      </c>
      <c r="U3885"/>
      <c r="V3885"/>
      <c r="W3885">
        <v>6.7901777000000001</v>
      </c>
      <c r="X3885">
        <v>34.533949</v>
      </c>
      <c r="Y3885">
        <v>3.7599548000000005</v>
      </c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/>
      <c r="AV3885"/>
      <c r="AW3885"/>
      <c r="AX3885"/>
      <c r="AY3885"/>
      <c r="AZ3885"/>
      <c r="BA3885"/>
      <c r="BB3885"/>
      <c r="BC3885"/>
    </row>
    <row r="3886" spans="1:55" x14ac:dyDescent="0.2">
      <c r="A3886" s="3" t="str">
        <f t="shared" si="60"/>
        <v>RussiaSAR_FAO2017</v>
      </c>
      <c r="B3886" t="s">
        <v>186</v>
      </c>
      <c r="C3886" t="s">
        <v>306</v>
      </c>
      <c r="D3886" t="s">
        <v>148</v>
      </c>
      <c r="E3886" t="s">
        <v>20</v>
      </c>
      <c r="F3886">
        <v>1629.2399456954608</v>
      </c>
      <c r="G3886">
        <v>11.275271379622351</v>
      </c>
      <c r="H3886" t="s">
        <v>200</v>
      </c>
      <c r="I3886" t="s">
        <v>100</v>
      </c>
      <c r="J3886">
        <v>3.5356943461821083E-2</v>
      </c>
      <c r="K3886">
        <v>1.1924085126544202</v>
      </c>
      <c r="L3886">
        <v>6.0413492760297623E-2</v>
      </c>
      <c r="M3886"/>
      <c r="N3886">
        <v>1.65801489208987E-2</v>
      </c>
      <c r="O3886">
        <v>-0.26940215433561654</v>
      </c>
      <c r="P3886">
        <v>1.0916156999999997</v>
      </c>
      <c r="Q3886">
        <v>10.8905379</v>
      </c>
      <c r="R3886">
        <v>33.598103700000003</v>
      </c>
      <c r="S3886">
        <v>40.009529999999998</v>
      </c>
      <c r="T3886">
        <v>30.028920300000003</v>
      </c>
      <c r="U3886"/>
      <c r="V3886"/>
      <c r="W3886">
        <v>3.8383237000000001</v>
      </c>
      <c r="X3886">
        <v>34.533949</v>
      </c>
      <c r="Y3886">
        <v>2.5688429999999998</v>
      </c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  <c r="AW3886"/>
      <c r="AX3886"/>
      <c r="AY3886"/>
      <c r="AZ3886"/>
      <c r="BA3886"/>
      <c r="BB3886"/>
      <c r="BC3886"/>
    </row>
    <row r="3887" spans="1:55" x14ac:dyDescent="0.2">
      <c r="A3887" s="3" t="str">
        <f t="shared" si="60"/>
        <v>RussiaSAR_FAO2018</v>
      </c>
      <c r="B3887" t="s">
        <v>186</v>
      </c>
      <c r="C3887" t="s">
        <v>306</v>
      </c>
      <c r="D3887" t="s">
        <v>148</v>
      </c>
      <c r="E3887" t="s">
        <v>19</v>
      </c>
      <c r="F3887">
        <v>1718.9058912067492</v>
      </c>
      <c r="G3887">
        <v>11.897365472496025</v>
      </c>
      <c r="H3887" t="s">
        <v>181</v>
      </c>
      <c r="I3887" t="s">
        <v>100</v>
      </c>
      <c r="J3887">
        <v>3.6410765845970056E-2</v>
      </c>
      <c r="K3887">
        <v>1.1799513920713181</v>
      </c>
      <c r="L3887">
        <v>5.7619766501611422E-2</v>
      </c>
      <c r="M3887"/>
      <c r="N3887">
        <v>1.548035095132398E-2</v>
      </c>
      <c r="O3887">
        <v>-0.25305150952425343</v>
      </c>
      <c r="P3887">
        <v>1.0594416</v>
      </c>
      <c r="Q3887">
        <v>10.950449200000001</v>
      </c>
      <c r="R3887">
        <v>33.250780499999998</v>
      </c>
      <c r="S3887">
        <v>38.911974999999998</v>
      </c>
      <c r="T3887">
        <v>30.3914008</v>
      </c>
      <c r="U3887"/>
      <c r="V3887"/>
      <c r="W3887">
        <v>6.7781800999999993</v>
      </c>
      <c r="X3887">
        <v>34.533949</v>
      </c>
      <c r="Y3887">
        <v>4.3958792999999998</v>
      </c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  <c r="AW3887"/>
      <c r="AX3887"/>
      <c r="AY3887"/>
      <c r="AZ3887"/>
      <c r="BA3887"/>
      <c r="BB3887"/>
      <c r="BC3887"/>
    </row>
    <row r="3888" spans="1:55" x14ac:dyDescent="0.2">
      <c r="A3888" s="3" t="str">
        <f t="shared" si="60"/>
        <v>RussiaSAR_FAO2019</v>
      </c>
      <c r="B3888" t="s">
        <v>186</v>
      </c>
      <c r="C3888" t="s">
        <v>306</v>
      </c>
      <c r="D3888" t="s">
        <v>148</v>
      </c>
      <c r="E3888" t="s">
        <v>18</v>
      </c>
      <c r="F3888">
        <v>1765.7497589794136</v>
      </c>
      <c r="G3888">
        <v>12.227653750964535</v>
      </c>
      <c r="H3888" t="s">
        <v>161</v>
      </c>
      <c r="I3888" t="s">
        <v>101</v>
      </c>
      <c r="J3888">
        <v>3.7218146783447585E-2</v>
      </c>
      <c r="K3888">
        <v>1.1740778656511091</v>
      </c>
      <c r="L3888">
        <v>5.6439388428207948E-2</v>
      </c>
      <c r="M3888"/>
      <c r="N3888">
        <v>1.5203452149621908E-2</v>
      </c>
      <c r="O3888">
        <v>-0.24572070622893882</v>
      </c>
      <c r="P3888">
        <v>1.1212635</v>
      </c>
      <c r="Q3888">
        <v>10.9053995</v>
      </c>
      <c r="R3888">
        <v>32.8558314</v>
      </c>
      <c r="S3888">
        <v>40.517527000000001</v>
      </c>
      <c r="T3888">
        <v>30.627826599999999</v>
      </c>
      <c r="U3888"/>
      <c r="V3888"/>
      <c r="W3888">
        <v>5.5500769999999999</v>
      </c>
      <c r="X3888">
        <v>34.533949</v>
      </c>
      <c r="Y3888">
        <v>5.0154551000000014</v>
      </c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  <c r="AW3888"/>
      <c r="AX3888"/>
      <c r="AY3888"/>
      <c r="AZ3888"/>
      <c r="BA3888"/>
      <c r="BB3888"/>
      <c r="BC3888"/>
    </row>
    <row r="3889" spans="1:55" x14ac:dyDescent="0.2">
      <c r="A3889" s="3" t="str">
        <f t="shared" si="60"/>
        <v>RussiaSAR_FAO2020</v>
      </c>
      <c r="B3889" t="s">
        <v>186</v>
      </c>
      <c r="C3889" t="s">
        <v>306</v>
      </c>
      <c r="D3889" t="s">
        <v>148</v>
      </c>
      <c r="E3889" t="s">
        <v>107</v>
      </c>
      <c r="F3889">
        <v>1677.0729253517761</v>
      </c>
      <c r="G3889">
        <v>11.640427473102923</v>
      </c>
      <c r="H3889" t="s">
        <v>233</v>
      </c>
      <c r="I3889" t="s">
        <v>100</v>
      </c>
      <c r="J3889">
        <v>3.7208921240692139E-2</v>
      </c>
      <c r="K3889">
        <v>1.1825852992091439</v>
      </c>
      <c r="L3889">
        <v>5.9790314078022204E-2</v>
      </c>
      <c r="M3889"/>
      <c r="N3889">
        <v>1.6178018904497129E-2</v>
      </c>
      <c r="O3889">
        <v>-0.25855363219166339</v>
      </c>
      <c r="P3889">
        <v>1.1520977999999999</v>
      </c>
      <c r="Q3889">
        <v>11.0322961</v>
      </c>
      <c r="R3889">
        <v>32.714081399999998</v>
      </c>
      <c r="S3889">
        <v>42.631912999999997</v>
      </c>
      <c r="T3889">
        <v>30.774105899999999</v>
      </c>
      <c r="U3889"/>
      <c r="V3889"/>
      <c r="W3889">
        <v>3.1503517999999997</v>
      </c>
      <c r="X3889">
        <v>34.533949</v>
      </c>
      <c r="Y3889">
        <v>5.2319598000000003</v>
      </c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/>
      <c r="AW3889"/>
      <c r="AX3889"/>
      <c r="AY3889"/>
      <c r="AZ3889"/>
      <c r="BA3889"/>
      <c r="BB3889"/>
      <c r="BC3889"/>
    </row>
    <row r="3890" spans="1:55" x14ac:dyDescent="0.2">
      <c r="A3890" s="3" t="str">
        <f t="shared" si="60"/>
        <v>RwandaAR4_FAO1990</v>
      </c>
      <c r="B3890" t="s">
        <v>187</v>
      </c>
      <c r="C3890" t="s">
        <v>188</v>
      </c>
      <c r="D3890" t="s">
        <v>142</v>
      </c>
      <c r="E3890" t="s">
        <v>79</v>
      </c>
      <c r="F3890">
        <v>5.2237943019999999</v>
      </c>
      <c r="G3890">
        <v>0.71363680603806412</v>
      </c>
      <c r="H3890" t="s">
        <v>319</v>
      </c>
      <c r="I3890" t="s">
        <v>177</v>
      </c>
      <c r="J3890">
        <v>1.6143146948287051E-4</v>
      </c>
      <c r="K3890">
        <v>0.21505440969792614</v>
      </c>
      <c r="L3890">
        <v>4.2110425733222143E-2</v>
      </c>
      <c r="M3890"/>
      <c r="N3890">
        <v>4.8929951147222636E-3</v>
      </c>
      <c r="O3890">
        <v>0.73794216945412938</v>
      </c>
      <c r="P3890">
        <v>1.1927500000000001E-2</v>
      </c>
      <c r="Q3890">
        <v>4.3504800000000003E-2</v>
      </c>
      <c r="R3890">
        <v>0.69157000000000002</v>
      </c>
      <c r="S3890">
        <v>0.75253939999999997</v>
      </c>
      <c r="T3890">
        <v>2.3374771000000001</v>
      </c>
      <c r="U3890"/>
      <c r="V3890"/>
      <c r="W3890">
        <v>3.6565999999999994E-3</v>
      </c>
      <c r="X3890">
        <v>1.3217764999999999</v>
      </c>
      <c r="Y3890">
        <v>1.8119099999999999E-2</v>
      </c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/>
      <c r="AV3890"/>
      <c r="AW3890"/>
      <c r="AX3890"/>
      <c r="AY3890"/>
      <c r="AZ3890"/>
      <c r="BA3890"/>
      <c r="BB3890"/>
      <c r="BC3890"/>
    </row>
    <row r="3891" spans="1:55" x14ac:dyDescent="0.2">
      <c r="A3891" s="3" t="str">
        <f t="shared" si="60"/>
        <v>RwandaAR4_FAO1991</v>
      </c>
      <c r="B3891" t="s">
        <v>187</v>
      </c>
      <c r="C3891" t="s">
        <v>188</v>
      </c>
      <c r="D3891" t="s">
        <v>142</v>
      </c>
      <c r="E3891" t="s">
        <v>78</v>
      </c>
      <c r="F3891">
        <v>5.200025855999999</v>
      </c>
      <c r="G3891">
        <v>0.69466303145966268</v>
      </c>
      <c r="H3891" t="s">
        <v>319</v>
      </c>
      <c r="I3891" t="s">
        <v>177</v>
      </c>
      <c r="J3891">
        <v>1.5981394602157802E-4</v>
      </c>
      <c r="K3891">
        <v>0.20328745073070653</v>
      </c>
      <c r="L3891">
        <v>4.0956153276480944E-2</v>
      </c>
      <c r="M3891"/>
      <c r="N3891">
        <v>4.8749757601205292E-3</v>
      </c>
      <c r="O3891">
        <v>0.750881420232692</v>
      </c>
      <c r="P3891">
        <v>1.1899999999999999E-2</v>
      </c>
      <c r="Q3891">
        <v>4.7864799999999999E-2</v>
      </c>
      <c r="R3891">
        <v>0.71544999999999992</v>
      </c>
      <c r="S3891">
        <v>0.77471060000000003</v>
      </c>
      <c r="T3891">
        <v>2.3374771000000001</v>
      </c>
      <c r="U3891"/>
      <c r="V3891"/>
      <c r="W3891">
        <v>3.6565999999999994E-3</v>
      </c>
      <c r="X3891">
        <v>1.3217764999999999</v>
      </c>
      <c r="Y3891">
        <v>1.8119099999999999E-2</v>
      </c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/>
      <c r="AV3891"/>
      <c r="AW3891"/>
      <c r="AX3891"/>
      <c r="AY3891"/>
      <c r="AZ3891"/>
      <c r="BA3891"/>
      <c r="BB3891"/>
      <c r="BC3891"/>
    </row>
    <row r="3892" spans="1:55" x14ac:dyDescent="0.2">
      <c r="A3892" s="3" t="str">
        <f t="shared" si="60"/>
        <v>RwandaAR4_FAO1992</v>
      </c>
      <c r="B3892" t="s">
        <v>187</v>
      </c>
      <c r="C3892" t="s">
        <v>188</v>
      </c>
      <c r="D3892" t="s">
        <v>142</v>
      </c>
      <c r="E3892" t="s">
        <v>76</v>
      </c>
      <c r="F3892">
        <v>5.1305070099999996</v>
      </c>
      <c r="G3892">
        <v>0.67002320036232521</v>
      </c>
      <c r="H3892" t="s">
        <v>317</v>
      </c>
      <c r="I3892" t="s">
        <v>215</v>
      </c>
      <c r="J3892">
        <v>1.5814575770169365E-4</v>
      </c>
      <c r="K3892">
        <v>0.20383950318391633</v>
      </c>
      <c r="L3892">
        <v>4.0146112187068241E-2</v>
      </c>
      <c r="M3892"/>
      <c r="N3892">
        <v>4.9020496319329664E-3</v>
      </c>
      <c r="O3892">
        <v>0.75111233499708252</v>
      </c>
      <c r="P3892">
        <v>1.1724999999999999E-2</v>
      </c>
      <c r="Q3892">
        <v>4.7292199999999993E-2</v>
      </c>
      <c r="R3892">
        <v>0.68742499999999995</v>
      </c>
      <c r="S3892">
        <v>0.75340359999999995</v>
      </c>
      <c r="T3892">
        <v>2.3374771000000001</v>
      </c>
      <c r="U3892"/>
      <c r="V3892"/>
      <c r="W3892">
        <v>3.6565999999999994E-3</v>
      </c>
      <c r="X3892">
        <v>1.3217764999999999</v>
      </c>
      <c r="Y3892">
        <v>1.8119099999999999E-2</v>
      </c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/>
      <c r="AW3892"/>
      <c r="AX3892"/>
      <c r="AY3892"/>
      <c r="AZ3892"/>
      <c r="BA3892"/>
      <c r="BB3892"/>
      <c r="BC3892"/>
    </row>
    <row r="3893" spans="1:55" x14ac:dyDescent="0.2">
      <c r="A3893" s="3" t="str">
        <f t="shared" si="60"/>
        <v>RwandaAR4_FAO1993</v>
      </c>
      <c r="B3893" t="s">
        <v>187</v>
      </c>
      <c r="C3893" t="s">
        <v>188</v>
      </c>
      <c r="D3893" t="s">
        <v>142</v>
      </c>
      <c r="E3893" t="s">
        <v>73</v>
      </c>
      <c r="F3893">
        <v>5.0484788649999999</v>
      </c>
      <c r="G3893">
        <v>0.63866475873969286</v>
      </c>
      <c r="H3893" t="s">
        <v>317</v>
      </c>
      <c r="I3893" t="s">
        <v>215</v>
      </c>
      <c r="J3893">
        <v>1.5489157502048383E-4</v>
      </c>
      <c r="K3893">
        <v>0.2058243735957484</v>
      </c>
      <c r="L3893">
        <v>3.9411230653928868E-2</v>
      </c>
      <c r="M3893"/>
      <c r="N3893">
        <v>4.9420826881088663E-3</v>
      </c>
      <c r="O3893">
        <v>0.74982231306221381</v>
      </c>
      <c r="P3893">
        <v>8.7500000000000008E-3</v>
      </c>
      <c r="Q3893">
        <v>4.67196E-2</v>
      </c>
      <c r="R3893">
        <v>0.656775</v>
      </c>
      <c r="S3893">
        <v>0.72244140000000001</v>
      </c>
      <c r="T3893">
        <v>2.3374771000000001</v>
      </c>
      <c r="U3893"/>
      <c r="V3893"/>
      <c r="W3893">
        <v>3.6565999999999994E-3</v>
      </c>
      <c r="X3893">
        <v>1.3217764999999999</v>
      </c>
      <c r="Y3893">
        <v>1.8119099999999999E-2</v>
      </c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  <c r="AW3893"/>
      <c r="AX3893"/>
      <c r="AY3893"/>
      <c r="AZ3893"/>
      <c r="BA3893"/>
      <c r="BB3893"/>
      <c r="BC3893"/>
    </row>
    <row r="3894" spans="1:55" x14ac:dyDescent="0.2">
      <c r="A3894" s="3" t="str">
        <f t="shared" si="60"/>
        <v>RwandaAR4_FAO1994</v>
      </c>
      <c r="B3894" t="s">
        <v>187</v>
      </c>
      <c r="C3894" t="s">
        <v>188</v>
      </c>
      <c r="D3894" t="s">
        <v>142</v>
      </c>
      <c r="E3894" t="s">
        <v>70</v>
      </c>
      <c r="F3894">
        <v>4.8758253189999996</v>
      </c>
      <c r="G3894">
        <v>0.72420435577887798</v>
      </c>
      <c r="H3894" t="s">
        <v>316</v>
      </c>
      <c r="I3894" t="s">
        <v>178</v>
      </c>
      <c r="J3894">
        <v>1.4836009838489631E-4</v>
      </c>
      <c r="K3894">
        <v>0.20000716518696107</v>
      </c>
      <c r="L3894">
        <v>3.9370487341283691E-2</v>
      </c>
      <c r="M3894"/>
      <c r="N3894">
        <v>8.456004327992622E-4</v>
      </c>
      <c r="O3894">
        <v>0.75977674703895604</v>
      </c>
      <c r="P3894">
        <v>2.9749999999999998E-3</v>
      </c>
      <c r="Q3894">
        <v>4.6152600000000002E-2</v>
      </c>
      <c r="R3894">
        <v>0.62234</v>
      </c>
      <c r="S3894">
        <v>0.68340339999999988</v>
      </c>
      <c r="T3894">
        <v>2.3374771000000001</v>
      </c>
      <c r="U3894"/>
      <c r="V3894"/>
      <c r="W3894">
        <v>3.6565999999999994E-3</v>
      </c>
      <c r="X3894">
        <v>1.3217764999999999</v>
      </c>
      <c r="Y3894">
        <v>1.8119099999999999E-2</v>
      </c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/>
      <c r="AW3894"/>
      <c r="AX3894"/>
      <c r="AY3894"/>
      <c r="AZ3894"/>
      <c r="BA3894"/>
      <c r="BB3894"/>
      <c r="BC3894"/>
    </row>
    <row r="3895" spans="1:55" x14ac:dyDescent="0.2">
      <c r="A3895" s="3" t="str">
        <f t="shared" si="60"/>
        <v>RwandaAR4_FAO1995</v>
      </c>
      <c r="B3895" t="s">
        <v>187</v>
      </c>
      <c r="C3895" t="s">
        <v>188</v>
      </c>
      <c r="D3895" t="s">
        <v>142</v>
      </c>
      <c r="E3895" t="s">
        <v>68</v>
      </c>
      <c r="F3895">
        <v>5.0653319730000002</v>
      </c>
      <c r="G3895">
        <v>0.89070225344331022</v>
      </c>
      <c r="H3895" t="s">
        <v>316</v>
      </c>
      <c r="I3895" t="s">
        <v>177</v>
      </c>
      <c r="J3895">
        <v>1.5061266727277206E-4</v>
      </c>
      <c r="K3895">
        <v>0.26821539185226467</v>
      </c>
      <c r="L3895">
        <v>3.6514975521032847E-2</v>
      </c>
      <c r="M3895"/>
      <c r="N3895">
        <v>8.0725212519057129E-4</v>
      </c>
      <c r="O3895">
        <v>0.69446238050151188</v>
      </c>
      <c r="P3895">
        <v>1.1025E-3</v>
      </c>
      <c r="Q3895">
        <v>3.7065300000000002E-2</v>
      </c>
      <c r="R3895">
        <v>0.50446499999999994</v>
      </c>
      <c r="S3895">
        <v>0.60082759999999991</v>
      </c>
      <c r="T3895">
        <v>2.3626958</v>
      </c>
      <c r="U3895"/>
      <c r="V3895"/>
      <c r="W3895">
        <v>3.6565999999999994E-3</v>
      </c>
      <c r="X3895">
        <v>1.3217764999999999</v>
      </c>
      <c r="Y3895">
        <v>1.8119099999999999E-2</v>
      </c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/>
      <c r="AW3895"/>
      <c r="AX3895"/>
      <c r="AY3895"/>
      <c r="AZ3895"/>
      <c r="BA3895"/>
      <c r="BB3895"/>
      <c r="BC3895"/>
    </row>
    <row r="3896" spans="1:55" x14ac:dyDescent="0.2">
      <c r="A3896" s="3" t="str">
        <f t="shared" si="60"/>
        <v>RwandaAR4_FAO1996</v>
      </c>
      <c r="B3896" t="s">
        <v>187</v>
      </c>
      <c r="C3896" t="s">
        <v>188</v>
      </c>
      <c r="D3896" t="s">
        <v>142</v>
      </c>
      <c r="E3896" t="s">
        <v>65</v>
      </c>
      <c r="F3896">
        <v>5.2614380079999998</v>
      </c>
      <c r="G3896">
        <v>0.78347556745504054</v>
      </c>
      <c r="H3896" t="s">
        <v>314</v>
      </c>
      <c r="I3896" t="s">
        <v>178</v>
      </c>
      <c r="J3896">
        <v>1.5478484752644433E-4</v>
      </c>
      <c r="K3896">
        <v>0.2695650880697405</v>
      </c>
      <c r="L3896">
        <v>3.7210171003120934E-2</v>
      </c>
      <c r="M3896"/>
      <c r="N3896">
        <v>3.2367577027622371E-3</v>
      </c>
      <c r="O3896">
        <v>0.68998798322437627</v>
      </c>
      <c r="P3896">
        <v>3.5000000000000005E-3</v>
      </c>
      <c r="Q3896">
        <v>4.12451E-2</v>
      </c>
      <c r="R3896">
        <v>0.5669749999999999</v>
      </c>
      <c r="S3896">
        <v>0.64969959999999993</v>
      </c>
      <c r="T3896">
        <v>2.3584315999999999</v>
      </c>
      <c r="U3896"/>
      <c r="V3896"/>
      <c r="W3896">
        <v>7.4695000000000004E-3</v>
      </c>
      <c r="X3896">
        <v>1.3217764999999999</v>
      </c>
      <c r="Y3896">
        <v>1.0852000000000001E-2</v>
      </c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/>
      <c r="AW3896"/>
      <c r="AX3896"/>
      <c r="AY3896"/>
      <c r="AZ3896"/>
      <c r="BA3896"/>
      <c r="BB3896"/>
      <c r="BC3896"/>
    </row>
    <row r="3897" spans="1:55" x14ac:dyDescent="0.2">
      <c r="A3897" s="3" t="str">
        <f t="shared" si="60"/>
        <v>RwandaAR4_FAO1997</v>
      </c>
      <c r="B3897" t="s">
        <v>187</v>
      </c>
      <c r="C3897" t="s">
        <v>188</v>
      </c>
      <c r="D3897" t="s">
        <v>142</v>
      </c>
      <c r="E3897" t="s">
        <v>64</v>
      </c>
      <c r="F3897">
        <v>5.6217212420000005</v>
      </c>
      <c r="G3897">
        <v>0.73326173942169892</v>
      </c>
      <c r="H3897" t="s">
        <v>314</v>
      </c>
      <c r="I3897" t="s">
        <v>178</v>
      </c>
      <c r="J3897">
        <v>1.591501046615084E-4</v>
      </c>
      <c r="K3897">
        <v>0.29763126415793917</v>
      </c>
      <c r="L3897">
        <v>3.6749873056050049E-2</v>
      </c>
      <c r="M3897"/>
      <c r="N3897">
        <v>4.3634322912946737E-3</v>
      </c>
      <c r="O3897">
        <v>0.66125543049471602</v>
      </c>
      <c r="P3897">
        <v>5.6574999999999993E-3</v>
      </c>
      <c r="Q3897">
        <v>4.4166499999999997E-2</v>
      </c>
      <c r="R3897">
        <v>0.60770749999999996</v>
      </c>
      <c r="S3897">
        <v>0.67562559999999994</v>
      </c>
      <c r="T3897">
        <v>2.3588701999999997</v>
      </c>
      <c r="U3897"/>
      <c r="V3897"/>
      <c r="W3897">
        <v>1.7824E-2</v>
      </c>
      <c r="X3897">
        <v>1.3217764999999999</v>
      </c>
      <c r="Y3897">
        <v>1.39512E-2</v>
      </c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/>
      <c r="AV3897"/>
      <c r="AW3897"/>
      <c r="AX3897"/>
      <c r="AY3897"/>
      <c r="AZ3897"/>
      <c r="BA3897"/>
      <c r="BB3897"/>
      <c r="BC3897"/>
    </row>
    <row r="3898" spans="1:55" x14ac:dyDescent="0.2">
      <c r="A3898" s="3" t="str">
        <f t="shared" si="60"/>
        <v>RwandaAR4_FAO1998</v>
      </c>
      <c r="B3898" t="s">
        <v>187</v>
      </c>
      <c r="C3898" t="s">
        <v>188</v>
      </c>
      <c r="D3898" t="s">
        <v>142</v>
      </c>
      <c r="E3898" t="s">
        <v>62</v>
      </c>
      <c r="F3898">
        <v>5.6162987759999998</v>
      </c>
      <c r="G3898">
        <v>0.70960842539368474</v>
      </c>
      <c r="H3898" t="s">
        <v>319</v>
      </c>
      <c r="I3898" t="s">
        <v>178</v>
      </c>
      <c r="J3898">
        <v>1.6121973947242672E-4</v>
      </c>
      <c r="K3898">
        <v>0.27121064258708166</v>
      </c>
      <c r="L3898">
        <v>3.8711629254675535E-2</v>
      </c>
      <c r="M3898"/>
      <c r="N3898">
        <v>4.1878113928887602E-3</v>
      </c>
      <c r="O3898">
        <v>0.68588991676535405</v>
      </c>
      <c r="P3898">
        <v>7.2525000000000003E-3</v>
      </c>
      <c r="Q3898">
        <v>4.3901700000000002E-2</v>
      </c>
      <c r="R3898">
        <v>0.68622249999999996</v>
      </c>
      <c r="S3898">
        <v>0.71961039999999998</v>
      </c>
      <c r="T3898">
        <v>2.3583533000000001</v>
      </c>
      <c r="U3898"/>
      <c r="V3898"/>
      <c r="W3898">
        <v>2.7020499999999999E-2</v>
      </c>
      <c r="X3898">
        <v>1.3217764999999999</v>
      </c>
      <c r="Y3898">
        <v>1.6459899999999996E-2</v>
      </c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/>
      <c r="AV3898"/>
      <c r="AW3898"/>
      <c r="AX3898"/>
      <c r="AY3898"/>
      <c r="AZ3898"/>
      <c r="BA3898"/>
      <c r="BB3898"/>
      <c r="BC3898"/>
    </row>
    <row r="3899" spans="1:55" x14ac:dyDescent="0.2">
      <c r="A3899" s="3" t="str">
        <f t="shared" si="60"/>
        <v>RwandaAR4_FAO1999</v>
      </c>
      <c r="B3899" t="s">
        <v>187</v>
      </c>
      <c r="C3899" t="s">
        <v>188</v>
      </c>
      <c r="D3899" t="s">
        <v>142</v>
      </c>
      <c r="E3899" t="s">
        <v>60</v>
      </c>
      <c r="F3899">
        <v>5.8345065109999998</v>
      </c>
      <c r="G3899">
        <v>0.72844036914762267</v>
      </c>
      <c r="H3899" t="s">
        <v>316</v>
      </c>
      <c r="I3899" t="s">
        <v>177</v>
      </c>
      <c r="J3899">
        <v>1.6747608427070723E-4</v>
      </c>
      <c r="K3899">
        <v>0.27047703126644096</v>
      </c>
      <c r="L3899">
        <v>3.9118066038610337E-2</v>
      </c>
      <c r="M3899"/>
      <c r="N3899">
        <v>4.4716721029981902E-3</v>
      </c>
      <c r="O3899">
        <v>0.68593323059195044</v>
      </c>
      <c r="P3899">
        <v>8.6075000000000006E-3</v>
      </c>
      <c r="Q3899">
        <v>5.3768100000000006E-2</v>
      </c>
      <c r="R3899">
        <v>0.78708</v>
      </c>
      <c r="S3899">
        <v>0.78365059999999997</v>
      </c>
      <c r="T3899">
        <v>2.3567016000000001</v>
      </c>
      <c r="U3899"/>
      <c r="V3899"/>
      <c r="W3899">
        <v>7.0925999999999993E-3</v>
      </c>
      <c r="X3899">
        <v>1.3217764999999999</v>
      </c>
      <c r="Y3899">
        <v>1.1078700000000002E-2</v>
      </c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/>
      <c r="AU3899"/>
      <c r="AV3899"/>
      <c r="AW3899"/>
      <c r="AX3899"/>
      <c r="AY3899"/>
      <c r="AZ3899"/>
      <c r="BA3899"/>
      <c r="BB3899"/>
      <c r="BC3899"/>
    </row>
    <row r="3900" spans="1:55" x14ac:dyDescent="0.2">
      <c r="A3900" s="3" t="str">
        <f t="shared" si="60"/>
        <v>RwandaAR4_FAO2000</v>
      </c>
      <c r="B3900" t="s">
        <v>187</v>
      </c>
      <c r="C3900" t="s">
        <v>188</v>
      </c>
      <c r="D3900" t="s">
        <v>142</v>
      </c>
      <c r="E3900" t="s">
        <v>58</v>
      </c>
      <c r="F3900">
        <v>5.6642080449999996</v>
      </c>
      <c r="G3900">
        <v>0.69842364089519715</v>
      </c>
      <c r="H3900" t="s">
        <v>314</v>
      </c>
      <c r="I3900" t="s">
        <v>178</v>
      </c>
      <c r="J3900">
        <v>1.5932540681440311E-4</v>
      </c>
      <c r="K3900">
        <v>0.24582430393409044</v>
      </c>
      <c r="L3900">
        <v>4.2204160422924582E-2</v>
      </c>
      <c r="M3900"/>
      <c r="N3900">
        <v>4.9115427574306205E-3</v>
      </c>
      <c r="O3900">
        <v>0.70705999288555432</v>
      </c>
      <c r="P3900">
        <v>7.4650000000000003E-3</v>
      </c>
      <c r="Q3900">
        <v>5.5564500000000003E-2</v>
      </c>
      <c r="R3900">
        <v>0.77380000000000004</v>
      </c>
      <c r="S3900">
        <v>0.80382520000000002</v>
      </c>
      <c r="T3900">
        <v>2.3567016000000001</v>
      </c>
      <c r="U3900"/>
      <c r="V3900"/>
      <c r="W3900">
        <v>5.6652000000000004E-3</v>
      </c>
      <c r="X3900">
        <v>1.3217764999999999</v>
      </c>
      <c r="Y3900">
        <v>6.1783999999999997E-3</v>
      </c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  <c r="AW3900"/>
      <c r="AX3900"/>
      <c r="AY3900"/>
      <c r="AZ3900"/>
      <c r="BA3900"/>
      <c r="BB3900"/>
      <c r="BC3900"/>
    </row>
    <row r="3901" spans="1:55" x14ac:dyDescent="0.2">
      <c r="A3901" s="3" t="str">
        <f t="shared" si="60"/>
        <v>RwandaAR4_FAO2001</v>
      </c>
      <c r="B3901" t="s">
        <v>187</v>
      </c>
      <c r="C3901" t="s">
        <v>188</v>
      </c>
      <c r="D3901" t="s">
        <v>142</v>
      </c>
      <c r="E3901" t="s">
        <v>55</v>
      </c>
      <c r="F3901">
        <v>5.5935143400000005</v>
      </c>
      <c r="G3901">
        <v>0.68015010564886114</v>
      </c>
      <c r="H3901" t="s">
        <v>318</v>
      </c>
      <c r="I3901" t="s">
        <v>191</v>
      </c>
      <c r="J3901">
        <v>1.5700989920873644E-4</v>
      </c>
      <c r="K3901">
        <v>0.2500217063893323</v>
      </c>
      <c r="L3901">
        <v>4.4596013317809782E-2</v>
      </c>
      <c r="M3901"/>
      <c r="N3901">
        <v>6.3198193213177666E-3</v>
      </c>
      <c r="O3901">
        <v>0.69906246097154012</v>
      </c>
      <c r="P3901">
        <v>8.9075000000000005E-3</v>
      </c>
      <c r="Q3901">
        <v>5.9628699999999993E-2</v>
      </c>
      <c r="R3901">
        <v>0.84906000000000004</v>
      </c>
      <c r="S3901">
        <v>0.85236940000000005</v>
      </c>
      <c r="T3901">
        <v>2.3488542000000003</v>
      </c>
      <c r="U3901"/>
      <c r="V3901"/>
      <c r="W3901"/>
      <c r="X3901">
        <v>1.0366541999999999</v>
      </c>
      <c r="Y3901">
        <v>7.3293999999999998E-3</v>
      </c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/>
      <c r="AW3901"/>
      <c r="AX3901"/>
      <c r="AY3901"/>
      <c r="AZ3901"/>
      <c r="BA3901"/>
      <c r="BB3901"/>
      <c r="BC3901"/>
    </row>
    <row r="3902" spans="1:55" x14ac:dyDescent="0.2">
      <c r="A3902" s="3" t="str">
        <f t="shared" si="60"/>
        <v>RwandaAR4_FAO2002</v>
      </c>
      <c r="B3902" t="s">
        <v>187</v>
      </c>
      <c r="C3902" t="s">
        <v>188</v>
      </c>
      <c r="D3902" t="s">
        <v>142</v>
      </c>
      <c r="E3902" t="s">
        <v>52</v>
      </c>
      <c r="F3902">
        <v>5.8224977340000006</v>
      </c>
      <c r="G3902">
        <v>0.69544731570967433</v>
      </c>
      <c r="H3902" t="s">
        <v>317</v>
      </c>
      <c r="I3902" t="s">
        <v>236</v>
      </c>
      <c r="J3902">
        <v>1.5932276444542771E-4</v>
      </c>
      <c r="K3902">
        <v>0.2607987275173751</v>
      </c>
      <c r="L3902">
        <v>4.4627537162043651E-2</v>
      </c>
      <c r="M3902"/>
      <c r="N3902">
        <v>6.6792640850515091E-3</v>
      </c>
      <c r="O3902">
        <v>0.68789447123552971</v>
      </c>
      <c r="P3902">
        <v>1.124E-2</v>
      </c>
      <c r="Q3902">
        <v>6.4028699999999994E-2</v>
      </c>
      <c r="R3902">
        <v>0.8718475</v>
      </c>
      <c r="S3902">
        <v>0.87904039999999994</v>
      </c>
      <c r="T3902">
        <v>2.3364133000000002</v>
      </c>
      <c r="U3902"/>
      <c r="V3902"/>
      <c r="W3902">
        <v>1.7845099999999999E-2</v>
      </c>
      <c r="X3902">
        <v>1.0366541999999999</v>
      </c>
      <c r="Y3902">
        <v>3.6088800000000004E-2</v>
      </c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/>
      <c r="AW3902"/>
      <c r="AX3902"/>
      <c r="AY3902"/>
      <c r="AZ3902"/>
      <c r="BA3902"/>
      <c r="BB3902"/>
      <c r="BC3902"/>
    </row>
    <row r="3903" spans="1:55" x14ac:dyDescent="0.2">
      <c r="A3903" s="3" t="str">
        <f t="shared" si="60"/>
        <v>RwandaAR4_FAO2003</v>
      </c>
      <c r="B3903" t="s">
        <v>187</v>
      </c>
      <c r="C3903" t="s">
        <v>188</v>
      </c>
      <c r="D3903" t="s">
        <v>142</v>
      </c>
      <c r="E3903" t="s">
        <v>50</v>
      </c>
      <c r="F3903">
        <v>5.911098859</v>
      </c>
      <c r="G3903">
        <v>0.68990480605023907</v>
      </c>
      <c r="H3903" t="s">
        <v>317</v>
      </c>
      <c r="I3903" t="s">
        <v>221</v>
      </c>
      <c r="J3903">
        <v>1.5749690750674859E-4</v>
      </c>
      <c r="K3903">
        <v>0.23762079327457247</v>
      </c>
      <c r="L3903">
        <v>4.0627143062301474E-2</v>
      </c>
      <c r="M3903"/>
      <c r="N3903">
        <v>6.7855403803524852E-3</v>
      </c>
      <c r="O3903">
        <v>0.71496652328277366</v>
      </c>
      <c r="P3903">
        <v>1.33125E-2</v>
      </c>
      <c r="Q3903">
        <v>7.0573499999999997E-2</v>
      </c>
      <c r="R3903">
        <v>1.0268550000000001</v>
      </c>
      <c r="S3903">
        <v>0.97121179999999996</v>
      </c>
      <c r="T3903">
        <v>2.3334514</v>
      </c>
      <c r="U3903"/>
      <c r="V3903"/>
      <c r="W3903"/>
      <c r="X3903">
        <v>1.0366541999999999</v>
      </c>
      <c r="Y3903">
        <v>2.0767400000000002E-2</v>
      </c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/>
      <c r="AW3903"/>
      <c r="AX3903"/>
      <c r="AY3903"/>
      <c r="AZ3903"/>
      <c r="BA3903"/>
      <c r="BB3903"/>
      <c r="BC3903"/>
    </row>
    <row r="3904" spans="1:55" x14ac:dyDescent="0.2">
      <c r="A3904" s="3" t="str">
        <f t="shared" si="60"/>
        <v>RwandaAR4_FAO2004</v>
      </c>
      <c r="B3904" t="s">
        <v>187</v>
      </c>
      <c r="C3904" t="s">
        <v>188</v>
      </c>
      <c r="D3904" t="s">
        <v>142</v>
      </c>
      <c r="E3904" t="s">
        <v>46</v>
      </c>
      <c r="F3904">
        <v>6.0177364840000003</v>
      </c>
      <c r="G3904">
        <v>0.68446736814184683</v>
      </c>
      <c r="H3904" t="s">
        <v>318</v>
      </c>
      <c r="I3904" t="s">
        <v>221</v>
      </c>
      <c r="J3904">
        <v>1.5297644573297465E-4</v>
      </c>
      <c r="K3904">
        <v>0.22975416149844161</v>
      </c>
      <c r="L3904">
        <v>3.6634768668610915E-2</v>
      </c>
      <c r="M3904"/>
      <c r="N3904">
        <v>6.5539593009536646E-3</v>
      </c>
      <c r="O3904">
        <v>0.72705711053199373</v>
      </c>
      <c r="P3904">
        <v>2.1292499999999999E-2</v>
      </c>
      <c r="Q3904">
        <v>9.0893000000000002E-2</v>
      </c>
      <c r="R3904">
        <v>1.0968899999999999</v>
      </c>
      <c r="S3904">
        <v>1.028249</v>
      </c>
      <c r="T3904">
        <v>2.3288290000000003</v>
      </c>
      <c r="U3904"/>
      <c r="V3904"/>
      <c r="W3904"/>
      <c r="X3904">
        <v>1.0366541999999999</v>
      </c>
      <c r="Y3904">
        <v>1.6016499999999999E-2</v>
      </c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/>
      <c r="AW3904"/>
      <c r="AX3904"/>
      <c r="AY3904"/>
      <c r="AZ3904"/>
      <c r="BA3904"/>
      <c r="BB3904"/>
      <c r="BC3904"/>
    </row>
    <row r="3905" spans="1:55" x14ac:dyDescent="0.2">
      <c r="A3905" s="3" t="str">
        <f t="shared" si="60"/>
        <v>RwandaAR4_FAO2005</v>
      </c>
      <c r="B3905" t="s">
        <v>187</v>
      </c>
      <c r="C3905" t="s">
        <v>188</v>
      </c>
      <c r="D3905" t="s">
        <v>142</v>
      </c>
      <c r="E3905" t="s">
        <v>43</v>
      </c>
      <c r="F3905">
        <v>6.0779963090000004</v>
      </c>
      <c r="G3905">
        <v>0.67336527507010357</v>
      </c>
      <c r="H3905" t="s">
        <v>317</v>
      </c>
      <c r="I3905" t="s">
        <v>191</v>
      </c>
      <c r="J3905">
        <v>1.5103425519988765E-4</v>
      </c>
      <c r="K3905">
        <v>0.2191511696095701</v>
      </c>
      <c r="L3905">
        <v>3.3031561520153602E-2</v>
      </c>
      <c r="M3905"/>
      <c r="N3905">
        <v>6.2356076037557865E-3</v>
      </c>
      <c r="O3905">
        <v>0.74158166126652059</v>
      </c>
      <c r="P3905">
        <v>2.4362500000000002E-2</v>
      </c>
      <c r="Q3905">
        <v>0.1034886</v>
      </c>
      <c r="R3905">
        <v>1.1524725</v>
      </c>
      <c r="S3905">
        <v>1.0870443999999999</v>
      </c>
      <c r="T3905">
        <v>2.3322910000000001</v>
      </c>
      <c r="U3905"/>
      <c r="V3905"/>
      <c r="W3905">
        <v>3.9360000000000003E-4</v>
      </c>
      <c r="X3905">
        <v>1.0366541999999999</v>
      </c>
      <c r="Y3905">
        <v>1.5146999999999999E-2</v>
      </c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/>
      <c r="AW3905"/>
      <c r="AX3905"/>
      <c r="AY3905"/>
      <c r="AZ3905"/>
      <c r="BA3905"/>
      <c r="BB3905"/>
      <c r="BC3905"/>
    </row>
    <row r="3906" spans="1:55" x14ac:dyDescent="0.2">
      <c r="A3906" s="3" t="str">
        <f t="shared" si="60"/>
        <v>RwandaAR4_FAO2006</v>
      </c>
      <c r="B3906" t="s">
        <v>187</v>
      </c>
      <c r="C3906" t="s">
        <v>188</v>
      </c>
      <c r="D3906" t="s">
        <v>142</v>
      </c>
      <c r="E3906" t="s">
        <v>39</v>
      </c>
      <c r="F3906">
        <v>6.3493677989999995</v>
      </c>
      <c r="G3906">
        <v>0.68493231860485138</v>
      </c>
      <c r="H3906" t="s">
        <v>318</v>
      </c>
      <c r="I3906" t="s">
        <v>221</v>
      </c>
      <c r="J3906">
        <v>1.5229597830405557E-4</v>
      </c>
      <c r="K3906">
        <v>0.21268259183421107</v>
      </c>
      <c r="L3906">
        <v>3.3251656807981991E-2</v>
      </c>
      <c r="M3906"/>
      <c r="N3906">
        <v>6.0005974147537338E-3</v>
      </c>
      <c r="O3906">
        <v>0.74806515394305317</v>
      </c>
      <c r="P3906">
        <v>2.4560000000000002E-2</v>
      </c>
      <c r="Q3906">
        <v>0.12866</v>
      </c>
      <c r="R3906">
        <v>1.288975</v>
      </c>
      <c r="S3906">
        <v>1.1744775999999999</v>
      </c>
      <c r="T3906">
        <v>2.3313317000000002</v>
      </c>
      <c r="U3906"/>
      <c r="V3906"/>
      <c r="W3906"/>
      <c r="X3906">
        <v>1.0366541999999999</v>
      </c>
      <c r="Y3906">
        <v>9.0982000000000007E-3</v>
      </c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  <c r="AW3906"/>
      <c r="AX3906"/>
      <c r="AY3906"/>
      <c r="AZ3906"/>
      <c r="BA3906"/>
      <c r="BB3906"/>
      <c r="BC3906"/>
    </row>
    <row r="3907" spans="1:55" x14ac:dyDescent="0.2">
      <c r="A3907" s="3" t="str">
        <f t="shared" ref="A3907:A3970" si="61">C3907&amp;D3907&amp;E3907</f>
        <v>RwandaAR4_FAO2007</v>
      </c>
      <c r="B3907" t="s">
        <v>187</v>
      </c>
      <c r="C3907" t="s">
        <v>188</v>
      </c>
      <c r="D3907" t="s">
        <v>142</v>
      </c>
      <c r="E3907" t="s">
        <v>37</v>
      </c>
      <c r="F3907">
        <v>6.4762802900000009</v>
      </c>
      <c r="G3907">
        <v>0.68005523897089726</v>
      </c>
      <c r="H3907" t="s">
        <v>317</v>
      </c>
      <c r="I3907" t="s">
        <v>221</v>
      </c>
      <c r="J3907">
        <v>1.5267072041550201E-4</v>
      </c>
      <c r="K3907">
        <v>0.20060898259855889</v>
      </c>
      <c r="L3907">
        <v>3.4199923425488422E-2</v>
      </c>
      <c r="M3907"/>
      <c r="N3907">
        <v>5.6884505225761302E-3</v>
      </c>
      <c r="O3907">
        <v>0.75950264345337648</v>
      </c>
      <c r="P3907">
        <v>2.62575E-2</v>
      </c>
      <c r="Q3907">
        <v>0.13827769999999998</v>
      </c>
      <c r="R3907">
        <v>1.3687125</v>
      </c>
      <c r="S3907">
        <v>1.2494245999999998</v>
      </c>
      <c r="T3907">
        <v>2.3411624</v>
      </c>
      <c r="U3907"/>
      <c r="V3907"/>
      <c r="W3907"/>
      <c r="X3907">
        <v>1.0366541999999999</v>
      </c>
      <c r="Y3907">
        <v>3.3084E-3</v>
      </c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  <c r="AW3907"/>
      <c r="AX3907"/>
      <c r="AY3907"/>
      <c r="AZ3907"/>
      <c r="BA3907"/>
      <c r="BB3907"/>
      <c r="BC3907"/>
    </row>
    <row r="3908" spans="1:55" x14ac:dyDescent="0.2">
      <c r="A3908" s="3" t="str">
        <f t="shared" si="61"/>
        <v>RwandaAR4_FAO2008</v>
      </c>
      <c r="B3908" t="s">
        <v>187</v>
      </c>
      <c r="C3908" t="s">
        <v>188</v>
      </c>
      <c r="D3908" t="s">
        <v>142</v>
      </c>
      <c r="E3908" t="s">
        <v>33</v>
      </c>
      <c r="F3908">
        <v>6.6802222790000005</v>
      </c>
      <c r="G3908">
        <v>0.6829099377059652</v>
      </c>
      <c r="H3908" t="s">
        <v>318</v>
      </c>
      <c r="I3908" t="s">
        <v>221</v>
      </c>
      <c r="J3908">
        <v>1.5669458521029556E-4</v>
      </c>
      <c r="K3908">
        <v>0.19681979806768041</v>
      </c>
      <c r="L3908">
        <v>3.4706865927028228E-2</v>
      </c>
      <c r="M3908"/>
      <c r="N3908">
        <v>5.5147865537065301E-3</v>
      </c>
      <c r="O3908">
        <v>0.76295854945158481</v>
      </c>
      <c r="P3908">
        <v>3.2295000000000004E-2</v>
      </c>
      <c r="Q3908">
        <v>0.144288</v>
      </c>
      <c r="R3908">
        <v>1.4595050000000001</v>
      </c>
      <c r="S3908">
        <v>1.3182626</v>
      </c>
      <c r="T3908">
        <v>2.3411624</v>
      </c>
      <c r="U3908"/>
      <c r="V3908"/>
      <c r="W3908">
        <v>3.9360000000000003E-4</v>
      </c>
      <c r="X3908">
        <v>1.0366541999999999</v>
      </c>
      <c r="Y3908">
        <v>9.4345000000000002E-3</v>
      </c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  <c r="AW3908"/>
      <c r="AX3908"/>
      <c r="AY3908"/>
      <c r="AZ3908"/>
      <c r="BA3908"/>
      <c r="BB3908"/>
      <c r="BC3908"/>
    </row>
    <row r="3909" spans="1:55" x14ac:dyDescent="0.2">
      <c r="A3909" s="3" t="str">
        <f t="shared" si="61"/>
        <v>RwandaAR4_FAO2009</v>
      </c>
      <c r="B3909" t="s">
        <v>187</v>
      </c>
      <c r="C3909" t="s">
        <v>188</v>
      </c>
      <c r="D3909" t="s">
        <v>142</v>
      </c>
      <c r="E3909" t="s">
        <v>31</v>
      </c>
      <c r="F3909">
        <v>6.80193067</v>
      </c>
      <c r="G3909">
        <v>0.67723106150628998</v>
      </c>
      <c r="H3909" t="s">
        <v>320</v>
      </c>
      <c r="I3909" t="s">
        <v>227</v>
      </c>
      <c r="J3909">
        <v>1.5980266005344651E-4</v>
      </c>
      <c r="K3909">
        <v>0.20094294786453623</v>
      </c>
      <c r="L3909">
        <v>3.5609135369208338E-2</v>
      </c>
      <c r="M3909"/>
      <c r="N3909">
        <v>4.5398874963834355E-3</v>
      </c>
      <c r="O3909">
        <v>0.758908029269872</v>
      </c>
      <c r="P3909">
        <v>2.5257499999999999E-2</v>
      </c>
      <c r="Q3909">
        <v>0.1545617</v>
      </c>
      <c r="R3909">
        <v>1.4981475</v>
      </c>
      <c r="S3909">
        <v>1.3454104</v>
      </c>
      <c r="T3909">
        <v>2.3374991000000001</v>
      </c>
      <c r="U3909"/>
      <c r="V3909"/>
      <c r="W3909">
        <v>6.378E-4</v>
      </c>
      <c r="X3909">
        <v>1.0366541999999999</v>
      </c>
      <c r="Y3909">
        <v>7.6159000000000001E-3</v>
      </c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  <c r="AW3909"/>
      <c r="AX3909"/>
      <c r="AY3909"/>
      <c r="AZ3909"/>
      <c r="BA3909"/>
      <c r="BB3909"/>
      <c r="BC3909"/>
    </row>
    <row r="3910" spans="1:55" x14ac:dyDescent="0.2">
      <c r="A3910" s="3" t="str">
        <f t="shared" si="61"/>
        <v>RwandaAR4_FAO2010</v>
      </c>
      <c r="B3910" t="s">
        <v>187</v>
      </c>
      <c r="C3910" t="s">
        <v>188</v>
      </c>
      <c r="D3910" t="s">
        <v>142</v>
      </c>
      <c r="E3910" t="s">
        <v>30</v>
      </c>
      <c r="F3910">
        <v>7.07170276</v>
      </c>
      <c r="G3910">
        <v>0.68597162623722829</v>
      </c>
      <c r="H3910" t="s">
        <v>321</v>
      </c>
      <c r="I3910" t="s">
        <v>227</v>
      </c>
      <c r="J3910">
        <v>1.5956607684583607E-4</v>
      </c>
      <c r="K3910">
        <v>0.20037606897380397</v>
      </c>
      <c r="L3910">
        <v>3.5715890298533982E-2</v>
      </c>
      <c r="M3910"/>
      <c r="N3910">
        <v>4.4374037010571406E-3</v>
      </c>
      <c r="O3910">
        <v>0.75947063702660489</v>
      </c>
      <c r="P3910">
        <v>2.2707499999999999E-2</v>
      </c>
      <c r="Q3910">
        <v>0.16556750000000001</v>
      </c>
      <c r="R3910">
        <v>1.6057024999999998</v>
      </c>
      <c r="S3910">
        <v>1.4198805999999999</v>
      </c>
      <c r="T3910">
        <v>2.3345444999999998</v>
      </c>
      <c r="U3910"/>
      <c r="V3910"/>
      <c r="W3910">
        <v>2.8525E-3</v>
      </c>
      <c r="X3910">
        <v>1.0366541999999999</v>
      </c>
      <c r="Y3910">
        <v>2.2182400000000001E-2</v>
      </c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/>
      <c r="AW3910"/>
      <c r="AX3910"/>
      <c r="AY3910"/>
      <c r="AZ3910"/>
      <c r="BA3910"/>
      <c r="BB3910"/>
      <c r="BC3910"/>
    </row>
    <row r="3911" spans="1:55" x14ac:dyDescent="0.2">
      <c r="A3911" s="3" t="str">
        <f t="shared" si="61"/>
        <v>RwandaAR4_FAO2011</v>
      </c>
      <c r="B3911" t="s">
        <v>187</v>
      </c>
      <c r="C3911" t="s">
        <v>188</v>
      </c>
      <c r="D3911" t="s">
        <v>142</v>
      </c>
      <c r="E3911" t="s">
        <v>29</v>
      </c>
      <c r="F3911">
        <v>6.0505397290000005</v>
      </c>
      <c r="G3911">
        <v>0.57205054632099372</v>
      </c>
      <c r="H3911" t="s">
        <v>320</v>
      </c>
      <c r="I3911" t="s">
        <v>190</v>
      </c>
      <c r="J3911">
        <v>1.3613801324439473E-4</v>
      </c>
      <c r="K3911">
        <v>0.24267256571550067</v>
      </c>
      <c r="L3911">
        <v>4.2872791621661299E-2</v>
      </c>
      <c r="M3911"/>
      <c r="N3911">
        <v>5.2011888871939015E-3</v>
      </c>
      <c r="O3911">
        <v>0.70925345377564408</v>
      </c>
      <c r="P3911">
        <v>2.5535000000000002E-2</v>
      </c>
      <c r="Q3911">
        <v>0.16540080000000001</v>
      </c>
      <c r="R3911">
        <v>1.4847424999999999</v>
      </c>
      <c r="S3911">
        <v>1.3693994</v>
      </c>
      <c r="T3911">
        <v>2.3340275999999998</v>
      </c>
      <c r="U3911"/>
      <c r="V3911"/>
      <c r="W3911">
        <v>1.2210000000000001E-4</v>
      </c>
      <c r="X3911">
        <v>6.2319800000000002E-2</v>
      </c>
      <c r="Y3911">
        <v>3.7618E-3</v>
      </c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/>
      <c r="AW3911"/>
      <c r="AX3911"/>
      <c r="AY3911"/>
      <c r="AZ3911"/>
      <c r="BA3911"/>
      <c r="BB3911"/>
      <c r="BC3911"/>
    </row>
    <row r="3912" spans="1:55" x14ac:dyDescent="0.2">
      <c r="A3912" s="3" t="str">
        <f t="shared" si="61"/>
        <v>RwandaAR4_FAO2012</v>
      </c>
      <c r="B3912" t="s">
        <v>187</v>
      </c>
      <c r="C3912" t="s">
        <v>188</v>
      </c>
      <c r="D3912" t="s">
        <v>142</v>
      </c>
      <c r="E3912" t="s">
        <v>28</v>
      </c>
      <c r="F3912">
        <v>6.1935074970000006</v>
      </c>
      <c r="G3912">
        <v>0.57133917617298513</v>
      </c>
      <c r="H3912" t="s">
        <v>320</v>
      </c>
      <c r="I3912" t="s">
        <v>177</v>
      </c>
      <c r="J3912">
        <v>1.3781999484753984E-4</v>
      </c>
      <c r="K3912">
        <v>0.25405636479202925</v>
      </c>
      <c r="L3912">
        <v>4.2986126541214073E-2</v>
      </c>
      <c r="M3912"/>
      <c r="N3912">
        <v>4.7840420011362097E-3</v>
      </c>
      <c r="O3912">
        <v>0.69817346666562041</v>
      </c>
      <c r="P3912">
        <v>2.57275E-2</v>
      </c>
      <c r="Q3912">
        <v>0.20791840000000003</v>
      </c>
      <c r="R3912">
        <v>1.4459849999999999</v>
      </c>
      <c r="S3912">
        <v>1.3834054</v>
      </c>
      <c r="T3912">
        <v>2.3304269</v>
      </c>
      <c r="U3912"/>
      <c r="V3912"/>
      <c r="W3912"/>
      <c r="X3912">
        <v>6.2319800000000002E-2</v>
      </c>
      <c r="Y3912">
        <v>1.8480400000000004E-2</v>
      </c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/>
      <c r="AU3912"/>
      <c r="AV3912"/>
      <c r="AW3912"/>
      <c r="AX3912"/>
      <c r="AY3912"/>
      <c r="AZ3912"/>
      <c r="BA3912"/>
      <c r="BB3912"/>
      <c r="BC3912"/>
    </row>
    <row r="3913" spans="1:55" x14ac:dyDescent="0.2">
      <c r="A3913" s="3" t="str">
        <f t="shared" si="61"/>
        <v>RwandaAR4_FAO2013</v>
      </c>
      <c r="B3913" t="s">
        <v>187</v>
      </c>
      <c r="C3913" t="s">
        <v>188</v>
      </c>
      <c r="D3913" t="s">
        <v>142</v>
      </c>
      <c r="E3913" t="s">
        <v>27</v>
      </c>
      <c r="F3913">
        <v>6.3627658660000002</v>
      </c>
      <c r="G3913">
        <v>0.5731524423606138</v>
      </c>
      <c r="H3913" t="s">
        <v>320</v>
      </c>
      <c r="I3913" t="s">
        <v>178</v>
      </c>
      <c r="J3913">
        <v>1.3973455422311394E-4</v>
      </c>
      <c r="K3913">
        <v>0.26383180449406152</v>
      </c>
      <c r="L3913">
        <v>4.2916283853717388E-2</v>
      </c>
      <c r="M3913"/>
      <c r="N3913">
        <v>4.9333891362772333E-3</v>
      </c>
      <c r="O3913">
        <v>0.68831852251594383</v>
      </c>
      <c r="P3913">
        <v>3.0745000000000001E-2</v>
      </c>
      <c r="Q3913">
        <v>0.2114663</v>
      </c>
      <c r="R3913">
        <v>1.4469349999999999</v>
      </c>
      <c r="S3913">
        <v>1.419076</v>
      </c>
      <c r="T3913">
        <v>2.3304269</v>
      </c>
      <c r="U3913"/>
      <c r="V3913"/>
      <c r="W3913">
        <v>4.2775000000000001E-3</v>
      </c>
      <c r="X3913">
        <v>6.2319800000000002E-2</v>
      </c>
      <c r="Y3913">
        <v>2.0984099999999999E-2</v>
      </c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/>
      <c r="AU3913"/>
      <c r="AV3913"/>
      <c r="AW3913"/>
      <c r="AX3913"/>
      <c r="AY3913"/>
      <c r="AZ3913"/>
      <c r="BA3913"/>
      <c r="BB3913"/>
      <c r="BC3913"/>
    </row>
    <row r="3914" spans="1:55" x14ac:dyDescent="0.2">
      <c r="A3914" s="3" t="str">
        <f t="shared" si="61"/>
        <v>RwandaAR4_FAO2014</v>
      </c>
      <c r="B3914" t="s">
        <v>187</v>
      </c>
      <c r="C3914" t="s">
        <v>188</v>
      </c>
      <c r="D3914" t="s">
        <v>142</v>
      </c>
      <c r="E3914" t="s">
        <v>24</v>
      </c>
      <c r="F3914">
        <v>6.3429859329999996</v>
      </c>
      <c r="G3914">
        <v>0.55794636692369082</v>
      </c>
      <c r="H3914" t="s">
        <v>320</v>
      </c>
      <c r="I3914" t="s">
        <v>178</v>
      </c>
      <c r="J3914">
        <v>1.3746096976316214E-4</v>
      </c>
      <c r="K3914">
        <v>0.26749231638253423</v>
      </c>
      <c r="L3914">
        <v>4.4127109212682536E-2</v>
      </c>
      <c r="M3914"/>
      <c r="N3914">
        <v>6.0886151109173529E-3</v>
      </c>
      <c r="O3914">
        <v>0.68229195929386588</v>
      </c>
      <c r="P3914">
        <v>4.1597499999999996E-2</v>
      </c>
      <c r="Q3914">
        <v>0.21150849999999996</v>
      </c>
      <c r="R3914">
        <v>1.4307975000000002</v>
      </c>
      <c r="S3914">
        <v>1.3871304</v>
      </c>
      <c r="T3914">
        <v>2.3297808</v>
      </c>
      <c r="U3914"/>
      <c r="V3914"/>
      <c r="W3914">
        <v>3.9360000000000003E-4</v>
      </c>
      <c r="X3914">
        <v>6.2319800000000002E-2</v>
      </c>
      <c r="Y3914">
        <v>1.5607900000000001E-2</v>
      </c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/>
      <c r="AU3914"/>
      <c r="AV3914"/>
      <c r="AW3914"/>
      <c r="AX3914"/>
      <c r="AY3914"/>
      <c r="AZ3914"/>
      <c r="BA3914"/>
      <c r="BB3914"/>
      <c r="BC3914"/>
    </row>
    <row r="3915" spans="1:55" x14ac:dyDescent="0.2">
      <c r="A3915" s="3" t="str">
        <f t="shared" si="61"/>
        <v>RwandaAR4_FAO2015</v>
      </c>
      <c r="B3915" t="s">
        <v>187</v>
      </c>
      <c r="C3915" t="s">
        <v>188</v>
      </c>
      <c r="D3915" t="s">
        <v>142</v>
      </c>
      <c r="E3915" t="s">
        <v>22</v>
      </c>
      <c r="F3915">
        <v>7.0066031019999997</v>
      </c>
      <c r="G3915">
        <v>0.60178886673052789</v>
      </c>
      <c r="H3915" t="s">
        <v>320</v>
      </c>
      <c r="I3915" t="s">
        <v>221</v>
      </c>
      <c r="J3915">
        <v>1.5212191024620482E-4</v>
      </c>
      <c r="K3915">
        <v>0.26151045996554007</v>
      </c>
      <c r="L3915">
        <v>4.092268362084827E-2</v>
      </c>
      <c r="M3915"/>
      <c r="N3915">
        <v>9.3397612291354817E-3</v>
      </c>
      <c r="O3915">
        <v>0.68822709518447622</v>
      </c>
      <c r="P3915">
        <v>5.2857500000000002E-2</v>
      </c>
      <c r="Q3915">
        <v>0.29263939999999999</v>
      </c>
      <c r="R3915">
        <v>1.6378824999999999</v>
      </c>
      <c r="S3915">
        <v>1.5592552</v>
      </c>
      <c r="T3915">
        <v>2.3297808</v>
      </c>
      <c r="U3915"/>
      <c r="V3915"/>
      <c r="W3915"/>
      <c r="X3915">
        <v>6.2319800000000002E-2</v>
      </c>
      <c r="Y3915">
        <v>3.7685699999999996E-2</v>
      </c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/>
      <c r="AV3915"/>
      <c r="AW3915"/>
      <c r="AX3915"/>
      <c r="AY3915"/>
      <c r="AZ3915"/>
      <c r="BA3915"/>
      <c r="BB3915"/>
      <c r="BC3915"/>
    </row>
    <row r="3916" spans="1:55" x14ac:dyDescent="0.2">
      <c r="A3916" s="3" t="str">
        <f t="shared" si="61"/>
        <v>RwandaAR4_FAO2016</v>
      </c>
      <c r="B3916" t="s">
        <v>187</v>
      </c>
      <c r="C3916" t="s">
        <v>188</v>
      </c>
      <c r="D3916" t="s">
        <v>142</v>
      </c>
      <c r="E3916" t="s">
        <v>21</v>
      </c>
      <c r="F3916">
        <v>6.8065719629999997</v>
      </c>
      <c r="G3916">
        <v>0.57049950410275041</v>
      </c>
      <c r="H3916" t="s">
        <v>322</v>
      </c>
      <c r="I3916" t="s">
        <v>178</v>
      </c>
      <c r="J3916">
        <v>1.459440474981113E-4</v>
      </c>
      <c r="K3916">
        <v>0.27329469373304266</v>
      </c>
      <c r="L3916">
        <v>4.3194645498233465E-2</v>
      </c>
      <c r="M3916"/>
      <c r="N3916">
        <v>1.5676026137681785E-2</v>
      </c>
      <c r="O3916">
        <v>0.66783463463104209</v>
      </c>
      <c r="P3916">
        <v>5.8502500000000006E-2</v>
      </c>
      <c r="Q3916">
        <v>0.31790829999999992</v>
      </c>
      <c r="R3916">
        <v>1.5045525</v>
      </c>
      <c r="S3916">
        <v>1.4662792</v>
      </c>
      <c r="T3916">
        <v>2.2963661000000002</v>
      </c>
      <c r="U3916"/>
      <c r="V3916"/>
      <c r="W3916">
        <v>2.9745999999999996E-3</v>
      </c>
      <c r="X3916"/>
      <c r="Y3916">
        <v>3.6203400000000004E-2</v>
      </c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/>
      <c r="AU3916"/>
      <c r="AV3916"/>
      <c r="AW3916"/>
      <c r="AX3916"/>
      <c r="AY3916"/>
      <c r="AZ3916"/>
      <c r="BA3916"/>
      <c r="BB3916"/>
      <c r="BC3916"/>
    </row>
    <row r="3917" spans="1:55" x14ac:dyDescent="0.2">
      <c r="A3917" s="3" t="str">
        <f t="shared" si="61"/>
        <v>RwandaAR4_FAO2017</v>
      </c>
      <c r="B3917" t="s">
        <v>187</v>
      </c>
      <c r="C3917" t="s">
        <v>188</v>
      </c>
      <c r="D3917" t="s">
        <v>142</v>
      </c>
      <c r="E3917" t="s">
        <v>20</v>
      </c>
      <c r="F3917">
        <v>6.9728796229999999</v>
      </c>
      <c r="G3917">
        <v>0.57012970965073007</v>
      </c>
      <c r="H3917" t="s">
        <v>322</v>
      </c>
      <c r="I3917" t="s">
        <v>178</v>
      </c>
      <c r="J3917">
        <v>1.474304838116449E-4</v>
      </c>
      <c r="K3917">
        <v>0.28097430415084051</v>
      </c>
      <c r="L3917">
        <v>4.3208249573993836E-2</v>
      </c>
      <c r="M3917"/>
      <c r="N3917">
        <v>1.8514588947465039E-2</v>
      </c>
      <c r="O3917">
        <v>0.65730285732770066</v>
      </c>
      <c r="P3917">
        <v>5.5269999999999993E-2</v>
      </c>
      <c r="Q3917">
        <v>0.32302609999999998</v>
      </c>
      <c r="R3917">
        <v>1.5075225000000001</v>
      </c>
      <c r="S3917">
        <v>1.5116050000000001</v>
      </c>
      <c r="T3917">
        <v>2.2792327000000001</v>
      </c>
      <c r="U3917"/>
      <c r="V3917"/>
      <c r="W3917"/>
      <c r="X3917"/>
      <c r="Y3917">
        <v>3.1457500000000006E-2</v>
      </c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/>
      <c r="AU3917"/>
      <c r="AV3917"/>
      <c r="AW3917"/>
      <c r="AX3917"/>
      <c r="AY3917"/>
      <c r="AZ3917"/>
      <c r="BA3917"/>
      <c r="BB3917"/>
      <c r="BC3917"/>
    </row>
    <row r="3918" spans="1:55" x14ac:dyDescent="0.2">
      <c r="A3918" s="3" t="str">
        <f t="shared" si="61"/>
        <v>RwandaAR4_FAO2018</v>
      </c>
      <c r="B3918" t="s">
        <v>187</v>
      </c>
      <c r="C3918" t="s">
        <v>188</v>
      </c>
      <c r="D3918" t="s">
        <v>142</v>
      </c>
      <c r="E3918" t="s">
        <v>19</v>
      </c>
      <c r="F3918">
        <v>7.1496572840000008</v>
      </c>
      <c r="G3918">
        <v>0.57052081263932553</v>
      </c>
      <c r="H3918" t="s">
        <v>322</v>
      </c>
      <c r="I3918" t="s">
        <v>190</v>
      </c>
      <c r="J3918">
        <v>1.4756844777699088E-4</v>
      </c>
      <c r="K3918">
        <v>0.29756671061157952</v>
      </c>
      <c r="L3918">
        <v>4.3157926561113183E-2</v>
      </c>
      <c r="M3918"/>
      <c r="N3918">
        <v>1.8574316883298598E-2</v>
      </c>
      <c r="O3918">
        <v>0.64070104594400856</v>
      </c>
      <c r="P3918">
        <v>5.7364999999999999E-2</v>
      </c>
      <c r="Q3918">
        <v>0.26571339999999999</v>
      </c>
      <c r="R3918">
        <v>1.5750775000000001</v>
      </c>
      <c r="S3918">
        <v>1.5135121999999999</v>
      </c>
      <c r="T3918">
        <v>2.2695357</v>
      </c>
      <c r="U3918"/>
      <c r="V3918"/>
      <c r="W3918"/>
      <c r="X3918"/>
      <c r="Y3918">
        <v>2.1452499999999999E-2</v>
      </c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/>
      <c r="AU3918"/>
      <c r="AV3918"/>
      <c r="AW3918"/>
      <c r="AX3918"/>
      <c r="AY3918"/>
      <c r="AZ3918"/>
      <c r="BA3918"/>
      <c r="BB3918"/>
      <c r="BC3918"/>
    </row>
    <row r="3919" spans="1:55" x14ac:dyDescent="0.2">
      <c r="A3919" s="3" t="str">
        <f t="shared" si="61"/>
        <v>RwandaAR4_FAO2019</v>
      </c>
      <c r="B3919" t="s">
        <v>187</v>
      </c>
      <c r="C3919" t="s">
        <v>188</v>
      </c>
      <c r="D3919" t="s">
        <v>142</v>
      </c>
      <c r="E3919" t="s">
        <v>18</v>
      </c>
      <c r="F3919">
        <v>7.3608407439999999</v>
      </c>
      <c r="G3919">
        <v>0.57349627472569598</v>
      </c>
      <c r="H3919" t="s">
        <v>258</v>
      </c>
      <c r="I3919" t="s">
        <v>178</v>
      </c>
      <c r="J3919">
        <v>1.5113670772321265E-4</v>
      </c>
      <c r="K3919">
        <v>0.29639277303728612</v>
      </c>
      <c r="L3919">
        <v>4.2908528384811365E-2</v>
      </c>
      <c r="M3919"/>
      <c r="N3919">
        <v>2.0296594532598682E-2</v>
      </c>
      <c r="O3919">
        <v>0.64040210404530384</v>
      </c>
      <c r="P3919">
        <v>5.7567500000000001E-2</v>
      </c>
      <c r="Q3919">
        <v>0.3051256</v>
      </c>
      <c r="R3919">
        <v>1.6072849999999999</v>
      </c>
      <c r="S3919">
        <v>1.5708772</v>
      </c>
      <c r="T3919">
        <v>2.2667395000000004</v>
      </c>
      <c r="U3919"/>
      <c r="V3919"/>
      <c r="W3919"/>
      <c r="X3919"/>
      <c r="Y3919">
        <v>2.5146999999999999E-2</v>
      </c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/>
      <c r="AU3919"/>
      <c r="AV3919"/>
      <c r="AW3919"/>
      <c r="AX3919"/>
      <c r="AY3919"/>
      <c r="AZ3919"/>
      <c r="BA3919"/>
      <c r="BB3919"/>
      <c r="BC3919"/>
    </row>
    <row r="3920" spans="1:55" x14ac:dyDescent="0.2">
      <c r="A3920" s="3" t="str">
        <f t="shared" si="61"/>
        <v>RwandaAR4_FAO2020</v>
      </c>
      <c r="B3920" t="s">
        <v>187</v>
      </c>
      <c r="C3920" t="s">
        <v>188</v>
      </c>
      <c r="D3920" t="s">
        <v>142</v>
      </c>
      <c r="E3920" t="s">
        <v>107</v>
      </c>
      <c r="F3920">
        <v>7.3295366040000003</v>
      </c>
      <c r="G3920">
        <v>0.55753345328540327</v>
      </c>
      <c r="H3920" t="s">
        <v>321</v>
      </c>
      <c r="I3920" t="s">
        <v>191</v>
      </c>
      <c r="J3920">
        <v>1.5832422306371867E-4</v>
      </c>
      <c r="K3920">
        <v>0.29280159387276866</v>
      </c>
      <c r="L3920">
        <v>4.4084820290502501E-2</v>
      </c>
      <c r="M3920"/>
      <c r="N3920">
        <v>2.0383280427096424E-2</v>
      </c>
      <c r="O3920">
        <v>0.64273030540963239</v>
      </c>
      <c r="P3920">
        <v>5.1772499999999999E-2</v>
      </c>
      <c r="Q3920">
        <v>0.29985660000000003</v>
      </c>
      <c r="R3920">
        <v>1.6132674999999999</v>
      </c>
      <c r="S3920">
        <v>1.5726055999999999</v>
      </c>
      <c r="T3920">
        <v>2.2608302</v>
      </c>
      <c r="U3920"/>
      <c r="V3920"/>
      <c r="W3920"/>
      <c r="X3920"/>
      <c r="Y3920">
        <v>2.8926299999999999E-2</v>
      </c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/>
      <c r="AW3920"/>
      <c r="AX3920"/>
      <c r="AY3920"/>
      <c r="AZ3920"/>
      <c r="BA3920"/>
      <c r="BB3920"/>
      <c r="BC3920"/>
    </row>
    <row r="3921" spans="1:55" x14ac:dyDescent="0.2">
      <c r="A3921" s="3" t="str">
        <f t="shared" si="61"/>
        <v>RwandaAR5_FAO1990</v>
      </c>
      <c r="B3921" t="s">
        <v>187</v>
      </c>
      <c r="C3921" t="s">
        <v>188</v>
      </c>
      <c r="D3921" t="s">
        <v>145</v>
      </c>
      <c r="E3921" t="s">
        <v>79</v>
      </c>
      <c r="F3921">
        <v>5.3028339337555703</v>
      </c>
      <c r="G3921">
        <v>0.72443462599335495</v>
      </c>
      <c r="H3921" t="s">
        <v>319</v>
      </c>
      <c r="I3921" t="s">
        <v>178</v>
      </c>
      <c r="J3921">
        <v>1.6103672519738075E-4</v>
      </c>
      <c r="K3921">
        <v>0.22232651040675275</v>
      </c>
      <c r="L3921">
        <v>4.2242011119993414E-2</v>
      </c>
      <c r="M3921"/>
      <c r="N3921">
        <v>4.8200641995020787E-3</v>
      </c>
      <c r="O3921">
        <v>0.73061141427375187</v>
      </c>
      <c r="P3921">
        <v>1.3358800000000001E-2</v>
      </c>
      <c r="Q3921">
        <v>4.42491E-2</v>
      </c>
      <c r="R3921">
        <v>0.77455839999999998</v>
      </c>
      <c r="S3921">
        <v>0.66920450000000009</v>
      </c>
      <c r="T3921">
        <v>2.3374771000000001</v>
      </c>
      <c r="U3921"/>
      <c r="V3921"/>
      <c r="W3921">
        <v>3.8065999999999998E-3</v>
      </c>
      <c r="X3921">
        <v>1.3217764999999999</v>
      </c>
      <c r="Y3921">
        <v>1.81137E-2</v>
      </c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  <c r="AW3921"/>
      <c r="AX3921"/>
      <c r="AY3921"/>
      <c r="AZ3921"/>
      <c r="BA3921"/>
      <c r="BB3921"/>
      <c r="BC3921"/>
    </row>
    <row r="3922" spans="1:55" x14ac:dyDescent="0.2">
      <c r="A3922" s="3" t="str">
        <f t="shared" si="61"/>
        <v>RwandaAR5_FAO1991</v>
      </c>
      <c r="B3922" t="s">
        <v>187</v>
      </c>
      <c r="C3922" t="s">
        <v>188</v>
      </c>
      <c r="D3922" t="s">
        <v>145</v>
      </c>
      <c r="E3922" t="s">
        <v>78</v>
      </c>
      <c r="F3922">
        <v>5.278246419330201</v>
      </c>
      <c r="G3922">
        <v>0.70511238981866864</v>
      </c>
      <c r="H3922" t="s">
        <v>319</v>
      </c>
      <c r="I3922" t="s">
        <v>190</v>
      </c>
      <c r="J3922">
        <v>1.5939644454461386E-4</v>
      </c>
      <c r="K3922">
        <v>0.21059428362781682</v>
      </c>
      <c r="L3922">
        <v>4.1125741125935235E-2</v>
      </c>
      <c r="M3922"/>
      <c r="N3922">
        <v>4.8027314350391516E-3</v>
      </c>
      <c r="O3922">
        <v>0.74347724381120883</v>
      </c>
      <c r="P3922">
        <v>1.3328E-2</v>
      </c>
      <c r="Q3922">
        <v>4.84447E-2</v>
      </c>
      <c r="R3922">
        <v>0.80130400000000002</v>
      </c>
      <c r="S3922">
        <v>0.68892049999999994</v>
      </c>
      <c r="T3922">
        <v>2.3374771000000001</v>
      </c>
      <c r="U3922"/>
      <c r="V3922"/>
      <c r="W3922">
        <v>3.8065999999999998E-3</v>
      </c>
      <c r="X3922">
        <v>1.3217764999999999</v>
      </c>
      <c r="Y3922">
        <v>1.81137E-2</v>
      </c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  <c r="AW3922"/>
      <c r="AX3922"/>
      <c r="AY3922"/>
      <c r="AZ3922"/>
      <c r="BA3922"/>
      <c r="BB3922"/>
      <c r="BC3922"/>
    </row>
    <row r="3923" spans="1:55" x14ac:dyDescent="0.2">
      <c r="A3923" s="3" t="str">
        <f t="shared" si="61"/>
        <v>RwandaAR5_FAO1992</v>
      </c>
      <c r="B3923" t="s">
        <v>187</v>
      </c>
      <c r="C3923" t="s">
        <v>188</v>
      </c>
      <c r="D3923" t="s">
        <v>145</v>
      </c>
      <c r="E3923" t="s">
        <v>76</v>
      </c>
      <c r="F3923">
        <v>5.2060708619518117</v>
      </c>
      <c r="G3923">
        <v>0.67989152990904933</v>
      </c>
      <c r="H3923" t="s">
        <v>317</v>
      </c>
      <c r="I3923" t="s">
        <v>215</v>
      </c>
      <c r="J3923">
        <v>1.5769532241344199E-4</v>
      </c>
      <c r="K3923">
        <v>0.21105860242872487</v>
      </c>
      <c r="L3923">
        <v>4.0364648744825482E-2</v>
      </c>
      <c r="M3923"/>
      <c r="N3923">
        <v>4.8308985157706815E-3</v>
      </c>
      <c r="O3923">
        <v>0.74374585031067897</v>
      </c>
      <c r="P3923">
        <v>1.3132E-2</v>
      </c>
      <c r="Q3923">
        <v>4.7713999999999999E-2</v>
      </c>
      <c r="R3923">
        <v>0.76991599999999993</v>
      </c>
      <c r="S3923">
        <v>0.66997299999999993</v>
      </c>
      <c r="T3923">
        <v>2.3374771000000001</v>
      </c>
      <c r="U3923"/>
      <c r="V3923"/>
      <c r="W3923">
        <v>3.8065999999999998E-3</v>
      </c>
      <c r="X3923">
        <v>1.3217764999999999</v>
      </c>
      <c r="Y3923">
        <v>1.81137E-2</v>
      </c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  <c r="AW3923"/>
      <c r="AX3923"/>
      <c r="AY3923"/>
      <c r="AZ3923"/>
      <c r="BA3923"/>
      <c r="BB3923"/>
      <c r="BC3923"/>
    </row>
    <row r="3924" spans="1:55" x14ac:dyDescent="0.2">
      <c r="A3924" s="3" t="str">
        <f t="shared" si="61"/>
        <v>RwandaAR5_FAO1993</v>
      </c>
      <c r="B3924" t="s">
        <v>187</v>
      </c>
      <c r="C3924" t="s">
        <v>188</v>
      </c>
      <c r="D3924" t="s">
        <v>145</v>
      </c>
      <c r="E3924" t="s">
        <v>73</v>
      </c>
      <c r="F3924">
        <v>5.1221133101606711</v>
      </c>
      <c r="G3924">
        <v>0.64797998544679158</v>
      </c>
      <c r="H3924" t="s">
        <v>317</v>
      </c>
      <c r="I3924" t="s">
        <v>215</v>
      </c>
      <c r="J3924">
        <v>1.5441837370544422E-4</v>
      </c>
      <c r="K3924">
        <v>0.21300568645771378</v>
      </c>
      <c r="L3924">
        <v>3.9673204419862856E-2</v>
      </c>
      <c r="M3924"/>
      <c r="N3924">
        <v>4.8710363260623312E-3</v>
      </c>
      <c r="O3924">
        <v>0.74245007279636099</v>
      </c>
      <c r="P3924">
        <v>9.7999999999999997E-3</v>
      </c>
      <c r="Q3924">
        <v>4.6983299999999999E-2</v>
      </c>
      <c r="R3924">
        <v>0.73558800000000002</v>
      </c>
      <c r="S3924">
        <v>0.64243950000000005</v>
      </c>
      <c r="T3924">
        <v>2.3374771000000001</v>
      </c>
      <c r="U3924"/>
      <c r="V3924"/>
      <c r="W3924">
        <v>3.8065999999999998E-3</v>
      </c>
      <c r="X3924">
        <v>1.3217764999999999</v>
      </c>
      <c r="Y3924">
        <v>1.81137E-2</v>
      </c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  <c r="AW3924"/>
      <c r="AX3924"/>
      <c r="AY3924"/>
      <c r="AZ3924"/>
      <c r="BA3924"/>
      <c r="BB3924"/>
      <c r="BC3924"/>
    </row>
    <row r="3925" spans="1:55" x14ac:dyDescent="0.2">
      <c r="A3925" s="3" t="str">
        <f t="shared" si="61"/>
        <v>RwandaAR5_FAO1994</v>
      </c>
      <c r="B3925" t="s">
        <v>187</v>
      </c>
      <c r="C3925" t="s">
        <v>188</v>
      </c>
      <c r="D3925" t="s">
        <v>145</v>
      </c>
      <c r="E3925" t="s">
        <v>70</v>
      </c>
      <c r="F3925">
        <v>4.9437362756010748</v>
      </c>
      <c r="G3925">
        <v>0.73429114260119499</v>
      </c>
      <c r="H3925" t="s">
        <v>314</v>
      </c>
      <c r="I3925" t="s">
        <v>178</v>
      </c>
      <c r="J3925">
        <v>1.4785589114822903E-4</v>
      </c>
      <c r="K3925">
        <v>0.20673841490827033</v>
      </c>
      <c r="L3925">
        <v>3.9702780107324323E-2</v>
      </c>
      <c r="M3925"/>
      <c r="N3925">
        <v>8.33984616118851E-4</v>
      </c>
      <c r="O3925">
        <v>0.75272482036828647</v>
      </c>
      <c r="P3925">
        <v>3.3319999999999999E-3</v>
      </c>
      <c r="Q3925">
        <v>4.6279500000000001E-2</v>
      </c>
      <c r="R3925">
        <v>0.6970208</v>
      </c>
      <c r="S3925">
        <v>0.6077245</v>
      </c>
      <c r="T3925">
        <v>2.3374771000000001</v>
      </c>
      <c r="U3925"/>
      <c r="V3925"/>
      <c r="W3925">
        <v>3.8065999999999998E-3</v>
      </c>
      <c r="X3925">
        <v>1.3217764999999999</v>
      </c>
      <c r="Y3925">
        <v>1.81137E-2</v>
      </c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/>
      <c r="AW3925"/>
      <c r="AX3925"/>
      <c r="AY3925"/>
      <c r="AZ3925"/>
      <c r="BA3925"/>
      <c r="BB3925"/>
      <c r="BC3925"/>
    </row>
    <row r="3926" spans="1:55" x14ac:dyDescent="0.2">
      <c r="A3926" s="3" t="str">
        <f t="shared" si="61"/>
        <v>RwandaAR5_FAO1995</v>
      </c>
      <c r="B3926" t="s">
        <v>187</v>
      </c>
      <c r="C3926" t="s">
        <v>188</v>
      </c>
      <c r="D3926" t="s">
        <v>145</v>
      </c>
      <c r="E3926" t="s">
        <v>68</v>
      </c>
      <c r="F3926">
        <v>5.1621687403703351</v>
      </c>
      <c r="G3926">
        <v>0.90773030360323659</v>
      </c>
      <c r="H3926" t="s">
        <v>316</v>
      </c>
      <c r="I3926" t="s">
        <v>177</v>
      </c>
      <c r="J3926">
        <v>1.5090949895850466E-4</v>
      </c>
      <c r="K3926">
        <v>0.27889829114055081</v>
      </c>
      <c r="L3926">
        <v>3.6680222911174197E-2</v>
      </c>
      <c r="M3926"/>
      <c r="N3926">
        <v>7.9210893824959577E-4</v>
      </c>
      <c r="O3926">
        <v>0.68362937701002535</v>
      </c>
      <c r="P3926">
        <v>1.2347999999999999E-3</v>
      </c>
      <c r="Q3926">
        <v>3.7139999999999999E-2</v>
      </c>
      <c r="R3926">
        <v>0.56500080000000008</v>
      </c>
      <c r="S3926">
        <v>0.53429300000000002</v>
      </c>
      <c r="T3926">
        <v>2.3626958</v>
      </c>
      <c r="U3926"/>
      <c r="V3926"/>
      <c r="W3926">
        <v>3.8065999999999998E-3</v>
      </c>
      <c r="X3926">
        <v>1.3217764999999999</v>
      </c>
      <c r="Y3926">
        <v>1.81137E-2</v>
      </c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/>
      <c r="AU3926"/>
      <c r="AV3926"/>
      <c r="AW3926"/>
      <c r="AX3926"/>
      <c r="AY3926"/>
      <c r="AZ3926"/>
      <c r="BA3926"/>
      <c r="BB3926"/>
      <c r="BC3926"/>
    </row>
    <row r="3927" spans="1:55" x14ac:dyDescent="0.2">
      <c r="A3927" s="3" t="str">
        <f t="shared" si="61"/>
        <v>RwandaAR5_FAO1996</v>
      </c>
      <c r="B3927" t="s">
        <v>187</v>
      </c>
      <c r="C3927" t="s">
        <v>188</v>
      </c>
      <c r="D3927" t="s">
        <v>145</v>
      </c>
      <c r="E3927" t="s">
        <v>65</v>
      </c>
      <c r="F3927">
        <v>5.367071912545101</v>
      </c>
      <c r="G3927">
        <v>0.79920540845670707</v>
      </c>
      <c r="H3927" t="s">
        <v>314</v>
      </c>
      <c r="I3927" t="s">
        <v>178</v>
      </c>
      <c r="J3927">
        <v>1.5525641412744443E-4</v>
      </c>
      <c r="K3927">
        <v>0.28042346688773395</v>
      </c>
      <c r="L3927">
        <v>3.7384537241699718E-2</v>
      </c>
      <c r="M3927"/>
      <c r="N3927">
        <v>3.1730523230355345E-3</v>
      </c>
      <c r="O3927">
        <v>0.67901894354753078</v>
      </c>
      <c r="P3927">
        <v>3.9200000000000007E-3</v>
      </c>
      <c r="Q3927">
        <v>4.1298799999999997E-2</v>
      </c>
      <c r="R3927">
        <v>0.63501199999999991</v>
      </c>
      <c r="S3927">
        <v>0.57775300000000007</v>
      </c>
      <c r="T3927">
        <v>2.3584315999999999</v>
      </c>
      <c r="U3927"/>
      <c r="V3927"/>
      <c r="W3927">
        <v>7.9188999999999996E-3</v>
      </c>
      <c r="X3927">
        <v>1.3217764999999999</v>
      </c>
      <c r="Y3927">
        <v>1.0847799999999999E-2</v>
      </c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/>
      <c r="AU3927"/>
      <c r="AV3927"/>
      <c r="AW3927"/>
      <c r="AX3927"/>
      <c r="AY3927"/>
      <c r="AZ3927"/>
      <c r="BA3927"/>
      <c r="BB3927"/>
      <c r="BC3927"/>
    </row>
    <row r="3928" spans="1:55" x14ac:dyDescent="0.2">
      <c r="A3928" s="3" t="str">
        <f t="shared" si="61"/>
        <v>RwandaAR5_FAO1997</v>
      </c>
      <c r="B3928" t="s">
        <v>187</v>
      </c>
      <c r="C3928" t="s">
        <v>188</v>
      </c>
      <c r="D3928" t="s">
        <v>145</v>
      </c>
      <c r="E3928" t="s">
        <v>64</v>
      </c>
      <c r="F3928">
        <v>5.7527718751057719</v>
      </c>
      <c r="G3928">
        <v>0.75035515459595714</v>
      </c>
      <c r="H3928" t="s">
        <v>314</v>
      </c>
      <c r="I3928" t="s">
        <v>178</v>
      </c>
      <c r="J3928">
        <v>1.6011211003711011E-4</v>
      </c>
      <c r="K3928">
        <v>0.30973511816463362</v>
      </c>
      <c r="L3928">
        <v>3.6841630990592324E-2</v>
      </c>
      <c r="M3928"/>
      <c r="N3928">
        <v>4.2640314152121647E-3</v>
      </c>
      <c r="O3928">
        <v>0.6491592194295619</v>
      </c>
      <c r="P3928">
        <v>6.3363999999999998E-3</v>
      </c>
      <c r="Q3928">
        <v>4.4275100000000005E-2</v>
      </c>
      <c r="R3928">
        <v>0.68063239999999992</v>
      </c>
      <c r="S3928">
        <v>0.60080800000000001</v>
      </c>
      <c r="T3928">
        <v>2.3588701999999997</v>
      </c>
      <c r="U3928"/>
      <c r="V3928"/>
      <c r="W3928">
        <v>1.8897100000000003E-2</v>
      </c>
      <c r="X3928">
        <v>1.3217764999999999</v>
      </c>
      <c r="Y3928">
        <v>1.3947600000000001E-2</v>
      </c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  <c r="AW3928"/>
      <c r="AX3928"/>
      <c r="AY3928"/>
      <c r="AZ3928"/>
      <c r="BA3928"/>
      <c r="BB3928"/>
      <c r="BC3928"/>
    </row>
    <row r="3929" spans="1:55" x14ac:dyDescent="0.2">
      <c r="A3929" s="3" t="str">
        <f t="shared" si="61"/>
        <v>RwandaAR5_FAO1998</v>
      </c>
      <c r="B3929" t="s">
        <v>187</v>
      </c>
      <c r="C3929" t="s">
        <v>188</v>
      </c>
      <c r="D3929" t="s">
        <v>145</v>
      </c>
      <c r="E3929" t="s">
        <v>62</v>
      </c>
      <c r="F3929">
        <v>5.7385496235724842</v>
      </c>
      <c r="G3929">
        <v>0.72505458217929974</v>
      </c>
      <c r="H3929" t="s">
        <v>318</v>
      </c>
      <c r="I3929" t="s">
        <v>178</v>
      </c>
      <c r="J3929">
        <v>1.6199464398799606E-4</v>
      </c>
      <c r="K3929">
        <v>0.28174382591954855</v>
      </c>
      <c r="L3929">
        <v>3.8901379624040271E-2</v>
      </c>
      <c r="M3929"/>
      <c r="N3929">
        <v>4.0985966041638634E-3</v>
      </c>
      <c r="O3929">
        <v>0.67525619785224722</v>
      </c>
      <c r="P3929">
        <v>8.1228000000000012E-3</v>
      </c>
      <c r="Q3929">
        <v>4.4501100000000002E-2</v>
      </c>
      <c r="R3929">
        <v>0.76856919999999995</v>
      </c>
      <c r="S3929">
        <v>0.63992199999999999</v>
      </c>
      <c r="T3929">
        <v>2.3583533000000001</v>
      </c>
      <c r="U3929"/>
      <c r="V3929"/>
      <c r="W3929">
        <v>2.8647099999999998E-2</v>
      </c>
      <c r="X3929">
        <v>1.3217764999999999</v>
      </c>
      <c r="Y3929">
        <v>1.6454799999999999E-2</v>
      </c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  <c r="AW3929"/>
      <c r="AX3929"/>
      <c r="AY3929"/>
      <c r="AZ3929"/>
      <c r="BA3929"/>
      <c r="BB3929"/>
      <c r="BC3929"/>
    </row>
    <row r="3930" spans="1:55" x14ac:dyDescent="0.2">
      <c r="A3930" s="3" t="str">
        <f t="shared" si="61"/>
        <v>RwandaAR5_FAO1999</v>
      </c>
      <c r="B3930" t="s">
        <v>187</v>
      </c>
      <c r="C3930" t="s">
        <v>188</v>
      </c>
      <c r="D3930" t="s">
        <v>145</v>
      </c>
      <c r="E3930" t="s">
        <v>60</v>
      </c>
      <c r="F3930">
        <v>5.9648263675593292</v>
      </c>
      <c r="G3930">
        <v>0.74471085307636076</v>
      </c>
      <c r="H3930" t="s">
        <v>318</v>
      </c>
      <c r="I3930" t="s">
        <v>177</v>
      </c>
      <c r="J3930">
        <v>1.6839869586513938E-4</v>
      </c>
      <c r="K3930">
        <v>0.28089058544638917</v>
      </c>
      <c r="L3930">
        <v>3.9319417303591342E-2</v>
      </c>
      <c r="M3930"/>
      <c r="N3930">
        <v>4.3739747634389961E-3</v>
      </c>
      <c r="O3930">
        <v>0.6754160224865805</v>
      </c>
      <c r="P3930">
        <v>9.6404000000000004E-3</v>
      </c>
      <c r="Q3930">
        <v>5.4224400000000006E-2</v>
      </c>
      <c r="R3930">
        <v>0.88152959999999991</v>
      </c>
      <c r="S3930">
        <v>0.69687049999999995</v>
      </c>
      <c r="T3930">
        <v>2.3567016000000001</v>
      </c>
      <c r="U3930"/>
      <c r="V3930"/>
      <c r="W3930">
        <v>7.5173999999999996E-3</v>
      </c>
      <c r="X3930">
        <v>1.3217764999999999</v>
      </c>
      <c r="Y3930">
        <v>1.1074200000000001E-2</v>
      </c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/>
      <c r="AW3930"/>
      <c r="AX3930"/>
      <c r="AY3930"/>
      <c r="AZ3930"/>
      <c r="BA3930"/>
      <c r="BB3930"/>
      <c r="BC3930"/>
    </row>
    <row r="3931" spans="1:55" x14ac:dyDescent="0.2">
      <c r="A3931" s="3" t="str">
        <f t="shared" si="61"/>
        <v>RwandaAR5_FAO2000</v>
      </c>
      <c r="B3931" t="s">
        <v>187</v>
      </c>
      <c r="C3931" t="s">
        <v>188</v>
      </c>
      <c r="D3931" t="s">
        <v>145</v>
      </c>
      <c r="E3931" t="s">
        <v>58</v>
      </c>
      <c r="F3931">
        <v>5.7598979287777183</v>
      </c>
      <c r="G3931">
        <v>0.71022265613155799</v>
      </c>
      <c r="H3931" t="s">
        <v>314</v>
      </c>
      <c r="I3931" t="s">
        <v>178</v>
      </c>
      <c r="J3931">
        <v>1.5938675871022482E-4</v>
      </c>
      <c r="K3931">
        <v>0.25327739326718979</v>
      </c>
      <c r="L3931">
        <v>4.2679488235996994E-2</v>
      </c>
      <c r="M3931"/>
      <c r="N3931">
        <v>4.8299467011394693E-3</v>
      </c>
      <c r="O3931">
        <v>0.69921317179567366</v>
      </c>
      <c r="P3931">
        <v>8.3607999999999998E-3</v>
      </c>
      <c r="Q3931">
        <v>5.57688E-2</v>
      </c>
      <c r="R3931">
        <v>0.86665600000000009</v>
      </c>
      <c r="S3931">
        <v>0.71481100000000009</v>
      </c>
      <c r="T3931">
        <v>2.3567016000000001</v>
      </c>
      <c r="U3931"/>
      <c r="V3931"/>
      <c r="W3931">
        <v>6.0080999999999997E-3</v>
      </c>
      <c r="X3931">
        <v>1.3217764999999999</v>
      </c>
      <c r="Y3931">
        <v>6.1771999999999999E-3</v>
      </c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/>
      <c r="AU3931"/>
      <c r="AV3931"/>
      <c r="AW3931"/>
      <c r="AX3931"/>
      <c r="AY3931"/>
      <c r="AZ3931"/>
      <c r="BA3931"/>
      <c r="BB3931"/>
      <c r="BC3931"/>
    </row>
    <row r="3932" spans="1:55" x14ac:dyDescent="0.2">
      <c r="A3932" s="3" t="str">
        <f t="shared" si="61"/>
        <v>RwandaAR5_FAO2001</v>
      </c>
      <c r="B3932" t="s">
        <v>187</v>
      </c>
      <c r="C3932" t="s">
        <v>188</v>
      </c>
      <c r="D3932" t="s">
        <v>145</v>
      </c>
      <c r="E3932" t="s">
        <v>55</v>
      </c>
      <c r="F3932">
        <v>5.6926517986063088</v>
      </c>
      <c r="G3932">
        <v>0.69220484419894412</v>
      </c>
      <c r="H3932" t="s">
        <v>318</v>
      </c>
      <c r="I3932" t="s">
        <v>191</v>
      </c>
      <c r="J3932">
        <v>1.5724148524708844E-4</v>
      </c>
      <c r="K3932">
        <v>0.2573389188179494</v>
      </c>
      <c r="L3932">
        <v>4.4979114937012843E-2</v>
      </c>
      <c r="M3932"/>
      <c r="N3932">
        <v>6.2097597482871671E-3</v>
      </c>
      <c r="O3932">
        <v>0.69147220649675056</v>
      </c>
      <c r="P3932">
        <v>9.9763999999999999E-3</v>
      </c>
      <c r="Q3932">
        <v>5.99494E-2</v>
      </c>
      <c r="R3932">
        <v>0.9509472000000001</v>
      </c>
      <c r="S3932">
        <v>0.75797949999999992</v>
      </c>
      <c r="T3932">
        <v>2.3488542000000003</v>
      </c>
      <c r="U3932"/>
      <c r="V3932"/>
      <c r="W3932"/>
      <c r="X3932">
        <v>1.0366541999999999</v>
      </c>
      <c r="Y3932">
        <v>7.3287999999999999E-3</v>
      </c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/>
      <c r="AW3932"/>
      <c r="AX3932"/>
      <c r="AY3932"/>
      <c r="AZ3932"/>
      <c r="BA3932"/>
      <c r="BB3932"/>
      <c r="BC3932"/>
    </row>
    <row r="3933" spans="1:55" x14ac:dyDescent="0.2">
      <c r="A3933" s="3" t="str">
        <f t="shared" si="61"/>
        <v>RwandaAR5_FAO2002</v>
      </c>
      <c r="B3933" t="s">
        <v>187</v>
      </c>
      <c r="C3933" t="s">
        <v>188</v>
      </c>
      <c r="D3933" t="s">
        <v>145</v>
      </c>
      <c r="E3933" t="s">
        <v>52</v>
      </c>
      <c r="F3933">
        <v>5.9211815814088595</v>
      </c>
      <c r="G3933">
        <v>0.70723425319247279</v>
      </c>
      <c r="H3933" t="s">
        <v>317</v>
      </c>
      <c r="I3933" t="s">
        <v>222</v>
      </c>
      <c r="J3933">
        <v>1.5945684921907027E-4</v>
      </c>
      <c r="K3933">
        <v>0.26765889164840734</v>
      </c>
      <c r="L3933">
        <v>4.4969298512315611E-2</v>
      </c>
      <c r="M3933"/>
      <c r="N3933">
        <v>6.5679458508932755E-3</v>
      </c>
      <c r="O3933">
        <v>0.68080386398838377</v>
      </c>
      <c r="P3933">
        <v>1.2588799999999999E-2</v>
      </c>
      <c r="Q3933">
        <v>6.4189800000000005E-2</v>
      </c>
      <c r="R3933">
        <v>0.97646920000000004</v>
      </c>
      <c r="S3933">
        <v>0.78169699999999998</v>
      </c>
      <c r="T3933">
        <v>2.3364133000000002</v>
      </c>
      <c r="U3933"/>
      <c r="V3933"/>
      <c r="W3933">
        <v>1.7841200000000002E-2</v>
      </c>
      <c r="X3933">
        <v>1.0366541999999999</v>
      </c>
      <c r="Y3933">
        <v>3.6080700000000007E-2</v>
      </c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/>
      <c r="AU3933"/>
      <c r="AV3933"/>
      <c r="AW3933"/>
      <c r="AX3933"/>
      <c r="AY3933"/>
      <c r="AZ3933"/>
      <c r="BA3933"/>
      <c r="BB3933"/>
      <c r="BC3933"/>
    </row>
    <row r="3934" spans="1:55" x14ac:dyDescent="0.2">
      <c r="A3934" s="3" t="str">
        <f t="shared" si="61"/>
        <v>RwandaAR5_FAO2003</v>
      </c>
      <c r="B3934" t="s">
        <v>187</v>
      </c>
      <c r="C3934" t="s">
        <v>188</v>
      </c>
      <c r="D3934" t="s">
        <v>145</v>
      </c>
      <c r="E3934" t="s">
        <v>50</v>
      </c>
      <c r="F3934">
        <v>6.0151522583944965</v>
      </c>
      <c r="G3934">
        <v>0.70204923842068212</v>
      </c>
      <c r="H3934" t="s">
        <v>317</v>
      </c>
      <c r="I3934" t="s">
        <v>177</v>
      </c>
      <c r="J3934">
        <v>1.5777864109444342E-4</v>
      </c>
      <c r="K3934">
        <v>0.24455588086028568</v>
      </c>
      <c r="L3934">
        <v>4.0363699687777817E-2</v>
      </c>
      <c r="M3934"/>
      <c r="N3934">
        <v>6.6681603851380744E-3</v>
      </c>
      <c r="O3934">
        <v>0.7084122590667985</v>
      </c>
      <c r="P3934">
        <v>1.491E-2</v>
      </c>
      <c r="Q3934">
        <v>7.1169299999999991E-2</v>
      </c>
      <c r="R3934">
        <v>1.1500775999999999</v>
      </c>
      <c r="S3934">
        <v>0.86366149999999997</v>
      </c>
      <c r="T3934">
        <v>2.3334514</v>
      </c>
      <c r="U3934"/>
      <c r="V3934"/>
      <c r="W3934"/>
      <c r="X3934">
        <v>1.0366541999999999</v>
      </c>
      <c r="Y3934">
        <v>2.0763500000000001E-2</v>
      </c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/>
      <c r="AV3934"/>
      <c r="AW3934"/>
      <c r="AX3934"/>
      <c r="AY3934"/>
      <c r="AZ3934"/>
      <c r="BA3934"/>
      <c r="BB3934"/>
      <c r="BC3934"/>
    </row>
    <row r="3935" spans="1:55" x14ac:dyDescent="0.2">
      <c r="A3935" s="3" t="str">
        <f t="shared" si="61"/>
        <v>RwandaAR5_FAO2004</v>
      </c>
      <c r="B3935" t="s">
        <v>187</v>
      </c>
      <c r="C3935" t="s">
        <v>188</v>
      </c>
      <c r="D3935" t="s">
        <v>145</v>
      </c>
      <c r="E3935" t="s">
        <v>46</v>
      </c>
      <c r="F3935">
        <v>6.1200251232995972</v>
      </c>
      <c r="G3935">
        <v>0.69610184830201294</v>
      </c>
      <c r="H3935" t="s">
        <v>317</v>
      </c>
      <c r="I3935" t="s">
        <v>221</v>
      </c>
      <c r="J3935">
        <v>1.5318610987409561E-4</v>
      </c>
      <c r="K3935">
        <v>0.2367740291121796</v>
      </c>
      <c r="L3935">
        <v>3.583583599244182E-2</v>
      </c>
      <c r="M3935"/>
      <c r="N3935">
        <v>6.4444179893719169E-3</v>
      </c>
      <c r="O3935">
        <v>0.72094571690600673</v>
      </c>
      <c r="P3935">
        <v>2.38476E-2</v>
      </c>
      <c r="Q3935">
        <v>9.0385999999999994E-2</v>
      </c>
      <c r="R3935">
        <v>1.2285168</v>
      </c>
      <c r="S3935">
        <v>0.91438249999999999</v>
      </c>
      <c r="T3935">
        <v>2.3288290000000003</v>
      </c>
      <c r="U3935"/>
      <c r="V3935"/>
      <c r="W3935"/>
      <c r="X3935">
        <v>1.0366541999999999</v>
      </c>
      <c r="Y3935">
        <v>1.6013199999999998E-2</v>
      </c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/>
      <c r="AW3935"/>
      <c r="AX3935"/>
      <c r="AY3935"/>
      <c r="AZ3935"/>
      <c r="BA3935"/>
      <c r="BB3935"/>
      <c r="BC3935"/>
    </row>
    <row r="3936" spans="1:55" x14ac:dyDescent="0.2">
      <c r="A3936" s="3" t="str">
        <f t="shared" si="61"/>
        <v>RwandaAR5_FAO2005</v>
      </c>
      <c r="B3936" t="s">
        <v>187</v>
      </c>
      <c r="C3936" t="s">
        <v>188</v>
      </c>
      <c r="D3936" t="s">
        <v>145</v>
      </c>
      <c r="E3936" t="s">
        <v>43</v>
      </c>
      <c r="F3936">
        <v>6.1666120687416113</v>
      </c>
      <c r="G3936">
        <v>0.68318278274867827</v>
      </c>
      <c r="H3936" t="s">
        <v>317</v>
      </c>
      <c r="I3936" t="s">
        <v>177</v>
      </c>
      <c r="J3936">
        <v>1.5091356288566342E-4</v>
      </c>
      <c r="K3936">
        <v>0.2251731127920106</v>
      </c>
      <c r="L3936">
        <v>3.1757897474203475E-2</v>
      </c>
      <c r="M3936"/>
      <c r="N3936">
        <v>6.1460003608973671E-3</v>
      </c>
      <c r="O3936">
        <v>0.73692298937288847</v>
      </c>
      <c r="P3936">
        <v>2.7286000000000001E-2</v>
      </c>
      <c r="Q3936">
        <v>0.1024509</v>
      </c>
      <c r="R3936">
        <v>1.2907691999999999</v>
      </c>
      <c r="S3936">
        <v>0.96666700000000005</v>
      </c>
      <c r="T3936">
        <v>2.3322910000000001</v>
      </c>
      <c r="U3936"/>
      <c r="V3936"/>
      <c r="W3936">
        <v>3.927E-4</v>
      </c>
      <c r="X3936">
        <v>1.0366541999999999</v>
      </c>
      <c r="Y3936">
        <v>1.5142499999999998E-2</v>
      </c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/>
      <c r="AW3936"/>
      <c r="AX3936"/>
      <c r="AY3936"/>
      <c r="AZ3936"/>
      <c r="BA3936"/>
      <c r="BB3936"/>
      <c r="BC3936"/>
    </row>
    <row r="3937" spans="1:55" x14ac:dyDescent="0.2">
      <c r="A3937" s="3" t="str">
        <f t="shared" si="61"/>
        <v>RwandaAR5_FAO2006</v>
      </c>
      <c r="B3937" t="s">
        <v>187</v>
      </c>
      <c r="C3937" t="s">
        <v>188</v>
      </c>
      <c r="D3937" t="s">
        <v>145</v>
      </c>
      <c r="E3937" t="s">
        <v>39</v>
      </c>
      <c r="F3937">
        <v>6.4442086573332888</v>
      </c>
      <c r="G3937">
        <v>0.69516319056771436</v>
      </c>
      <c r="H3937" t="s">
        <v>317</v>
      </c>
      <c r="I3937" t="s">
        <v>191</v>
      </c>
      <c r="J3937">
        <v>1.5224094980691388E-4</v>
      </c>
      <c r="K3937">
        <v>0.21853290072097373</v>
      </c>
      <c r="L3937">
        <v>3.1905460783157848E-2</v>
      </c>
      <c r="M3937"/>
      <c r="N3937">
        <v>5.9122852821724674E-3</v>
      </c>
      <c r="O3937">
        <v>0.74364935321369585</v>
      </c>
      <c r="P3937">
        <v>2.7507200000000002E-2</v>
      </c>
      <c r="Q3937">
        <v>0.12639349999999999</v>
      </c>
      <c r="R3937">
        <v>1.4436519999999999</v>
      </c>
      <c r="S3937">
        <v>1.0444179999999998</v>
      </c>
      <c r="T3937">
        <v>2.3313317000000002</v>
      </c>
      <c r="U3937"/>
      <c r="V3937"/>
      <c r="W3937"/>
      <c r="X3937">
        <v>1.0366541999999999</v>
      </c>
      <c r="Y3937">
        <v>9.0967000000000027E-3</v>
      </c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/>
      <c r="AU3937"/>
      <c r="AV3937"/>
      <c r="AW3937"/>
      <c r="AX3937"/>
      <c r="AY3937"/>
      <c r="AZ3937"/>
      <c r="BA3937"/>
      <c r="BB3937"/>
      <c r="BC3937"/>
    </row>
    <row r="3938" spans="1:55" x14ac:dyDescent="0.2">
      <c r="A3938" s="3" t="str">
        <f t="shared" si="61"/>
        <v>RwandaAR5_FAO2007</v>
      </c>
      <c r="B3938" t="s">
        <v>187</v>
      </c>
      <c r="C3938" t="s">
        <v>188</v>
      </c>
      <c r="D3938" t="s">
        <v>145</v>
      </c>
      <c r="E3938" t="s">
        <v>37</v>
      </c>
      <c r="F3938">
        <v>6.57341846382349</v>
      </c>
      <c r="G3938">
        <v>0.69025543430752145</v>
      </c>
      <c r="H3938" t="s">
        <v>317</v>
      </c>
      <c r="I3938" t="s">
        <v>221</v>
      </c>
      <c r="J3938">
        <v>1.5270143377628856E-4</v>
      </c>
      <c r="K3938">
        <v>0.20665860705991743</v>
      </c>
      <c r="L3938">
        <v>3.276411834315382E-2</v>
      </c>
      <c r="M3938"/>
      <c r="N3938">
        <v>5.6043898928308401E-3</v>
      </c>
      <c r="O3938">
        <v>0.75497288470409785</v>
      </c>
      <c r="P3938">
        <v>2.9408400000000001E-2</v>
      </c>
      <c r="Q3938">
        <v>0.135797</v>
      </c>
      <c r="R3938">
        <v>1.532958</v>
      </c>
      <c r="S3938">
        <v>1.1110655</v>
      </c>
      <c r="T3938">
        <v>2.3411624</v>
      </c>
      <c r="U3938"/>
      <c r="V3938"/>
      <c r="W3938"/>
      <c r="X3938">
        <v>1.0366541999999999</v>
      </c>
      <c r="Y3938">
        <v>3.3065999999999998E-3</v>
      </c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/>
      <c r="AU3938"/>
      <c r="AV3938"/>
      <c r="AW3938"/>
      <c r="AX3938"/>
      <c r="AY3938"/>
      <c r="AZ3938"/>
      <c r="BA3938"/>
      <c r="BB3938"/>
      <c r="BC3938"/>
    </row>
    <row r="3939" spans="1:55" x14ac:dyDescent="0.2">
      <c r="A3939" s="3" t="str">
        <f t="shared" si="61"/>
        <v>RwandaAR5_FAO2008</v>
      </c>
      <c r="B3939" t="s">
        <v>187</v>
      </c>
      <c r="C3939" t="s">
        <v>188</v>
      </c>
      <c r="D3939" t="s">
        <v>145</v>
      </c>
      <c r="E3939" t="s">
        <v>33</v>
      </c>
      <c r="F3939">
        <v>6.7822361515259058</v>
      </c>
      <c r="G3939">
        <v>0.69333867561650053</v>
      </c>
      <c r="H3939" t="s">
        <v>318</v>
      </c>
      <c r="I3939" t="s">
        <v>221</v>
      </c>
      <c r="J3939">
        <v>1.5674710597525054E-4</v>
      </c>
      <c r="K3939">
        <v>0.20279710827898287</v>
      </c>
      <c r="L3939">
        <v>3.319540448036775E-2</v>
      </c>
      <c r="M3939"/>
      <c r="N3939">
        <v>5.4318368126582452E-3</v>
      </c>
      <c r="O3939">
        <v>0.75857565042799113</v>
      </c>
      <c r="P3939">
        <v>3.6170399999999998E-2</v>
      </c>
      <c r="Q3939">
        <v>0.14193719999999999</v>
      </c>
      <c r="R3939">
        <v>1.6346456</v>
      </c>
      <c r="S3939">
        <v>1.1722805000000001</v>
      </c>
      <c r="T3939">
        <v>2.3411624</v>
      </c>
      <c r="U3939"/>
      <c r="V3939"/>
      <c r="W3939">
        <v>3.927E-4</v>
      </c>
      <c r="X3939">
        <v>1.0366541999999999</v>
      </c>
      <c r="Y3939">
        <v>9.4321000000000006E-3</v>
      </c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/>
      <c r="AU3939"/>
      <c r="AV3939"/>
      <c r="AW3939"/>
      <c r="AX3939"/>
      <c r="AY3939"/>
      <c r="AZ3939"/>
      <c r="BA3939"/>
      <c r="BB3939"/>
      <c r="BC3939"/>
    </row>
    <row r="3940" spans="1:55" x14ac:dyDescent="0.2">
      <c r="A3940" s="3" t="str">
        <f t="shared" si="61"/>
        <v>RwandaAR5_FAO2009</v>
      </c>
      <c r="B3940" t="s">
        <v>187</v>
      </c>
      <c r="C3940" t="s">
        <v>188</v>
      </c>
      <c r="D3940" t="s">
        <v>145</v>
      </c>
      <c r="E3940" t="s">
        <v>31</v>
      </c>
      <c r="F3940">
        <v>6.9061183647275177</v>
      </c>
      <c r="G3940">
        <v>0.68760446084236559</v>
      </c>
      <c r="H3940" t="s">
        <v>320</v>
      </c>
      <c r="I3940" t="s">
        <v>227</v>
      </c>
      <c r="J3940">
        <v>1.5984931218148435E-4</v>
      </c>
      <c r="K3940">
        <v>0.20704376945324854</v>
      </c>
      <c r="L3940">
        <v>3.4014170304956119E-2</v>
      </c>
      <c r="M3940"/>
      <c r="N3940">
        <v>4.4713974434202131E-3</v>
      </c>
      <c r="O3940">
        <v>0.75447066279837505</v>
      </c>
      <c r="P3940">
        <v>2.8288399999999998E-2</v>
      </c>
      <c r="Q3940">
        <v>0.15176599999999998</v>
      </c>
      <c r="R3940">
        <v>1.6779252</v>
      </c>
      <c r="S3940">
        <v>1.1964220000000001</v>
      </c>
      <c r="T3940">
        <v>2.3374991000000001</v>
      </c>
      <c r="U3940"/>
      <c r="V3940"/>
      <c r="W3940">
        <v>6.3870000000000007E-4</v>
      </c>
      <c r="X3940">
        <v>1.0366541999999999</v>
      </c>
      <c r="Y3940">
        <v>7.6152999999999993E-3</v>
      </c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/>
      <c r="AU3940"/>
      <c r="AV3940"/>
      <c r="AW3940"/>
      <c r="AX3940"/>
      <c r="AY3940"/>
      <c r="AZ3940"/>
      <c r="BA3940"/>
      <c r="BB3940"/>
      <c r="BC3940"/>
    </row>
    <row r="3941" spans="1:55" x14ac:dyDescent="0.2">
      <c r="A3941" s="3" t="str">
        <f t="shared" si="61"/>
        <v>RwandaAR5_FAO2010</v>
      </c>
      <c r="B3941" t="s">
        <v>187</v>
      </c>
      <c r="C3941" t="s">
        <v>188</v>
      </c>
      <c r="D3941" t="s">
        <v>145</v>
      </c>
      <c r="E3941" t="s">
        <v>30</v>
      </c>
      <c r="F3941">
        <v>7.1812800794936908</v>
      </c>
      <c r="G3941">
        <v>0.69660088125583197</v>
      </c>
      <c r="H3941" t="s">
        <v>321</v>
      </c>
      <c r="I3941" t="s">
        <v>221</v>
      </c>
      <c r="J3941">
        <v>1.5972330873472427E-4</v>
      </c>
      <c r="K3941">
        <v>0.20632785020708708</v>
      </c>
      <c r="L3941">
        <v>3.4070903271889781E-2</v>
      </c>
      <c r="M3941"/>
      <c r="N3941">
        <v>4.3696944907644399E-3</v>
      </c>
      <c r="O3941">
        <v>0.75523155203025871</v>
      </c>
      <c r="P3941">
        <v>2.5432400000000001E-2</v>
      </c>
      <c r="Q3941">
        <v>0.16257289999999999</v>
      </c>
      <c r="R3941">
        <v>1.7983868000000001</v>
      </c>
      <c r="S3941">
        <v>1.2626455000000001</v>
      </c>
      <c r="T3941">
        <v>2.3345444999999998</v>
      </c>
      <c r="U3941"/>
      <c r="V3941"/>
      <c r="W3941">
        <v>2.8509999999999998E-3</v>
      </c>
      <c r="X3941">
        <v>1.0366541999999999</v>
      </c>
      <c r="Y3941">
        <v>2.2176400000000002E-2</v>
      </c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/>
      <c r="AU3941"/>
      <c r="AV3941"/>
      <c r="AW3941"/>
      <c r="AX3941"/>
      <c r="AY3941"/>
      <c r="AZ3941"/>
      <c r="BA3941"/>
      <c r="BB3941"/>
      <c r="BC3941"/>
    </row>
    <row r="3942" spans="1:55" x14ac:dyDescent="0.2">
      <c r="A3942" s="3" t="str">
        <f t="shared" si="61"/>
        <v>RwandaAR5_FAO2011</v>
      </c>
      <c r="B3942" t="s">
        <v>187</v>
      </c>
      <c r="C3942" t="s">
        <v>188</v>
      </c>
      <c r="D3942" t="s">
        <v>145</v>
      </c>
      <c r="E3942" t="s">
        <v>29</v>
      </c>
      <c r="F3942">
        <v>6.1524546171110073</v>
      </c>
      <c r="G3942">
        <v>0.58168612761347116</v>
      </c>
      <c r="H3942" t="s">
        <v>320</v>
      </c>
      <c r="I3942" t="s">
        <v>190</v>
      </c>
      <c r="J3942">
        <v>1.3642319085368617E-4</v>
      </c>
      <c r="K3942">
        <v>0.24939285160672606</v>
      </c>
      <c r="L3942">
        <v>4.0853111710842521E-2</v>
      </c>
      <c r="M3942"/>
      <c r="N3942">
        <v>5.1150316350935211E-3</v>
      </c>
      <c r="O3942">
        <v>0.7046390050473379</v>
      </c>
      <c r="P3942">
        <v>2.8599200000000002E-2</v>
      </c>
      <c r="Q3942">
        <v>0.16189799999999999</v>
      </c>
      <c r="R3942">
        <v>1.6629115999999999</v>
      </c>
      <c r="S3942">
        <v>1.2177545000000001</v>
      </c>
      <c r="T3942">
        <v>2.3340275999999998</v>
      </c>
      <c r="U3942"/>
      <c r="V3942"/>
      <c r="W3942">
        <v>1.2300000000000001E-4</v>
      </c>
      <c r="X3942">
        <v>6.2319800000000002E-2</v>
      </c>
      <c r="Y3942">
        <v>3.7594000000000004E-3</v>
      </c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/>
      <c r="AW3942"/>
      <c r="AX3942"/>
      <c r="AY3942"/>
      <c r="AZ3942"/>
      <c r="BA3942"/>
      <c r="BB3942"/>
      <c r="BC3942"/>
    </row>
    <row r="3943" spans="1:55" x14ac:dyDescent="0.2">
      <c r="A3943" s="3" t="str">
        <f t="shared" si="61"/>
        <v>RwandaAR5_FAO2012</v>
      </c>
      <c r="B3943" t="s">
        <v>187</v>
      </c>
      <c r="C3943" t="s">
        <v>188</v>
      </c>
      <c r="D3943" t="s">
        <v>145</v>
      </c>
      <c r="E3943" t="s">
        <v>28</v>
      </c>
      <c r="F3943">
        <v>6.2879687276645626</v>
      </c>
      <c r="G3943">
        <v>0.58005304335314412</v>
      </c>
      <c r="H3943" t="s">
        <v>320</v>
      </c>
      <c r="I3943" t="s">
        <v>190</v>
      </c>
      <c r="J3943">
        <v>1.3789056117452422E-4</v>
      </c>
      <c r="K3943">
        <v>0.26108994288572318</v>
      </c>
      <c r="L3943">
        <v>4.1034099065445251E-2</v>
      </c>
      <c r="M3943"/>
      <c r="N3943">
        <v>4.7121735624478817E-3</v>
      </c>
      <c r="O3943">
        <v>0.69316378448638372</v>
      </c>
      <c r="P3943">
        <v>2.8814799999999998E-2</v>
      </c>
      <c r="Q3943">
        <v>0.2010121</v>
      </c>
      <c r="R3943">
        <v>1.6195031999999998</v>
      </c>
      <c r="S3943">
        <v>1.2302095</v>
      </c>
      <c r="T3943">
        <v>2.3304269</v>
      </c>
      <c r="U3943"/>
      <c r="V3943"/>
      <c r="W3943"/>
      <c r="X3943">
        <v>6.2319800000000002E-2</v>
      </c>
      <c r="Y3943">
        <v>1.84771E-2</v>
      </c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/>
      <c r="AW3943"/>
      <c r="AX3943"/>
      <c r="AY3943"/>
      <c r="AZ3943"/>
      <c r="BA3943"/>
      <c r="BB3943"/>
      <c r="BC3943"/>
    </row>
    <row r="3944" spans="1:55" x14ac:dyDescent="0.2">
      <c r="A3944" s="3" t="str">
        <f t="shared" si="61"/>
        <v>RwandaAR5_FAO2013</v>
      </c>
      <c r="B3944" t="s">
        <v>187</v>
      </c>
      <c r="C3944" t="s">
        <v>188</v>
      </c>
      <c r="D3944" t="s">
        <v>145</v>
      </c>
      <c r="E3944" t="s">
        <v>27</v>
      </c>
      <c r="F3944">
        <v>6.4550929605838929</v>
      </c>
      <c r="G3944">
        <v>0.58146918713344709</v>
      </c>
      <c r="H3944" t="s">
        <v>320</v>
      </c>
      <c r="I3944" t="s">
        <v>178</v>
      </c>
      <c r="J3944">
        <v>1.3973128956787189E-4</v>
      </c>
      <c r="K3944">
        <v>0.2708239560228432</v>
      </c>
      <c r="L3944">
        <v>4.1005660200347099E-2</v>
      </c>
      <c r="M3944"/>
      <c r="N3944">
        <v>4.8628269479113169E-3</v>
      </c>
      <c r="O3944">
        <v>0.68330755682889832</v>
      </c>
      <c r="P3944">
        <v>3.4434399999999997E-2</v>
      </c>
      <c r="Q3944">
        <v>0.20431190000000005</v>
      </c>
      <c r="R3944">
        <v>1.6205672</v>
      </c>
      <c r="S3944">
        <v>1.2619299999999998</v>
      </c>
      <c r="T3944">
        <v>2.3304269</v>
      </c>
      <c r="U3944"/>
      <c r="V3944"/>
      <c r="W3944">
        <v>4.2751000000000004E-3</v>
      </c>
      <c r="X3944">
        <v>6.2319800000000002E-2</v>
      </c>
      <c r="Y3944">
        <v>2.0978699999999999E-2</v>
      </c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/>
      <c r="AV3944"/>
      <c r="AW3944"/>
      <c r="AX3944"/>
      <c r="AY3944"/>
      <c r="AZ3944"/>
      <c r="BA3944"/>
      <c r="BB3944"/>
      <c r="BC3944"/>
    </row>
    <row r="3945" spans="1:55" x14ac:dyDescent="0.2">
      <c r="A3945" s="3" t="str">
        <f t="shared" si="61"/>
        <v>RwandaAR5_FAO2014</v>
      </c>
      <c r="B3945" t="s">
        <v>187</v>
      </c>
      <c r="C3945" t="s">
        <v>188</v>
      </c>
      <c r="D3945" t="s">
        <v>145</v>
      </c>
      <c r="E3945" t="s">
        <v>24</v>
      </c>
      <c r="F3945">
        <v>6.4380076633060419</v>
      </c>
      <c r="G3945">
        <v>0.56630473784916191</v>
      </c>
      <c r="H3945" t="s">
        <v>320</v>
      </c>
      <c r="I3945" t="s">
        <v>178</v>
      </c>
      <c r="J3945">
        <v>1.3750843284609593E-4</v>
      </c>
      <c r="K3945">
        <v>0.27439606977616354</v>
      </c>
      <c r="L3945">
        <v>4.2151171216016657E-2</v>
      </c>
      <c r="M3945"/>
      <c r="N3945">
        <v>5.9987502376112247E-3</v>
      </c>
      <c r="O3945">
        <v>0.67745400877020856</v>
      </c>
      <c r="P3945">
        <v>4.6589199999999997E-2</v>
      </c>
      <c r="Q3945">
        <v>0.2042629</v>
      </c>
      <c r="R3945">
        <v>1.6024932000000001</v>
      </c>
      <c r="S3945">
        <v>1.233522</v>
      </c>
      <c r="T3945">
        <v>2.3297808</v>
      </c>
      <c r="U3945"/>
      <c r="V3945"/>
      <c r="W3945">
        <v>3.927E-4</v>
      </c>
      <c r="X3945">
        <v>6.2319800000000002E-2</v>
      </c>
      <c r="Y3945">
        <v>1.56037E-2</v>
      </c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/>
      <c r="AU3945"/>
      <c r="AV3945"/>
      <c r="AW3945"/>
      <c r="AX3945"/>
      <c r="AY3945"/>
      <c r="AZ3945"/>
      <c r="BA3945"/>
      <c r="BB3945"/>
      <c r="BC3945"/>
    </row>
    <row r="3946" spans="1:55" x14ac:dyDescent="0.2">
      <c r="A3946" s="3" t="str">
        <f t="shared" si="61"/>
        <v>RwandaAR5_FAO2015</v>
      </c>
      <c r="B3946" t="s">
        <v>187</v>
      </c>
      <c r="C3946" t="s">
        <v>188</v>
      </c>
      <c r="D3946" t="s">
        <v>145</v>
      </c>
      <c r="E3946" t="s">
        <v>22</v>
      </c>
      <c r="F3946">
        <v>7.1039375821314099</v>
      </c>
      <c r="G3946">
        <v>0.61014881029224699</v>
      </c>
      <c r="H3946" t="s">
        <v>320</v>
      </c>
      <c r="I3946" t="s">
        <v>221</v>
      </c>
      <c r="J3946">
        <v>1.5200043483677196E-4</v>
      </c>
      <c r="K3946">
        <v>0.26778857218543517</v>
      </c>
      <c r="L3946">
        <v>3.9139389515098266E-2</v>
      </c>
      <c r="M3946"/>
      <c r="N3946">
        <v>9.2117926492768943E-3</v>
      </c>
      <c r="O3946">
        <v>0.68386024565018966</v>
      </c>
      <c r="P3946">
        <v>5.92004E-2</v>
      </c>
      <c r="Q3946">
        <v>0.28046299999999996</v>
      </c>
      <c r="R3946">
        <v>1.8344283999999997</v>
      </c>
      <c r="S3946">
        <v>1.3865860000000001</v>
      </c>
      <c r="T3946">
        <v>2.3297808</v>
      </c>
      <c r="U3946"/>
      <c r="V3946"/>
      <c r="W3946"/>
      <c r="X3946">
        <v>6.2319800000000002E-2</v>
      </c>
      <c r="Y3946">
        <v>3.7676699999999994E-2</v>
      </c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/>
      <c r="AU3946"/>
      <c r="AV3946"/>
      <c r="AW3946"/>
      <c r="AX3946"/>
      <c r="AY3946"/>
      <c r="AZ3946"/>
      <c r="BA3946"/>
      <c r="BB3946"/>
      <c r="BC3946"/>
    </row>
    <row r="3947" spans="1:55" x14ac:dyDescent="0.2">
      <c r="A3947" s="3" t="str">
        <f t="shared" si="61"/>
        <v>RwandaAR5_FAO2016</v>
      </c>
      <c r="B3947" t="s">
        <v>187</v>
      </c>
      <c r="C3947" t="s">
        <v>188</v>
      </c>
      <c r="D3947" t="s">
        <v>145</v>
      </c>
      <c r="E3947" t="s">
        <v>21</v>
      </c>
      <c r="F3947">
        <v>6.8964597528374494</v>
      </c>
      <c r="G3947">
        <v>0.57803353735853846</v>
      </c>
      <c r="H3947" t="s">
        <v>322</v>
      </c>
      <c r="I3947" t="s">
        <v>178</v>
      </c>
      <c r="J3947">
        <v>1.458066897884004E-4</v>
      </c>
      <c r="K3947">
        <v>0.27993998195924086</v>
      </c>
      <c r="L3947">
        <v>4.1349626368540164E-2</v>
      </c>
      <c r="M3947"/>
      <c r="N3947">
        <v>1.5471706328177992E-2</v>
      </c>
      <c r="O3947">
        <v>0.66323868534404107</v>
      </c>
      <c r="P3947">
        <v>6.5522800000000006E-2</v>
      </c>
      <c r="Q3947">
        <v>0.30313959999999995</v>
      </c>
      <c r="R3947">
        <v>1.6850988</v>
      </c>
      <c r="S3947">
        <v>1.303906</v>
      </c>
      <c r="T3947">
        <v>2.2963661000000002</v>
      </c>
      <c r="U3947"/>
      <c r="V3947"/>
      <c r="W3947">
        <v>2.9740000000000001E-3</v>
      </c>
      <c r="X3947"/>
      <c r="Y3947">
        <v>3.61953E-2</v>
      </c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/>
      <c r="AU3947"/>
      <c r="AV3947"/>
      <c r="AW3947"/>
      <c r="AX3947"/>
      <c r="AY3947"/>
      <c r="AZ3947"/>
      <c r="BA3947"/>
      <c r="BB3947"/>
      <c r="BC3947"/>
    </row>
    <row r="3948" spans="1:55" x14ac:dyDescent="0.2">
      <c r="A3948" s="3" t="str">
        <f t="shared" si="61"/>
        <v>RwandaAR5_FAO2017</v>
      </c>
      <c r="B3948" t="s">
        <v>187</v>
      </c>
      <c r="C3948" t="s">
        <v>188</v>
      </c>
      <c r="D3948" t="s">
        <v>145</v>
      </c>
      <c r="E3948" t="s">
        <v>20</v>
      </c>
      <c r="F3948">
        <v>7.0584009694033556</v>
      </c>
      <c r="G3948">
        <v>0.57712226696278457</v>
      </c>
      <c r="H3948" t="s">
        <v>322</v>
      </c>
      <c r="I3948" t="s">
        <v>190</v>
      </c>
      <c r="J3948">
        <v>1.4717263680310384E-4</v>
      </c>
      <c r="K3948">
        <v>0.2876732834181811</v>
      </c>
      <c r="L3948">
        <v>4.1409986216428725E-2</v>
      </c>
      <c r="M3948"/>
      <c r="N3948">
        <v>1.8290261570520095E-2</v>
      </c>
      <c r="O3948">
        <v>0.65262646879487007</v>
      </c>
      <c r="P3948">
        <v>6.1902400000000003E-2</v>
      </c>
      <c r="Q3948">
        <v>0.3079364</v>
      </c>
      <c r="R3948">
        <v>1.6884252</v>
      </c>
      <c r="S3948">
        <v>1.3442125</v>
      </c>
      <c r="T3948">
        <v>2.2792327000000001</v>
      </c>
      <c r="U3948"/>
      <c r="V3948"/>
      <c r="W3948"/>
      <c r="X3948"/>
      <c r="Y3948">
        <v>3.1450599999999995E-2</v>
      </c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/>
      <c r="AU3948"/>
      <c r="AV3948"/>
      <c r="AW3948"/>
      <c r="AX3948"/>
      <c r="AY3948"/>
      <c r="AZ3948"/>
      <c r="BA3948"/>
      <c r="BB3948"/>
      <c r="BC3948"/>
    </row>
    <row r="3949" spans="1:55" x14ac:dyDescent="0.2">
      <c r="A3949" s="3" t="str">
        <f t="shared" si="61"/>
        <v>RwandaAR5_FAO2018</v>
      </c>
      <c r="B3949" t="s">
        <v>187</v>
      </c>
      <c r="C3949" t="s">
        <v>188</v>
      </c>
      <c r="D3949" t="s">
        <v>145</v>
      </c>
      <c r="E3949" t="s">
        <v>19</v>
      </c>
      <c r="F3949">
        <v>7.2498858870892615</v>
      </c>
      <c r="G3949">
        <v>0.57851874901764067</v>
      </c>
      <c r="H3949" t="s">
        <v>322</v>
      </c>
      <c r="I3949" t="s">
        <v>178</v>
      </c>
      <c r="J3949">
        <v>1.4755448989199797E-4</v>
      </c>
      <c r="K3949">
        <v>0.30357994326892318</v>
      </c>
      <c r="L3949">
        <v>4.129865565384043E-2</v>
      </c>
      <c r="M3949"/>
      <c r="N3949">
        <v>1.831752969194906E-2</v>
      </c>
      <c r="O3949">
        <v>0.63680387138528738</v>
      </c>
      <c r="P3949">
        <v>6.4248800000000009E-2</v>
      </c>
      <c r="Q3949">
        <v>0.2552566</v>
      </c>
      <c r="R3949">
        <v>1.7640868000000001</v>
      </c>
      <c r="S3949">
        <v>1.3459085</v>
      </c>
      <c r="T3949">
        <v>2.2695357</v>
      </c>
      <c r="U3949"/>
      <c r="V3949"/>
      <c r="W3949"/>
      <c r="X3949"/>
      <c r="Y3949">
        <v>2.14483E-2</v>
      </c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  <c r="AW3949"/>
      <c r="AX3949"/>
      <c r="AY3949"/>
      <c r="AZ3949"/>
      <c r="BA3949"/>
      <c r="BB3949"/>
      <c r="BC3949"/>
    </row>
    <row r="3950" spans="1:55" x14ac:dyDescent="0.2">
      <c r="A3950" s="3" t="str">
        <f t="shared" si="61"/>
        <v>RwandaAR5_FAO2019</v>
      </c>
      <c r="B3950" t="s">
        <v>187</v>
      </c>
      <c r="C3950" t="s">
        <v>188</v>
      </c>
      <c r="D3950" t="s">
        <v>145</v>
      </c>
      <c r="E3950" t="s">
        <v>18</v>
      </c>
      <c r="F3950">
        <v>7.4571733177491257</v>
      </c>
      <c r="G3950">
        <v>0.58100171793541278</v>
      </c>
      <c r="H3950" t="s">
        <v>258</v>
      </c>
      <c r="I3950" t="s">
        <v>178</v>
      </c>
      <c r="J3950">
        <v>1.5095940069511759E-4</v>
      </c>
      <c r="K3950">
        <v>0.30264518846429195</v>
      </c>
      <c r="L3950">
        <v>4.1105762267649372E-2</v>
      </c>
      <c r="M3950"/>
      <c r="N3950">
        <v>2.0034400922988728E-2</v>
      </c>
      <c r="O3950">
        <v>0.63621464834507002</v>
      </c>
      <c r="P3950">
        <v>6.4475599999999994E-2</v>
      </c>
      <c r="Q3950">
        <v>0.29191030000000001</v>
      </c>
      <c r="R3950">
        <v>1.8001591999999997</v>
      </c>
      <c r="S3950">
        <v>1.3969210000000001</v>
      </c>
      <c r="T3950">
        <v>2.2667395000000004</v>
      </c>
      <c r="U3950"/>
      <c r="V3950"/>
      <c r="W3950"/>
      <c r="X3950"/>
      <c r="Y3950">
        <v>2.5139200000000004E-2</v>
      </c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/>
      <c r="AW3950"/>
      <c r="AX3950"/>
      <c r="AY3950"/>
      <c r="AZ3950"/>
      <c r="BA3950"/>
      <c r="BB3950"/>
      <c r="BC3950"/>
    </row>
    <row r="3951" spans="1:55" x14ac:dyDescent="0.2">
      <c r="A3951" s="3" t="str">
        <f t="shared" si="61"/>
        <v>RwandaAR5_FAO2020</v>
      </c>
      <c r="B3951" t="s">
        <v>187</v>
      </c>
      <c r="C3951" t="s">
        <v>188</v>
      </c>
      <c r="D3951" t="s">
        <v>145</v>
      </c>
      <c r="E3951" t="s">
        <v>107</v>
      </c>
      <c r="F3951">
        <v>7.4290832654182548</v>
      </c>
      <c r="G3951">
        <v>0.56510563648089518</v>
      </c>
      <c r="H3951" t="s">
        <v>321</v>
      </c>
      <c r="I3951" t="s">
        <v>191</v>
      </c>
      <c r="J3951">
        <v>1.5820136199532007E-4</v>
      </c>
      <c r="K3951">
        <v>0.29941901837961327</v>
      </c>
      <c r="L3951">
        <v>4.221988574099661E-2</v>
      </c>
      <c r="M3951"/>
      <c r="N3951">
        <v>2.0110152849604497E-2</v>
      </c>
      <c r="O3951">
        <v>0.63825094302978569</v>
      </c>
      <c r="P3951">
        <v>5.7985200000000001E-2</v>
      </c>
      <c r="Q3951">
        <v>0.28707479999999996</v>
      </c>
      <c r="R3951">
        <v>1.8068595999999997</v>
      </c>
      <c r="S3951">
        <v>1.398458</v>
      </c>
      <c r="T3951">
        <v>2.2608302</v>
      </c>
      <c r="U3951"/>
      <c r="V3951"/>
      <c r="W3951"/>
      <c r="X3951"/>
      <c r="Y3951">
        <v>2.8918199999999998E-2</v>
      </c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/>
      <c r="AW3951"/>
      <c r="AX3951"/>
      <c r="AY3951"/>
      <c r="AZ3951"/>
      <c r="BA3951"/>
      <c r="BB3951"/>
      <c r="BC3951"/>
    </row>
    <row r="3952" spans="1:55" x14ac:dyDescent="0.2">
      <c r="A3952" s="3" t="str">
        <f t="shared" si="61"/>
        <v>RwandaAR6_FAO1990</v>
      </c>
      <c r="B3952" t="s">
        <v>187</v>
      </c>
      <c r="C3952" t="s">
        <v>188</v>
      </c>
      <c r="D3952" t="s">
        <v>300</v>
      </c>
      <c r="E3952" t="s">
        <v>79</v>
      </c>
      <c r="F3952">
        <v>5.2795893206046438</v>
      </c>
      <c r="G3952">
        <v>0.72125911590861325</v>
      </c>
      <c r="H3952" t="s">
        <v>319</v>
      </c>
      <c r="I3952" t="s">
        <v>178</v>
      </c>
      <c r="J3952">
        <v>1.611057733504286E-4</v>
      </c>
      <c r="K3952">
        <v>0.22045948722184258</v>
      </c>
      <c r="L3952">
        <v>4.217533461802047E-2</v>
      </c>
      <c r="M3952"/>
      <c r="N3952">
        <v>4.8412856470193676E-3</v>
      </c>
      <c r="O3952">
        <v>0.73252389251311756</v>
      </c>
      <c r="P3952">
        <v>1.2977120000000002E-2</v>
      </c>
      <c r="Q3952">
        <v>4.3998539999999996E-2</v>
      </c>
      <c r="R3952">
        <v>0.75242816000000001</v>
      </c>
      <c r="S3952">
        <v>0.68940690000000004</v>
      </c>
      <c r="T3952">
        <v>2.3374771000000001</v>
      </c>
      <c r="U3952"/>
      <c r="V3952"/>
      <c r="W3952">
        <v>3.7632399999999997E-3</v>
      </c>
      <c r="X3952">
        <v>1.3217764999999999</v>
      </c>
      <c r="Y3952">
        <v>1.8089779999999996E-2</v>
      </c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/>
      <c r="AU3952"/>
      <c r="AV3952"/>
      <c r="AW3952"/>
      <c r="AX3952"/>
      <c r="AY3952"/>
      <c r="AZ3952"/>
      <c r="BA3952"/>
      <c r="BB3952"/>
      <c r="BC3952"/>
    </row>
    <row r="3953" spans="1:55" x14ac:dyDescent="0.2">
      <c r="A3953" s="3" t="str">
        <f t="shared" si="61"/>
        <v>RwandaAR6_FAO1991</v>
      </c>
      <c r="B3953" t="s">
        <v>187</v>
      </c>
      <c r="C3953" t="s">
        <v>188</v>
      </c>
      <c r="D3953" t="s">
        <v>300</v>
      </c>
      <c r="E3953" t="s">
        <v>78</v>
      </c>
      <c r="F3953">
        <v>5.255167216224697</v>
      </c>
      <c r="G3953">
        <v>0.70202927645790636</v>
      </c>
      <c r="H3953" t="s">
        <v>319</v>
      </c>
      <c r="I3953" t="s">
        <v>190</v>
      </c>
      <c r="J3953">
        <v>1.5946957068123773E-4</v>
      </c>
      <c r="K3953">
        <v>0.20871613968414637</v>
      </c>
      <c r="L3953">
        <v>4.1050861482306314E-2</v>
      </c>
      <c r="M3953"/>
      <c r="N3953">
        <v>4.8238236685856396E-3</v>
      </c>
      <c r="O3953">
        <v>0.74540917516496175</v>
      </c>
      <c r="P3953">
        <v>1.2947199999999999E-2</v>
      </c>
      <c r="Q3953">
        <v>4.8229980000000006E-2</v>
      </c>
      <c r="R3953">
        <v>0.77840959999999992</v>
      </c>
      <c r="S3953">
        <v>0.70971810000000002</v>
      </c>
      <c r="T3953">
        <v>2.3374771000000001</v>
      </c>
      <c r="U3953"/>
      <c r="V3953"/>
      <c r="W3953">
        <v>3.7632399999999997E-3</v>
      </c>
      <c r="X3953">
        <v>1.3217764999999999</v>
      </c>
      <c r="Y3953">
        <v>1.8089779999999996E-2</v>
      </c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/>
      <c r="AU3953"/>
      <c r="AV3953"/>
      <c r="AW3953"/>
      <c r="AX3953"/>
      <c r="AY3953"/>
      <c r="AZ3953"/>
      <c r="BA3953"/>
      <c r="BB3953"/>
      <c r="BC3953"/>
    </row>
    <row r="3954" spans="1:55" x14ac:dyDescent="0.2">
      <c r="A3954" s="3" t="str">
        <f t="shared" si="61"/>
        <v>RwandaAR6_FAO1992</v>
      </c>
      <c r="B3954" t="s">
        <v>187</v>
      </c>
      <c r="C3954" t="s">
        <v>188</v>
      </c>
      <c r="D3954" t="s">
        <v>300</v>
      </c>
      <c r="E3954" t="s">
        <v>76</v>
      </c>
      <c r="F3954">
        <v>5.1837693362742812</v>
      </c>
      <c r="G3954">
        <v>0.67697904200516434</v>
      </c>
      <c r="H3954" t="s">
        <v>317</v>
      </c>
      <c r="I3954" t="s">
        <v>215</v>
      </c>
      <c r="J3954">
        <v>1.5777871674551103E-4</v>
      </c>
      <c r="K3954">
        <v>0.20920161937157911</v>
      </c>
      <c r="L3954">
        <v>4.0277609425235249E-2</v>
      </c>
      <c r="M3954"/>
      <c r="N3954">
        <v>4.8516819265102566E-3</v>
      </c>
      <c r="O3954">
        <v>0.74566908927667552</v>
      </c>
      <c r="P3954">
        <v>1.2756799999999999E-2</v>
      </c>
      <c r="Q3954">
        <v>4.7540399999999997E-2</v>
      </c>
      <c r="R3954">
        <v>0.74791839999999998</v>
      </c>
      <c r="S3954">
        <v>0.6901986</v>
      </c>
      <c r="T3954">
        <v>2.3374771000000001</v>
      </c>
      <c r="U3954"/>
      <c r="V3954"/>
      <c r="W3954">
        <v>3.7632399999999997E-3</v>
      </c>
      <c r="X3954">
        <v>1.3217764999999999</v>
      </c>
      <c r="Y3954">
        <v>1.8089779999999996E-2</v>
      </c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/>
      <c r="AU3954"/>
      <c r="AV3954"/>
      <c r="AW3954"/>
      <c r="AX3954"/>
      <c r="AY3954"/>
      <c r="AZ3954"/>
      <c r="BA3954"/>
      <c r="BB3954"/>
      <c r="BC3954"/>
    </row>
    <row r="3955" spans="1:55" x14ac:dyDescent="0.2">
      <c r="A3955" s="3" t="str">
        <f t="shared" si="61"/>
        <v>RwandaAR6_FAO1993</v>
      </c>
      <c r="B3955" t="s">
        <v>187</v>
      </c>
      <c r="C3955" t="s">
        <v>188</v>
      </c>
      <c r="D3955" t="s">
        <v>300</v>
      </c>
      <c r="E3955" t="s">
        <v>73</v>
      </c>
      <c r="F3955">
        <v>5.1004217201929922</v>
      </c>
      <c r="G3955">
        <v>0.6452358610394513</v>
      </c>
      <c r="H3955" t="s">
        <v>317</v>
      </c>
      <c r="I3955" t="s">
        <v>215</v>
      </c>
      <c r="J3955">
        <v>1.5450998488819736E-4</v>
      </c>
      <c r="K3955">
        <v>0.21115628598291647</v>
      </c>
      <c r="L3955">
        <v>3.9575263357400421E-2</v>
      </c>
      <c r="M3955"/>
      <c r="N3955">
        <v>4.8917523625979561E-3</v>
      </c>
      <c r="O3955">
        <v>0.74437669829708519</v>
      </c>
      <c r="P3955">
        <v>9.5199999999999989E-3</v>
      </c>
      <c r="Q3955">
        <v>4.6850820000000001E-2</v>
      </c>
      <c r="R3955">
        <v>0.71457119999999996</v>
      </c>
      <c r="S3955">
        <v>0.66183389999999997</v>
      </c>
      <c r="T3955">
        <v>2.3374771000000001</v>
      </c>
      <c r="U3955"/>
      <c r="V3955"/>
      <c r="W3955">
        <v>3.7632399999999997E-3</v>
      </c>
      <c r="X3955">
        <v>1.3217764999999999</v>
      </c>
      <c r="Y3955">
        <v>1.8089779999999996E-2</v>
      </c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/>
      <c r="AU3955"/>
      <c r="AV3955"/>
      <c r="AW3955"/>
      <c r="AX3955"/>
      <c r="AY3955"/>
      <c r="AZ3955"/>
      <c r="BA3955"/>
      <c r="BB3955"/>
      <c r="BC3955"/>
    </row>
    <row r="3956" spans="1:55" x14ac:dyDescent="0.2">
      <c r="A3956" s="3" t="str">
        <f t="shared" si="61"/>
        <v>RwandaAR6_FAO1994</v>
      </c>
      <c r="B3956" t="s">
        <v>187</v>
      </c>
      <c r="C3956" t="s">
        <v>188</v>
      </c>
      <c r="D3956" t="s">
        <v>300</v>
      </c>
      <c r="E3956" t="s">
        <v>70</v>
      </c>
      <c r="F3956">
        <v>4.9237114460143889</v>
      </c>
      <c r="G3956">
        <v>0.7313168627897555</v>
      </c>
      <c r="H3956" t="s">
        <v>314</v>
      </c>
      <c r="I3956" t="s">
        <v>178</v>
      </c>
      <c r="J3956">
        <v>1.4796000946304597E-4</v>
      </c>
      <c r="K3956">
        <v>0.20500525042011716</v>
      </c>
      <c r="L3956">
        <v>3.9586241022630891E-2</v>
      </c>
      <c r="M3956"/>
      <c r="N3956">
        <v>8.3737644766682193E-4</v>
      </c>
      <c r="O3956">
        <v>0.75457113210958504</v>
      </c>
      <c r="P3956">
        <v>3.2367999999999997E-3</v>
      </c>
      <c r="Q3956">
        <v>4.6182700000000007E-2</v>
      </c>
      <c r="R3956">
        <v>0.67710591999999992</v>
      </c>
      <c r="S3956">
        <v>0.6260709000000001</v>
      </c>
      <c r="T3956">
        <v>2.3374771000000001</v>
      </c>
      <c r="U3956"/>
      <c r="V3956"/>
      <c r="W3956">
        <v>3.7632399999999997E-3</v>
      </c>
      <c r="X3956">
        <v>1.3217764999999999</v>
      </c>
      <c r="Y3956">
        <v>1.8089779999999996E-2</v>
      </c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/>
      <c r="AV3956"/>
      <c r="AW3956"/>
      <c r="AX3956"/>
      <c r="AY3956"/>
      <c r="AZ3956"/>
      <c r="BA3956"/>
      <c r="BB3956"/>
      <c r="BC3956"/>
    </row>
    <row r="3957" spans="1:55" x14ac:dyDescent="0.2">
      <c r="A3957" s="3" t="str">
        <f t="shared" si="61"/>
        <v>RwandaAR6_FAO1995</v>
      </c>
      <c r="B3957" t="s">
        <v>187</v>
      </c>
      <c r="C3957" t="s">
        <v>188</v>
      </c>
      <c r="D3957" t="s">
        <v>300</v>
      </c>
      <c r="E3957" t="s">
        <v>68</v>
      </c>
      <c r="F3957">
        <v>5.1345235028424971</v>
      </c>
      <c r="G3957">
        <v>0.90286908710365199</v>
      </c>
      <c r="H3957" t="s">
        <v>316</v>
      </c>
      <c r="I3957" t="s">
        <v>177</v>
      </c>
      <c r="J3957">
        <v>1.5080725069487562E-4</v>
      </c>
      <c r="K3957">
        <v>0.27612387767091418</v>
      </c>
      <c r="L3957">
        <v>3.6609419187801757E-2</v>
      </c>
      <c r="M3957"/>
      <c r="N3957">
        <v>7.9637380133449763E-4</v>
      </c>
      <c r="O3957">
        <v>0.68647032933994945</v>
      </c>
      <c r="P3957">
        <v>1.1995199999999999E-3</v>
      </c>
      <c r="Q3957">
        <v>3.7069200000000004E-2</v>
      </c>
      <c r="R3957">
        <v>0.54885791999999989</v>
      </c>
      <c r="S3957">
        <v>0.55042259999999998</v>
      </c>
      <c r="T3957">
        <v>2.3626958</v>
      </c>
      <c r="U3957"/>
      <c r="V3957"/>
      <c r="W3957">
        <v>3.7632399999999997E-3</v>
      </c>
      <c r="X3957">
        <v>1.3217764999999999</v>
      </c>
      <c r="Y3957">
        <v>1.8089779999999996E-2</v>
      </c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/>
      <c r="AV3957"/>
      <c r="AW3957"/>
      <c r="AX3957"/>
      <c r="AY3957"/>
      <c r="AZ3957"/>
      <c r="BA3957"/>
      <c r="BB3957"/>
      <c r="BC3957"/>
    </row>
    <row r="3958" spans="1:55" x14ac:dyDescent="0.2">
      <c r="A3958" s="3" t="str">
        <f t="shared" si="61"/>
        <v>RwandaAR6_FAO1996</v>
      </c>
      <c r="B3958" t="s">
        <v>187</v>
      </c>
      <c r="C3958" t="s">
        <v>188</v>
      </c>
      <c r="D3958" t="s">
        <v>300</v>
      </c>
      <c r="E3958" t="s">
        <v>65</v>
      </c>
      <c r="F3958">
        <v>5.3369185406243487</v>
      </c>
      <c r="G3958">
        <v>0.79471529945221564</v>
      </c>
      <c r="H3958" t="s">
        <v>314</v>
      </c>
      <c r="I3958" t="s">
        <v>178</v>
      </c>
      <c r="J3958">
        <v>1.5510454834448647E-4</v>
      </c>
      <c r="K3958">
        <v>0.27760832765102667</v>
      </c>
      <c r="L3958">
        <v>3.7311989725173897E-2</v>
      </c>
      <c r="M3958"/>
      <c r="N3958">
        <v>3.1909799391481282E-3</v>
      </c>
      <c r="O3958">
        <v>0.68188870268465129</v>
      </c>
      <c r="P3958">
        <v>3.8080000000000002E-3</v>
      </c>
      <c r="Q3958">
        <v>4.1227519999999997E-2</v>
      </c>
      <c r="R3958">
        <v>0.61686879999999999</v>
      </c>
      <c r="S3958">
        <v>0.59519460000000002</v>
      </c>
      <c r="T3958">
        <v>2.3584315999999999</v>
      </c>
      <c r="U3958"/>
      <c r="V3958"/>
      <c r="W3958">
        <v>7.7938599999999997E-3</v>
      </c>
      <c r="X3958">
        <v>1.3217764999999999</v>
      </c>
      <c r="Y3958">
        <v>1.083372E-2</v>
      </c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/>
      <c r="AU3958"/>
      <c r="AV3958"/>
      <c r="AW3958"/>
      <c r="AX3958"/>
      <c r="AY3958"/>
      <c r="AZ3958"/>
      <c r="BA3958"/>
      <c r="BB3958"/>
      <c r="BC3958"/>
    </row>
    <row r="3959" spans="1:55" x14ac:dyDescent="0.2">
      <c r="A3959" s="3" t="str">
        <f t="shared" si="61"/>
        <v>RwandaAR6_FAO1997</v>
      </c>
      <c r="B3959" t="s">
        <v>187</v>
      </c>
      <c r="C3959" t="s">
        <v>188</v>
      </c>
      <c r="D3959" t="s">
        <v>300</v>
      </c>
      <c r="E3959" t="s">
        <v>64</v>
      </c>
      <c r="F3959">
        <v>5.7156567805773424</v>
      </c>
      <c r="G3959">
        <v>0.74551409656387391</v>
      </c>
      <c r="H3959" t="s">
        <v>314</v>
      </c>
      <c r="I3959" t="s">
        <v>178</v>
      </c>
      <c r="J3959">
        <v>1.5982773150210501E-4</v>
      </c>
      <c r="K3959">
        <v>0.30660192739177822</v>
      </c>
      <c r="L3959">
        <v>3.6791952948791548E-2</v>
      </c>
      <c r="M3959"/>
      <c r="N3959">
        <v>4.2917202592284084E-3</v>
      </c>
      <c r="O3959">
        <v>0.65231439940020186</v>
      </c>
      <c r="P3959">
        <v>6.1553600000000003E-3</v>
      </c>
      <c r="Q3959">
        <v>4.4185739999999994E-2</v>
      </c>
      <c r="R3959">
        <v>0.66118575999999996</v>
      </c>
      <c r="S3959">
        <v>0.61894559999999998</v>
      </c>
      <c r="T3959">
        <v>2.3588701999999997</v>
      </c>
      <c r="U3959"/>
      <c r="V3959"/>
      <c r="W3959">
        <v>1.859854E-2</v>
      </c>
      <c r="X3959">
        <v>1.3217764999999999</v>
      </c>
      <c r="Y3959">
        <v>1.392904E-2</v>
      </c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/>
      <c r="AU3959"/>
      <c r="AV3959"/>
      <c r="AW3959"/>
      <c r="AX3959"/>
      <c r="AY3959"/>
      <c r="AZ3959"/>
      <c r="BA3959"/>
      <c r="BB3959"/>
      <c r="BC3959"/>
    </row>
    <row r="3960" spans="1:55" x14ac:dyDescent="0.2">
      <c r="A3960" s="3" t="str">
        <f t="shared" si="61"/>
        <v>RwandaAR6_FAO1998</v>
      </c>
      <c r="B3960" t="s">
        <v>187</v>
      </c>
      <c r="C3960" t="s">
        <v>188</v>
      </c>
      <c r="D3960" t="s">
        <v>300</v>
      </c>
      <c r="E3960" t="s">
        <v>62</v>
      </c>
      <c r="F3960">
        <v>5.7036842716712757</v>
      </c>
      <c r="G3960">
        <v>0.72064941278746875</v>
      </c>
      <c r="H3960" t="s">
        <v>319</v>
      </c>
      <c r="I3960" t="s">
        <v>178</v>
      </c>
      <c r="J3960">
        <v>1.6175704331233164E-4</v>
      </c>
      <c r="K3960">
        <v>0.27901972390767282</v>
      </c>
      <c r="L3960">
        <v>3.8825659062669639E-2</v>
      </c>
      <c r="M3960"/>
      <c r="N3960">
        <v>4.123650412561887E-3</v>
      </c>
      <c r="O3960">
        <v>0.67803096661709572</v>
      </c>
      <c r="P3960">
        <v>7.8907200000000004E-3</v>
      </c>
      <c r="Q3960">
        <v>4.4286940000000004E-2</v>
      </c>
      <c r="R3960">
        <v>0.74661007999999995</v>
      </c>
      <c r="S3960">
        <v>0.65924040000000006</v>
      </c>
      <c r="T3960">
        <v>2.3583533000000001</v>
      </c>
      <c r="U3960"/>
      <c r="V3960"/>
      <c r="W3960">
        <v>2.8194539999999997E-2</v>
      </c>
      <c r="X3960">
        <v>1.3217764999999999</v>
      </c>
      <c r="Y3960">
        <v>1.6433119999999999E-2</v>
      </c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/>
      <c r="AU3960"/>
      <c r="AV3960"/>
      <c r="AW3960"/>
      <c r="AX3960"/>
      <c r="AY3960"/>
      <c r="AZ3960"/>
      <c r="BA3960"/>
      <c r="BB3960"/>
      <c r="BC3960"/>
    </row>
    <row r="3961" spans="1:55" x14ac:dyDescent="0.2">
      <c r="A3961" s="3" t="str">
        <f t="shared" si="61"/>
        <v>RwandaAR6_FAO1999</v>
      </c>
      <c r="B3961" t="s">
        <v>187</v>
      </c>
      <c r="C3961" t="s">
        <v>188</v>
      </c>
      <c r="D3961" t="s">
        <v>300</v>
      </c>
      <c r="E3961" t="s">
        <v>60</v>
      </c>
      <c r="F3961">
        <v>5.9276174917350071</v>
      </c>
      <c r="G3961">
        <v>0.74006531070016557</v>
      </c>
      <c r="H3961" t="s">
        <v>319</v>
      </c>
      <c r="I3961" t="s">
        <v>177</v>
      </c>
      <c r="J3961">
        <v>1.6811776325610853E-4</v>
      </c>
      <c r="K3961">
        <v>0.27820348505865167</v>
      </c>
      <c r="L3961">
        <v>3.9241470584772911E-2</v>
      </c>
      <c r="M3961"/>
      <c r="N3961">
        <v>4.4014311038756797E-3</v>
      </c>
      <c r="O3961">
        <v>0.67815361325269974</v>
      </c>
      <c r="P3961">
        <v>9.3649600000000003E-3</v>
      </c>
      <c r="Q3961">
        <v>5.4032959999999998E-2</v>
      </c>
      <c r="R3961">
        <v>0.85634303999999994</v>
      </c>
      <c r="S3961">
        <v>0.71790809999999994</v>
      </c>
      <c r="T3961">
        <v>2.3567016000000001</v>
      </c>
      <c r="U3961"/>
      <c r="V3961"/>
      <c r="W3961">
        <v>7.3991599999999992E-3</v>
      </c>
      <c r="X3961">
        <v>1.3217764999999999</v>
      </c>
      <c r="Y3961">
        <v>1.1059879999999999E-2</v>
      </c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/>
      <c r="AU3961"/>
      <c r="AV3961"/>
      <c r="AW3961"/>
      <c r="AX3961"/>
      <c r="AY3961"/>
      <c r="AZ3961"/>
      <c r="BA3961"/>
      <c r="BB3961"/>
      <c r="BC3961"/>
    </row>
    <row r="3962" spans="1:55" x14ac:dyDescent="0.2">
      <c r="A3962" s="3" t="str">
        <f t="shared" si="61"/>
        <v>RwandaAR6_FAO2000</v>
      </c>
      <c r="B3962" t="s">
        <v>187</v>
      </c>
      <c r="C3962" t="s">
        <v>188</v>
      </c>
      <c r="D3962" t="s">
        <v>300</v>
      </c>
      <c r="E3962" t="s">
        <v>58</v>
      </c>
      <c r="F3962">
        <v>5.7319899537014223</v>
      </c>
      <c r="G3962">
        <v>0.70678147081351439</v>
      </c>
      <c r="H3962" t="s">
        <v>314</v>
      </c>
      <c r="I3962" t="s">
        <v>178</v>
      </c>
      <c r="J3962">
        <v>1.5933358313443454E-4</v>
      </c>
      <c r="K3962">
        <v>0.25136888101848787</v>
      </c>
      <c r="L3962">
        <v>4.2527561108663382E-2</v>
      </c>
      <c r="M3962"/>
      <c r="N3962">
        <v>4.8534627982094215E-3</v>
      </c>
      <c r="O3962">
        <v>0.7012500950746392</v>
      </c>
      <c r="P3962">
        <v>8.1219199999999995E-3</v>
      </c>
      <c r="Q3962">
        <v>5.5639120000000007E-2</v>
      </c>
      <c r="R3962">
        <v>0.84189440000000004</v>
      </c>
      <c r="S3962">
        <v>0.73639019999999999</v>
      </c>
      <c r="T3962">
        <v>2.3567016000000001</v>
      </c>
      <c r="U3962"/>
      <c r="V3962"/>
      <c r="W3962">
        <v>5.9127399999999997E-3</v>
      </c>
      <c r="X3962">
        <v>1.3217764999999999</v>
      </c>
      <c r="Y3962">
        <v>6.1688800000000007E-3</v>
      </c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/>
      <c r="AV3962"/>
      <c r="AW3962"/>
      <c r="AX3962"/>
      <c r="AY3962"/>
      <c r="AZ3962"/>
      <c r="BA3962"/>
      <c r="BB3962"/>
      <c r="BC3962"/>
    </row>
    <row r="3963" spans="1:55" x14ac:dyDescent="0.2">
      <c r="A3963" s="3" t="str">
        <f t="shared" si="61"/>
        <v>RwandaAR6_FAO2001</v>
      </c>
      <c r="B3963" t="s">
        <v>187</v>
      </c>
      <c r="C3963" t="s">
        <v>188</v>
      </c>
      <c r="D3963" t="s">
        <v>300</v>
      </c>
      <c r="E3963" t="s">
        <v>55</v>
      </c>
      <c r="F3963">
        <v>5.663672699764537</v>
      </c>
      <c r="G3963">
        <v>0.68868109581094239</v>
      </c>
      <c r="H3963" t="s">
        <v>318</v>
      </c>
      <c r="I3963" t="s">
        <v>191</v>
      </c>
      <c r="J3963">
        <v>1.5713926126869487E-4</v>
      </c>
      <c r="K3963">
        <v>0.25547654112667056</v>
      </c>
      <c r="L3963">
        <v>4.485048162576584E-2</v>
      </c>
      <c r="M3963"/>
      <c r="N3963">
        <v>6.2415329899748002E-3</v>
      </c>
      <c r="O3963">
        <v>0.69343144425758885</v>
      </c>
      <c r="P3963">
        <v>9.6913599999999996E-3</v>
      </c>
      <c r="Q3963">
        <v>5.9784360000000002E-2</v>
      </c>
      <c r="R3963">
        <v>0.92377728000000003</v>
      </c>
      <c r="S3963">
        <v>0.7808619</v>
      </c>
      <c r="T3963">
        <v>2.3488542000000003</v>
      </c>
      <c r="U3963"/>
      <c r="V3963"/>
      <c r="W3963"/>
      <c r="X3963">
        <v>1.0366541999999999</v>
      </c>
      <c r="Y3963">
        <v>7.3187200000000008E-3</v>
      </c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/>
      <c r="AU3963"/>
      <c r="AV3963"/>
      <c r="AW3963"/>
      <c r="AX3963"/>
      <c r="AY3963"/>
      <c r="AZ3963"/>
      <c r="BA3963"/>
      <c r="BB3963"/>
      <c r="BC3963"/>
    </row>
    <row r="3964" spans="1:55" x14ac:dyDescent="0.2">
      <c r="A3964" s="3" t="str">
        <f t="shared" si="61"/>
        <v>RwandaAR6_FAO2002</v>
      </c>
      <c r="B3964" t="s">
        <v>187</v>
      </c>
      <c r="C3964" t="s">
        <v>188</v>
      </c>
      <c r="D3964" t="s">
        <v>300</v>
      </c>
      <c r="E3964" t="s">
        <v>52</v>
      </c>
      <c r="F3964">
        <v>5.8921564535987114</v>
      </c>
      <c r="G3964">
        <v>0.70376745111785344</v>
      </c>
      <c r="H3964" t="s">
        <v>317</v>
      </c>
      <c r="I3964" t="s">
        <v>236</v>
      </c>
      <c r="J3964">
        <v>1.5937794678991807E-4</v>
      </c>
      <c r="K3964">
        <v>0.26592478718886103</v>
      </c>
      <c r="L3964">
        <v>4.4851039627536372E-2</v>
      </c>
      <c r="M3964"/>
      <c r="N3964">
        <v>6.6002999591511903E-3</v>
      </c>
      <c r="O3964">
        <v>0.68262387322445139</v>
      </c>
      <c r="P3964">
        <v>1.222912E-2</v>
      </c>
      <c r="Q3964">
        <v>6.4059320000000003E-2</v>
      </c>
      <c r="R3964">
        <v>0.94857007999999998</v>
      </c>
      <c r="S3964">
        <v>0.80529539999999999</v>
      </c>
      <c r="T3964">
        <v>2.3364133000000002</v>
      </c>
      <c r="U3964"/>
      <c r="V3964"/>
      <c r="W3964">
        <v>1.7817279999999998E-2</v>
      </c>
      <c r="X3964">
        <v>1.0366541999999999</v>
      </c>
      <c r="Y3964">
        <v>3.6032380000000003E-2</v>
      </c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/>
      <c r="AW3964"/>
      <c r="AX3964"/>
      <c r="AY3964"/>
      <c r="AZ3964"/>
      <c r="BA3964"/>
      <c r="BB3964"/>
      <c r="BC3964"/>
    </row>
    <row r="3965" spans="1:55" x14ac:dyDescent="0.2">
      <c r="A3965" s="3" t="str">
        <f t="shared" si="61"/>
        <v>RwandaAR6_FAO2003</v>
      </c>
      <c r="B3965" t="s">
        <v>187</v>
      </c>
      <c r="C3965" t="s">
        <v>188</v>
      </c>
      <c r="D3965" t="s">
        <v>300</v>
      </c>
      <c r="E3965" t="s">
        <v>50</v>
      </c>
      <c r="F3965">
        <v>5.9844762779662553</v>
      </c>
      <c r="G3965">
        <v>0.69846893857583614</v>
      </c>
      <c r="H3965" t="s">
        <v>317</v>
      </c>
      <c r="I3965" t="s">
        <v>191</v>
      </c>
      <c r="J3965">
        <v>1.5765631568645026E-4</v>
      </c>
      <c r="K3965">
        <v>0.2428007805393442</v>
      </c>
      <c r="L3965">
        <v>4.0401952539617439E-2</v>
      </c>
      <c r="M3965"/>
      <c r="N3965">
        <v>6.7023408794647027E-3</v>
      </c>
      <c r="O3965">
        <v>0.71009492604157365</v>
      </c>
      <c r="P3965">
        <v>1.4483999999999999E-2</v>
      </c>
      <c r="Q3965">
        <v>7.0918819999999994E-2</v>
      </c>
      <c r="R3965">
        <v>1.1172182399999999</v>
      </c>
      <c r="S3965">
        <v>0.88973429999999998</v>
      </c>
      <c r="T3965">
        <v>2.3334514</v>
      </c>
      <c r="U3965"/>
      <c r="V3965"/>
      <c r="W3965"/>
      <c r="X3965">
        <v>1.0366541999999999</v>
      </c>
      <c r="Y3965">
        <v>2.07355E-2</v>
      </c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/>
      <c r="AU3965"/>
      <c r="AV3965"/>
      <c r="AW3965"/>
      <c r="AX3965"/>
      <c r="AY3965"/>
      <c r="AZ3965"/>
      <c r="BA3965"/>
      <c r="BB3965"/>
      <c r="BC3965"/>
    </row>
    <row r="3966" spans="1:55" x14ac:dyDescent="0.2">
      <c r="A3966" s="3" t="str">
        <f t="shared" si="61"/>
        <v>RwandaAR6_FAO2004</v>
      </c>
      <c r="B3966" t="s">
        <v>187</v>
      </c>
      <c r="C3966" t="s">
        <v>188</v>
      </c>
      <c r="D3966" t="s">
        <v>300</v>
      </c>
      <c r="E3966" t="s">
        <v>46</v>
      </c>
      <c r="F3966">
        <v>6.0896144604546043</v>
      </c>
      <c r="G3966">
        <v>0.6926428888716184</v>
      </c>
      <c r="H3966" t="s">
        <v>318</v>
      </c>
      <c r="I3966" t="s">
        <v>221</v>
      </c>
      <c r="J3966">
        <v>1.5307985194797972E-4</v>
      </c>
      <c r="K3966">
        <v>0.23499883272184272</v>
      </c>
      <c r="L3966">
        <v>3.6012084499902286E-2</v>
      </c>
      <c r="M3966"/>
      <c r="N3966">
        <v>6.4766004902477381E-3</v>
      </c>
      <c r="O3966">
        <v>0.72251248228800724</v>
      </c>
      <c r="P3966">
        <v>2.3166239999999998E-2</v>
      </c>
      <c r="Q3966">
        <v>9.0388400000000008E-2</v>
      </c>
      <c r="R3966">
        <v>1.1934163200000001</v>
      </c>
      <c r="S3966">
        <v>0.94198649999999995</v>
      </c>
      <c r="T3966">
        <v>2.3288290000000003</v>
      </c>
      <c r="U3966"/>
      <c r="V3966"/>
      <c r="W3966"/>
      <c r="X3966">
        <v>1.0366541999999999</v>
      </c>
      <c r="Y3966">
        <v>1.5991680000000001E-2</v>
      </c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/>
      <c r="AU3966"/>
      <c r="AV3966"/>
      <c r="AW3966"/>
      <c r="AX3966"/>
      <c r="AY3966"/>
      <c r="AZ3966"/>
      <c r="BA3966"/>
      <c r="BB3966"/>
      <c r="BC3966"/>
    </row>
    <row r="3967" spans="1:55" x14ac:dyDescent="0.2">
      <c r="A3967" s="3" t="str">
        <f t="shared" si="61"/>
        <v>RwandaAR6_FAO2005</v>
      </c>
      <c r="B3967" t="s">
        <v>187</v>
      </c>
      <c r="C3967" t="s">
        <v>188</v>
      </c>
      <c r="D3967" t="s">
        <v>300</v>
      </c>
      <c r="E3967" t="s">
        <v>43</v>
      </c>
      <c r="F3967">
        <v>6.1396846821375837</v>
      </c>
      <c r="G3967">
        <v>0.68019956818820027</v>
      </c>
      <c r="H3967" t="s">
        <v>317</v>
      </c>
      <c r="I3967" t="s">
        <v>177</v>
      </c>
      <c r="J3967">
        <v>1.5089128550630708E-4</v>
      </c>
      <c r="K3967">
        <v>0.22366297599063478</v>
      </c>
      <c r="L3967">
        <v>3.2056189311998086E-2</v>
      </c>
      <c r="M3967"/>
      <c r="N3967">
        <v>6.1729554467616077E-3</v>
      </c>
      <c r="O3967">
        <v>0.7381078792506055</v>
      </c>
      <c r="P3967">
        <v>2.6506399999999999E-2</v>
      </c>
      <c r="Q3967">
        <v>0.10257106000000001</v>
      </c>
      <c r="R3967">
        <v>1.2538900799999999</v>
      </c>
      <c r="S3967">
        <v>0.9958494</v>
      </c>
      <c r="T3967">
        <v>2.3322910000000001</v>
      </c>
      <c r="U3967"/>
      <c r="V3967"/>
      <c r="W3967">
        <v>3.9238000000000001E-4</v>
      </c>
      <c r="X3967">
        <v>1.0366541999999999</v>
      </c>
      <c r="Y3967">
        <v>1.5122499999999999E-2</v>
      </c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/>
      <c r="AU3967"/>
      <c r="AV3967"/>
      <c r="AW3967"/>
      <c r="AX3967"/>
      <c r="AY3967"/>
      <c r="AZ3967"/>
      <c r="BA3967"/>
      <c r="BB3967"/>
      <c r="BC3967"/>
    </row>
    <row r="3968" spans="1:55" x14ac:dyDescent="0.2">
      <c r="A3968" s="3" t="str">
        <f t="shared" si="61"/>
        <v>RwandaAR6_FAO2006</v>
      </c>
      <c r="B3968" t="s">
        <v>187</v>
      </c>
      <c r="C3968" t="s">
        <v>188</v>
      </c>
      <c r="D3968" t="s">
        <v>300</v>
      </c>
      <c r="E3968" t="s">
        <v>39</v>
      </c>
      <c r="F3968">
        <v>6.415318275826067</v>
      </c>
      <c r="G3968">
        <v>0.69204666674714799</v>
      </c>
      <c r="H3968" t="s">
        <v>317</v>
      </c>
      <c r="I3968" t="s">
        <v>191</v>
      </c>
      <c r="J3968">
        <v>1.5219658921980254E-4</v>
      </c>
      <c r="K3968">
        <v>0.21707100474501434</v>
      </c>
      <c r="L3968">
        <v>3.2222696216398013E-2</v>
      </c>
      <c r="M3968"/>
      <c r="N3968">
        <v>5.9389103333449284E-3</v>
      </c>
      <c r="O3968">
        <v>0.74476738870524273</v>
      </c>
      <c r="P3968">
        <v>2.672128E-2</v>
      </c>
      <c r="Q3968">
        <v>0.12679189999999999</v>
      </c>
      <c r="R3968">
        <v>1.4024047999999998</v>
      </c>
      <c r="S3968">
        <v>1.0759475999999999</v>
      </c>
      <c r="T3968">
        <v>2.3313317000000002</v>
      </c>
      <c r="U3968"/>
      <c r="V3968"/>
      <c r="W3968"/>
      <c r="X3968">
        <v>1.0366541999999999</v>
      </c>
      <c r="Y3968">
        <v>9.0843799999999995E-3</v>
      </c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/>
      <c r="AW3968"/>
      <c r="AX3968"/>
      <c r="AY3968"/>
      <c r="AZ3968"/>
      <c r="BA3968"/>
      <c r="BB3968"/>
      <c r="BC3968"/>
    </row>
    <row r="3969" spans="1:55" x14ac:dyDescent="0.2">
      <c r="A3969" s="3" t="str">
        <f t="shared" si="61"/>
        <v>RwandaAR6_FAO2007</v>
      </c>
      <c r="B3969" t="s">
        <v>187</v>
      </c>
      <c r="C3969" t="s">
        <v>188</v>
      </c>
      <c r="D3969" t="s">
        <v>300</v>
      </c>
      <c r="E3969" t="s">
        <v>37</v>
      </c>
      <c r="F3969">
        <v>6.5436811754347657</v>
      </c>
      <c r="G3969">
        <v>0.6871328086866435</v>
      </c>
      <c r="H3969" t="s">
        <v>317</v>
      </c>
      <c r="I3969" t="s">
        <v>221</v>
      </c>
      <c r="J3969">
        <v>1.5263071718120996E-4</v>
      </c>
      <c r="K3969">
        <v>0.20514277957273094</v>
      </c>
      <c r="L3969">
        <v>3.310412054938322E-2</v>
      </c>
      <c r="M3969"/>
      <c r="N3969">
        <v>5.6298586395527326E-3</v>
      </c>
      <c r="O3969">
        <v>0.75612324123833308</v>
      </c>
      <c r="P3969">
        <v>2.8568159999999999E-2</v>
      </c>
      <c r="Q3969">
        <v>0.13623660000000001</v>
      </c>
      <c r="R3969">
        <v>1.4891592</v>
      </c>
      <c r="S3969">
        <v>1.1446071</v>
      </c>
      <c r="T3969">
        <v>2.3411624</v>
      </c>
      <c r="U3969"/>
      <c r="V3969"/>
      <c r="W3969"/>
      <c r="X3969">
        <v>1.0366541999999999</v>
      </c>
      <c r="Y3969">
        <v>3.3024399999999998E-3</v>
      </c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/>
      <c r="AU3969"/>
      <c r="AV3969"/>
      <c r="AW3969"/>
      <c r="AX3969"/>
      <c r="AY3969"/>
      <c r="AZ3969"/>
      <c r="BA3969"/>
      <c r="BB3969"/>
      <c r="BC3969"/>
    </row>
    <row r="3970" spans="1:55" x14ac:dyDescent="0.2">
      <c r="A3970" s="3" t="str">
        <f t="shared" si="61"/>
        <v>RwandaAR6_FAO2008</v>
      </c>
      <c r="B3970" t="s">
        <v>187</v>
      </c>
      <c r="C3970" t="s">
        <v>188</v>
      </c>
      <c r="D3970" t="s">
        <v>300</v>
      </c>
      <c r="E3970" t="s">
        <v>33</v>
      </c>
      <c r="F3970">
        <v>6.7509706682071418</v>
      </c>
      <c r="G3970">
        <v>0.6901424482495333</v>
      </c>
      <c r="H3970" t="s">
        <v>318</v>
      </c>
      <c r="I3970" t="s">
        <v>221</v>
      </c>
      <c r="J3970">
        <v>1.5666603810912994E-4</v>
      </c>
      <c r="K3970">
        <v>0.20130195315586513</v>
      </c>
      <c r="L3970">
        <v>3.3554695781139579E-2</v>
      </c>
      <c r="M3970"/>
      <c r="N3970">
        <v>5.4569930474581089E-3</v>
      </c>
      <c r="O3970">
        <v>0.75968635801553719</v>
      </c>
      <c r="P3970">
        <v>3.5136960000000002E-2</v>
      </c>
      <c r="Q3970">
        <v>0.14233527999999998</v>
      </c>
      <c r="R3970">
        <v>1.58794144</v>
      </c>
      <c r="S3970">
        <v>1.2076701000000001</v>
      </c>
      <c r="T3970">
        <v>2.3411624</v>
      </c>
      <c r="U3970"/>
      <c r="V3970"/>
      <c r="W3970">
        <v>3.9238000000000001E-4</v>
      </c>
      <c r="X3970">
        <v>1.0366541999999999</v>
      </c>
      <c r="Y3970">
        <v>9.4195400000000006E-3</v>
      </c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/>
      <c r="AW3970"/>
      <c r="AX3970"/>
      <c r="AY3970"/>
      <c r="AZ3970"/>
      <c r="BA3970"/>
      <c r="BB3970"/>
      <c r="BC3970"/>
    </row>
    <row r="3971" spans="1:55" x14ac:dyDescent="0.2">
      <c r="A3971" s="3" t="str">
        <f t="shared" ref="A3971:A4034" si="62">C3971&amp;D3971&amp;E3971</f>
        <v>RwandaAR6_FAO2009</v>
      </c>
      <c r="B3971" t="s">
        <v>187</v>
      </c>
      <c r="C3971" t="s">
        <v>188</v>
      </c>
      <c r="D3971" t="s">
        <v>300</v>
      </c>
      <c r="E3971" t="s">
        <v>31</v>
      </c>
      <c r="F3971">
        <v>6.8741498177487248</v>
      </c>
      <c r="G3971">
        <v>0.68442152734074235</v>
      </c>
      <c r="H3971" t="s">
        <v>320</v>
      </c>
      <c r="I3971" t="s">
        <v>227</v>
      </c>
      <c r="J3971">
        <v>1.5976736253654327E-4</v>
      </c>
      <c r="K3971">
        <v>0.20551917977799405</v>
      </c>
      <c r="L3971">
        <v>3.4394176996769395E-2</v>
      </c>
      <c r="M3971"/>
      <c r="N3971">
        <v>4.4921918809900426E-3</v>
      </c>
      <c r="O3971">
        <v>0.75559445134424652</v>
      </c>
      <c r="P3971">
        <v>2.7480159999999997E-2</v>
      </c>
      <c r="Q3971">
        <v>0.15226319999999999</v>
      </c>
      <c r="R3971">
        <v>1.6299844799999998</v>
      </c>
      <c r="S3971">
        <v>1.2325403999999998</v>
      </c>
      <c r="T3971">
        <v>2.3374991000000001</v>
      </c>
      <c r="U3971"/>
      <c r="V3971"/>
      <c r="W3971">
        <v>6.3758E-4</v>
      </c>
      <c r="X3971">
        <v>1.0366541999999999</v>
      </c>
      <c r="Y3971">
        <v>7.60482E-3</v>
      </c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  <c r="AW3971"/>
      <c r="AX3971"/>
      <c r="AY3971"/>
      <c r="AZ3971"/>
      <c r="BA3971"/>
      <c r="BB3971"/>
      <c r="BC3971"/>
    </row>
    <row r="3972" spans="1:55" x14ac:dyDescent="0.2">
      <c r="A3972" s="3" t="str">
        <f t="shared" si="62"/>
        <v>RwandaAR6_FAO2010</v>
      </c>
      <c r="B3972" t="s">
        <v>187</v>
      </c>
      <c r="C3972" t="s">
        <v>188</v>
      </c>
      <c r="D3972" t="s">
        <v>300</v>
      </c>
      <c r="E3972" t="s">
        <v>30</v>
      </c>
      <c r="F3972">
        <v>7.1476030621754632</v>
      </c>
      <c r="G3972">
        <v>0.6933341321968538</v>
      </c>
      <c r="H3972" t="s">
        <v>321</v>
      </c>
      <c r="I3972" t="s">
        <v>221</v>
      </c>
      <c r="J3972">
        <v>1.596096228558739E-4</v>
      </c>
      <c r="K3972">
        <v>0.20484605348929319</v>
      </c>
      <c r="L3972">
        <v>3.4463956775162209E-2</v>
      </c>
      <c r="M3972"/>
      <c r="N3972">
        <v>4.3902829699735873E-3</v>
      </c>
      <c r="O3972">
        <v>0.75629970676557101</v>
      </c>
      <c r="P3972">
        <v>2.4705759999999997E-2</v>
      </c>
      <c r="Q3972">
        <v>0.16310545999999998</v>
      </c>
      <c r="R3972">
        <v>1.7470043199999998</v>
      </c>
      <c r="S3972">
        <v>1.3007631000000002</v>
      </c>
      <c r="T3972">
        <v>2.3345444999999998</v>
      </c>
      <c r="U3972"/>
      <c r="V3972"/>
      <c r="W3972">
        <v>2.8473999999999999E-3</v>
      </c>
      <c r="X3972">
        <v>1.0366541999999999</v>
      </c>
      <c r="Y3972">
        <v>2.214696E-2</v>
      </c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/>
      <c r="AW3972"/>
      <c r="AX3972"/>
      <c r="AY3972"/>
      <c r="AZ3972"/>
      <c r="BA3972"/>
      <c r="BB3972"/>
      <c r="BC3972"/>
    </row>
    <row r="3973" spans="1:55" x14ac:dyDescent="0.2">
      <c r="A3973" s="3" t="str">
        <f t="shared" si="62"/>
        <v>RwandaAR6_FAO2011</v>
      </c>
      <c r="B3973" t="s">
        <v>187</v>
      </c>
      <c r="C3973" t="s">
        <v>188</v>
      </c>
      <c r="D3973" t="s">
        <v>300</v>
      </c>
      <c r="E3973" t="s">
        <v>29</v>
      </c>
      <c r="F3973">
        <v>6.1209557989274899</v>
      </c>
      <c r="G3973">
        <v>0.57870806004307207</v>
      </c>
      <c r="H3973" t="s">
        <v>320</v>
      </c>
      <c r="I3973" t="s">
        <v>190</v>
      </c>
      <c r="J3973">
        <v>1.3627550494758119E-4</v>
      </c>
      <c r="K3973">
        <v>0.24774887252939978</v>
      </c>
      <c r="L3973">
        <v>4.1339857573428347E-2</v>
      </c>
      <c r="M3973"/>
      <c r="N3973">
        <v>5.1413539051391533E-3</v>
      </c>
      <c r="O3973">
        <v>0.70576991599203276</v>
      </c>
      <c r="P3973">
        <v>2.7782080000000001E-2</v>
      </c>
      <c r="Q3973">
        <v>0.16256040000000002</v>
      </c>
      <c r="R3973">
        <v>1.6153998399999998</v>
      </c>
      <c r="S3973">
        <v>1.2545169</v>
      </c>
      <c r="T3973">
        <v>2.3340275999999998</v>
      </c>
      <c r="U3973"/>
      <c r="V3973"/>
      <c r="W3973">
        <v>1.2260000000000003E-4</v>
      </c>
      <c r="X3973">
        <v>6.2319800000000002E-2</v>
      </c>
      <c r="Y3973">
        <v>3.7547600000000002E-3</v>
      </c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/>
      <c r="AU3973"/>
      <c r="AV3973"/>
      <c r="AW3973"/>
      <c r="AX3973"/>
      <c r="AY3973"/>
      <c r="AZ3973"/>
      <c r="BA3973"/>
      <c r="BB3973"/>
      <c r="BC3973"/>
    </row>
    <row r="3974" spans="1:55" x14ac:dyDescent="0.2">
      <c r="A3974" s="3" t="str">
        <f t="shared" si="62"/>
        <v>RwandaAR6_FAO2012</v>
      </c>
      <c r="B3974" t="s">
        <v>187</v>
      </c>
      <c r="C3974" t="s">
        <v>188</v>
      </c>
      <c r="D3974" t="s">
        <v>300</v>
      </c>
      <c r="E3974" t="s">
        <v>28</v>
      </c>
      <c r="F3974">
        <v>6.2582765440251533</v>
      </c>
      <c r="G3974">
        <v>0.57731399641608394</v>
      </c>
      <c r="H3974" t="s">
        <v>320</v>
      </c>
      <c r="I3974" t="s">
        <v>190</v>
      </c>
      <c r="J3974">
        <v>1.3779673369129802E-4</v>
      </c>
      <c r="K3974">
        <v>0.259372415811503</v>
      </c>
      <c r="L3974">
        <v>4.1504109982622384E-2</v>
      </c>
      <c r="M3974"/>
      <c r="N3974">
        <v>4.7345303122291859E-3</v>
      </c>
      <c r="O3974">
        <v>0.69438894389364536</v>
      </c>
      <c r="P3974">
        <v>2.7991519999999999E-2</v>
      </c>
      <c r="Q3974">
        <v>0.20248313999999998</v>
      </c>
      <c r="R3974">
        <v>1.5732316799999999</v>
      </c>
      <c r="S3974">
        <v>1.2673479000000001</v>
      </c>
      <c r="T3974">
        <v>2.3304269</v>
      </c>
      <c r="U3974"/>
      <c r="V3974"/>
      <c r="W3974"/>
      <c r="X3974">
        <v>6.2319800000000002E-2</v>
      </c>
      <c r="Y3974">
        <v>1.8452139999999999E-2</v>
      </c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/>
      <c r="AU3974"/>
      <c r="AV3974"/>
      <c r="AW3974"/>
      <c r="AX3974"/>
      <c r="AY3974"/>
      <c r="AZ3974"/>
      <c r="BA3974"/>
      <c r="BB3974"/>
      <c r="BC3974"/>
    </row>
    <row r="3975" spans="1:55" x14ac:dyDescent="0.2">
      <c r="A3975" s="3" t="str">
        <f t="shared" si="62"/>
        <v>RwandaAR6_FAO2013</v>
      </c>
      <c r="B3975" t="s">
        <v>187</v>
      </c>
      <c r="C3975" t="s">
        <v>188</v>
      </c>
      <c r="D3975" t="s">
        <v>300</v>
      </c>
      <c r="E3975" t="s">
        <v>27</v>
      </c>
      <c r="F3975">
        <v>6.4258339178241615</v>
      </c>
      <c r="G3975">
        <v>0.57883355788477631</v>
      </c>
      <c r="H3975" t="s">
        <v>320</v>
      </c>
      <c r="I3975" t="s">
        <v>178</v>
      </c>
      <c r="J3975">
        <v>1.3965508815891862E-4</v>
      </c>
      <c r="K3975">
        <v>0.26912383730962736</v>
      </c>
      <c r="L3975">
        <v>4.1465272733844351E-2</v>
      </c>
      <c r="M3975"/>
      <c r="N3975">
        <v>4.8849690797220149E-3</v>
      </c>
      <c r="O3975">
        <v>0.6845259208768063</v>
      </c>
      <c r="P3975">
        <v>3.3450559999999997E-2</v>
      </c>
      <c r="Q3975">
        <v>0.20584126000000003</v>
      </c>
      <c r="R3975">
        <v>1.5742652800000001</v>
      </c>
      <c r="S3975">
        <v>1.3000260000000001</v>
      </c>
      <c r="T3975">
        <v>2.3304269</v>
      </c>
      <c r="U3975"/>
      <c r="V3975"/>
      <c r="W3975">
        <v>4.2697399999999993E-3</v>
      </c>
      <c r="X3975">
        <v>6.2319800000000002E-2</v>
      </c>
      <c r="Y3975">
        <v>2.0950780000000002E-2</v>
      </c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/>
      <c r="AW3975"/>
      <c r="AX3975"/>
      <c r="AY3975"/>
      <c r="AZ3975"/>
      <c r="BA3975"/>
      <c r="BB3975"/>
      <c r="BC3975"/>
    </row>
    <row r="3976" spans="1:55" x14ac:dyDescent="0.2">
      <c r="A3976" s="3" t="str">
        <f t="shared" si="62"/>
        <v>RwandaAR6_FAO2014</v>
      </c>
      <c r="B3976" t="s">
        <v>187</v>
      </c>
      <c r="C3976" t="s">
        <v>188</v>
      </c>
      <c r="D3976" t="s">
        <v>300</v>
      </c>
      <c r="E3976" t="s">
        <v>24</v>
      </c>
      <c r="F3976">
        <v>6.4081161319009396</v>
      </c>
      <c r="G3976">
        <v>0.56367539710563386</v>
      </c>
      <c r="H3976" t="s">
        <v>320</v>
      </c>
      <c r="I3976" t="s">
        <v>178</v>
      </c>
      <c r="J3976">
        <v>1.3742172276494583E-4</v>
      </c>
      <c r="K3976">
        <v>0.27271877787919829</v>
      </c>
      <c r="L3976">
        <v>4.2626211241884863E-2</v>
      </c>
      <c r="M3976"/>
      <c r="N3976">
        <v>6.0267322259878508E-3</v>
      </c>
      <c r="O3976">
        <v>0.67862827865292896</v>
      </c>
      <c r="P3976">
        <v>4.5258079999999999E-2</v>
      </c>
      <c r="Q3976">
        <v>0.20581546000000001</v>
      </c>
      <c r="R3976">
        <v>1.5567076799999999</v>
      </c>
      <c r="S3976">
        <v>1.2707603999999999</v>
      </c>
      <c r="T3976">
        <v>2.3297808</v>
      </c>
      <c r="U3976"/>
      <c r="V3976"/>
      <c r="W3976">
        <v>3.9238000000000001E-4</v>
      </c>
      <c r="X3976">
        <v>6.2319800000000002E-2</v>
      </c>
      <c r="Y3976">
        <v>1.558298E-2</v>
      </c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/>
      <c r="AW3976"/>
      <c r="AX3976"/>
      <c r="AY3976"/>
      <c r="AZ3976"/>
      <c r="BA3976"/>
      <c r="BB3976"/>
      <c r="BC3976"/>
    </row>
    <row r="3977" spans="1:55" x14ac:dyDescent="0.2">
      <c r="A3977" s="3" t="str">
        <f t="shared" si="62"/>
        <v>RwandaAR6_FAO2015</v>
      </c>
      <c r="B3977" t="s">
        <v>187</v>
      </c>
      <c r="C3977" t="s">
        <v>188</v>
      </c>
      <c r="D3977" t="s">
        <v>300</v>
      </c>
      <c r="E3977" t="s">
        <v>22</v>
      </c>
      <c r="F3977">
        <v>7.0727480968408853</v>
      </c>
      <c r="G3977">
        <v>0.60746998223053827</v>
      </c>
      <c r="H3977" t="s">
        <v>320</v>
      </c>
      <c r="I3977" t="s">
        <v>221</v>
      </c>
      <c r="J3977">
        <v>1.5194630854398141E-4</v>
      </c>
      <c r="K3977">
        <v>0.26628210438048561</v>
      </c>
      <c r="L3977">
        <v>3.9568561756924685E-2</v>
      </c>
      <c r="M3977"/>
      <c r="N3977">
        <v>9.2524149176512367E-3</v>
      </c>
      <c r="O3977">
        <v>0.68489691894493843</v>
      </c>
      <c r="P3977">
        <v>5.7508960000000005E-2</v>
      </c>
      <c r="Q3977">
        <v>0.28315980000000002</v>
      </c>
      <c r="R3977">
        <v>1.78201616</v>
      </c>
      <c r="S3977">
        <v>1.4284452000000001</v>
      </c>
      <c r="T3977">
        <v>2.3297808</v>
      </c>
      <c r="U3977"/>
      <c r="V3977"/>
      <c r="W3977"/>
      <c r="X3977">
        <v>6.2319800000000002E-2</v>
      </c>
      <c r="Y3977">
        <v>3.7626380000000001E-2</v>
      </c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  <c r="AW3977"/>
      <c r="AX3977"/>
      <c r="AY3977"/>
      <c r="AZ3977"/>
      <c r="BA3977"/>
      <c r="BB3977"/>
      <c r="BC3977"/>
    </row>
    <row r="3978" spans="1:55" x14ac:dyDescent="0.2">
      <c r="A3978" s="3" t="str">
        <f t="shared" si="62"/>
        <v>RwandaAR6_FAO2016</v>
      </c>
      <c r="B3978" t="s">
        <v>187</v>
      </c>
      <c r="C3978" t="s">
        <v>188</v>
      </c>
      <c r="D3978" t="s">
        <v>300</v>
      </c>
      <c r="E3978" t="s">
        <v>21</v>
      </c>
      <c r="F3978">
        <v>6.8674274715018253</v>
      </c>
      <c r="G3978">
        <v>0.57560016822720783</v>
      </c>
      <c r="H3978" t="s">
        <v>322</v>
      </c>
      <c r="I3978" t="s">
        <v>178</v>
      </c>
      <c r="J3978">
        <v>1.4576059475483806E-4</v>
      </c>
      <c r="K3978">
        <v>0.27834273892870953</v>
      </c>
      <c r="L3978">
        <v>4.1793000491198364E-2</v>
      </c>
      <c r="M3978"/>
      <c r="N3978">
        <v>1.5537113488679623E-2</v>
      </c>
      <c r="O3978">
        <v>0.6643271470914125</v>
      </c>
      <c r="P3978">
        <v>6.3650719999999994E-2</v>
      </c>
      <c r="Q3978">
        <v>0.30646224</v>
      </c>
      <c r="R3978">
        <v>1.6369531199999998</v>
      </c>
      <c r="S3978">
        <v>1.3432691999999999</v>
      </c>
      <c r="T3978">
        <v>2.2963661000000002</v>
      </c>
      <c r="U3978"/>
      <c r="V3978"/>
      <c r="W3978">
        <v>2.9699999999999996E-3</v>
      </c>
      <c r="X3978"/>
      <c r="Y3978">
        <v>3.6146819999999996E-2</v>
      </c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/>
      <c r="AW3978"/>
      <c r="AX3978"/>
      <c r="AY3978"/>
      <c r="AZ3978"/>
      <c r="BA3978"/>
      <c r="BB3978"/>
      <c r="BC3978"/>
    </row>
    <row r="3979" spans="1:55" x14ac:dyDescent="0.2">
      <c r="A3979" s="3" t="str">
        <f t="shared" si="62"/>
        <v>RwandaAR6_FAO2017</v>
      </c>
      <c r="B3979" t="s">
        <v>187</v>
      </c>
      <c r="C3979" t="s">
        <v>188</v>
      </c>
      <c r="D3979" t="s">
        <v>300</v>
      </c>
      <c r="E3979" t="s">
        <v>20</v>
      </c>
      <c r="F3979">
        <v>7.0303847946049665</v>
      </c>
      <c r="G3979">
        <v>0.57483155574060263</v>
      </c>
      <c r="H3979" t="s">
        <v>322</v>
      </c>
      <c r="I3979" t="s">
        <v>178</v>
      </c>
      <c r="J3979">
        <v>1.471571350280964E-4</v>
      </c>
      <c r="K3979">
        <v>0.28606731849412276</v>
      </c>
      <c r="L3979">
        <v>4.1841568708473317E-2</v>
      </c>
      <c r="M3979"/>
      <c r="N3979">
        <v>1.8363148500643918E-2</v>
      </c>
      <c r="O3979">
        <v>0.65372796429676006</v>
      </c>
      <c r="P3979">
        <v>6.0133759999999994E-2</v>
      </c>
      <c r="Q3979">
        <v>0.31133375999999996</v>
      </c>
      <c r="R3979">
        <v>1.6401844799999998</v>
      </c>
      <c r="S3979">
        <v>1.3847925000000001</v>
      </c>
      <c r="T3979">
        <v>2.2792327000000001</v>
      </c>
      <c r="U3979"/>
      <c r="V3979"/>
      <c r="W3979"/>
      <c r="X3979"/>
      <c r="Y3979">
        <v>3.1408439999999996E-2</v>
      </c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/>
      <c r="AW3979"/>
      <c r="AX3979"/>
      <c r="AY3979"/>
      <c r="AZ3979"/>
      <c r="BA3979"/>
      <c r="BB3979"/>
      <c r="BC3979"/>
    </row>
    <row r="3980" spans="1:55" x14ac:dyDescent="0.2">
      <c r="A3980" s="3" t="str">
        <f t="shared" si="62"/>
        <v>RwandaAR6_FAO2018</v>
      </c>
      <c r="B3980" t="s">
        <v>187</v>
      </c>
      <c r="C3980" t="s">
        <v>188</v>
      </c>
      <c r="D3980" t="s">
        <v>300</v>
      </c>
      <c r="E3980" t="s">
        <v>19</v>
      </c>
      <c r="F3980">
        <v>7.2180690987961071</v>
      </c>
      <c r="G3980">
        <v>0.57597986649620769</v>
      </c>
      <c r="H3980" t="s">
        <v>322</v>
      </c>
      <c r="I3980" t="s">
        <v>178</v>
      </c>
      <c r="J3980">
        <v>1.474790085611201E-4</v>
      </c>
      <c r="K3980">
        <v>0.30215827123360167</v>
      </c>
      <c r="L3980">
        <v>4.1744440810278532E-2</v>
      </c>
      <c r="M3980"/>
      <c r="N3980">
        <v>1.8398272194727196E-2</v>
      </c>
      <c r="O3980">
        <v>0.63769901576139254</v>
      </c>
      <c r="P3980">
        <v>6.2413120000000002E-2</v>
      </c>
      <c r="Q3980">
        <v>0.25755243999999999</v>
      </c>
      <c r="R3980">
        <v>1.71368432</v>
      </c>
      <c r="S3980">
        <v>1.3865396999999999</v>
      </c>
      <c r="T3980">
        <v>2.2695357</v>
      </c>
      <c r="U3980"/>
      <c r="V3980"/>
      <c r="W3980"/>
      <c r="X3980"/>
      <c r="Y3980">
        <v>2.1419419999999998E-2</v>
      </c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  <c r="AT3980"/>
      <c r="AU3980"/>
      <c r="AV3980"/>
      <c r="AW3980"/>
      <c r="AX3980"/>
      <c r="AY3980"/>
      <c r="AZ3980"/>
      <c r="BA3980"/>
      <c r="BB3980"/>
      <c r="BC3980"/>
    </row>
    <row r="3981" spans="1:55" x14ac:dyDescent="0.2">
      <c r="A3981" s="3" t="str">
        <f t="shared" si="62"/>
        <v>RwandaAR6_FAO2019</v>
      </c>
      <c r="B3981" t="s">
        <v>187</v>
      </c>
      <c r="C3981" t="s">
        <v>188</v>
      </c>
      <c r="D3981" t="s">
        <v>300</v>
      </c>
      <c r="E3981" t="s">
        <v>18</v>
      </c>
      <c r="F3981">
        <v>7.4261199707583083</v>
      </c>
      <c r="G3981">
        <v>0.57858229610081946</v>
      </c>
      <c r="H3981" t="s">
        <v>258</v>
      </c>
      <c r="I3981" t="s">
        <v>178</v>
      </c>
      <c r="J3981">
        <v>1.5092270125167755E-4</v>
      </c>
      <c r="K3981">
        <v>0.30116348410272376</v>
      </c>
      <c r="L3981">
        <v>4.1538002108040387E-2</v>
      </c>
      <c r="M3981"/>
      <c r="N3981">
        <v>2.011817753931926E-2</v>
      </c>
      <c r="O3981">
        <v>0.63718033624991666</v>
      </c>
      <c r="P3981">
        <v>6.2633439999999999E-2</v>
      </c>
      <c r="Q3981">
        <v>0.29485462000000001</v>
      </c>
      <c r="R3981">
        <v>1.74872608</v>
      </c>
      <c r="S3981">
        <v>1.4390922000000002</v>
      </c>
      <c r="T3981">
        <v>2.2667395000000004</v>
      </c>
      <c r="U3981"/>
      <c r="V3981"/>
      <c r="W3981"/>
      <c r="X3981"/>
      <c r="Y3981">
        <v>2.5106079999999999E-2</v>
      </c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/>
      <c r="AU3981"/>
      <c r="AV3981"/>
      <c r="AW3981"/>
      <c r="AX3981"/>
      <c r="AY3981"/>
      <c r="AZ3981"/>
      <c r="BA3981"/>
      <c r="BB3981"/>
      <c r="BC3981"/>
    </row>
    <row r="3982" spans="1:55" x14ac:dyDescent="0.2">
      <c r="A3982" s="3" t="str">
        <f t="shared" si="62"/>
        <v>RwandaAR6_FAO2020</v>
      </c>
      <c r="B3982" t="s">
        <v>187</v>
      </c>
      <c r="C3982" t="s">
        <v>188</v>
      </c>
      <c r="D3982" t="s">
        <v>300</v>
      </c>
      <c r="E3982" t="s">
        <v>107</v>
      </c>
      <c r="F3982">
        <v>7.3971516877246168</v>
      </c>
      <c r="G3982">
        <v>0.56267670764920497</v>
      </c>
      <c r="H3982" t="s">
        <v>321</v>
      </c>
      <c r="I3982" t="s">
        <v>191</v>
      </c>
      <c r="J3982">
        <v>1.5814703377549095E-4</v>
      </c>
      <c r="K3982">
        <v>0.29783925824695084</v>
      </c>
      <c r="L3982">
        <v>4.2667519774712344E-2</v>
      </c>
      <c r="M3982"/>
      <c r="N3982">
        <v>2.0196963142979137E-2</v>
      </c>
      <c r="O3982">
        <v>0.63929625883535768</v>
      </c>
      <c r="P3982">
        <v>5.632848E-2</v>
      </c>
      <c r="Q3982">
        <v>0.28991592000000005</v>
      </c>
      <c r="R3982">
        <v>1.7552350399999999</v>
      </c>
      <c r="S3982">
        <v>1.4406756000000001</v>
      </c>
      <c r="T3982">
        <v>2.2608302</v>
      </c>
      <c r="U3982"/>
      <c r="V3982"/>
      <c r="W3982"/>
      <c r="X3982"/>
      <c r="Y3982">
        <v>2.887988E-2</v>
      </c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/>
      <c r="AU3982"/>
      <c r="AV3982"/>
      <c r="AW3982"/>
      <c r="AX3982"/>
      <c r="AY3982"/>
      <c r="AZ3982"/>
      <c r="BA3982"/>
      <c r="BB3982"/>
      <c r="BC3982"/>
    </row>
    <row r="3983" spans="1:55" x14ac:dyDescent="0.2">
      <c r="A3983" s="3" t="str">
        <f t="shared" si="62"/>
        <v>RwandaSAR_FAO1990</v>
      </c>
      <c r="B3983" t="s">
        <v>187</v>
      </c>
      <c r="C3983" t="s">
        <v>188</v>
      </c>
      <c r="D3983" t="s">
        <v>148</v>
      </c>
      <c r="E3983" t="s">
        <v>79</v>
      </c>
      <c r="F3983">
        <v>5.0317130056816106</v>
      </c>
      <c r="G3983">
        <v>0.68739605556444294</v>
      </c>
      <c r="H3983" t="s">
        <v>319</v>
      </c>
      <c r="I3983" t="s">
        <v>191</v>
      </c>
      <c r="J3983">
        <v>1.6052831966016656E-4</v>
      </c>
      <c r="K3983">
        <v>0.20688081469086653</v>
      </c>
      <c r="L3983">
        <v>4.0581968714233016E-2</v>
      </c>
      <c r="M3983"/>
      <c r="N3983">
        <v>5.0797809754130775E-3</v>
      </c>
      <c r="O3983">
        <v>0.74745743561948741</v>
      </c>
      <c r="P3983">
        <v>1.00191E-2</v>
      </c>
      <c r="Q3983">
        <v>4.0429199999999992E-2</v>
      </c>
      <c r="R3983">
        <v>0.58091880000000007</v>
      </c>
      <c r="S3983">
        <v>0.78284299999999996</v>
      </c>
      <c r="T3983">
        <v>2.3374771000000001</v>
      </c>
      <c r="U3983"/>
      <c r="V3983"/>
      <c r="W3983">
        <v>3.3221999999999995E-3</v>
      </c>
      <c r="X3983">
        <v>1.3217764999999999</v>
      </c>
      <c r="Y3983">
        <v>1.7111899999999999E-2</v>
      </c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/>
      <c r="AU3983"/>
      <c r="AV3983"/>
      <c r="AW3983"/>
      <c r="AX3983"/>
      <c r="AY3983"/>
      <c r="AZ3983"/>
      <c r="BA3983"/>
      <c r="BB3983"/>
      <c r="BC3983"/>
    </row>
    <row r="3984" spans="1:55" x14ac:dyDescent="0.2">
      <c r="A3984" s="3" t="str">
        <f t="shared" si="62"/>
        <v>RwandaSAR_FAO1991</v>
      </c>
      <c r="B3984" t="s">
        <v>187</v>
      </c>
      <c r="C3984" t="s">
        <v>188</v>
      </c>
      <c r="D3984" t="s">
        <v>148</v>
      </c>
      <c r="E3984" t="s">
        <v>78</v>
      </c>
      <c r="F3984">
        <v>5.0069163228617448</v>
      </c>
      <c r="G3984">
        <v>0.66886584171323149</v>
      </c>
      <c r="H3984" t="s">
        <v>319</v>
      </c>
      <c r="I3984" t="s">
        <v>177</v>
      </c>
      <c r="J3984">
        <v>1.5886297578195896E-4</v>
      </c>
      <c r="K3984">
        <v>0.1949823951431171</v>
      </c>
      <c r="L3984">
        <v>3.9449787696091969E-2</v>
      </c>
      <c r="M3984"/>
      <c r="N3984">
        <v>5.0629965362614651E-3</v>
      </c>
      <c r="O3984">
        <v>0.76050482062452951</v>
      </c>
      <c r="P3984">
        <v>9.9959999999999979E-3</v>
      </c>
      <c r="Q3984">
        <v>4.4688400000000003E-2</v>
      </c>
      <c r="R3984">
        <v>0.6009779999999999</v>
      </c>
      <c r="S3984">
        <v>0.80590699999999993</v>
      </c>
      <c r="T3984">
        <v>2.3374771000000001</v>
      </c>
      <c r="U3984"/>
      <c r="V3984"/>
      <c r="W3984">
        <v>3.3221999999999995E-3</v>
      </c>
      <c r="X3984">
        <v>1.3217764999999999</v>
      </c>
      <c r="Y3984">
        <v>1.7111899999999999E-2</v>
      </c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/>
      <c r="AU3984"/>
      <c r="AV3984"/>
      <c r="AW3984"/>
      <c r="AX3984"/>
      <c r="AY3984"/>
      <c r="AZ3984"/>
      <c r="BA3984"/>
      <c r="BB3984"/>
      <c r="BC3984"/>
    </row>
    <row r="3985" spans="1:55" x14ac:dyDescent="0.2">
      <c r="A3985" s="3" t="str">
        <f t="shared" si="62"/>
        <v>RwandaSAR_FAO1992</v>
      </c>
      <c r="B3985" t="s">
        <v>187</v>
      </c>
      <c r="C3985" t="s">
        <v>188</v>
      </c>
      <c r="D3985" t="s">
        <v>148</v>
      </c>
      <c r="E3985" t="s">
        <v>76</v>
      </c>
      <c r="F3985">
        <v>4.9437086011157048</v>
      </c>
      <c r="G3985">
        <v>0.64562809330969007</v>
      </c>
      <c r="H3985" t="s">
        <v>317</v>
      </c>
      <c r="I3985" t="s">
        <v>178</v>
      </c>
      <c r="J3985">
        <v>1.5730781942478413E-4</v>
      </c>
      <c r="K3985">
        <v>0.1956046415792087</v>
      </c>
      <c r="L3985">
        <v>3.8603964659111492E-2</v>
      </c>
      <c r="M3985"/>
      <c r="N3985">
        <v>5.0872739534696893E-3</v>
      </c>
      <c r="O3985">
        <v>0.76070411980821018</v>
      </c>
      <c r="P3985">
        <v>9.8490000000000001E-3</v>
      </c>
      <c r="Q3985">
        <v>4.4284999999999998E-2</v>
      </c>
      <c r="R3985">
        <v>0.57743699999999998</v>
      </c>
      <c r="S3985">
        <v>0.78374199999999994</v>
      </c>
      <c r="T3985">
        <v>2.3374771000000001</v>
      </c>
      <c r="U3985"/>
      <c r="V3985"/>
      <c r="W3985">
        <v>3.3221999999999995E-3</v>
      </c>
      <c r="X3985">
        <v>1.3217764999999999</v>
      </c>
      <c r="Y3985">
        <v>1.7111899999999999E-2</v>
      </c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/>
      <c r="AU3985"/>
      <c r="AV3985"/>
      <c r="AW3985"/>
      <c r="AX3985"/>
      <c r="AY3985"/>
      <c r="AZ3985"/>
      <c r="BA3985"/>
      <c r="BB3985"/>
      <c r="BC3985"/>
    </row>
    <row r="3986" spans="1:55" x14ac:dyDescent="0.2">
      <c r="A3986" s="3" t="str">
        <f t="shared" si="62"/>
        <v>RwandaSAR_FAO1993</v>
      </c>
      <c r="B3986" t="s">
        <v>187</v>
      </c>
      <c r="C3986" t="s">
        <v>188</v>
      </c>
      <c r="D3986" t="s">
        <v>148</v>
      </c>
      <c r="E3986" t="s">
        <v>73</v>
      </c>
      <c r="F3986">
        <v>4.868070087792483</v>
      </c>
      <c r="G3986">
        <v>0.61584189837900838</v>
      </c>
      <c r="H3986" t="s">
        <v>318</v>
      </c>
      <c r="I3986" t="s">
        <v>190</v>
      </c>
      <c r="J3986">
        <v>1.5417883031153563E-4</v>
      </c>
      <c r="K3986">
        <v>0.19756089191651199</v>
      </c>
      <c r="L3986">
        <v>3.7832594028986852E-2</v>
      </c>
      <c r="M3986"/>
      <c r="N3986">
        <v>5.1252343433933678E-3</v>
      </c>
      <c r="O3986">
        <v>0.75948127971110779</v>
      </c>
      <c r="P3986">
        <v>7.3499999999999998E-3</v>
      </c>
      <c r="Q3986">
        <v>4.3881600000000007E-2</v>
      </c>
      <c r="R3986">
        <v>0.55169100000000004</v>
      </c>
      <c r="S3986">
        <v>0.75153300000000001</v>
      </c>
      <c r="T3986">
        <v>2.3374771000000001</v>
      </c>
      <c r="U3986"/>
      <c r="V3986"/>
      <c r="W3986">
        <v>3.3221999999999995E-3</v>
      </c>
      <c r="X3986">
        <v>1.3217764999999999</v>
      </c>
      <c r="Y3986">
        <v>1.7111899999999999E-2</v>
      </c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/>
      <c r="AU3986"/>
      <c r="AV3986"/>
      <c r="AW3986"/>
      <c r="AX3986"/>
      <c r="AY3986"/>
      <c r="AZ3986"/>
      <c r="BA3986"/>
      <c r="BB3986"/>
      <c r="BC3986"/>
    </row>
    <row r="3987" spans="1:55" x14ac:dyDescent="0.2">
      <c r="A3987" s="3" t="str">
        <f t="shared" si="62"/>
        <v>RwandaSAR_FAO1994</v>
      </c>
      <c r="B3987" t="s">
        <v>187</v>
      </c>
      <c r="C3987" t="s">
        <v>188</v>
      </c>
      <c r="D3987" t="s">
        <v>148</v>
      </c>
      <c r="E3987" t="s">
        <v>70</v>
      </c>
      <c r="F3987">
        <v>4.7086677304759732</v>
      </c>
      <c r="G3987">
        <v>0.69937650699625975</v>
      </c>
      <c r="H3987" t="s">
        <v>316</v>
      </c>
      <c r="I3987" t="s">
        <v>191</v>
      </c>
      <c r="J3987">
        <v>1.4787166169501323E-4</v>
      </c>
      <c r="K3987">
        <v>0.19233078161471773</v>
      </c>
      <c r="L3987">
        <v>3.769573384010854E-2</v>
      </c>
      <c r="M3987"/>
      <c r="N3987">
        <v>8.7561922734846038E-4</v>
      </c>
      <c r="O3987">
        <v>0.76909786531782531</v>
      </c>
      <c r="P3987">
        <v>2.4989999999999995E-3</v>
      </c>
      <c r="Q3987">
        <v>4.3465000000000004E-2</v>
      </c>
      <c r="R3987">
        <v>0.52276559999999994</v>
      </c>
      <c r="S3987">
        <v>0.71092299999999997</v>
      </c>
      <c r="T3987">
        <v>2.3374771000000001</v>
      </c>
      <c r="U3987"/>
      <c r="V3987"/>
      <c r="W3987">
        <v>3.3221999999999995E-3</v>
      </c>
      <c r="X3987">
        <v>1.3217764999999999</v>
      </c>
      <c r="Y3987">
        <v>1.7111899999999999E-2</v>
      </c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/>
      <c r="AU3987"/>
      <c r="AV3987"/>
      <c r="AW3987"/>
      <c r="AX3987"/>
      <c r="AY3987"/>
      <c r="AZ3987"/>
      <c r="BA3987"/>
      <c r="BB3987"/>
      <c r="BC3987"/>
    </row>
    <row r="3988" spans="1:55" x14ac:dyDescent="0.2">
      <c r="A3988" s="3" t="str">
        <f t="shared" si="62"/>
        <v>RwandaSAR_FAO1995</v>
      </c>
      <c r="B3988" t="s">
        <v>187</v>
      </c>
      <c r="C3988" t="s">
        <v>188</v>
      </c>
      <c r="D3988" t="s">
        <v>148</v>
      </c>
      <c r="E3988" t="s">
        <v>68</v>
      </c>
      <c r="F3988">
        <v>4.863332300676241</v>
      </c>
      <c r="G3988">
        <v>0.85518206161923471</v>
      </c>
      <c r="H3988" t="s">
        <v>316</v>
      </c>
      <c r="I3988" t="s">
        <v>177</v>
      </c>
      <c r="J3988">
        <v>1.4918981518391745E-4</v>
      </c>
      <c r="K3988">
        <v>0.25445523202706416</v>
      </c>
      <c r="L3988">
        <v>3.5124404651354059E-2</v>
      </c>
      <c r="M3988"/>
      <c r="N3988">
        <v>8.4078153562145623E-4</v>
      </c>
      <c r="O3988">
        <v>0.70957958178596037</v>
      </c>
      <c r="P3988">
        <v>9.2610000000000001E-4</v>
      </c>
      <c r="Q3988">
        <v>3.4930500000000003E-2</v>
      </c>
      <c r="R3988">
        <v>0.42375059999999998</v>
      </c>
      <c r="S3988">
        <v>0.62502200000000008</v>
      </c>
      <c r="T3988">
        <v>2.3626958</v>
      </c>
      <c r="U3988"/>
      <c r="V3988"/>
      <c r="W3988">
        <v>3.3221999999999995E-3</v>
      </c>
      <c r="X3988">
        <v>1.3217764999999999</v>
      </c>
      <c r="Y3988">
        <v>1.7111899999999999E-2</v>
      </c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/>
      <c r="AU3988"/>
      <c r="AV3988"/>
      <c r="AW3988"/>
      <c r="AX3988"/>
      <c r="AY3988"/>
      <c r="AZ3988"/>
      <c r="BA3988"/>
      <c r="BB3988"/>
      <c r="BC3988"/>
    </row>
    <row r="3989" spans="1:55" x14ac:dyDescent="0.2">
      <c r="A3989" s="3" t="str">
        <f t="shared" si="62"/>
        <v>RwandaSAR_FAO1996</v>
      </c>
      <c r="B3989" t="s">
        <v>187</v>
      </c>
      <c r="C3989" t="s">
        <v>188</v>
      </c>
      <c r="D3989" t="s">
        <v>148</v>
      </c>
      <c r="E3989" t="s">
        <v>65</v>
      </c>
      <c r="F3989">
        <v>5.0412195735908716</v>
      </c>
      <c r="G3989">
        <v>0.75068305662427304</v>
      </c>
      <c r="H3989" t="s">
        <v>316</v>
      </c>
      <c r="I3989" t="s">
        <v>177</v>
      </c>
      <c r="J3989">
        <v>1.5296730804559104E-4</v>
      </c>
      <c r="K3989">
        <v>0.25565214098841443</v>
      </c>
      <c r="L3989">
        <v>3.5828948486171026E-2</v>
      </c>
      <c r="M3989"/>
      <c r="N3989">
        <v>3.3781508127941934E-3</v>
      </c>
      <c r="O3989">
        <v>0.70514075971262047</v>
      </c>
      <c r="P3989">
        <v>2.9400000000000003E-3</v>
      </c>
      <c r="Q3989">
        <v>3.8895100000000002E-2</v>
      </c>
      <c r="R3989">
        <v>0.47625899999999993</v>
      </c>
      <c r="S3989">
        <v>0.67586199999999996</v>
      </c>
      <c r="T3989">
        <v>2.3584315999999999</v>
      </c>
      <c r="U3989"/>
      <c r="V3989"/>
      <c r="W3989">
        <v>6.6623000000000003E-3</v>
      </c>
      <c r="X3989">
        <v>1.3217764999999999</v>
      </c>
      <c r="Y3989">
        <v>1.0249600000000001E-2</v>
      </c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/>
      <c r="AW3989"/>
      <c r="AX3989"/>
      <c r="AY3989"/>
      <c r="AZ3989"/>
      <c r="BA3989"/>
      <c r="BB3989"/>
      <c r="BC3989"/>
    </row>
    <row r="3990" spans="1:55" x14ac:dyDescent="0.2">
      <c r="A3990" s="3" t="str">
        <f t="shared" si="62"/>
        <v>RwandaSAR_FAO1997</v>
      </c>
      <c r="B3990" t="s">
        <v>187</v>
      </c>
      <c r="C3990" t="s">
        <v>188</v>
      </c>
      <c r="D3990" t="s">
        <v>148</v>
      </c>
      <c r="E3990" t="s">
        <v>64</v>
      </c>
      <c r="F3990">
        <v>5.3602567031833557</v>
      </c>
      <c r="G3990">
        <v>0.69915795976478057</v>
      </c>
      <c r="H3990" t="s">
        <v>314</v>
      </c>
      <c r="I3990" t="s">
        <v>177</v>
      </c>
      <c r="J3990">
        <v>1.5650298873952058E-4</v>
      </c>
      <c r="K3990">
        <v>0.2818834146860752</v>
      </c>
      <c r="L3990">
        <v>3.5524705371483355E-2</v>
      </c>
      <c r="M3990"/>
      <c r="N3990">
        <v>4.5762733686676039E-3</v>
      </c>
      <c r="O3990">
        <v>0.6780156065737738</v>
      </c>
      <c r="P3990">
        <v>4.7523000000000001E-3</v>
      </c>
      <c r="Q3990">
        <v>4.1605699999999995E-2</v>
      </c>
      <c r="R3990">
        <v>0.51047429999999994</v>
      </c>
      <c r="S3990">
        <v>0.7028319999999999</v>
      </c>
      <c r="T3990">
        <v>2.3588701999999997</v>
      </c>
      <c r="U3990"/>
      <c r="V3990"/>
      <c r="W3990">
        <v>1.58972E-2</v>
      </c>
      <c r="X3990">
        <v>1.3217764999999999</v>
      </c>
      <c r="Y3990">
        <v>1.31752E-2</v>
      </c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/>
      <c r="AU3990"/>
      <c r="AV3990"/>
      <c r="AW3990"/>
      <c r="AX3990"/>
      <c r="AY3990"/>
      <c r="AZ3990"/>
      <c r="BA3990"/>
      <c r="BB3990"/>
      <c r="BC3990"/>
    </row>
    <row r="3991" spans="1:55" x14ac:dyDescent="0.2">
      <c r="A3991" s="3" t="str">
        <f t="shared" si="62"/>
        <v>RwandaSAR_FAO1998</v>
      </c>
      <c r="B3991" t="s">
        <v>187</v>
      </c>
      <c r="C3991" t="s">
        <v>188</v>
      </c>
      <c r="D3991" t="s">
        <v>148</v>
      </c>
      <c r="E3991" t="s">
        <v>62</v>
      </c>
      <c r="F3991">
        <v>5.362692610628188</v>
      </c>
      <c r="G3991">
        <v>0.67756577971951837</v>
      </c>
      <c r="H3991" t="s">
        <v>316</v>
      </c>
      <c r="I3991" t="s">
        <v>177</v>
      </c>
      <c r="J3991">
        <v>1.5873385751687347E-4</v>
      </c>
      <c r="K3991">
        <v>0.25777871812117609</v>
      </c>
      <c r="L3991">
        <v>3.7335998596252994E-2</v>
      </c>
      <c r="M3991"/>
      <c r="N3991">
        <v>4.3858564545329881E-3</v>
      </c>
      <c r="O3991">
        <v>0.70049942682803801</v>
      </c>
      <c r="P3991">
        <v>6.0921000000000005E-3</v>
      </c>
      <c r="Q3991">
        <v>4.0929699999999999E-2</v>
      </c>
      <c r="R3991">
        <v>0.57642689999999996</v>
      </c>
      <c r="S3991">
        <v>0.74858799999999992</v>
      </c>
      <c r="T3991">
        <v>2.3583533000000001</v>
      </c>
      <c r="U3991"/>
      <c r="V3991"/>
      <c r="W3991">
        <v>2.4099699999999998E-2</v>
      </c>
      <c r="X3991">
        <v>1.3217764999999999</v>
      </c>
      <c r="Y3991">
        <v>1.5545099999999997E-2</v>
      </c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/>
      <c r="AW3991"/>
      <c r="AX3991"/>
      <c r="AY3991"/>
      <c r="AZ3991"/>
      <c r="BA3991"/>
      <c r="BB3991"/>
      <c r="BC3991"/>
    </row>
    <row r="3992" spans="1:55" x14ac:dyDescent="0.2">
      <c r="A3992" s="3" t="str">
        <f t="shared" si="62"/>
        <v>RwandaSAR_FAO1999</v>
      </c>
      <c r="B3992" t="s">
        <v>187</v>
      </c>
      <c r="C3992" t="s">
        <v>188</v>
      </c>
      <c r="D3992" t="s">
        <v>148</v>
      </c>
      <c r="E3992" t="s">
        <v>60</v>
      </c>
      <c r="F3992">
        <v>5.562470139247516</v>
      </c>
      <c r="G3992">
        <v>0.69447652410136962</v>
      </c>
      <c r="H3992" t="s">
        <v>316</v>
      </c>
      <c r="I3992" t="s">
        <v>191</v>
      </c>
      <c r="J3992">
        <v>1.646002309144083E-4</v>
      </c>
      <c r="K3992">
        <v>0.25737443525978643</v>
      </c>
      <c r="L3992">
        <v>3.7756863992383281E-2</v>
      </c>
      <c r="M3992"/>
      <c r="N3992">
        <v>4.6903622575723922E-3</v>
      </c>
      <c r="O3992">
        <v>0.7001783384902579</v>
      </c>
      <c r="P3992">
        <v>7.2302999999999994E-3</v>
      </c>
      <c r="Q3992">
        <v>5.0369299999999999E-2</v>
      </c>
      <c r="R3992">
        <v>0.66114720000000005</v>
      </c>
      <c r="S3992">
        <v>0.81520700000000001</v>
      </c>
      <c r="T3992">
        <v>2.3567016000000001</v>
      </c>
      <c r="U3992"/>
      <c r="V3992"/>
      <c r="W3992">
        <v>6.3277999999999989E-3</v>
      </c>
      <c r="X3992">
        <v>1.3217764999999999</v>
      </c>
      <c r="Y3992">
        <v>1.04639E-2</v>
      </c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  <c r="AW3992"/>
      <c r="AX3992"/>
      <c r="AY3992"/>
      <c r="AZ3992"/>
      <c r="BA3992"/>
      <c r="BB3992"/>
      <c r="BC3992"/>
    </row>
    <row r="3993" spans="1:55" x14ac:dyDescent="0.2">
      <c r="A3993" s="3" t="str">
        <f t="shared" si="62"/>
        <v>RwandaSAR_FAO2000</v>
      </c>
      <c r="B3993" t="s">
        <v>187</v>
      </c>
      <c r="C3993" t="s">
        <v>188</v>
      </c>
      <c r="D3993" t="s">
        <v>148</v>
      </c>
      <c r="E3993" t="s">
        <v>58</v>
      </c>
      <c r="F3993">
        <v>5.4409946238735563</v>
      </c>
      <c r="G3993">
        <v>0.67090037037948591</v>
      </c>
      <c r="H3993" t="s">
        <v>316</v>
      </c>
      <c r="I3993" t="s">
        <v>178</v>
      </c>
      <c r="J3993">
        <v>1.5769580733901228E-4</v>
      </c>
      <c r="K3993">
        <v>0.23751112452999257</v>
      </c>
      <c r="L3993">
        <v>4.0400953757827707E-2</v>
      </c>
      <c r="M3993"/>
      <c r="N3993">
        <v>5.1130357449598743E-3</v>
      </c>
      <c r="O3993">
        <v>0.71697488596721992</v>
      </c>
      <c r="P3993">
        <v>6.2706000000000003E-3</v>
      </c>
      <c r="Q3993">
        <v>5.22841E-2</v>
      </c>
      <c r="R3993">
        <v>0.64999200000000013</v>
      </c>
      <c r="S3993">
        <v>0.83619399999999999</v>
      </c>
      <c r="T3993">
        <v>2.3567016000000001</v>
      </c>
      <c r="U3993"/>
      <c r="V3993"/>
      <c r="W3993">
        <v>5.0511999999999996E-3</v>
      </c>
      <c r="X3993">
        <v>1.3217764999999999</v>
      </c>
      <c r="Y3993">
        <v>5.8344000000000009E-3</v>
      </c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/>
      <c r="AU3993"/>
      <c r="AV3993"/>
      <c r="AW3993"/>
      <c r="AX3993"/>
      <c r="AY3993"/>
      <c r="AZ3993"/>
      <c r="BA3993"/>
      <c r="BB3993"/>
      <c r="BC3993"/>
    </row>
    <row r="3994" spans="1:55" x14ac:dyDescent="0.2">
      <c r="A3994" s="3" t="str">
        <f t="shared" si="62"/>
        <v>RwandaSAR_FAO2001</v>
      </c>
      <c r="B3994" t="s">
        <v>187</v>
      </c>
      <c r="C3994" t="s">
        <v>188</v>
      </c>
      <c r="D3994" t="s">
        <v>148</v>
      </c>
      <c r="E3994" t="s">
        <v>55</v>
      </c>
      <c r="F3994">
        <v>5.3596333333213426</v>
      </c>
      <c r="G3994">
        <v>0.65171106326289818</v>
      </c>
      <c r="H3994" t="s">
        <v>318</v>
      </c>
      <c r="I3994" t="s">
        <v>227</v>
      </c>
      <c r="J3994">
        <v>1.5496817626524576E-4</v>
      </c>
      <c r="K3994">
        <v>0.24225552342381532</v>
      </c>
      <c r="L3994">
        <v>4.2873726709855731E-2</v>
      </c>
      <c r="M3994"/>
      <c r="N3994">
        <v>6.5956004453188504E-3</v>
      </c>
      <c r="O3994">
        <v>0.70827514942101011</v>
      </c>
      <c r="P3994">
        <v>7.4823000000000008E-3</v>
      </c>
      <c r="Q3994">
        <v>5.6020300000000002E-2</v>
      </c>
      <c r="R3994">
        <v>0.71321040000000002</v>
      </c>
      <c r="S3994">
        <v>0.88669299999999995</v>
      </c>
      <c r="T3994">
        <v>2.3488542000000003</v>
      </c>
      <c r="U3994"/>
      <c r="V3994"/>
      <c r="W3994"/>
      <c r="X3994">
        <v>1.0366541999999999</v>
      </c>
      <c r="Y3994">
        <v>6.9206000000000007E-3</v>
      </c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/>
      <c r="AV3994"/>
      <c r="AW3994"/>
      <c r="AX3994"/>
      <c r="AY3994"/>
      <c r="AZ3994"/>
      <c r="BA3994"/>
      <c r="BB3994"/>
      <c r="BC3994"/>
    </row>
    <row r="3995" spans="1:55" x14ac:dyDescent="0.2">
      <c r="A3995" s="3" t="str">
        <f t="shared" si="62"/>
        <v>RwandaSAR_FAO2002</v>
      </c>
      <c r="B3995" t="s">
        <v>187</v>
      </c>
      <c r="C3995" t="s">
        <v>188</v>
      </c>
      <c r="D3995" t="s">
        <v>148</v>
      </c>
      <c r="E3995" t="s">
        <v>52</v>
      </c>
      <c r="F3995">
        <v>5.5825418640767781</v>
      </c>
      <c r="G3995">
        <v>0.6667866492310216</v>
      </c>
      <c r="H3995" t="s">
        <v>318</v>
      </c>
      <c r="I3995" t="s">
        <v>222</v>
      </c>
      <c r="J3995">
        <v>1.5731948275620795E-4</v>
      </c>
      <c r="K3995">
        <v>0.25407299435475783</v>
      </c>
      <c r="L3995">
        <v>4.2947019905537176E-2</v>
      </c>
      <c r="M3995"/>
      <c r="N3995">
        <v>6.9663606555741423E-3</v>
      </c>
      <c r="O3995">
        <v>0.69601362508413089</v>
      </c>
      <c r="P3995">
        <v>9.4415999999999996E-3</v>
      </c>
      <c r="Q3995">
        <v>6.0313100000000008E-2</v>
      </c>
      <c r="R3995">
        <v>0.73235190000000006</v>
      </c>
      <c r="S3995">
        <v>0.91443799999999997</v>
      </c>
      <c r="T3995">
        <v>2.3364133000000002</v>
      </c>
      <c r="U3995"/>
      <c r="V3995"/>
      <c r="W3995">
        <v>1.68519E-2</v>
      </c>
      <c r="X3995">
        <v>1.0366541999999999</v>
      </c>
      <c r="Y3995">
        <v>3.4080399999999997E-2</v>
      </c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/>
      <c r="AU3995"/>
      <c r="AV3995"/>
      <c r="AW3995"/>
      <c r="AX3995"/>
      <c r="AY3995"/>
      <c r="AZ3995"/>
      <c r="BA3995"/>
      <c r="BB3995"/>
      <c r="BC3995"/>
    </row>
    <row r="3996" spans="1:55" x14ac:dyDescent="0.2">
      <c r="A3996" s="3" t="str">
        <f t="shared" si="62"/>
        <v>RwandaSAR_FAO2003</v>
      </c>
      <c r="B3996" t="s">
        <v>187</v>
      </c>
      <c r="C3996" t="s">
        <v>188</v>
      </c>
      <c r="D3996" t="s">
        <v>148</v>
      </c>
      <c r="E3996" t="s">
        <v>50</v>
      </c>
      <c r="F3996">
        <v>5.6552247028856382</v>
      </c>
      <c r="G3996">
        <v>0.66004084771386795</v>
      </c>
      <c r="H3996" t="s">
        <v>317</v>
      </c>
      <c r="I3996" t="s">
        <v>221</v>
      </c>
      <c r="J3996">
        <v>1.5510134293945319E-4</v>
      </c>
      <c r="K3996">
        <v>0.23067178530640076</v>
      </c>
      <c r="L3996">
        <v>3.9688206243621384E-2</v>
      </c>
      <c r="M3996"/>
      <c r="N3996">
        <v>7.0925563717270951E-3</v>
      </c>
      <c r="O3996">
        <v>0.72254745207825077</v>
      </c>
      <c r="P3996">
        <v>1.11825E-2</v>
      </c>
      <c r="Q3996">
        <v>6.611510000000001E-2</v>
      </c>
      <c r="R3996">
        <v>0.86255819999999994</v>
      </c>
      <c r="S3996">
        <v>1.0103209999999998</v>
      </c>
      <c r="T3996">
        <v>2.3334514</v>
      </c>
      <c r="U3996"/>
      <c r="V3996"/>
      <c r="W3996"/>
      <c r="X3996">
        <v>1.0366541999999999</v>
      </c>
      <c r="Y3996">
        <v>1.9611E-2</v>
      </c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/>
      <c r="AW3996"/>
      <c r="AX3996"/>
      <c r="AY3996"/>
      <c r="AZ3996"/>
      <c r="BA3996"/>
      <c r="BB3996"/>
      <c r="BC3996"/>
    </row>
    <row r="3997" spans="1:55" x14ac:dyDescent="0.2">
      <c r="A3997" s="3" t="str">
        <f t="shared" si="62"/>
        <v>RwandaSAR_FAO2004</v>
      </c>
      <c r="B3997" t="s">
        <v>187</v>
      </c>
      <c r="C3997" t="s">
        <v>188</v>
      </c>
      <c r="D3997" t="s">
        <v>148</v>
      </c>
      <c r="E3997" t="s">
        <v>46</v>
      </c>
      <c r="F3997">
        <v>5.7560039369965095</v>
      </c>
      <c r="G3997">
        <v>0.65469747242094578</v>
      </c>
      <c r="H3997" t="s">
        <v>318</v>
      </c>
      <c r="I3997" t="s">
        <v>221</v>
      </c>
      <c r="J3997">
        <v>1.5056124241314518E-4</v>
      </c>
      <c r="K3997">
        <v>0.22280956352184517</v>
      </c>
      <c r="L3997">
        <v>3.6333872327652318E-2</v>
      </c>
      <c r="M3997"/>
      <c r="N3997">
        <v>6.8519758554195578E-3</v>
      </c>
      <c r="O3997">
        <v>0.73400458829508297</v>
      </c>
      <c r="P3997">
        <v>1.7885700000000001E-2</v>
      </c>
      <c r="Q3997">
        <v>8.6257E-2</v>
      </c>
      <c r="R3997">
        <v>0.92138759999999997</v>
      </c>
      <c r="S3997">
        <v>1.069655</v>
      </c>
      <c r="T3997">
        <v>2.3288290000000003</v>
      </c>
      <c r="U3997"/>
      <c r="V3997"/>
      <c r="W3997"/>
      <c r="X3997">
        <v>1.0366541999999999</v>
      </c>
      <c r="Y3997">
        <v>1.51249E-2</v>
      </c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/>
      <c r="AU3997"/>
      <c r="AV3997"/>
      <c r="AW3997"/>
      <c r="AX3997"/>
      <c r="AY3997"/>
      <c r="AZ3997"/>
      <c r="BA3997"/>
      <c r="BB3997"/>
      <c r="BC3997"/>
    </row>
    <row r="3998" spans="1:55" x14ac:dyDescent="0.2">
      <c r="A3998" s="3" t="str">
        <f t="shared" si="62"/>
        <v>RwandaSAR_FAO2005</v>
      </c>
      <c r="B3998" t="s">
        <v>187</v>
      </c>
      <c r="C3998" t="s">
        <v>188</v>
      </c>
      <c r="D3998" t="s">
        <v>148</v>
      </c>
      <c r="E3998" t="s">
        <v>43</v>
      </c>
      <c r="F3998">
        <v>5.827981269093959</v>
      </c>
      <c r="G3998">
        <v>0.64566676431768533</v>
      </c>
      <c r="H3998" t="s">
        <v>317</v>
      </c>
      <c r="I3998" t="s">
        <v>191</v>
      </c>
      <c r="J3998">
        <v>1.4895241321577539E-4</v>
      </c>
      <c r="K3998">
        <v>0.21387257638206073</v>
      </c>
      <c r="L3998">
        <v>3.3258531731104303E-2</v>
      </c>
      <c r="M3998"/>
      <c r="N3998">
        <v>6.5031094387666228E-3</v>
      </c>
      <c r="O3998">
        <v>0.74636578244806839</v>
      </c>
      <c r="P3998">
        <v>2.04645E-2</v>
      </c>
      <c r="Q3998">
        <v>9.8609800000000011E-2</v>
      </c>
      <c r="R3998">
        <v>0.96807690000000002</v>
      </c>
      <c r="S3998">
        <v>1.1308179999999999</v>
      </c>
      <c r="T3998">
        <v>2.3322910000000001</v>
      </c>
      <c r="U3998"/>
      <c r="V3998"/>
      <c r="W3998">
        <v>3.724E-4</v>
      </c>
      <c r="X3998">
        <v>1.0366541999999999</v>
      </c>
      <c r="Y3998">
        <v>1.4305E-2</v>
      </c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/>
      <c r="AV3998"/>
      <c r="AW3998"/>
      <c r="AX3998"/>
      <c r="AY3998"/>
      <c r="AZ3998"/>
      <c r="BA3998"/>
      <c r="BB3998"/>
      <c r="BC3998"/>
    </row>
    <row r="3999" spans="1:55" x14ac:dyDescent="0.2">
      <c r="A3999" s="3" t="str">
        <f t="shared" si="62"/>
        <v>RwandaSAR_FAO2006</v>
      </c>
      <c r="B3999" t="s">
        <v>187</v>
      </c>
      <c r="C3999" t="s">
        <v>188</v>
      </c>
      <c r="D3999" t="s">
        <v>148</v>
      </c>
      <c r="E3999" t="s">
        <v>39</v>
      </c>
      <c r="F3999">
        <v>6.0789338831551678</v>
      </c>
      <c r="G3999">
        <v>0.65575950410225425</v>
      </c>
      <c r="H3999" t="s">
        <v>317</v>
      </c>
      <c r="I3999" t="s">
        <v>221</v>
      </c>
      <c r="J3999">
        <v>1.4992477503642356E-4</v>
      </c>
      <c r="K3999">
        <v>0.20774267067304916</v>
      </c>
      <c r="L3999">
        <v>3.3579691331940359E-2</v>
      </c>
      <c r="M3999"/>
      <c r="N3999">
        <v>6.2675463711779743E-3</v>
      </c>
      <c r="O3999">
        <v>0.75241009162383254</v>
      </c>
      <c r="P3999">
        <v>2.06304E-2</v>
      </c>
      <c r="Q3999">
        <v>0.12344200000000001</v>
      </c>
      <c r="R3999">
        <v>1.0827390000000001</v>
      </c>
      <c r="S3999">
        <v>1.2217719999999999</v>
      </c>
      <c r="T3999">
        <v>2.3313317000000002</v>
      </c>
      <c r="U3999"/>
      <c r="V3999"/>
      <c r="W3999"/>
      <c r="X3999">
        <v>1.0366541999999999</v>
      </c>
      <c r="Y3999">
        <v>8.5914000000000008E-3</v>
      </c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/>
      <c r="AU3999"/>
      <c r="AV3999"/>
      <c r="AW3999"/>
      <c r="AX3999"/>
      <c r="AY3999"/>
      <c r="AZ3999"/>
      <c r="BA3999"/>
      <c r="BB3999"/>
      <c r="BC3999"/>
    </row>
    <row r="4000" spans="1:55" x14ac:dyDescent="0.2">
      <c r="A4000" s="3" t="str">
        <f t="shared" si="62"/>
        <v>RwandaSAR_FAO2007</v>
      </c>
      <c r="B4000" t="s">
        <v>187</v>
      </c>
      <c r="C4000" t="s">
        <v>188</v>
      </c>
      <c r="D4000" t="s">
        <v>148</v>
      </c>
      <c r="E4000" t="s">
        <v>37</v>
      </c>
      <c r="F4000">
        <v>6.1934117101369139</v>
      </c>
      <c r="G4000">
        <v>0.65035203727760704</v>
      </c>
      <c r="H4000" t="s">
        <v>319</v>
      </c>
      <c r="I4000" t="s">
        <v>221</v>
      </c>
      <c r="J4000">
        <v>1.5002678112567376E-4</v>
      </c>
      <c r="K4000">
        <v>0.19531244151527052</v>
      </c>
      <c r="L4000">
        <v>3.4621846206323838E-2</v>
      </c>
      <c r="M4000"/>
      <c r="N4000">
        <v>5.9482562639430279E-3</v>
      </c>
      <c r="O4000">
        <v>0.76411745601446257</v>
      </c>
      <c r="P4000">
        <v>2.2056300000000001E-2</v>
      </c>
      <c r="Q4000">
        <v>0.13270850000000001</v>
      </c>
      <c r="R4000">
        <v>1.1497184999999999</v>
      </c>
      <c r="S4000">
        <v>1.2997369999999999</v>
      </c>
      <c r="T4000">
        <v>2.3411624</v>
      </c>
      <c r="U4000"/>
      <c r="V4000"/>
      <c r="W4000"/>
      <c r="X4000">
        <v>1.0366541999999999</v>
      </c>
      <c r="Y4000">
        <v>3.1251999999999999E-3</v>
      </c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/>
      <c r="AU4000"/>
      <c r="AV4000"/>
      <c r="AW4000"/>
      <c r="AX4000"/>
      <c r="AY4000"/>
      <c r="AZ4000"/>
      <c r="BA4000"/>
      <c r="BB4000"/>
      <c r="BC4000"/>
    </row>
    <row r="4001" spans="1:55" x14ac:dyDescent="0.2">
      <c r="A4001" s="3" t="str">
        <f t="shared" si="62"/>
        <v>RwandaSAR_FAO2008</v>
      </c>
      <c r="B4001" t="s">
        <v>187</v>
      </c>
      <c r="C4001" t="s">
        <v>188</v>
      </c>
      <c r="D4001" t="s">
        <v>148</v>
      </c>
      <c r="E4001" t="s">
        <v>33</v>
      </c>
      <c r="F4001">
        <v>6.3817324231578532</v>
      </c>
      <c r="G4001">
        <v>0.65239573019226882</v>
      </c>
      <c r="H4001" t="s">
        <v>317</v>
      </c>
      <c r="I4001" t="s">
        <v>221</v>
      </c>
      <c r="J4001">
        <v>1.5382866374096058E-4</v>
      </c>
      <c r="K4001">
        <v>0.1916713005047718</v>
      </c>
      <c r="L4001">
        <v>3.5213944308012474E-2</v>
      </c>
      <c r="M4001"/>
      <c r="N4001">
        <v>5.7727271463648379E-3</v>
      </c>
      <c r="O4001">
        <v>0.76734202804085083</v>
      </c>
      <c r="P4001">
        <v>2.7127800000000001E-2</v>
      </c>
      <c r="Q4001">
        <v>0.13827039999999999</v>
      </c>
      <c r="R4001">
        <v>1.2259842000000001</v>
      </c>
      <c r="S4001">
        <v>1.3713469999999999</v>
      </c>
      <c r="T4001">
        <v>2.3411624</v>
      </c>
      <c r="U4001"/>
      <c r="V4001"/>
      <c r="W4001">
        <v>3.724E-4</v>
      </c>
      <c r="X4001">
        <v>1.0366541999999999</v>
      </c>
      <c r="Y4001">
        <v>8.9097000000000013E-3</v>
      </c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/>
      <c r="AU4001"/>
      <c r="AV4001"/>
      <c r="AW4001"/>
      <c r="AX4001"/>
      <c r="AY4001"/>
      <c r="AZ4001"/>
      <c r="BA4001"/>
      <c r="BB4001"/>
      <c r="BC4001"/>
    </row>
    <row r="4002" spans="1:55" x14ac:dyDescent="0.2">
      <c r="A4002" s="3" t="str">
        <f t="shared" si="62"/>
        <v>RwandaSAR_FAO2009</v>
      </c>
      <c r="B4002" t="s">
        <v>187</v>
      </c>
      <c r="C4002" t="s">
        <v>188</v>
      </c>
      <c r="D4002" t="s">
        <v>148</v>
      </c>
      <c r="E4002" t="s">
        <v>31</v>
      </c>
      <c r="F4002">
        <v>6.4956072749718121</v>
      </c>
      <c r="G4002">
        <v>0.64673211524473539</v>
      </c>
      <c r="H4002" t="s">
        <v>317</v>
      </c>
      <c r="I4002" t="s">
        <v>221</v>
      </c>
      <c r="J4002">
        <v>1.5684334762702972E-4</v>
      </c>
      <c r="K4002">
        <v>0.19574398923962508</v>
      </c>
      <c r="L4002">
        <v>3.6182081903330464E-2</v>
      </c>
      <c r="M4002"/>
      <c r="N4002">
        <v>4.7539819901033049E-3</v>
      </c>
      <c r="O4002">
        <v>0.76331994686694116</v>
      </c>
      <c r="P4002">
        <v>2.12163E-2</v>
      </c>
      <c r="Q4002">
        <v>0.1483565</v>
      </c>
      <c r="R4002">
        <v>1.2584439000000001</v>
      </c>
      <c r="S4002">
        <v>1.3995880000000001</v>
      </c>
      <c r="T4002">
        <v>2.3374991000000001</v>
      </c>
      <c r="U4002"/>
      <c r="V4002"/>
      <c r="W4002">
        <v>6.0139999999999998E-4</v>
      </c>
      <c r="X4002">
        <v>1.0366541999999999</v>
      </c>
      <c r="Y4002">
        <v>7.1911000000000006E-3</v>
      </c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/>
      <c r="AV4002"/>
      <c r="AW4002"/>
      <c r="AX4002"/>
      <c r="AY4002"/>
      <c r="AZ4002"/>
      <c r="BA4002"/>
      <c r="BB4002"/>
      <c r="BC4002"/>
    </row>
    <row r="4003" spans="1:55" x14ac:dyDescent="0.2">
      <c r="A4003" s="3" t="str">
        <f t="shared" si="62"/>
        <v>RwandaSAR_FAO2010</v>
      </c>
      <c r="B4003" t="s">
        <v>187</v>
      </c>
      <c r="C4003" t="s">
        <v>188</v>
      </c>
      <c r="D4003" t="s">
        <v>148</v>
      </c>
      <c r="E4003" t="s">
        <v>30</v>
      </c>
      <c r="F4003">
        <v>6.7473437158786576</v>
      </c>
      <c r="G4003">
        <v>0.65450804405173069</v>
      </c>
      <c r="H4003" t="s">
        <v>321</v>
      </c>
      <c r="I4003" t="s">
        <v>227</v>
      </c>
      <c r="J4003">
        <v>1.5635006747713557E-4</v>
      </c>
      <c r="K4003">
        <v>0.19552237940420084</v>
      </c>
      <c r="L4003">
        <v>3.6358488350720385E-2</v>
      </c>
      <c r="M4003"/>
      <c r="N4003">
        <v>4.6507190564714857E-3</v>
      </c>
      <c r="O4003">
        <v>0.76346841318860725</v>
      </c>
      <c r="P4003">
        <v>1.9074300000000002E-2</v>
      </c>
      <c r="Q4003">
        <v>0.15892029999999999</v>
      </c>
      <c r="R4003">
        <v>1.3487901</v>
      </c>
      <c r="S4003">
        <v>1.4770570000000001</v>
      </c>
      <c r="T4003">
        <v>2.3345444999999998</v>
      </c>
      <c r="U4003"/>
      <c r="V4003"/>
      <c r="W4003">
        <v>2.6945000000000003E-3</v>
      </c>
      <c r="X4003">
        <v>1.0366541999999999</v>
      </c>
      <c r="Y4003">
        <v>2.09488E-2</v>
      </c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/>
      <c r="AU4003"/>
      <c r="AV4003"/>
      <c r="AW4003"/>
      <c r="AX4003"/>
      <c r="AY4003"/>
      <c r="AZ4003"/>
      <c r="BA4003"/>
      <c r="BB4003"/>
      <c r="BC4003"/>
    </row>
    <row r="4004" spans="1:55" x14ac:dyDescent="0.2">
      <c r="A4004" s="3" t="str">
        <f t="shared" si="62"/>
        <v>RwandaSAR_FAO2011</v>
      </c>
      <c r="B4004" t="s">
        <v>187</v>
      </c>
      <c r="C4004" t="s">
        <v>188</v>
      </c>
      <c r="D4004" t="s">
        <v>148</v>
      </c>
      <c r="E4004" t="s">
        <v>29</v>
      </c>
      <c r="F4004">
        <v>5.7417926240287249</v>
      </c>
      <c r="G4004">
        <v>0.54285993556815193</v>
      </c>
      <c r="H4004" t="s">
        <v>320</v>
      </c>
      <c r="I4004" t="s">
        <v>177</v>
      </c>
      <c r="J4004">
        <v>1.3273104546271728E-4</v>
      </c>
      <c r="K4004">
        <v>0.23830497451967847</v>
      </c>
      <c r="L4004">
        <v>4.3872967130172975E-2</v>
      </c>
      <c r="M4004"/>
      <c r="N4004">
        <v>5.4808667015074277E-3</v>
      </c>
      <c r="O4004">
        <v>0.71234119164864107</v>
      </c>
      <c r="P4004">
        <v>2.14494E-2</v>
      </c>
      <c r="Q4004">
        <v>0.15920400000000001</v>
      </c>
      <c r="R4004">
        <v>1.2471837000000001</v>
      </c>
      <c r="S4004">
        <v>1.4245429999999999</v>
      </c>
      <c r="T4004">
        <v>2.3340275999999998</v>
      </c>
      <c r="U4004"/>
      <c r="V4004"/>
      <c r="W4004">
        <v>1.1449999999999999E-4</v>
      </c>
      <c r="X4004">
        <v>6.2319800000000002E-2</v>
      </c>
      <c r="Y4004">
        <v>3.5537999999999998E-3</v>
      </c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/>
      <c r="AV4004"/>
      <c r="AW4004"/>
      <c r="AX4004"/>
      <c r="AY4004"/>
      <c r="AZ4004"/>
      <c r="BA4004"/>
      <c r="BB4004"/>
      <c r="BC4004"/>
    </row>
    <row r="4005" spans="1:55" x14ac:dyDescent="0.2">
      <c r="A4005" s="3" t="str">
        <f t="shared" si="62"/>
        <v>RwandaSAR_FAO2012</v>
      </c>
      <c r="B4005" t="s">
        <v>187</v>
      </c>
      <c r="C4005" t="s">
        <v>188</v>
      </c>
      <c r="D4005" t="s">
        <v>148</v>
      </c>
      <c r="E4005" t="s">
        <v>28</v>
      </c>
      <c r="F4005">
        <v>5.8874583042928856</v>
      </c>
      <c r="G4005">
        <v>0.54310672570539675</v>
      </c>
      <c r="H4005" t="s">
        <v>320</v>
      </c>
      <c r="I4005" t="s">
        <v>177</v>
      </c>
      <c r="J4005">
        <v>1.3459784765654158E-4</v>
      </c>
      <c r="K4005">
        <v>0.24972181357592699</v>
      </c>
      <c r="L4005">
        <v>4.3906168983605477E-2</v>
      </c>
      <c r="M4005"/>
      <c r="N4005">
        <v>5.0327320328358094E-3</v>
      </c>
      <c r="O4005">
        <v>0.70133928540763169</v>
      </c>
      <c r="P4005">
        <v>2.1611099999999998E-2</v>
      </c>
      <c r="Q4005">
        <v>0.20230119999999999</v>
      </c>
      <c r="R4005">
        <v>1.2146273999999999</v>
      </c>
      <c r="S4005">
        <v>1.4391130000000001</v>
      </c>
      <c r="T4005">
        <v>2.3304269</v>
      </c>
      <c r="U4005"/>
      <c r="V4005"/>
      <c r="W4005"/>
      <c r="X4005">
        <v>6.2319800000000002E-2</v>
      </c>
      <c r="Y4005">
        <v>1.74512E-2</v>
      </c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/>
      <c r="AU4005"/>
      <c r="AV4005"/>
      <c r="AW4005"/>
      <c r="AX4005"/>
      <c r="AY4005"/>
      <c r="AZ4005"/>
      <c r="BA4005"/>
      <c r="BB4005"/>
      <c r="BC4005"/>
    </row>
    <row r="4006" spans="1:55" x14ac:dyDescent="0.2">
      <c r="A4006" s="3" t="str">
        <f t="shared" si="62"/>
        <v>RwandaSAR_FAO2013</v>
      </c>
      <c r="B4006" t="s">
        <v>187</v>
      </c>
      <c r="C4006" t="s">
        <v>188</v>
      </c>
      <c r="D4006" t="s">
        <v>148</v>
      </c>
      <c r="E4006" t="s">
        <v>27</v>
      </c>
      <c r="F4006">
        <v>6.0541237050604035</v>
      </c>
      <c r="G4006">
        <v>0.54535022362689256</v>
      </c>
      <c r="H4006" t="s">
        <v>320</v>
      </c>
      <c r="I4006" t="s">
        <v>177</v>
      </c>
      <c r="J4006">
        <v>1.3654030622211696E-4</v>
      </c>
      <c r="K4006">
        <v>0.25988231845723231</v>
      </c>
      <c r="L4006">
        <v>4.3785362387102289E-2</v>
      </c>
      <c r="M4006"/>
      <c r="N4006">
        <v>5.1848957056761721E-3</v>
      </c>
      <c r="O4006">
        <v>0.69114742344998925</v>
      </c>
      <c r="P4006">
        <v>2.5825799999999999E-2</v>
      </c>
      <c r="Q4006">
        <v>0.2058663</v>
      </c>
      <c r="R4006">
        <v>1.2154254</v>
      </c>
      <c r="S4006">
        <v>1.4762200000000001</v>
      </c>
      <c r="T4006">
        <v>2.3304269</v>
      </c>
      <c r="U4006"/>
      <c r="V4006"/>
      <c r="W4006">
        <v>4.0406999999999995E-3</v>
      </c>
      <c r="X4006">
        <v>6.2319800000000002E-2</v>
      </c>
      <c r="Y4006">
        <v>1.9816900000000002E-2</v>
      </c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/>
      <c r="AV4006"/>
      <c r="AW4006"/>
      <c r="AX4006"/>
      <c r="AY4006"/>
      <c r="AZ4006"/>
      <c r="BA4006"/>
      <c r="BB4006"/>
      <c r="BC4006"/>
    </row>
    <row r="4007" spans="1:55" x14ac:dyDescent="0.2">
      <c r="A4007" s="3" t="str">
        <f t="shared" si="62"/>
        <v>RwandaSAR_FAO2014</v>
      </c>
      <c r="B4007" t="s">
        <v>187</v>
      </c>
      <c r="C4007" t="s">
        <v>188</v>
      </c>
      <c r="D4007" t="s">
        <v>148</v>
      </c>
      <c r="E4007" t="s">
        <v>24</v>
      </c>
      <c r="F4007">
        <v>6.0341941596523485</v>
      </c>
      <c r="G4007">
        <v>0.53078419915363573</v>
      </c>
      <c r="H4007" t="s">
        <v>320</v>
      </c>
      <c r="I4007" t="s">
        <v>177</v>
      </c>
      <c r="J4007">
        <v>1.343146318961274E-4</v>
      </c>
      <c r="K4007">
        <v>0.2636222762993839</v>
      </c>
      <c r="L4007">
        <v>4.5021464749818517E-2</v>
      </c>
      <c r="M4007"/>
      <c r="N4007">
        <v>6.4001918032788397E-3</v>
      </c>
      <c r="O4007">
        <v>0.68495606714751867</v>
      </c>
      <c r="P4007">
        <v>3.4941899999999998E-2</v>
      </c>
      <c r="Q4007">
        <v>0.20598529999999998</v>
      </c>
      <c r="R4007">
        <v>1.2018699000000002</v>
      </c>
      <c r="S4007">
        <v>1.4429879999999999</v>
      </c>
      <c r="T4007">
        <v>2.3297808</v>
      </c>
      <c r="U4007"/>
      <c r="V4007"/>
      <c r="W4007">
        <v>3.724E-4</v>
      </c>
      <c r="X4007">
        <v>6.2319800000000002E-2</v>
      </c>
      <c r="Y4007">
        <v>1.4739900000000002E-2</v>
      </c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/>
      <c r="AV4007"/>
      <c r="AW4007"/>
      <c r="AX4007"/>
      <c r="AY4007"/>
      <c r="AZ4007"/>
      <c r="BA4007"/>
      <c r="BB4007"/>
      <c r="BC4007"/>
    </row>
    <row r="4008" spans="1:55" x14ac:dyDescent="0.2">
      <c r="A4008" s="3" t="str">
        <f t="shared" si="62"/>
        <v>RwandaSAR_FAO2015</v>
      </c>
      <c r="B4008" t="s">
        <v>187</v>
      </c>
      <c r="C4008" t="s">
        <v>188</v>
      </c>
      <c r="D4008" t="s">
        <v>148</v>
      </c>
      <c r="E4008" t="s">
        <v>22</v>
      </c>
      <c r="F4008">
        <v>6.6674788382722152</v>
      </c>
      <c r="G4008">
        <v>0.57266188417155939</v>
      </c>
      <c r="H4008" t="s">
        <v>320</v>
      </c>
      <c r="I4008" t="s">
        <v>221</v>
      </c>
      <c r="J4008">
        <v>1.4871271763414084E-4</v>
      </c>
      <c r="K4008">
        <v>0.25884575854115405</v>
      </c>
      <c r="L4008">
        <v>4.173309395829386E-2</v>
      </c>
      <c r="M4008"/>
      <c r="N4008">
        <v>9.8148043041945167E-3</v>
      </c>
      <c r="O4008">
        <v>0.68960634319635761</v>
      </c>
      <c r="P4008">
        <v>4.4400300000000004E-2</v>
      </c>
      <c r="Q4008">
        <v>0.28686500000000004</v>
      </c>
      <c r="R4008">
        <v>1.3758212999999999</v>
      </c>
      <c r="S4008">
        <v>1.622044</v>
      </c>
      <c r="T4008">
        <v>2.3297808</v>
      </c>
      <c r="U4008"/>
      <c r="V4008"/>
      <c r="W4008"/>
      <c r="X4008">
        <v>6.2319800000000002E-2</v>
      </c>
      <c r="Y4008">
        <v>3.5588899999999993E-2</v>
      </c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/>
      <c r="AU4008"/>
      <c r="AV4008"/>
      <c r="AW4008"/>
      <c r="AX4008"/>
      <c r="AY4008"/>
      <c r="AZ4008"/>
      <c r="BA4008"/>
      <c r="BB4008"/>
      <c r="BC4008"/>
    </row>
    <row r="4009" spans="1:55" x14ac:dyDescent="0.2">
      <c r="A4009" s="3" t="str">
        <f t="shared" si="62"/>
        <v>RwandaSAR_FAO2016</v>
      </c>
      <c r="B4009" t="s">
        <v>187</v>
      </c>
      <c r="C4009" t="s">
        <v>188</v>
      </c>
      <c r="D4009" t="s">
        <v>148</v>
      </c>
      <c r="E4009" t="s">
        <v>21</v>
      </c>
      <c r="F4009">
        <v>6.4842334147245637</v>
      </c>
      <c r="G4009">
        <v>0.54348238257021231</v>
      </c>
      <c r="H4009" t="s">
        <v>322</v>
      </c>
      <c r="I4009" t="s">
        <v>177</v>
      </c>
      <c r="J4009">
        <v>1.4271966306600081E-4</v>
      </c>
      <c r="K4009">
        <v>0.270404890969626</v>
      </c>
      <c r="L4009">
        <v>4.3993185770669817E-2</v>
      </c>
      <c r="M4009"/>
      <c r="N4009">
        <v>1.6455299057819679E-2</v>
      </c>
      <c r="O4009">
        <v>0.66914662420188453</v>
      </c>
      <c r="P4009">
        <v>4.9142100000000001E-2</v>
      </c>
      <c r="Q4009">
        <v>0.31297269999999999</v>
      </c>
      <c r="R4009">
        <v>1.2638241000000001</v>
      </c>
      <c r="S4009">
        <v>1.5253240000000001</v>
      </c>
      <c r="T4009">
        <v>2.2963661000000002</v>
      </c>
      <c r="U4009"/>
      <c r="V4009"/>
      <c r="W4009">
        <v>2.8090000000000003E-3</v>
      </c>
      <c r="X4009"/>
      <c r="Y4009">
        <v>3.4188599999999993E-2</v>
      </c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/>
      <c r="AU4009"/>
      <c r="AV4009"/>
      <c r="AW4009"/>
      <c r="AX4009"/>
      <c r="AY4009"/>
      <c r="AZ4009"/>
      <c r="BA4009"/>
      <c r="BB4009"/>
      <c r="BC4009"/>
    </row>
    <row r="4010" spans="1:55" x14ac:dyDescent="0.2">
      <c r="A4010" s="3" t="str">
        <f t="shared" si="62"/>
        <v>RwandaSAR_FAO2017</v>
      </c>
      <c r="B4010" t="s">
        <v>187</v>
      </c>
      <c r="C4010" t="s">
        <v>188</v>
      </c>
      <c r="D4010" t="s">
        <v>148</v>
      </c>
      <c r="E4010" t="s">
        <v>20</v>
      </c>
      <c r="F4010">
        <v>6.6504318641624156</v>
      </c>
      <c r="G4010">
        <v>0.5437651290092953</v>
      </c>
      <c r="H4010" t="s">
        <v>322</v>
      </c>
      <c r="I4010" t="s">
        <v>178</v>
      </c>
      <c r="J4010">
        <v>1.4432431762990687E-4</v>
      </c>
      <c r="K4010">
        <v>0.27829610967217061</v>
      </c>
      <c r="L4010">
        <v>4.3947469081090151E-2</v>
      </c>
      <c r="M4010"/>
      <c r="N4010">
        <v>1.9412273163144332E-2</v>
      </c>
      <c r="O4010">
        <v>0.65834414808359498</v>
      </c>
      <c r="P4010">
        <v>4.6426799999999997E-2</v>
      </c>
      <c r="Q4010">
        <v>0.31808330000000001</v>
      </c>
      <c r="R4010">
        <v>1.2663188999999999</v>
      </c>
      <c r="S4010">
        <v>1.5724750000000001</v>
      </c>
      <c r="T4010">
        <v>2.2792327000000001</v>
      </c>
      <c r="U4010"/>
      <c r="V4010"/>
      <c r="W4010"/>
      <c r="X4010"/>
      <c r="Y4010">
        <v>2.9706700000000003E-2</v>
      </c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/>
      <c r="AU4010"/>
      <c r="AV4010"/>
      <c r="AW4010"/>
      <c r="AX4010"/>
      <c r="AY4010"/>
      <c r="AZ4010"/>
      <c r="BA4010"/>
      <c r="BB4010"/>
      <c r="BC4010"/>
    </row>
    <row r="4011" spans="1:55" x14ac:dyDescent="0.2">
      <c r="A4011" s="3" t="str">
        <f t="shared" si="62"/>
        <v>RwandaSAR_FAO2018</v>
      </c>
      <c r="B4011" t="s">
        <v>187</v>
      </c>
      <c r="C4011" t="s">
        <v>188</v>
      </c>
      <c r="D4011" t="s">
        <v>148</v>
      </c>
      <c r="E4011" t="s">
        <v>19</v>
      </c>
      <c r="F4011">
        <v>6.8124527144402682</v>
      </c>
      <c r="G4011">
        <v>0.54361291797961386</v>
      </c>
      <c r="H4011" t="s">
        <v>322</v>
      </c>
      <c r="I4011" t="s">
        <v>178</v>
      </c>
      <c r="J4011">
        <v>1.4430494530918609E-4</v>
      </c>
      <c r="K4011">
        <v>0.29591782663961086</v>
      </c>
      <c r="L4011">
        <v>4.3930905012171687E-2</v>
      </c>
      <c r="M4011"/>
      <c r="N4011">
        <v>1.9493713287507385E-2</v>
      </c>
      <c r="O4011">
        <v>0.64065755506071009</v>
      </c>
      <c r="P4011">
        <v>4.8186599999999996E-2</v>
      </c>
      <c r="Q4011">
        <v>0.25995020000000002</v>
      </c>
      <c r="R4011">
        <v>1.3230651</v>
      </c>
      <c r="S4011">
        <v>1.5744590000000001</v>
      </c>
      <c r="T4011">
        <v>2.2695357</v>
      </c>
      <c r="U4011"/>
      <c r="V4011"/>
      <c r="W4011"/>
      <c r="X4011"/>
      <c r="Y4011">
        <v>2.0258099999999998E-2</v>
      </c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/>
      <c r="AU4011"/>
      <c r="AV4011"/>
      <c r="AW4011"/>
      <c r="AX4011"/>
      <c r="AY4011"/>
      <c r="AZ4011"/>
      <c r="BA4011"/>
      <c r="BB4011"/>
      <c r="BC4011"/>
    </row>
    <row r="4012" spans="1:55" x14ac:dyDescent="0.2">
      <c r="A4012" s="3" t="str">
        <f t="shared" si="62"/>
        <v>RwandaSAR_FAO2019</v>
      </c>
      <c r="B4012" t="s">
        <v>187</v>
      </c>
      <c r="C4012" t="s">
        <v>188</v>
      </c>
      <c r="D4012" t="s">
        <v>148</v>
      </c>
      <c r="E4012" t="s">
        <v>18</v>
      </c>
      <c r="F4012">
        <v>7.0178108860257717</v>
      </c>
      <c r="G4012">
        <v>0.54677020463264836</v>
      </c>
      <c r="H4012" t="s">
        <v>322</v>
      </c>
      <c r="I4012" t="s">
        <v>177</v>
      </c>
      <c r="J4012">
        <v>1.4792011966947616E-4</v>
      </c>
      <c r="K4012">
        <v>0.29457895673884388</v>
      </c>
      <c r="L4012">
        <v>4.3643919963658288E-2</v>
      </c>
      <c r="M4012"/>
      <c r="N4012">
        <v>2.128868993855235E-2</v>
      </c>
      <c r="O4012">
        <v>0.64048843335894545</v>
      </c>
      <c r="P4012">
        <v>4.8356700000000002E-2</v>
      </c>
      <c r="Q4012">
        <v>0.29955560000000003</v>
      </c>
      <c r="R4012">
        <v>1.3501193999999999</v>
      </c>
      <c r="S4012">
        <v>1.634134</v>
      </c>
      <c r="T4012">
        <v>2.2667395000000004</v>
      </c>
      <c r="U4012"/>
      <c r="V4012"/>
      <c r="W4012"/>
      <c r="X4012"/>
      <c r="Y4012">
        <v>2.3749399999999997E-2</v>
      </c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/>
      <c r="AU4012"/>
      <c r="AV4012"/>
      <c r="AW4012"/>
      <c r="AX4012"/>
      <c r="AY4012"/>
      <c r="AZ4012"/>
      <c r="BA4012"/>
      <c r="BB4012"/>
      <c r="BC4012"/>
    </row>
    <row r="4013" spans="1:55" x14ac:dyDescent="0.2">
      <c r="A4013" s="3" t="str">
        <f t="shared" si="62"/>
        <v>RwandaSAR_FAO2020</v>
      </c>
      <c r="B4013" t="s">
        <v>187</v>
      </c>
      <c r="C4013" t="s">
        <v>188</v>
      </c>
      <c r="D4013" t="s">
        <v>148</v>
      </c>
      <c r="E4013" t="s">
        <v>107</v>
      </c>
      <c r="F4013">
        <v>6.9813756694915439</v>
      </c>
      <c r="G4013">
        <v>0.53105000984238404</v>
      </c>
      <c r="H4013" t="s">
        <v>258</v>
      </c>
      <c r="I4013" t="s">
        <v>177</v>
      </c>
      <c r="J4013">
        <v>1.5489455080392941E-4</v>
      </c>
      <c r="K4013">
        <v>0.29036060018781895</v>
      </c>
      <c r="L4013">
        <v>4.4875445011564527E-2</v>
      </c>
      <c r="M4013"/>
      <c r="N4013">
        <v>2.1399793833309196E-2</v>
      </c>
      <c r="O4013">
        <v>0.64336416096730731</v>
      </c>
      <c r="P4013">
        <v>4.3488900000000004E-2</v>
      </c>
      <c r="Q4013">
        <v>0.29420460000000004</v>
      </c>
      <c r="R4013">
        <v>1.3551446999999999</v>
      </c>
      <c r="S4013">
        <v>1.6359319999999999</v>
      </c>
      <c r="T4013">
        <v>2.2608302</v>
      </c>
      <c r="U4013"/>
      <c r="V4013"/>
      <c r="W4013"/>
      <c r="X4013"/>
      <c r="Y4013">
        <v>2.7317899999999999E-2</v>
      </c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/>
      <c r="AV4013"/>
      <c r="AW4013"/>
      <c r="AX4013"/>
      <c r="AY4013"/>
      <c r="AZ4013"/>
      <c r="BA4013"/>
      <c r="BB4013"/>
      <c r="BC4013"/>
    </row>
    <row r="4014" spans="1:55" x14ac:dyDescent="0.2">
      <c r="A4014" s="3" t="str">
        <f t="shared" si="62"/>
        <v>SwedenAR4_FAO1990</v>
      </c>
      <c r="B4014" t="s">
        <v>193</v>
      </c>
      <c r="C4014" t="s">
        <v>194</v>
      </c>
      <c r="D4014" t="s">
        <v>142</v>
      </c>
      <c r="E4014" t="s">
        <v>79</v>
      </c>
      <c r="F4014">
        <v>73.566784441999999</v>
      </c>
      <c r="G4014">
        <v>8.5954203395672426</v>
      </c>
      <c r="H4014" t="s">
        <v>171</v>
      </c>
      <c r="I4014" t="s">
        <v>32</v>
      </c>
      <c r="J4014">
        <v>2.2734421439708588E-3</v>
      </c>
      <c r="K4014">
        <v>0.72763839683931031</v>
      </c>
      <c r="L4014">
        <v>5.0090761543414533E-2</v>
      </c>
      <c r="M4014"/>
      <c r="N4014">
        <v>2.9376062979941872E-2</v>
      </c>
      <c r="O4014">
        <v>0.1928947786373332</v>
      </c>
      <c r="P4014"/>
      <c r="Q4014">
        <v>1.2602302000000001</v>
      </c>
      <c r="R4014">
        <v>3.5054975000000002</v>
      </c>
      <c r="S4014">
        <v>3.6513046</v>
      </c>
      <c r="T4014">
        <v>3.7659720999999999</v>
      </c>
      <c r="U4014"/>
      <c r="V4014"/>
      <c r="W4014">
        <v>2.1354999999999998E-3</v>
      </c>
      <c r="X4014">
        <v>34.6054757</v>
      </c>
      <c r="Y4014">
        <v>3.5129999999999992E-4</v>
      </c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/>
      <c r="AU4014"/>
      <c r="AV4014"/>
      <c r="AW4014"/>
      <c r="AX4014"/>
      <c r="AY4014"/>
      <c r="AZ4014"/>
      <c r="BA4014"/>
      <c r="BB4014"/>
      <c r="BC4014"/>
    </row>
    <row r="4015" spans="1:55" x14ac:dyDescent="0.2">
      <c r="A4015" s="3" t="str">
        <f t="shared" si="62"/>
        <v>SwedenAR4_FAO1991</v>
      </c>
      <c r="B4015" t="s">
        <v>193</v>
      </c>
      <c r="C4015" t="s">
        <v>194</v>
      </c>
      <c r="D4015" t="s">
        <v>142</v>
      </c>
      <c r="E4015" t="s">
        <v>78</v>
      </c>
      <c r="F4015">
        <v>74.162883827000002</v>
      </c>
      <c r="G4015">
        <v>8.6062036092197456</v>
      </c>
      <c r="H4015" t="s">
        <v>226</v>
      </c>
      <c r="I4015" t="s">
        <v>226</v>
      </c>
      <c r="J4015">
        <v>2.2792700346012935E-3</v>
      </c>
      <c r="K4015">
        <v>0.73581715405372272</v>
      </c>
      <c r="L4015">
        <v>5.0374295904063733E-2</v>
      </c>
      <c r="M4015"/>
      <c r="N4015">
        <v>2.7890359048402591E-2</v>
      </c>
      <c r="O4015">
        <v>0.18591819099381096</v>
      </c>
      <c r="P4015"/>
      <c r="Q4015">
        <v>1.2121059000000001</v>
      </c>
      <c r="R4015">
        <v>3.4253050000000003</v>
      </c>
      <c r="S4015">
        <v>3.3805715999999997</v>
      </c>
      <c r="T4015">
        <v>3.7659720999999999</v>
      </c>
      <c r="U4015"/>
      <c r="V4015"/>
      <c r="W4015">
        <v>2.1354999999999998E-3</v>
      </c>
      <c r="X4015">
        <v>34.6054757</v>
      </c>
      <c r="Y4015">
        <v>3.5129999999999992E-4</v>
      </c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/>
      <c r="AU4015"/>
      <c r="AV4015"/>
      <c r="AW4015"/>
      <c r="AX4015"/>
      <c r="AY4015"/>
      <c r="AZ4015"/>
      <c r="BA4015"/>
      <c r="BB4015"/>
      <c r="BC4015"/>
    </row>
    <row r="4016" spans="1:55" x14ac:dyDescent="0.2">
      <c r="A4016" s="3" t="str">
        <f t="shared" si="62"/>
        <v>SwedenAR4_FAO1992</v>
      </c>
      <c r="B4016" t="s">
        <v>193</v>
      </c>
      <c r="C4016" t="s">
        <v>194</v>
      </c>
      <c r="D4016" t="s">
        <v>142</v>
      </c>
      <c r="E4016" t="s">
        <v>76</v>
      </c>
      <c r="F4016">
        <v>76.921489925999992</v>
      </c>
      <c r="G4016">
        <v>8.8741226764860031</v>
      </c>
      <c r="H4016" t="s">
        <v>226</v>
      </c>
      <c r="I4016" t="s">
        <v>121</v>
      </c>
      <c r="J4016">
        <v>2.3710731286751452E-3</v>
      </c>
      <c r="K4016">
        <v>0.74319638066028793</v>
      </c>
      <c r="L4016">
        <v>4.8564841120391701E-2</v>
      </c>
      <c r="M4016"/>
      <c r="N4016">
        <v>2.6077201350750132E-2</v>
      </c>
      <c r="O4016">
        <v>0.18216157686857026</v>
      </c>
      <c r="P4016"/>
      <c r="Q4016">
        <v>1.2444157</v>
      </c>
      <c r="R4016">
        <v>3.5277075000000004</v>
      </c>
      <c r="S4016">
        <v>3.4693458000000001</v>
      </c>
      <c r="T4016">
        <v>3.7659720999999999</v>
      </c>
      <c r="U4016"/>
      <c r="V4016"/>
      <c r="W4016">
        <v>2.1354999999999998E-3</v>
      </c>
      <c r="X4016">
        <v>34.6054757</v>
      </c>
      <c r="Y4016">
        <v>3.5129999999999992E-4</v>
      </c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/>
      <c r="AU4016"/>
      <c r="AV4016"/>
      <c r="AW4016"/>
      <c r="AX4016"/>
      <c r="AY4016"/>
      <c r="AZ4016"/>
      <c r="BA4016"/>
      <c r="BB4016"/>
      <c r="BC4016"/>
    </row>
    <row r="4017" spans="1:55" x14ac:dyDescent="0.2">
      <c r="A4017" s="3" t="str">
        <f t="shared" si="62"/>
        <v>SwedenAR4_FAO1993</v>
      </c>
      <c r="B4017" t="s">
        <v>193</v>
      </c>
      <c r="C4017" t="s">
        <v>194</v>
      </c>
      <c r="D4017" t="s">
        <v>142</v>
      </c>
      <c r="E4017" t="s">
        <v>73</v>
      </c>
      <c r="F4017">
        <v>76.813615929999997</v>
      </c>
      <c r="G4017">
        <v>8.8103548200213311</v>
      </c>
      <c r="H4017" t="s">
        <v>149</v>
      </c>
      <c r="I4017" t="s">
        <v>204</v>
      </c>
      <c r="J4017">
        <v>2.3567063015556915E-3</v>
      </c>
      <c r="K4017">
        <v>0.74122268967113314</v>
      </c>
      <c r="L4017">
        <v>4.7117363193762619E-2</v>
      </c>
      <c r="M4017"/>
      <c r="N4017">
        <v>2.5850528750131187E-2</v>
      </c>
      <c r="O4017">
        <v>0.18580941838497306</v>
      </c>
      <c r="P4017"/>
      <c r="Q4017">
        <v>1.2495233000000001</v>
      </c>
      <c r="R4017">
        <v>3.5774400000000002</v>
      </c>
      <c r="S4017">
        <v>3.6751147999999998</v>
      </c>
      <c r="T4017">
        <v>3.7652658000000003</v>
      </c>
      <c r="U4017"/>
      <c r="V4017"/>
      <c r="W4017">
        <v>2.1354999999999998E-3</v>
      </c>
      <c r="X4017">
        <v>34.6054757</v>
      </c>
      <c r="Y4017">
        <v>3.5129999999999992E-4</v>
      </c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/>
      <c r="AU4017"/>
      <c r="AV4017"/>
      <c r="AW4017"/>
      <c r="AX4017"/>
      <c r="AY4017"/>
      <c r="AZ4017"/>
      <c r="BA4017"/>
      <c r="BB4017"/>
      <c r="BC4017"/>
    </row>
    <row r="4018" spans="1:55" x14ac:dyDescent="0.2">
      <c r="A4018" s="3" t="str">
        <f t="shared" si="62"/>
        <v>SwedenAR4_FAO1994</v>
      </c>
      <c r="B4018" t="s">
        <v>193</v>
      </c>
      <c r="C4018" t="s">
        <v>194</v>
      </c>
      <c r="D4018" t="s">
        <v>142</v>
      </c>
      <c r="E4018" t="s">
        <v>70</v>
      </c>
      <c r="F4018">
        <v>78.565943384000008</v>
      </c>
      <c r="G4018">
        <v>8.9475259085647068</v>
      </c>
      <c r="H4018" t="s">
        <v>121</v>
      </c>
      <c r="I4018" t="s">
        <v>223</v>
      </c>
      <c r="J4018">
        <v>2.3905801228627723E-3</v>
      </c>
      <c r="K4018">
        <v>0.75003480621350949</v>
      </c>
      <c r="L4018">
        <v>4.4306676087197676E-2</v>
      </c>
      <c r="M4018"/>
      <c r="N4018">
        <v>2.502359130839861E-2</v>
      </c>
      <c r="O4018">
        <v>0.18063492639089415</v>
      </c>
      <c r="P4018"/>
      <c r="Q4018">
        <v>1.2576503999999999</v>
      </c>
      <c r="R4018">
        <v>3.5894950000000003</v>
      </c>
      <c r="S4018">
        <v>3.5766556</v>
      </c>
      <c r="T4018">
        <v>3.7646473999999999</v>
      </c>
      <c r="U4018"/>
      <c r="V4018"/>
      <c r="W4018">
        <v>2.1354999999999998E-3</v>
      </c>
      <c r="X4018">
        <v>34.6054757</v>
      </c>
      <c r="Y4018">
        <v>3.5129999999999992E-4</v>
      </c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/>
      <c r="AU4018"/>
      <c r="AV4018"/>
      <c r="AW4018"/>
      <c r="AX4018"/>
      <c r="AY4018"/>
      <c r="AZ4018"/>
      <c r="BA4018"/>
      <c r="BB4018"/>
      <c r="BC4018"/>
    </row>
    <row r="4019" spans="1:55" x14ac:dyDescent="0.2">
      <c r="A4019" s="3" t="str">
        <f t="shared" si="62"/>
        <v>SwedenAR4_FAO1995</v>
      </c>
      <c r="B4019" t="s">
        <v>193</v>
      </c>
      <c r="C4019" t="s">
        <v>194</v>
      </c>
      <c r="D4019" t="s">
        <v>142</v>
      </c>
      <c r="E4019" t="s">
        <v>68</v>
      </c>
      <c r="F4019">
        <v>78.049971487000008</v>
      </c>
      <c r="G4019">
        <v>8.842246614256652</v>
      </c>
      <c r="H4019" t="s">
        <v>241</v>
      </c>
      <c r="I4019" t="s">
        <v>223</v>
      </c>
      <c r="J4019">
        <v>2.3207391833113479E-3</v>
      </c>
      <c r="K4019">
        <v>0.7500786999742981</v>
      </c>
      <c r="L4019">
        <v>4.4523061325894259E-2</v>
      </c>
      <c r="M4019"/>
      <c r="N4019">
        <v>2.7002569428882277E-2</v>
      </c>
      <c r="O4019">
        <v>0.17839566927092529</v>
      </c>
      <c r="P4019"/>
      <c r="Q4019">
        <v>1.2264634000000001</v>
      </c>
      <c r="R4019">
        <v>3.4725349999999997</v>
      </c>
      <c r="S4019">
        <v>3.4291754000000001</v>
      </c>
      <c r="T4019">
        <v>3.7801975000000003</v>
      </c>
      <c r="U4019"/>
      <c r="V4019"/>
      <c r="W4019">
        <v>2.1354999999999998E-3</v>
      </c>
      <c r="X4019">
        <v>34.6054757</v>
      </c>
      <c r="Y4019">
        <v>3.5129999999999992E-4</v>
      </c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/>
      <c r="AU4019"/>
      <c r="AV4019"/>
      <c r="AW4019"/>
      <c r="AX4019"/>
      <c r="AY4019"/>
      <c r="AZ4019"/>
      <c r="BA4019"/>
      <c r="BB4019"/>
      <c r="BC4019"/>
    </row>
    <row r="4020" spans="1:55" x14ac:dyDescent="0.2">
      <c r="A4020" s="3" t="str">
        <f t="shared" si="62"/>
        <v>SwedenAR4_FAO1996</v>
      </c>
      <c r="B4020" t="s">
        <v>193</v>
      </c>
      <c r="C4020" t="s">
        <v>194</v>
      </c>
      <c r="D4020" t="s">
        <v>142</v>
      </c>
      <c r="E4020" t="s">
        <v>65</v>
      </c>
      <c r="F4020">
        <v>83.640870729999989</v>
      </c>
      <c r="G4020">
        <v>9.4605689007055513</v>
      </c>
      <c r="H4020" t="s">
        <v>217</v>
      </c>
      <c r="I4020" t="s">
        <v>121</v>
      </c>
      <c r="J4020">
        <v>2.4606085642817081E-3</v>
      </c>
      <c r="K4020">
        <v>0.76632597834745186</v>
      </c>
      <c r="L4020">
        <v>4.1164299199064544E-2</v>
      </c>
      <c r="M4020"/>
      <c r="N4020">
        <v>2.4059626501212541E-2</v>
      </c>
      <c r="O4020">
        <v>0.16845009595227106</v>
      </c>
      <c r="P4020"/>
      <c r="Q4020">
        <v>1.2259974</v>
      </c>
      <c r="R4020">
        <v>3.4706150000000004</v>
      </c>
      <c r="S4020">
        <v>3.5889034</v>
      </c>
      <c r="T4020">
        <v>3.7833721999999996</v>
      </c>
      <c r="U4020"/>
      <c r="V4020"/>
      <c r="W4020">
        <v>1.6655999999999999E-3</v>
      </c>
      <c r="X4020">
        <v>34.6054757</v>
      </c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/>
      <c r="AU4020"/>
      <c r="AV4020"/>
      <c r="AW4020"/>
      <c r="AX4020"/>
      <c r="AY4020"/>
      <c r="AZ4020"/>
      <c r="BA4020"/>
      <c r="BB4020"/>
      <c r="BC4020"/>
    </row>
    <row r="4021" spans="1:55" x14ac:dyDescent="0.2">
      <c r="A4021" s="3" t="str">
        <f t="shared" si="62"/>
        <v>SwedenAR4_FAO1997</v>
      </c>
      <c r="B4021" t="s">
        <v>193</v>
      </c>
      <c r="C4021" t="s">
        <v>194</v>
      </c>
      <c r="D4021" t="s">
        <v>142</v>
      </c>
      <c r="E4021" t="s">
        <v>64</v>
      </c>
      <c r="F4021">
        <v>77.306689711000004</v>
      </c>
      <c r="G4021">
        <v>8.7391078325021923</v>
      </c>
      <c r="H4021" t="s">
        <v>223</v>
      </c>
      <c r="I4021" t="s">
        <v>226</v>
      </c>
      <c r="J4021">
        <v>2.188541058674642E-3</v>
      </c>
      <c r="K4021">
        <v>0.74934490363719719</v>
      </c>
      <c r="L4021">
        <v>4.4076317195032612E-2</v>
      </c>
      <c r="M4021"/>
      <c r="N4021">
        <v>2.4428936086384793E-2</v>
      </c>
      <c r="O4021">
        <v>0.1821498430813854</v>
      </c>
      <c r="P4021"/>
      <c r="Q4021">
        <v>1.2244198000000002</v>
      </c>
      <c r="R4021">
        <v>3.4558799999999996</v>
      </c>
      <c r="S4021">
        <v>3.5844334</v>
      </c>
      <c r="T4021">
        <v>3.7903263000000003</v>
      </c>
      <c r="U4021"/>
      <c r="V4021"/>
      <c r="W4021">
        <v>1.1943000000000001E-3</v>
      </c>
      <c r="X4021">
        <v>34.6054757</v>
      </c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/>
      <c r="AU4021"/>
      <c r="AV4021"/>
      <c r="AW4021"/>
      <c r="AX4021"/>
      <c r="AY4021"/>
      <c r="AZ4021"/>
      <c r="BA4021"/>
      <c r="BB4021"/>
      <c r="BC4021"/>
    </row>
    <row r="4022" spans="1:55" x14ac:dyDescent="0.2">
      <c r="A4022" s="3" t="str">
        <f t="shared" si="62"/>
        <v>SwedenAR4_FAO1998</v>
      </c>
      <c r="B4022" t="s">
        <v>193</v>
      </c>
      <c r="C4022" t="s">
        <v>194</v>
      </c>
      <c r="D4022" t="s">
        <v>142</v>
      </c>
      <c r="E4022" t="s">
        <v>62</v>
      </c>
      <c r="F4022">
        <v>78.109839356000009</v>
      </c>
      <c r="G4022">
        <v>8.8249993001900151</v>
      </c>
      <c r="H4022" t="s">
        <v>121</v>
      </c>
      <c r="I4022" t="s">
        <v>121</v>
      </c>
      <c r="J4022">
        <v>2.2421969438342834E-3</v>
      </c>
      <c r="K4022">
        <v>0.7537192880230611</v>
      </c>
      <c r="L4022">
        <v>4.2910579494650262E-2</v>
      </c>
      <c r="M4022"/>
      <c r="N4022">
        <v>2.5611348000376236E-2</v>
      </c>
      <c r="O4022">
        <v>0.17775878448191235</v>
      </c>
      <c r="P4022"/>
      <c r="Q4022">
        <v>1.1875491999999999</v>
      </c>
      <c r="R4022">
        <v>3.3568275000000001</v>
      </c>
      <c r="S4022">
        <v>3.4750972</v>
      </c>
      <c r="T4022">
        <v>3.8105837999999999</v>
      </c>
      <c r="U4022"/>
      <c r="V4022"/>
      <c r="W4022">
        <v>9.3749999999999997E-3</v>
      </c>
      <c r="X4022">
        <v>34.6054757</v>
      </c>
      <c r="Y4022">
        <v>1.794E-4</v>
      </c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/>
      <c r="AU4022"/>
      <c r="AV4022"/>
      <c r="AW4022"/>
      <c r="AX4022"/>
      <c r="AY4022"/>
      <c r="AZ4022"/>
      <c r="BA4022"/>
      <c r="BB4022"/>
      <c r="BC4022"/>
    </row>
    <row r="4023" spans="1:55" x14ac:dyDescent="0.2">
      <c r="A4023" s="3" t="str">
        <f t="shared" si="62"/>
        <v>SwedenAR4_FAO1999</v>
      </c>
      <c r="B4023" t="s">
        <v>193</v>
      </c>
      <c r="C4023" t="s">
        <v>194</v>
      </c>
      <c r="D4023" t="s">
        <v>142</v>
      </c>
      <c r="E4023" t="s">
        <v>60</v>
      </c>
      <c r="F4023">
        <v>76.685654232000005</v>
      </c>
      <c r="G4023">
        <v>8.6573430861626619</v>
      </c>
      <c r="H4023" t="s">
        <v>121</v>
      </c>
      <c r="I4023" t="s">
        <v>32</v>
      </c>
      <c r="J4023">
        <v>2.2012166866725346E-3</v>
      </c>
      <c r="K4023">
        <v>0.75241077805035994</v>
      </c>
      <c r="L4023">
        <v>4.1958380719627895E-2</v>
      </c>
      <c r="M4023"/>
      <c r="N4023">
        <v>2.487498358205309E-2</v>
      </c>
      <c r="O4023">
        <v>0.18075585764795904</v>
      </c>
      <c r="P4023"/>
      <c r="Q4023">
        <v>1.1506035999999999</v>
      </c>
      <c r="R4023">
        <v>3.3164450000000003</v>
      </c>
      <c r="S4023">
        <v>3.4389795999999997</v>
      </c>
      <c r="T4023">
        <v>3.8666464</v>
      </c>
      <c r="U4023"/>
      <c r="V4023"/>
      <c r="W4023">
        <v>1.3289E-3</v>
      </c>
      <c r="X4023">
        <v>34.6054757</v>
      </c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/>
      <c r="AU4023"/>
      <c r="AV4023"/>
      <c r="AW4023"/>
      <c r="AX4023"/>
      <c r="AY4023"/>
      <c r="AZ4023"/>
      <c r="BA4023"/>
      <c r="BB4023"/>
      <c r="BC4023"/>
    </row>
    <row r="4024" spans="1:55" x14ac:dyDescent="0.2">
      <c r="A4024" s="3" t="str">
        <f t="shared" si="62"/>
        <v>SwedenAR4_FAO2000</v>
      </c>
      <c r="B4024" t="s">
        <v>193</v>
      </c>
      <c r="C4024" t="s">
        <v>194</v>
      </c>
      <c r="D4024" t="s">
        <v>142</v>
      </c>
      <c r="E4024" t="s">
        <v>58</v>
      </c>
      <c r="F4024">
        <v>72.762355146000004</v>
      </c>
      <c r="G4024">
        <v>8.2012467549711126</v>
      </c>
      <c r="H4024" t="s">
        <v>223</v>
      </c>
      <c r="I4024" t="s">
        <v>195</v>
      </c>
      <c r="J4024">
        <v>2.0466924488488714E-3</v>
      </c>
      <c r="K4024">
        <v>0.73731939155008608</v>
      </c>
      <c r="L4024">
        <v>4.293330332328768E-2</v>
      </c>
      <c r="M4024"/>
      <c r="N4024">
        <v>2.7778748419348201E-2</v>
      </c>
      <c r="O4024">
        <v>0.19196855670727794</v>
      </c>
      <c r="P4024"/>
      <c r="Q4024">
        <v>1.0944562</v>
      </c>
      <c r="R4024">
        <v>3.23889</v>
      </c>
      <c r="S4024">
        <v>3.4776898000000003</v>
      </c>
      <c r="T4024">
        <v>3.9739024000000001</v>
      </c>
      <c r="U4024"/>
      <c r="V4024"/>
      <c r="W4024">
        <v>6.1840000000000007E-4</v>
      </c>
      <c r="X4024">
        <v>34.6054757</v>
      </c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/>
      <c r="AU4024"/>
      <c r="AV4024"/>
      <c r="AW4024"/>
      <c r="AX4024"/>
      <c r="AY4024"/>
      <c r="AZ4024"/>
      <c r="BA4024"/>
      <c r="BB4024"/>
      <c r="BC4024"/>
    </row>
    <row r="4025" spans="1:55" x14ac:dyDescent="0.2">
      <c r="A4025" s="3" t="str">
        <f t="shared" si="62"/>
        <v>SwedenAR4_FAO2001</v>
      </c>
      <c r="B4025" t="s">
        <v>193</v>
      </c>
      <c r="C4025" t="s">
        <v>194</v>
      </c>
      <c r="D4025" t="s">
        <v>142</v>
      </c>
      <c r="E4025" t="s">
        <v>55</v>
      </c>
      <c r="F4025">
        <v>57.975089342000004</v>
      </c>
      <c r="G4025">
        <v>6.5170132669211647</v>
      </c>
      <c r="H4025" t="s">
        <v>123</v>
      </c>
      <c r="I4025" t="s">
        <v>36</v>
      </c>
      <c r="J4025">
        <v>1.6273602570588761E-3</v>
      </c>
      <c r="K4025">
        <v>0.90999904058414349</v>
      </c>
      <c r="L4025">
        <v>5.2928692078392278E-2</v>
      </c>
      <c r="M4025"/>
      <c r="N4025">
        <v>3.2914598884759054E-2</v>
      </c>
      <c r="O4025">
        <v>4.157668452705222E-3</v>
      </c>
      <c r="P4025"/>
      <c r="Q4025">
        <v>1.0763458000000001</v>
      </c>
      <c r="R4025">
        <v>3.1810425000000002</v>
      </c>
      <c r="S4025">
        <v>3.3964251999999999</v>
      </c>
      <c r="T4025">
        <v>3.9838781000000001</v>
      </c>
      <c r="U4025"/>
      <c r="V4025"/>
      <c r="W4025"/>
      <c r="X4025">
        <v>36.621012999999998</v>
      </c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/>
      <c r="AU4025"/>
      <c r="AV4025"/>
      <c r="AW4025"/>
      <c r="AX4025"/>
      <c r="AY4025"/>
      <c r="AZ4025"/>
      <c r="BA4025"/>
      <c r="BB4025"/>
      <c r="BC4025"/>
    </row>
    <row r="4026" spans="1:55" x14ac:dyDescent="0.2">
      <c r="A4026" s="3" t="str">
        <f t="shared" si="62"/>
        <v>SwedenAR4_FAO2002</v>
      </c>
      <c r="B4026" t="s">
        <v>193</v>
      </c>
      <c r="C4026" t="s">
        <v>194</v>
      </c>
      <c r="D4026" t="s">
        <v>142</v>
      </c>
      <c r="E4026" t="s">
        <v>52</v>
      </c>
      <c r="F4026">
        <v>59.251833339999997</v>
      </c>
      <c r="G4026">
        <v>6.638892120276644</v>
      </c>
      <c r="H4026" t="s">
        <v>129</v>
      </c>
      <c r="I4026" t="s">
        <v>35</v>
      </c>
      <c r="J4026">
        <v>1.6213258153907869E-3</v>
      </c>
      <c r="K4026">
        <v>0.91729471240357741</v>
      </c>
      <c r="L4026">
        <v>4.8603809480032539E-2</v>
      </c>
      <c r="M4026"/>
      <c r="N4026">
        <v>3.0850787139542712E-2</v>
      </c>
      <c r="O4026">
        <v>3.2506909768473453E-3</v>
      </c>
      <c r="P4026"/>
      <c r="Q4026">
        <v>1.0636895</v>
      </c>
      <c r="R4026">
        <v>3.1531799999999999</v>
      </c>
      <c r="S4026">
        <v>3.3685323999999994</v>
      </c>
      <c r="T4026">
        <v>3.9958353999999998</v>
      </c>
      <c r="U4026"/>
      <c r="V4026"/>
      <c r="W4026"/>
      <c r="X4026">
        <v>36.621012999999998</v>
      </c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/>
      <c r="AU4026"/>
      <c r="AV4026"/>
      <c r="AW4026"/>
      <c r="AX4026"/>
      <c r="AY4026"/>
      <c r="AZ4026"/>
      <c r="BA4026"/>
      <c r="BB4026"/>
      <c r="BC4026"/>
    </row>
    <row r="4027" spans="1:55" x14ac:dyDescent="0.2">
      <c r="A4027" s="3" t="str">
        <f t="shared" si="62"/>
        <v>SwedenAR4_FAO2003</v>
      </c>
      <c r="B4027" t="s">
        <v>193</v>
      </c>
      <c r="C4027" t="s">
        <v>194</v>
      </c>
      <c r="D4027" t="s">
        <v>142</v>
      </c>
      <c r="E4027" t="s">
        <v>50</v>
      </c>
      <c r="F4027">
        <v>60.301050441000008</v>
      </c>
      <c r="G4027">
        <v>6.7313584460723224</v>
      </c>
      <c r="H4027" t="s">
        <v>129</v>
      </c>
      <c r="I4027" t="s">
        <v>40</v>
      </c>
      <c r="J4027">
        <v>1.6066774030357933E-3</v>
      </c>
      <c r="K4027">
        <v>0.9229289885331734</v>
      </c>
      <c r="L4027">
        <v>4.5257059023709155E-2</v>
      </c>
      <c r="M4027"/>
      <c r="N4027">
        <v>2.9074622053481512E-2</v>
      </c>
      <c r="O4027">
        <v>2.7393303896359241E-3</v>
      </c>
      <c r="P4027"/>
      <c r="Q4027">
        <v>1.0503600999999998</v>
      </c>
      <c r="R4027">
        <v>3.0972949999999999</v>
      </c>
      <c r="S4027">
        <v>3.3311036000000001</v>
      </c>
      <c r="T4027">
        <v>4.0369257999999997</v>
      </c>
      <c r="U4027"/>
      <c r="V4027"/>
      <c r="W4027"/>
      <c r="X4027">
        <v>36.621012999999998</v>
      </c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/>
      <c r="AU4027"/>
      <c r="AV4027"/>
      <c r="AW4027"/>
      <c r="AX4027"/>
      <c r="AY4027"/>
      <c r="AZ4027"/>
      <c r="BA4027"/>
      <c r="BB4027"/>
      <c r="BC4027"/>
    </row>
    <row r="4028" spans="1:55" x14ac:dyDescent="0.2">
      <c r="A4028" s="3" t="str">
        <f t="shared" si="62"/>
        <v>SwedenAR4_FAO2004</v>
      </c>
      <c r="B4028" t="s">
        <v>193</v>
      </c>
      <c r="C4028" t="s">
        <v>194</v>
      </c>
      <c r="D4028" t="s">
        <v>142</v>
      </c>
      <c r="E4028" t="s">
        <v>46</v>
      </c>
      <c r="F4028">
        <v>58.909922550999994</v>
      </c>
      <c r="G4028">
        <v>6.550255127935845</v>
      </c>
      <c r="H4028" t="s">
        <v>41</v>
      </c>
      <c r="I4028" t="s">
        <v>40</v>
      </c>
      <c r="J4028">
        <v>1.497544898188465E-3</v>
      </c>
      <c r="K4028">
        <v>0.91643981886517623</v>
      </c>
      <c r="L4028">
        <v>4.5892166564291438E-2</v>
      </c>
      <c r="M4028"/>
      <c r="N4028">
        <v>3.1182731897324779E-2</v>
      </c>
      <c r="O4028">
        <v>6.485282673207568E-3</v>
      </c>
      <c r="P4028"/>
      <c r="Q4028">
        <v>1.0445403000000002</v>
      </c>
      <c r="R4028">
        <v>3.1304500000000002</v>
      </c>
      <c r="S4028">
        <v>3.3522019999999997</v>
      </c>
      <c r="T4028">
        <v>4.1285964000000002</v>
      </c>
      <c r="U4028"/>
      <c r="V4028"/>
      <c r="W4028"/>
      <c r="X4028">
        <v>36.621012999999998</v>
      </c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/>
      <c r="AW4028"/>
      <c r="AX4028"/>
      <c r="AY4028"/>
      <c r="AZ4028"/>
      <c r="BA4028"/>
      <c r="BB4028"/>
      <c r="BC4028"/>
    </row>
    <row r="4029" spans="1:55" x14ac:dyDescent="0.2">
      <c r="A4029" s="3" t="str">
        <f t="shared" si="62"/>
        <v>SwedenAR4_FAO2005</v>
      </c>
      <c r="B4029" t="s">
        <v>193</v>
      </c>
      <c r="C4029" t="s">
        <v>194</v>
      </c>
      <c r="D4029" t="s">
        <v>142</v>
      </c>
      <c r="E4029" t="s">
        <v>43</v>
      </c>
      <c r="F4029">
        <v>55.21334513</v>
      </c>
      <c r="G4029">
        <v>6.1147244996772825</v>
      </c>
      <c r="H4029" t="s">
        <v>134</v>
      </c>
      <c r="I4029" t="s">
        <v>42</v>
      </c>
      <c r="J4029">
        <v>1.3720157161753706E-3</v>
      </c>
      <c r="K4029">
        <v>0.91254653137514041</v>
      </c>
      <c r="L4029">
        <v>4.5864280764689104E-2</v>
      </c>
      <c r="M4029"/>
      <c r="N4029">
        <v>3.3874234183716809E-2</v>
      </c>
      <c r="O4029">
        <v>7.7149536764536727E-3</v>
      </c>
      <c r="P4029"/>
      <c r="Q4029">
        <v>1.0311344999999998</v>
      </c>
      <c r="R4029">
        <v>3.0821675000000002</v>
      </c>
      <c r="S4029">
        <v>3.2426571999999996</v>
      </c>
      <c r="T4029">
        <v>4.2472803999999993</v>
      </c>
      <c r="U4029"/>
      <c r="V4029"/>
      <c r="W4029"/>
      <c r="X4029">
        <v>36.621012999999998</v>
      </c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/>
      <c r="AW4029"/>
      <c r="AX4029"/>
      <c r="AY4029"/>
      <c r="AZ4029"/>
      <c r="BA4029"/>
      <c r="BB4029"/>
      <c r="BC4029"/>
    </row>
    <row r="4030" spans="1:55" x14ac:dyDescent="0.2">
      <c r="A4030" s="3" t="str">
        <f t="shared" si="62"/>
        <v>SwedenAR4_FAO2006</v>
      </c>
      <c r="B4030" t="s">
        <v>193</v>
      </c>
      <c r="C4030" t="s">
        <v>194</v>
      </c>
      <c r="D4030" t="s">
        <v>142</v>
      </c>
      <c r="E4030" t="s">
        <v>39</v>
      </c>
      <c r="F4030">
        <v>53.756772005000009</v>
      </c>
      <c r="G4030">
        <v>5.9200200875391857</v>
      </c>
      <c r="H4030" t="s">
        <v>130</v>
      </c>
      <c r="I4030" t="s">
        <v>123</v>
      </c>
      <c r="J4030">
        <v>1.2894102912511941E-3</v>
      </c>
      <c r="K4030">
        <v>0.91032007320767694</v>
      </c>
      <c r="L4030">
        <v>4.5429113280329669E-2</v>
      </c>
      <c r="M4030"/>
      <c r="N4030">
        <v>3.7370880320216127E-2</v>
      </c>
      <c r="O4030">
        <v>6.8799331917772204E-3</v>
      </c>
      <c r="P4030"/>
      <c r="Q4030">
        <v>0.99684919999999999</v>
      </c>
      <c r="R4030">
        <v>3.0549400000000002</v>
      </c>
      <c r="S4030">
        <v>3.1740277999999997</v>
      </c>
      <c r="T4030">
        <v>4.2853446999999996</v>
      </c>
      <c r="U4030"/>
      <c r="V4030"/>
      <c r="W4030">
        <v>2.0105000000000001E-3</v>
      </c>
      <c r="X4030">
        <v>36.621012999999998</v>
      </c>
      <c r="Y4030">
        <v>1.1932999999999998E-3</v>
      </c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/>
      <c r="AU4030"/>
      <c r="AV4030"/>
      <c r="AW4030"/>
      <c r="AX4030"/>
      <c r="AY4030"/>
      <c r="AZ4030"/>
      <c r="BA4030"/>
      <c r="BB4030"/>
      <c r="BC4030"/>
    </row>
    <row r="4031" spans="1:55" x14ac:dyDescent="0.2">
      <c r="A4031" s="3" t="str">
        <f t="shared" si="62"/>
        <v>SwedenAR4_FAO2007</v>
      </c>
      <c r="B4031" t="s">
        <v>193</v>
      </c>
      <c r="C4031" t="s">
        <v>194</v>
      </c>
      <c r="D4031" t="s">
        <v>142</v>
      </c>
      <c r="E4031" t="s">
        <v>37</v>
      </c>
      <c r="F4031">
        <v>51.765933552</v>
      </c>
      <c r="G4031">
        <v>5.6586590462798148</v>
      </c>
      <c r="H4031" t="s">
        <v>49</v>
      </c>
      <c r="I4031" t="s">
        <v>44</v>
      </c>
      <c r="J4031">
        <v>1.2203212360292772E-3</v>
      </c>
      <c r="K4031">
        <v>0.91553425961867796</v>
      </c>
      <c r="L4031">
        <v>4.3352721220523499E-2</v>
      </c>
      <c r="M4031"/>
      <c r="N4031">
        <v>3.2563529764351618E-2</v>
      </c>
      <c r="O4031">
        <v>8.5494893964469E-3</v>
      </c>
      <c r="P4031"/>
      <c r="Q4031">
        <v>0.98046359999999999</v>
      </c>
      <c r="R4031">
        <v>2.9785974999999998</v>
      </c>
      <c r="S4031">
        <v>3.2669740000000003</v>
      </c>
      <c r="T4031">
        <v>4.3252466000000007</v>
      </c>
      <c r="U4031"/>
      <c r="V4031"/>
      <c r="W4031"/>
      <c r="X4031">
        <v>36.621012999999998</v>
      </c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/>
      <c r="AU4031"/>
      <c r="AV4031"/>
      <c r="AW4031"/>
      <c r="AX4031"/>
      <c r="AY4031"/>
      <c r="AZ4031"/>
      <c r="BA4031"/>
      <c r="BB4031"/>
      <c r="BC4031"/>
    </row>
    <row r="4032" spans="1:55" x14ac:dyDescent="0.2">
      <c r="A4032" s="3" t="str">
        <f t="shared" si="62"/>
        <v>SwedenAR4_FAO2008</v>
      </c>
      <c r="B4032" t="s">
        <v>193</v>
      </c>
      <c r="C4032" t="s">
        <v>194</v>
      </c>
      <c r="D4032" t="s">
        <v>142</v>
      </c>
      <c r="E4032" t="s">
        <v>33</v>
      </c>
      <c r="F4032">
        <v>50.724190779000004</v>
      </c>
      <c r="G4032">
        <v>5.5017557392986296</v>
      </c>
      <c r="H4032" t="s">
        <v>48</v>
      </c>
      <c r="I4032" t="s">
        <v>134</v>
      </c>
      <c r="J4032">
        <v>1.1898116113934333E-3</v>
      </c>
      <c r="K4032">
        <v>0.91276752474419209</v>
      </c>
      <c r="L4032">
        <v>3.8727841900107446E-2</v>
      </c>
      <c r="M4032"/>
      <c r="N4032">
        <v>3.4962438015555507E-2</v>
      </c>
      <c r="O4032">
        <v>1.3542195340145002E-2</v>
      </c>
      <c r="P4032"/>
      <c r="Q4032">
        <v>0.96904710000000005</v>
      </c>
      <c r="R4032">
        <v>2.9771199999999998</v>
      </c>
      <c r="S4032">
        <v>3.4122192</v>
      </c>
      <c r="T4032">
        <v>4.3825770000000004</v>
      </c>
      <c r="U4032"/>
      <c r="V4032"/>
      <c r="W4032"/>
      <c r="X4032">
        <v>36.621012999999998</v>
      </c>
      <c r="Y4032">
        <v>4.7299999999999998E-5</v>
      </c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/>
      <c r="AU4032"/>
      <c r="AV4032"/>
      <c r="AW4032"/>
      <c r="AX4032"/>
      <c r="AY4032"/>
      <c r="AZ4032"/>
      <c r="BA4032"/>
      <c r="BB4032"/>
      <c r="BC4032"/>
    </row>
    <row r="4033" spans="1:55" x14ac:dyDescent="0.2">
      <c r="A4033" s="3" t="str">
        <f t="shared" si="62"/>
        <v>SwedenAR4_FAO2009</v>
      </c>
      <c r="B4033" t="s">
        <v>193</v>
      </c>
      <c r="C4033" t="s">
        <v>194</v>
      </c>
      <c r="D4033" t="s">
        <v>142</v>
      </c>
      <c r="E4033" t="s">
        <v>31</v>
      </c>
      <c r="F4033">
        <v>47.243282402999995</v>
      </c>
      <c r="G4033">
        <v>5.0807341175445746</v>
      </c>
      <c r="H4033" t="s">
        <v>246</v>
      </c>
      <c r="I4033" t="s">
        <v>130</v>
      </c>
      <c r="J4033">
        <v>1.1099204863926641E-3</v>
      </c>
      <c r="K4033">
        <v>0.91399682328715603</v>
      </c>
      <c r="L4033">
        <v>3.934595219577635E-2</v>
      </c>
      <c r="M4033"/>
      <c r="N4033">
        <v>3.5162724719874916E-2</v>
      </c>
      <c r="O4033">
        <v>1.1494499797192666E-2</v>
      </c>
      <c r="P4033"/>
      <c r="Q4033">
        <v>0.94259969999999993</v>
      </c>
      <c r="R4033">
        <v>2.9353899999999999</v>
      </c>
      <c r="S4033">
        <v>3.1516480000000002</v>
      </c>
      <c r="T4033">
        <v>4.4791593000000001</v>
      </c>
      <c r="U4033"/>
      <c r="V4033"/>
      <c r="W4033"/>
      <c r="X4033">
        <v>36.621012999999998</v>
      </c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/>
      <c r="AU4033"/>
      <c r="AV4033"/>
      <c r="AW4033"/>
      <c r="AX4033"/>
      <c r="AY4033"/>
      <c r="AZ4033"/>
      <c r="BA4033"/>
      <c r="BB4033"/>
      <c r="BC4033"/>
    </row>
    <row r="4034" spans="1:55" x14ac:dyDescent="0.2">
      <c r="A4034" s="3" t="str">
        <f t="shared" si="62"/>
        <v>SwedenAR4_FAO2010</v>
      </c>
      <c r="B4034" t="s">
        <v>193</v>
      </c>
      <c r="C4034" t="s">
        <v>194</v>
      </c>
      <c r="D4034" t="s">
        <v>142</v>
      </c>
      <c r="E4034" t="s">
        <v>30</v>
      </c>
      <c r="F4034">
        <v>52.905101199000015</v>
      </c>
      <c r="G4034">
        <v>5.6413297495683059</v>
      </c>
      <c r="H4034" t="s">
        <v>124</v>
      </c>
      <c r="I4034" t="s">
        <v>122</v>
      </c>
      <c r="J4034">
        <v>1.1937520184256683E-3</v>
      </c>
      <c r="K4034">
        <v>0.91602096780255315</v>
      </c>
      <c r="L4034">
        <v>3.3074015347183072E-2</v>
      </c>
      <c r="M4034"/>
      <c r="N4034">
        <v>3.2993868803581336E-2</v>
      </c>
      <c r="O4034">
        <v>1.7911148046682344E-2</v>
      </c>
      <c r="P4034"/>
      <c r="Q4034">
        <v>0.94047340000000013</v>
      </c>
      <c r="R4034">
        <v>2.9251199999999997</v>
      </c>
      <c r="S4034">
        <v>3.2889068000000004</v>
      </c>
      <c r="T4034">
        <v>4.6322223000000005</v>
      </c>
      <c r="U4034"/>
      <c r="V4034"/>
      <c r="W4034"/>
      <c r="X4034">
        <v>36.621012999999998</v>
      </c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/>
      <c r="AU4034"/>
      <c r="AV4034"/>
      <c r="AW4034"/>
      <c r="AX4034"/>
      <c r="AY4034"/>
      <c r="AZ4034"/>
      <c r="BA4034"/>
      <c r="BB4034"/>
      <c r="BC4034"/>
    </row>
    <row r="4035" spans="1:55" x14ac:dyDescent="0.2">
      <c r="A4035" s="3" t="str">
        <f t="shared" ref="A4035:A4098" si="63">C4035&amp;D4035&amp;E4035</f>
        <v>SwedenAR4_FAO2011</v>
      </c>
      <c r="B4035" t="s">
        <v>193</v>
      </c>
      <c r="C4035" t="s">
        <v>194</v>
      </c>
      <c r="D4035" t="s">
        <v>142</v>
      </c>
      <c r="E4035" t="s">
        <v>29</v>
      </c>
      <c r="F4035">
        <v>37.923328126999998</v>
      </c>
      <c r="G4035">
        <v>4.0133848318373175</v>
      </c>
      <c r="H4035" t="s">
        <v>72</v>
      </c>
      <c r="I4035" t="s">
        <v>119</v>
      </c>
      <c r="J4035">
        <v>8.5328033168345695E-4</v>
      </c>
      <c r="K4035">
        <v>1.1859458254134467</v>
      </c>
      <c r="L4035">
        <v>4.30111499586108E-2</v>
      </c>
      <c r="M4035"/>
      <c r="N4035">
        <v>3.9446603710261964E-2</v>
      </c>
      <c r="O4035">
        <v>-0.2684035790823196</v>
      </c>
      <c r="P4035"/>
      <c r="Q4035">
        <v>0.92890790000000001</v>
      </c>
      <c r="R4035">
        <v>2.8983625000000002</v>
      </c>
      <c r="S4035">
        <v>3.3693072000000002</v>
      </c>
      <c r="T4035">
        <v>4.7538171</v>
      </c>
      <c r="U4035"/>
      <c r="V4035"/>
      <c r="W4035"/>
      <c r="X4035">
        <v>28.2378067</v>
      </c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/>
      <c r="AU4035"/>
      <c r="AV4035"/>
      <c r="AW4035"/>
      <c r="AX4035"/>
      <c r="AY4035"/>
      <c r="AZ4035"/>
      <c r="BA4035"/>
      <c r="BB4035"/>
      <c r="BC4035"/>
    </row>
    <row r="4036" spans="1:55" x14ac:dyDescent="0.2">
      <c r="A4036" s="3" t="str">
        <f t="shared" si="63"/>
        <v>SwedenAR4_FAO2012</v>
      </c>
      <c r="B4036" t="s">
        <v>193</v>
      </c>
      <c r="C4036" t="s">
        <v>194</v>
      </c>
      <c r="D4036" t="s">
        <v>142</v>
      </c>
      <c r="E4036" t="s">
        <v>28</v>
      </c>
      <c r="F4036">
        <v>35.310356377000005</v>
      </c>
      <c r="G4036">
        <v>3.7093149588407814</v>
      </c>
      <c r="H4036" t="s">
        <v>131</v>
      </c>
      <c r="I4036" t="s">
        <v>133</v>
      </c>
      <c r="J4036">
        <v>7.8573782889584769E-4</v>
      </c>
      <c r="K4036">
        <v>1.2023044775230023</v>
      </c>
      <c r="L4036">
        <v>4.2854067963631295E-2</v>
      </c>
      <c r="M4036"/>
      <c r="N4036">
        <v>4.6375286403697459E-2</v>
      </c>
      <c r="O4036">
        <v>-0.29153383189033111</v>
      </c>
      <c r="P4036"/>
      <c r="Q4036">
        <v>0.90606129999999996</v>
      </c>
      <c r="R4036">
        <v>2.8767475</v>
      </c>
      <c r="S4036">
        <v>3.2434916000000005</v>
      </c>
      <c r="T4036">
        <v>4.7833032000000006</v>
      </c>
      <c r="U4036"/>
      <c r="V4036"/>
      <c r="W4036"/>
      <c r="X4036">
        <v>28.2378067</v>
      </c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/>
      <c r="AU4036"/>
      <c r="AV4036"/>
      <c r="AW4036"/>
      <c r="AX4036"/>
      <c r="AY4036"/>
      <c r="AZ4036"/>
      <c r="BA4036"/>
      <c r="BB4036"/>
      <c r="BC4036"/>
    </row>
    <row r="4037" spans="1:55" x14ac:dyDescent="0.2">
      <c r="A4037" s="3" t="str">
        <f t="shared" si="63"/>
        <v>SwedenAR4_FAO2013</v>
      </c>
      <c r="B4037" t="s">
        <v>193</v>
      </c>
      <c r="C4037" t="s">
        <v>194</v>
      </c>
      <c r="D4037" t="s">
        <v>142</v>
      </c>
      <c r="E4037" t="s">
        <v>27</v>
      </c>
      <c r="F4037">
        <v>33.58282389099999</v>
      </c>
      <c r="G4037">
        <v>3.4980727209832017</v>
      </c>
      <c r="H4037" t="s">
        <v>135</v>
      </c>
      <c r="I4037" t="s">
        <v>51</v>
      </c>
      <c r="J4037">
        <v>7.375221758571973E-4</v>
      </c>
      <c r="K4037">
        <v>1.2164235482278136</v>
      </c>
      <c r="L4037">
        <v>4.2538520037406595E-2</v>
      </c>
      <c r="M4037"/>
      <c r="N4037">
        <v>4.5494559122214E-2</v>
      </c>
      <c r="O4037">
        <v>-0.30445662738743401</v>
      </c>
      <c r="P4037"/>
      <c r="Q4037">
        <v>0.9098077</v>
      </c>
      <c r="R4037">
        <v>2.8591424999999999</v>
      </c>
      <c r="S4037">
        <v>3.3140580000000002</v>
      </c>
      <c r="T4037">
        <v>4.7885798000000008</v>
      </c>
      <c r="U4037"/>
      <c r="V4037"/>
      <c r="W4037"/>
      <c r="X4037">
        <v>28.2378067</v>
      </c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/>
      <c r="AU4037"/>
      <c r="AV4037"/>
      <c r="AW4037"/>
      <c r="AX4037"/>
      <c r="AY4037"/>
      <c r="AZ4037"/>
      <c r="BA4037"/>
      <c r="BB4037"/>
      <c r="BC4037"/>
    </row>
    <row r="4038" spans="1:55" x14ac:dyDescent="0.2">
      <c r="A4038" s="3" t="str">
        <f t="shared" si="63"/>
        <v>SwedenAR4_FAO2014</v>
      </c>
      <c r="B4038" t="s">
        <v>193</v>
      </c>
      <c r="C4038" t="s">
        <v>194</v>
      </c>
      <c r="D4038" t="s">
        <v>142</v>
      </c>
      <c r="E4038" t="s">
        <v>24</v>
      </c>
      <c r="F4038">
        <v>32.376915273999998</v>
      </c>
      <c r="G4038">
        <v>3.3391654255160055</v>
      </c>
      <c r="H4038" t="s">
        <v>77</v>
      </c>
      <c r="I4038" t="s">
        <v>54</v>
      </c>
      <c r="J4038">
        <v>7.0165096037014588E-4</v>
      </c>
      <c r="K4038">
        <v>1.2181018518052167</v>
      </c>
      <c r="L4038">
        <v>4.0689209359543892E-2</v>
      </c>
      <c r="M4038"/>
      <c r="N4038">
        <v>4.7485142608215486E-2</v>
      </c>
      <c r="O4038">
        <v>-0.30627620377297599</v>
      </c>
      <c r="P4038"/>
      <c r="Q4038">
        <v>0.90330149999999998</v>
      </c>
      <c r="R4038">
        <v>2.8563550000000002</v>
      </c>
      <c r="S4038">
        <v>3.500308</v>
      </c>
      <c r="T4038">
        <v>4.8339066999999991</v>
      </c>
      <c r="U4038"/>
      <c r="V4038"/>
      <c r="W4038">
        <v>3.0351299999999998E-2</v>
      </c>
      <c r="X4038">
        <v>28.2378067</v>
      </c>
      <c r="Y4038">
        <v>2.2994999999999999E-3</v>
      </c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/>
      <c r="AU4038"/>
      <c r="AV4038"/>
      <c r="AW4038"/>
      <c r="AX4038"/>
      <c r="AY4038"/>
      <c r="AZ4038"/>
      <c r="BA4038"/>
      <c r="BB4038"/>
      <c r="BC4038"/>
    </row>
    <row r="4039" spans="1:55" x14ac:dyDescent="0.2">
      <c r="A4039" s="3" t="str">
        <f t="shared" si="63"/>
        <v>SwedenAR4_FAO2015</v>
      </c>
      <c r="B4039" t="s">
        <v>193</v>
      </c>
      <c r="C4039" t="s">
        <v>194</v>
      </c>
      <c r="D4039" t="s">
        <v>142</v>
      </c>
      <c r="E4039" t="s">
        <v>22</v>
      </c>
      <c r="F4039">
        <v>32.395079583000005</v>
      </c>
      <c r="G4039">
        <v>3.305894957295433</v>
      </c>
      <c r="H4039" t="s">
        <v>259</v>
      </c>
      <c r="I4039" t="s">
        <v>54</v>
      </c>
      <c r="J4039">
        <v>7.0333674064356735E-4</v>
      </c>
      <c r="K4039">
        <v>1.2186310932453066</v>
      </c>
      <c r="L4039">
        <v>3.7818668475903899E-2</v>
      </c>
      <c r="M4039"/>
      <c r="N4039">
        <v>5.1289519315517333E-2</v>
      </c>
      <c r="O4039">
        <v>-0.30773928103672776</v>
      </c>
      <c r="P4039"/>
      <c r="Q4039">
        <v>0.89857670000000012</v>
      </c>
      <c r="R4039">
        <v>2.7577549999999995</v>
      </c>
      <c r="S4039">
        <v>3.5664043999999997</v>
      </c>
      <c r="T4039">
        <v>4.8347435999999995</v>
      </c>
      <c r="U4039"/>
      <c r="V4039"/>
      <c r="W4039"/>
      <c r="X4039">
        <v>28.2378067</v>
      </c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/>
      <c r="AU4039"/>
      <c r="AV4039"/>
      <c r="AW4039"/>
      <c r="AX4039"/>
      <c r="AY4039"/>
      <c r="AZ4039"/>
      <c r="BA4039"/>
      <c r="BB4039"/>
      <c r="BC4039"/>
    </row>
    <row r="4040" spans="1:55" x14ac:dyDescent="0.2">
      <c r="A4040" s="3" t="str">
        <f t="shared" si="63"/>
        <v>SwedenAR4_FAO2016</v>
      </c>
      <c r="B4040" t="s">
        <v>193</v>
      </c>
      <c r="C4040" t="s">
        <v>194</v>
      </c>
      <c r="D4040" t="s">
        <v>142</v>
      </c>
      <c r="E4040" t="s">
        <v>21</v>
      </c>
      <c r="F4040">
        <v>37.519997480999997</v>
      </c>
      <c r="G4040">
        <v>3.7810819398402811</v>
      </c>
      <c r="H4040" t="s">
        <v>131</v>
      </c>
      <c r="I4040" t="s">
        <v>54</v>
      </c>
      <c r="J4040">
        <v>8.0449017864825596E-4</v>
      </c>
      <c r="K4040">
        <v>1.0422010292458528</v>
      </c>
      <c r="L4040">
        <v>3.0444231228385358E-2</v>
      </c>
      <c r="M4040"/>
      <c r="N4040">
        <v>4.517476609262356E-2</v>
      </c>
      <c r="O4040">
        <v>-0.11782002656686161</v>
      </c>
      <c r="P4040"/>
      <c r="Q4040">
        <v>0.90476310000000004</v>
      </c>
      <c r="R4040">
        <v>2.7519200000000001</v>
      </c>
      <c r="S4040">
        <v>3.5170555999999995</v>
      </c>
      <c r="T4040">
        <v>4.894012</v>
      </c>
      <c r="U4040"/>
      <c r="V4040"/>
      <c r="W4040"/>
      <c r="X4040">
        <v>23.845359999999999</v>
      </c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/>
      <c r="AU4040"/>
      <c r="AV4040"/>
      <c r="AW4040"/>
      <c r="AX4040"/>
      <c r="AY4040"/>
      <c r="AZ4040"/>
      <c r="BA4040"/>
      <c r="BB4040"/>
      <c r="BC4040"/>
    </row>
    <row r="4041" spans="1:55" x14ac:dyDescent="0.2">
      <c r="A4041" s="3" t="str">
        <f t="shared" si="63"/>
        <v>SwedenAR4_FAO2017</v>
      </c>
      <c r="B4041" t="s">
        <v>193</v>
      </c>
      <c r="C4041" t="s">
        <v>194</v>
      </c>
      <c r="D4041" t="s">
        <v>142</v>
      </c>
      <c r="E4041" t="s">
        <v>20</v>
      </c>
      <c r="F4041">
        <v>37.305359743999993</v>
      </c>
      <c r="G4041">
        <v>3.7091350072352536</v>
      </c>
      <c r="H4041" t="s">
        <v>209</v>
      </c>
      <c r="I4041" t="s">
        <v>242</v>
      </c>
      <c r="J4041">
        <v>7.8876268244812918E-4</v>
      </c>
      <c r="K4041">
        <v>1.0380138472790919</v>
      </c>
      <c r="L4041">
        <v>2.9235065671104017E-2</v>
      </c>
      <c r="M4041"/>
      <c r="N4041">
        <v>4.3558274766706949E-2</v>
      </c>
      <c r="O4041">
        <v>-0.11080718771690289</v>
      </c>
      <c r="P4041"/>
      <c r="Q4041">
        <v>0.88716989999999996</v>
      </c>
      <c r="R4041">
        <v>2.7729974999999998</v>
      </c>
      <c r="S4041">
        <v>3.6486524</v>
      </c>
      <c r="T4041">
        <v>4.9628028000000004</v>
      </c>
      <c r="U4041"/>
      <c r="V4041"/>
      <c r="W4041"/>
      <c r="X4041">
        <v>23.845359999999999</v>
      </c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/>
      <c r="AU4041"/>
      <c r="AV4041"/>
      <c r="AW4041"/>
      <c r="AX4041"/>
      <c r="AY4041"/>
      <c r="AZ4041"/>
      <c r="BA4041"/>
      <c r="BB4041"/>
      <c r="BC4041"/>
    </row>
    <row r="4042" spans="1:55" x14ac:dyDescent="0.2">
      <c r="A4042" s="3" t="str">
        <f t="shared" si="63"/>
        <v>SwedenAR4_FAO2018</v>
      </c>
      <c r="B4042" t="s">
        <v>193</v>
      </c>
      <c r="C4042" t="s">
        <v>194</v>
      </c>
      <c r="D4042" t="s">
        <v>142</v>
      </c>
      <c r="E4042" t="s">
        <v>19</v>
      </c>
      <c r="F4042">
        <v>35.233630807000004</v>
      </c>
      <c r="G4042">
        <v>3.4626918713454091</v>
      </c>
      <c r="H4042" t="s">
        <v>259</v>
      </c>
      <c r="I4042" t="s">
        <v>66</v>
      </c>
      <c r="J4042">
        <v>7.2721978148128472E-4</v>
      </c>
      <c r="K4042">
        <v>1.0298450418226861</v>
      </c>
      <c r="L4042">
        <v>2.9488354767955999E-2</v>
      </c>
      <c r="M4042"/>
      <c r="N4042">
        <v>4.9610473572105622E-2</v>
      </c>
      <c r="O4042">
        <v>-0.10894387016274779</v>
      </c>
      <c r="P4042"/>
      <c r="Q4042">
        <v>0.88298569999999998</v>
      </c>
      <c r="R4042">
        <v>2.7334749999999999</v>
      </c>
      <c r="S4042">
        <v>3.4584986</v>
      </c>
      <c r="T4042">
        <v>5.1866441000000005</v>
      </c>
      <c r="U4042"/>
      <c r="V4042"/>
      <c r="W4042">
        <v>9.0484000000000016E-3</v>
      </c>
      <c r="X4042">
        <v>23.845359999999999</v>
      </c>
      <c r="Y4042">
        <v>5.6527000000000001E-3</v>
      </c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/>
      <c r="AW4042"/>
      <c r="AX4042"/>
      <c r="AY4042"/>
      <c r="AZ4042"/>
      <c r="BA4042"/>
      <c r="BB4042"/>
      <c r="BC4042"/>
    </row>
    <row r="4043" spans="1:55" x14ac:dyDescent="0.2">
      <c r="A4043" s="3" t="str">
        <f t="shared" si="63"/>
        <v>SwedenAR4_FAO2019</v>
      </c>
      <c r="B4043" t="s">
        <v>193</v>
      </c>
      <c r="C4043" t="s">
        <v>194</v>
      </c>
      <c r="D4043" t="s">
        <v>142</v>
      </c>
      <c r="E4043" t="s">
        <v>18</v>
      </c>
      <c r="F4043">
        <v>34.659678071999998</v>
      </c>
      <c r="G4043">
        <v>3.371929088431461</v>
      </c>
      <c r="H4043" t="s">
        <v>198</v>
      </c>
      <c r="I4043" t="s">
        <v>69</v>
      </c>
      <c r="J4043">
        <v>7.1165099432675698E-4</v>
      </c>
      <c r="K4043">
        <v>1.0266852426637854</v>
      </c>
      <c r="L4043">
        <v>2.8486674571787989E-2</v>
      </c>
      <c r="M4043"/>
      <c r="N4043">
        <v>4.3219013947222225E-2</v>
      </c>
      <c r="O4043">
        <v>-9.8390931182795585E-2</v>
      </c>
      <c r="P4043"/>
      <c r="Q4043">
        <v>0.88212049999999997</v>
      </c>
      <c r="R4043">
        <v>2.6675325000000001</v>
      </c>
      <c r="S4043">
        <v>3.6559534</v>
      </c>
      <c r="T4043">
        <v>5.3012300999999997</v>
      </c>
      <c r="U4043"/>
      <c r="V4043"/>
      <c r="W4043"/>
      <c r="X4043">
        <v>23.845359999999999</v>
      </c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/>
      <c r="AU4043"/>
      <c r="AV4043"/>
      <c r="AW4043"/>
      <c r="AX4043"/>
      <c r="AY4043"/>
      <c r="AZ4043"/>
      <c r="BA4043"/>
      <c r="BB4043"/>
      <c r="BC4043"/>
    </row>
    <row r="4044" spans="1:55" x14ac:dyDescent="0.2">
      <c r="A4044" s="3" t="str">
        <f t="shared" si="63"/>
        <v>SwedenAR4_FAO2020</v>
      </c>
      <c r="B4044" t="s">
        <v>193</v>
      </c>
      <c r="C4044" t="s">
        <v>194</v>
      </c>
      <c r="D4044" t="s">
        <v>142</v>
      </c>
      <c r="E4044" t="s">
        <v>107</v>
      </c>
      <c r="F4044">
        <v>33.427315334999996</v>
      </c>
      <c r="G4044">
        <v>3.2286185922517356</v>
      </c>
      <c r="H4044" t="s">
        <v>77</v>
      </c>
      <c r="I4044" t="s">
        <v>69</v>
      </c>
      <c r="J4044">
        <v>7.2205843499459029E-4</v>
      </c>
      <c r="K4044">
        <v>1.0266478072819485</v>
      </c>
      <c r="L4044">
        <v>2.7991961772062545E-2</v>
      </c>
      <c r="M4044"/>
      <c r="N4044">
        <v>4.2269536031826233E-2</v>
      </c>
      <c r="O4044">
        <v>-9.69093050858372E-2</v>
      </c>
      <c r="P4044"/>
      <c r="Q4044">
        <v>0.86706000000000005</v>
      </c>
      <c r="R4044">
        <v>2.6393800000000001</v>
      </c>
      <c r="S4044">
        <v>3.8387465999999999</v>
      </c>
      <c r="T4044">
        <v>5.3143804000000001</v>
      </c>
      <c r="U4044"/>
      <c r="V4044"/>
      <c r="W4044"/>
      <c r="X4044">
        <v>23.845359999999999</v>
      </c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/>
      <c r="AU4044"/>
      <c r="AV4044"/>
      <c r="AW4044"/>
      <c r="AX4044"/>
      <c r="AY4044"/>
      <c r="AZ4044"/>
      <c r="BA4044"/>
      <c r="BB4044"/>
      <c r="BC4044"/>
    </row>
    <row r="4045" spans="1:55" x14ac:dyDescent="0.2">
      <c r="A4045" s="3" t="str">
        <f t="shared" si="63"/>
        <v>SwedenAR5_FAO1990</v>
      </c>
      <c r="B4045" t="s">
        <v>193</v>
      </c>
      <c r="C4045" t="s">
        <v>194</v>
      </c>
      <c r="D4045" t="s">
        <v>145</v>
      </c>
      <c r="E4045" t="s">
        <v>79</v>
      </c>
      <c r="F4045">
        <v>73.880710410281736</v>
      </c>
      <c r="G4045">
        <v>8.6320989258797187</v>
      </c>
      <c r="H4045" t="s">
        <v>171</v>
      </c>
      <c r="I4045" t="s">
        <v>195</v>
      </c>
      <c r="J4045">
        <v>2.2436130960076591E-3</v>
      </c>
      <c r="K4045">
        <v>0.72449462979267332</v>
      </c>
      <c r="L4045">
        <v>5.5158599157674584E-2</v>
      </c>
      <c r="M4045"/>
      <c r="N4045">
        <v>2.7981429391782109E-2</v>
      </c>
      <c r="O4045">
        <v>0.19236534165787</v>
      </c>
      <c r="P4045"/>
      <c r="Q4045">
        <v>1.3208734</v>
      </c>
      <c r="R4045">
        <v>3.9261571999999996</v>
      </c>
      <c r="S4045">
        <v>3.2469654999999999</v>
      </c>
      <c r="T4045">
        <v>3.7659720999999999</v>
      </c>
      <c r="U4045"/>
      <c r="V4045"/>
      <c r="W4045">
        <v>2.1511E-3</v>
      </c>
      <c r="X4045">
        <v>34.6054757</v>
      </c>
      <c r="Y4045">
        <v>3.5219999999999994E-4</v>
      </c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/>
      <c r="AV4045"/>
      <c r="AW4045"/>
      <c r="AX4045"/>
      <c r="AY4045"/>
      <c r="AZ4045"/>
      <c r="BA4045"/>
      <c r="BB4045"/>
      <c r="BC4045"/>
    </row>
    <row r="4046" spans="1:55" x14ac:dyDescent="0.2">
      <c r="A4046" s="3" t="str">
        <f t="shared" si="63"/>
        <v>SwedenAR5_FAO1991</v>
      </c>
      <c r="B4046" t="s">
        <v>193</v>
      </c>
      <c r="C4046" t="s">
        <v>194</v>
      </c>
      <c r="D4046" t="s">
        <v>145</v>
      </c>
      <c r="E4046" t="s">
        <v>78</v>
      </c>
      <c r="F4046">
        <v>74.496174416027785</v>
      </c>
      <c r="G4046">
        <v>8.6448801886917757</v>
      </c>
      <c r="H4046" t="s">
        <v>204</v>
      </c>
      <c r="I4046" t="s">
        <v>226</v>
      </c>
      <c r="J4046">
        <v>2.2496913540457813E-3</v>
      </c>
      <c r="K4046">
        <v>0.73246634878808092</v>
      </c>
      <c r="L4046">
        <v>5.5472625594064962E-2</v>
      </c>
      <c r="M4046"/>
      <c r="N4046">
        <v>2.6448694402292444E-2</v>
      </c>
      <c r="O4046">
        <v>0.18561233121556164</v>
      </c>
      <c r="P4046"/>
      <c r="Q4046">
        <v>1.2703503</v>
      </c>
      <c r="R4046">
        <v>3.8363416000000004</v>
      </c>
      <c r="S4046">
        <v>3.0062129999999998</v>
      </c>
      <c r="T4046">
        <v>3.7659720999999999</v>
      </c>
      <c r="U4046"/>
      <c r="V4046"/>
      <c r="W4046">
        <v>2.1511E-3</v>
      </c>
      <c r="X4046">
        <v>34.6054757</v>
      </c>
      <c r="Y4046">
        <v>3.5219999999999994E-4</v>
      </c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/>
      <c r="AU4046"/>
      <c r="AV4046"/>
      <c r="AW4046"/>
      <c r="AX4046"/>
      <c r="AY4046"/>
      <c r="AZ4046"/>
      <c r="BA4046"/>
      <c r="BB4046"/>
      <c r="BC4046"/>
    </row>
    <row r="4047" spans="1:55" x14ac:dyDescent="0.2">
      <c r="A4047" s="3" t="str">
        <f t="shared" si="63"/>
        <v>SwedenAR5_FAO1992</v>
      </c>
      <c r="B4047" t="s">
        <v>193</v>
      </c>
      <c r="C4047" t="s">
        <v>194</v>
      </c>
      <c r="D4047" t="s">
        <v>145</v>
      </c>
      <c r="E4047" t="s">
        <v>76</v>
      </c>
      <c r="F4047">
        <v>77.25858602041248</v>
      </c>
      <c r="G4047">
        <v>8.9130120960546879</v>
      </c>
      <c r="H4047" t="s">
        <v>121</v>
      </c>
      <c r="I4047" t="s">
        <v>226</v>
      </c>
      <c r="J4047">
        <v>2.3402135611976533E-3</v>
      </c>
      <c r="K4047">
        <v>0.7398710273622392</v>
      </c>
      <c r="L4047">
        <v>5.3490458460165209E-2</v>
      </c>
      <c r="M4047"/>
      <c r="N4047">
        <v>2.4711344344505351E-2</v>
      </c>
      <c r="O4047">
        <v>0.18192716983309035</v>
      </c>
      <c r="P4047"/>
      <c r="Q4047">
        <v>1.3042956999999999</v>
      </c>
      <c r="R4047">
        <v>3.9510324000000003</v>
      </c>
      <c r="S4047">
        <v>3.0851565000000001</v>
      </c>
      <c r="T4047">
        <v>3.7659720999999999</v>
      </c>
      <c r="U4047"/>
      <c r="V4047"/>
      <c r="W4047">
        <v>2.1511E-3</v>
      </c>
      <c r="X4047">
        <v>34.6054757</v>
      </c>
      <c r="Y4047">
        <v>3.5219999999999994E-4</v>
      </c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/>
      <c r="AU4047"/>
      <c r="AV4047"/>
      <c r="AW4047"/>
      <c r="AX4047"/>
      <c r="AY4047"/>
      <c r="AZ4047"/>
      <c r="BA4047"/>
      <c r="BB4047"/>
      <c r="BC4047"/>
    </row>
    <row r="4048" spans="1:55" x14ac:dyDescent="0.2">
      <c r="A4048" s="3" t="str">
        <f t="shared" si="63"/>
        <v>SwedenAR5_FAO1993</v>
      </c>
      <c r="B4048" t="s">
        <v>193</v>
      </c>
      <c r="C4048" t="s">
        <v>194</v>
      </c>
      <c r="D4048" t="s">
        <v>145</v>
      </c>
      <c r="E4048" t="s">
        <v>73</v>
      </c>
      <c r="F4048">
        <v>77.123292326933282</v>
      </c>
      <c r="G4048">
        <v>8.8458740297777663</v>
      </c>
      <c r="H4048" t="s">
        <v>241</v>
      </c>
      <c r="I4048" t="s">
        <v>223</v>
      </c>
      <c r="J4048">
        <v>2.3250663651486134E-3</v>
      </c>
      <c r="K4048">
        <v>0.73817364447812506</v>
      </c>
      <c r="L4048">
        <v>5.1892617361350493E-2</v>
      </c>
      <c r="M4048"/>
      <c r="N4048">
        <v>2.4525862425863246E-2</v>
      </c>
      <c r="O4048">
        <v>0.18540787573466128</v>
      </c>
      <c r="P4048"/>
      <c r="Q4048">
        <v>1.3094180000000002</v>
      </c>
      <c r="R4048">
        <v>4.0067328</v>
      </c>
      <c r="S4048">
        <v>3.2681390000000001</v>
      </c>
      <c r="T4048">
        <v>3.7652658000000003</v>
      </c>
      <c r="U4048"/>
      <c r="V4048"/>
      <c r="W4048">
        <v>2.1511E-3</v>
      </c>
      <c r="X4048">
        <v>34.6054757</v>
      </c>
      <c r="Y4048">
        <v>3.5219999999999994E-4</v>
      </c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/>
      <c r="AU4048"/>
      <c r="AV4048"/>
      <c r="AW4048"/>
      <c r="AX4048"/>
      <c r="AY4048"/>
      <c r="AZ4048"/>
      <c r="BA4048"/>
      <c r="BB4048"/>
      <c r="BC4048"/>
    </row>
    <row r="4049" spans="1:55" x14ac:dyDescent="0.2">
      <c r="A4049" s="3" t="str">
        <f t="shared" si="63"/>
        <v>SwedenAR5_FAO1994</v>
      </c>
      <c r="B4049" t="s">
        <v>193</v>
      </c>
      <c r="C4049" t="s">
        <v>194</v>
      </c>
      <c r="D4049" t="s">
        <v>145</v>
      </c>
      <c r="E4049" t="s">
        <v>70</v>
      </c>
      <c r="F4049">
        <v>78.872657006364435</v>
      </c>
      <c r="G4049">
        <v>8.9824561590576248</v>
      </c>
      <c r="H4049" t="s">
        <v>121</v>
      </c>
      <c r="I4049" t="s">
        <v>223</v>
      </c>
      <c r="J4049">
        <v>2.358901514722637E-3</v>
      </c>
      <c r="K4049">
        <v>0.74700509131392834</v>
      </c>
      <c r="L4049">
        <v>4.877745340673105E-2</v>
      </c>
      <c r="M4049"/>
      <c r="N4049">
        <v>2.3784801681127888E-2</v>
      </c>
      <c r="O4049">
        <v>0.18043265359821276</v>
      </c>
      <c r="P4049"/>
      <c r="Q4049">
        <v>1.3181628000000001</v>
      </c>
      <c r="R4049">
        <v>4.0202344000000005</v>
      </c>
      <c r="S4049">
        <v>3.1805829999999999</v>
      </c>
      <c r="T4049">
        <v>3.7646473999999999</v>
      </c>
      <c r="U4049"/>
      <c r="V4049"/>
      <c r="W4049">
        <v>2.1511E-3</v>
      </c>
      <c r="X4049">
        <v>34.6054757</v>
      </c>
      <c r="Y4049">
        <v>3.5219999999999994E-4</v>
      </c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/>
      <c r="AU4049"/>
      <c r="AV4049"/>
      <c r="AW4049"/>
      <c r="AX4049"/>
      <c r="AY4049"/>
      <c r="AZ4049"/>
      <c r="BA4049"/>
      <c r="BB4049"/>
      <c r="BC4049"/>
    </row>
    <row r="4050" spans="1:55" x14ac:dyDescent="0.2">
      <c r="A4050" s="3" t="str">
        <f t="shared" si="63"/>
        <v>SwedenAR5_FAO1995</v>
      </c>
      <c r="B4050" t="s">
        <v>193</v>
      </c>
      <c r="C4050" t="s">
        <v>194</v>
      </c>
      <c r="D4050" t="s">
        <v>145</v>
      </c>
      <c r="E4050" t="s">
        <v>68</v>
      </c>
      <c r="F4050">
        <v>78.358853539585112</v>
      </c>
      <c r="G4050">
        <v>8.8772397248451718</v>
      </c>
      <c r="H4050" t="s">
        <v>241</v>
      </c>
      <c r="I4050" t="s">
        <v>223</v>
      </c>
      <c r="J4050">
        <v>2.2907223536000301E-3</v>
      </c>
      <c r="K4050">
        <v>0.74700206058773255</v>
      </c>
      <c r="L4050">
        <v>4.900509004260524E-2</v>
      </c>
      <c r="M4050"/>
      <c r="N4050">
        <v>2.5783734901881225E-2</v>
      </c>
      <c r="O4050">
        <v>0.17820911446778087</v>
      </c>
      <c r="P4050"/>
      <c r="Q4050">
        <v>1.2859149999999999</v>
      </c>
      <c r="R4050">
        <v>3.8892392</v>
      </c>
      <c r="S4050">
        <v>3.0494344999999998</v>
      </c>
      <c r="T4050">
        <v>3.7801975000000003</v>
      </c>
      <c r="U4050"/>
      <c r="V4050"/>
      <c r="W4050">
        <v>2.1511E-3</v>
      </c>
      <c r="X4050">
        <v>34.6054757</v>
      </c>
      <c r="Y4050">
        <v>3.5219999999999994E-4</v>
      </c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/>
      <c r="AU4050"/>
      <c r="AV4050"/>
      <c r="AW4050"/>
      <c r="AX4050"/>
      <c r="AY4050"/>
      <c r="AZ4050"/>
      <c r="BA4050"/>
      <c r="BB4050"/>
      <c r="BC4050"/>
    </row>
    <row r="4051" spans="1:55" x14ac:dyDescent="0.2">
      <c r="A4051" s="3" t="str">
        <f t="shared" si="63"/>
        <v>SwedenAR5_FAO1996</v>
      </c>
      <c r="B4051" t="s">
        <v>193</v>
      </c>
      <c r="C4051" t="s">
        <v>194</v>
      </c>
      <c r="D4051" t="s">
        <v>145</v>
      </c>
      <c r="E4051" t="s">
        <v>65</v>
      </c>
      <c r="F4051">
        <v>83.930194033390208</v>
      </c>
      <c r="G4051">
        <v>9.493294086639338</v>
      </c>
      <c r="H4051" t="s">
        <v>217</v>
      </c>
      <c r="I4051" t="s">
        <v>226</v>
      </c>
      <c r="J4051">
        <v>2.4278975901527566E-3</v>
      </c>
      <c r="K4051">
        <v>0.7635798560442878</v>
      </c>
      <c r="L4051">
        <v>4.5336104321302827E-2</v>
      </c>
      <c r="M4051"/>
      <c r="N4051">
        <v>2.2942886590181507E-2</v>
      </c>
      <c r="O4051">
        <v>0.16814115304422783</v>
      </c>
      <c r="P4051"/>
      <c r="Q4051">
        <v>1.2855306</v>
      </c>
      <c r="R4051">
        <v>3.8870887999999999</v>
      </c>
      <c r="S4051">
        <v>3.1914745</v>
      </c>
      <c r="T4051">
        <v>3.7833721999999996</v>
      </c>
      <c r="U4051"/>
      <c r="V4051"/>
      <c r="W4051">
        <v>1.7141999999999999E-3</v>
      </c>
      <c r="X4051">
        <v>34.6054757</v>
      </c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/>
      <c r="AU4051"/>
      <c r="AV4051"/>
      <c r="AW4051"/>
      <c r="AX4051"/>
      <c r="AY4051"/>
      <c r="AZ4051"/>
      <c r="BA4051"/>
      <c r="BB4051"/>
      <c r="BC4051"/>
    </row>
    <row r="4052" spans="1:55" x14ac:dyDescent="0.2">
      <c r="A4052" s="3" t="str">
        <f t="shared" si="63"/>
        <v>SwedenAR5_FAO1997</v>
      </c>
      <c r="B4052" t="s">
        <v>193</v>
      </c>
      <c r="C4052" t="s">
        <v>194</v>
      </c>
      <c r="D4052" t="s">
        <v>145</v>
      </c>
      <c r="E4052" t="s">
        <v>64</v>
      </c>
      <c r="F4052">
        <v>77.59193618761222</v>
      </c>
      <c r="G4052">
        <v>8.7713534211734228</v>
      </c>
      <c r="H4052" t="s">
        <v>223</v>
      </c>
      <c r="I4052" t="s">
        <v>226</v>
      </c>
      <c r="J4052">
        <v>2.1595517594959336E-3</v>
      </c>
      <c r="K4052">
        <v>0.74647886710413325</v>
      </c>
      <c r="L4052">
        <v>4.8537278834247188E-2</v>
      </c>
      <c r="M4052"/>
      <c r="N4052">
        <v>2.3226448679956054E-2</v>
      </c>
      <c r="O4052">
        <v>0.18175740538166352</v>
      </c>
      <c r="P4052"/>
      <c r="Q4052">
        <v>1.2840181000000002</v>
      </c>
      <c r="R4052">
        <v>3.8705856000000001</v>
      </c>
      <c r="S4052">
        <v>3.1874994999999999</v>
      </c>
      <c r="T4052">
        <v>3.7903263000000003</v>
      </c>
      <c r="U4052"/>
      <c r="V4052"/>
      <c r="W4052">
        <v>1.2276000000000001E-3</v>
      </c>
      <c r="X4052">
        <v>34.6054757</v>
      </c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/>
      <c r="AU4052"/>
      <c r="AV4052"/>
      <c r="AW4052"/>
      <c r="AX4052"/>
      <c r="AY4052"/>
      <c r="AZ4052"/>
      <c r="BA4052"/>
      <c r="BB4052"/>
      <c r="BC4052"/>
    </row>
    <row r="4053" spans="1:55" x14ac:dyDescent="0.2">
      <c r="A4053" s="3" t="str">
        <f t="shared" si="63"/>
        <v>SwedenAR5_FAO1998</v>
      </c>
      <c r="B4053" t="s">
        <v>193</v>
      </c>
      <c r="C4053" t="s">
        <v>194</v>
      </c>
      <c r="D4053" t="s">
        <v>145</v>
      </c>
      <c r="E4053" t="s">
        <v>62</v>
      </c>
      <c r="F4053">
        <v>78.378296810083356</v>
      </c>
      <c r="G4053">
        <v>8.85533013768692</v>
      </c>
      <c r="H4053" t="s">
        <v>241</v>
      </c>
      <c r="I4053" t="s">
        <v>226</v>
      </c>
      <c r="J4053">
        <v>2.2125563288639153E-3</v>
      </c>
      <c r="K4053">
        <v>0.75102631895764094</v>
      </c>
      <c r="L4053">
        <v>4.7266349870471333E-2</v>
      </c>
      <c r="M4053"/>
      <c r="N4053">
        <v>2.4303287375274291E-2</v>
      </c>
      <c r="O4053">
        <v>0.17740404379661351</v>
      </c>
      <c r="P4053"/>
      <c r="Q4053">
        <v>1.2452809</v>
      </c>
      <c r="R4053">
        <v>3.7596468000000001</v>
      </c>
      <c r="S4053">
        <v>3.090271</v>
      </c>
      <c r="T4053">
        <v>3.8105837999999999</v>
      </c>
      <c r="U4053"/>
      <c r="V4053"/>
      <c r="W4053">
        <v>9.6404999999999998E-3</v>
      </c>
      <c r="X4053">
        <v>34.6054757</v>
      </c>
      <c r="Y4053">
        <v>1.8029999999999999E-4</v>
      </c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/>
      <c r="AU4053"/>
      <c r="AV4053"/>
      <c r="AW4053"/>
      <c r="AX4053"/>
      <c r="AY4053"/>
      <c r="AZ4053"/>
      <c r="BA4053"/>
      <c r="BB4053"/>
      <c r="BC4053"/>
    </row>
    <row r="4054" spans="1:55" x14ac:dyDescent="0.2">
      <c r="A4054" s="3" t="str">
        <f t="shared" si="63"/>
        <v>SwedenAR5_FAO1999</v>
      </c>
      <c r="B4054" t="s">
        <v>193</v>
      </c>
      <c r="C4054" t="s">
        <v>194</v>
      </c>
      <c r="D4054" t="s">
        <v>145</v>
      </c>
      <c r="E4054" t="s">
        <v>60</v>
      </c>
      <c r="F4054">
        <v>76.940123809300275</v>
      </c>
      <c r="G4054">
        <v>8.6860711508540636</v>
      </c>
      <c r="H4054" t="s">
        <v>121</v>
      </c>
      <c r="I4054" t="s">
        <v>32</v>
      </c>
      <c r="J4054">
        <v>2.1721699360194584E-3</v>
      </c>
      <c r="K4054">
        <v>0.74975573839562348</v>
      </c>
      <c r="L4054">
        <v>4.6200160821394165E-2</v>
      </c>
      <c r="M4054"/>
      <c r="N4054">
        <v>2.3691054635132606E-2</v>
      </c>
      <c r="O4054">
        <v>0.18035304614784969</v>
      </c>
      <c r="P4054"/>
      <c r="Q4054">
        <v>1.2056001999999999</v>
      </c>
      <c r="R4054">
        <v>3.7144184000000005</v>
      </c>
      <c r="S4054">
        <v>3.0581529999999999</v>
      </c>
      <c r="T4054">
        <v>3.8666464</v>
      </c>
      <c r="U4054"/>
      <c r="V4054"/>
      <c r="W4054">
        <v>1.3645999999999999E-3</v>
      </c>
      <c r="X4054">
        <v>34.6054757</v>
      </c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/>
      <c r="AU4054"/>
      <c r="AV4054"/>
      <c r="AW4054"/>
      <c r="AX4054"/>
      <c r="AY4054"/>
      <c r="AZ4054"/>
      <c r="BA4054"/>
      <c r="BB4054"/>
      <c r="BC4054"/>
    </row>
    <row r="4055" spans="1:55" x14ac:dyDescent="0.2">
      <c r="A4055" s="3" t="str">
        <f t="shared" si="63"/>
        <v>SwedenAR5_FAO2000</v>
      </c>
      <c r="B4055" t="s">
        <v>193</v>
      </c>
      <c r="C4055" t="s">
        <v>194</v>
      </c>
      <c r="D4055" t="s">
        <v>145</v>
      </c>
      <c r="E4055" t="s">
        <v>58</v>
      </c>
      <c r="F4055">
        <v>72.992477170365902</v>
      </c>
      <c r="G4055">
        <v>8.2271844462647952</v>
      </c>
      <c r="H4055" t="s">
        <v>223</v>
      </c>
      <c r="I4055" t="s">
        <v>195</v>
      </c>
      <c r="J4055">
        <v>2.0198334224446075E-3</v>
      </c>
      <c r="K4055">
        <v>0.73484109517796325</v>
      </c>
      <c r="L4055">
        <v>4.7260967479293627E-2</v>
      </c>
      <c r="M4055"/>
      <c r="N4055">
        <v>2.65839863528812E-2</v>
      </c>
      <c r="O4055">
        <v>0.19131395098986195</v>
      </c>
      <c r="P4055"/>
      <c r="Q4055">
        <v>1.1457267999999998</v>
      </c>
      <c r="R4055">
        <v>3.6275567999999998</v>
      </c>
      <c r="S4055">
        <v>3.0925765000000003</v>
      </c>
      <c r="T4055">
        <v>3.9739024000000001</v>
      </c>
      <c r="U4055"/>
      <c r="V4055"/>
      <c r="W4055">
        <v>6.3759999999999999E-4</v>
      </c>
      <c r="X4055">
        <v>34.6054757</v>
      </c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/>
      <c r="AV4055"/>
      <c r="AW4055"/>
      <c r="AX4055"/>
      <c r="AY4055"/>
      <c r="AZ4055"/>
      <c r="BA4055"/>
      <c r="BB4055"/>
      <c r="BC4055"/>
    </row>
    <row r="4056" spans="1:55" x14ac:dyDescent="0.2">
      <c r="A4056" s="3" t="str">
        <f t="shared" si="63"/>
        <v>SwedenAR5_FAO2001</v>
      </c>
      <c r="B4056" t="s">
        <v>193</v>
      </c>
      <c r="C4056" t="s">
        <v>194</v>
      </c>
      <c r="D4056" t="s">
        <v>145</v>
      </c>
      <c r="E4056" t="s">
        <v>55</v>
      </c>
      <c r="F4056">
        <v>58.216797954129937</v>
      </c>
      <c r="G4056">
        <v>6.5441838715697846</v>
      </c>
      <c r="H4056" t="s">
        <v>44</v>
      </c>
      <c r="I4056" t="s">
        <v>36</v>
      </c>
      <c r="J4056">
        <v>1.6080547520714655E-3</v>
      </c>
      <c r="K4056">
        <v>0.90601497693235455</v>
      </c>
      <c r="L4056">
        <v>5.8198341533536722E-2</v>
      </c>
      <c r="M4056"/>
      <c r="N4056">
        <v>3.1689711099768994E-2</v>
      </c>
      <c r="O4056">
        <v>4.0969704343397318E-3</v>
      </c>
      <c r="P4056"/>
      <c r="Q4056">
        <v>1.1268046</v>
      </c>
      <c r="R4056">
        <v>3.5627675999999995</v>
      </c>
      <c r="S4056">
        <v>3.020311</v>
      </c>
      <c r="T4056">
        <v>3.9838781000000001</v>
      </c>
      <c r="U4056"/>
      <c r="V4056"/>
      <c r="W4056"/>
      <c r="X4056">
        <v>36.621012999999998</v>
      </c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/>
      <c r="AU4056"/>
      <c r="AV4056"/>
      <c r="AW4056"/>
      <c r="AX4056"/>
      <c r="AY4056"/>
      <c r="AZ4056"/>
      <c r="BA4056"/>
      <c r="BB4056"/>
      <c r="BC4056"/>
    </row>
    <row r="4057" spans="1:55" x14ac:dyDescent="0.2">
      <c r="A4057" s="3" t="str">
        <f t="shared" si="63"/>
        <v>SwedenAR5_FAO2002</v>
      </c>
      <c r="B4057" t="s">
        <v>193</v>
      </c>
      <c r="C4057" t="s">
        <v>194</v>
      </c>
      <c r="D4057" t="s">
        <v>145</v>
      </c>
      <c r="E4057" t="s">
        <v>52</v>
      </c>
      <c r="F4057">
        <v>59.471317222336651</v>
      </c>
      <c r="G4057">
        <v>6.663484267638756</v>
      </c>
      <c r="H4057" t="s">
        <v>41</v>
      </c>
      <c r="I4057" t="s">
        <v>36</v>
      </c>
      <c r="J4057">
        <v>1.6015568401003611E-3</v>
      </c>
      <c r="K4057">
        <v>0.91367780907428675</v>
      </c>
      <c r="L4057">
        <v>5.3421491866955724E-2</v>
      </c>
      <c r="M4057"/>
      <c r="N4057">
        <v>2.9724329191351057E-2</v>
      </c>
      <c r="O4057">
        <v>3.176369867406451E-3</v>
      </c>
      <c r="P4057"/>
      <c r="Q4057">
        <v>1.1135302999999999</v>
      </c>
      <c r="R4057">
        <v>3.5315615999999999</v>
      </c>
      <c r="S4057">
        <v>2.9955069999999995</v>
      </c>
      <c r="T4057">
        <v>3.9958353999999998</v>
      </c>
      <c r="U4057"/>
      <c r="V4057"/>
      <c r="W4057"/>
      <c r="X4057">
        <v>36.621012999999998</v>
      </c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/>
      <c r="AU4057"/>
      <c r="AV4057"/>
      <c r="AW4057"/>
      <c r="AX4057"/>
      <c r="AY4057"/>
      <c r="AZ4057"/>
      <c r="BA4057"/>
      <c r="BB4057"/>
      <c r="BC4057"/>
    </row>
    <row r="4058" spans="1:55" x14ac:dyDescent="0.2">
      <c r="A4058" s="3" t="str">
        <f t="shared" si="63"/>
        <v>SwedenAR5_FAO2003</v>
      </c>
      <c r="B4058" t="s">
        <v>193</v>
      </c>
      <c r="C4058" t="s">
        <v>194</v>
      </c>
      <c r="D4058" t="s">
        <v>145</v>
      </c>
      <c r="E4058" t="s">
        <v>50</v>
      </c>
      <c r="F4058">
        <v>60.497859467185769</v>
      </c>
      <c r="G4058">
        <v>6.753328081609185</v>
      </c>
      <c r="H4058" t="s">
        <v>129</v>
      </c>
      <c r="I4058" t="s">
        <v>128</v>
      </c>
      <c r="J4058">
        <v>1.5868708963325407E-3</v>
      </c>
      <c r="K4058">
        <v>0.91967810351436086</v>
      </c>
      <c r="L4058">
        <v>4.9720491823972375E-2</v>
      </c>
      <c r="M4058"/>
      <c r="N4058">
        <v>2.798529722590129E-2</v>
      </c>
      <c r="O4058">
        <v>2.6161074357654761E-3</v>
      </c>
      <c r="P4058"/>
      <c r="Q4058">
        <v>1.0999972</v>
      </c>
      <c r="R4058">
        <v>3.4689704000000003</v>
      </c>
      <c r="S4058">
        <v>2.9622229999999998</v>
      </c>
      <c r="T4058">
        <v>4.0369257999999997</v>
      </c>
      <c r="U4058"/>
      <c r="V4058"/>
      <c r="W4058"/>
      <c r="X4058">
        <v>36.621012999999998</v>
      </c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/>
      <c r="AU4058"/>
      <c r="AV4058"/>
      <c r="AW4058"/>
      <c r="AX4058"/>
      <c r="AY4058"/>
      <c r="AZ4058"/>
      <c r="BA4058"/>
      <c r="BB4058"/>
      <c r="BC4058"/>
    </row>
    <row r="4059" spans="1:55" x14ac:dyDescent="0.2">
      <c r="A4059" s="3" t="str">
        <f t="shared" si="63"/>
        <v>SwedenAR5_FAO2004</v>
      </c>
      <c r="B4059" t="s">
        <v>193</v>
      </c>
      <c r="C4059" t="s">
        <v>194</v>
      </c>
      <c r="D4059" t="s">
        <v>145</v>
      </c>
      <c r="E4059" t="s">
        <v>46</v>
      </c>
      <c r="F4059">
        <v>59.101617259578653</v>
      </c>
      <c r="G4059">
        <v>6.5715698605562887</v>
      </c>
      <c r="H4059" t="s">
        <v>122</v>
      </c>
      <c r="I4059" t="s">
        <v>40</v>
      </c>
      <c r="J4059">
        <v>1.4793316453546458E-3</v>
      </c>
      <c r="K4059">
        <v>0.91320278638559638</v>
      </c>
      <c r="L4059">
        <v>5.0409570892639491E-2</v>
      </c>
      <c r="M4059"/>
      <c r="N4059">
        <v>3.0053020805147809E-2</v>
      </c>
      <c r="O4059">
        <v>6.3346219166163769E-3</v>
      </c>
      <c r="P4059"/>
      <c r="Q4059">
        <v>1.0931421000000001</v>
      </c>
      <c r="R4059">
        <v>3.5061040000000001</v>
      </c>
      <c r="S4059">
        <v>2.980985</v>
      </c>
      <c r="T4059">
        <v>4.1285964000000002</v>
      </c>
      <c r="U4059"/>
      <c r="V4059"/>
      <c r="W4059"/>
      <c r="X4059">
        <v>36.621012999999998</v>
      </c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/>
      <c r="AW4059"/>
      <c r="AX4059"/>
      <c r="AY4059"/>
      <c r="AZ4059"/>
      <c r="BA4059"/>
      <c r="BB4059"/>
      <c r="BC4059"/>
    </row>
    <row r="4060" spans="1:55" x14ac:dyDescent="0.2">
      <c r="A4060" s="3" t="str">
        <f t="shared" si="63"/>
        <v>SwedenAR5_FAO2005</v>
      </c>
      <c r="B4060" t="s">
        <v>193</v>
      </c>
      <c r="C4060" t="s">
        <v>194</v>
      </c>
      <c r="D4060" t="s">
        <v>145</v>
      </c>
      <c r="E4060" t="s">
        <v>43</v>
      </c>
      <c r="F4060">
        <v>55.382836365819323</v>
      </c>
      <c r="G4060">
        <v>6.1334951829188942</v>
      </c>
      <c r="H4060" t="s">
        <v>112</v>
      </c>
      <c r="I4060" t="s">
        <v>129</v>
      </c>
      <c r="J4060">
        <v>1.3553667825232695E-3</v>
      </c>
      <c r="K4060">
        <v>0.9093823119078408</v>
      </c>
      <c r="L4060">
        <v>5.0324926742413151E-2</v>
      </c>
      <c r="M4060"/>
      <c r="N4060">
        <v>3.2666263183236947E-2</v>
      </c>
      <c r="O4060">
        <v>7.6264981665091882E-3</v>
      </c>
      <c r="P4060"/>
      <c r="Q4060">
        <v>1.0793033999999999</v>
      </c>
      <c r="R4060">
        <v>3.4520276000000001</v>
      </c>
      <c r="S4060">
        <v>2.8835709999999999</v>
      </c>
      <c r="T4060">
        <v>4.2472803999999993</v>
      </c>
      <c r="U4060"/>
      <c r="V4060"/>
      <c r="W4060"/>
      <c r="X4060">
        <v>36.621012999999998</v>
      </c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/>
      <c r="AU4060"/>
      <c r="AV4060"/>
      <c r="AW4060"/>
      <c r="AX4060"/>
      <c r="AY4060"/>
      <c r="AZ4060"/>
      <c r="BA4060"/>
      <c r="BB4060"/>
      <c r="BC4060"/>
    </row>
    <row r="4061" spans="1:55" x14ac:dyDescent="0.2">
      <c r="A4061" s="3" t="str">
        <f t="shared" si="63"/>
        <v>SwedenAR5_FAO2006</v>
      </c>
      <c r="B4061" t="s">
        <v>193</v>
      </c>
      <c r="C4061" t="s">
        <v>194</v>
      </c>
      <c r="D4061" t="s">
        <v>145</v>
      </c>
      <c r="E4061" t="s">
        <v>39</v>
      </c>
      <c r="F4061">
        <v>53.911423838916519</v>
      </c>
      <c r="G4061">
        <v>5.9370512806189213</v>
      </c>
      <c r="H4061" t="s">
        <v>126</v>
      </c>
      <c r="I4061" t="s">
        <v>127</v>
      </c>
      <c r="J4061">
        <v>1.2736282772811624E-3</v>
      </c>
      <c r="K4061">
        <v>0.90725839142749076</v>
      </c>
      <c r="L4061">
        <v>4.9818791414606683E-2</v>
      </c>
      <c r="M4061"/>
      <c r="N4061">
        <v>3.6105234281623814E-2</v>
      </c>
      <c r="O4061">
        <v>6.8175828762786789E-3</v>
      </c>
      <c r="P4061"/>
      <c r="Q4061">
        <v>1.0425266</v>
      </c>
      <c r="R4061">
        <v>3.4215328</v>
      </c>
      <c r="S4061">
        <v>2.8225414999999998</v>
      </c>
      <c r="T4061">
        <v>4.2853446999999996</v>
      </c>
      <c r="U4061"/>
      <c r="V4061"/>
      <c r="W4061">
        <v>2.0111E-3</v>
      </c>
      <c r="X4061">
        <v>36.621012999999998</v>
      </c>
      <c r="Y4061">
        <v>1.1921E-3</v>
      </c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/>
      <c r="AU4061"/>
      <c r="AV4061"/>
      <c r="AW4061"/>
      <c r="AX4061"/>
      <c r="AY4061"/>
      <c r="AZ4061"/>
      <c r="BA4061"/>
      <c r="BB4061"/>
      <c r="BC4061"/>
    </row>
    <row r="4062" spans="1:55" x14ac:dyDescent="0.2">
      <c r="A4062" s="3" t="str">
        <f t="shared" si="63"/>
        <v>SwedenAR5_FAO2007</v>
      </c>
      <c r="B4062" t="s">
        <v>193</v>
      </c>
      <c r="C4062" t="s">
        <v>194</v>
      </c>
      <c r="D4062" t="s">
        <v>145</v>
      </c>
      <c r="E4062" t="s">
        <v>37</v>
      </c>
      <c r="F4062">
        <v>51.900269579751537</v>
      </c>
      <c r="G4062">
        <v>5.673343641466607</v>
      </c>
      <c r="H4062" t="s">
        <v>48</v>
      </c>
      <c r="I4062" t="s">
        <v>44</v>
      </c>
      <c r="J4062">
        <v>1.2056505487700476E-3</v>
      </c>
      <c r="K4062">
        <v>0.91267811336575022</v>
      </c>
      <c r="L4062">
        <v>4.7487738046964219E-2</v>
      </c>
      <c r="M4062"/>
      <c r="N4062">
        <v>3.1745647248098308E-2</v>
      </c>
      <c r="O4062">
        <v>8.0885013391872387E-3</v>
      </c>
      <c r="P4062"/>
      <c r="Q4062">
        <v>1.0257011999999999</v>
      </c>
      <c r="R4062">
        <v>3.3360292</v>
      </c>
      <c r="S4062">
        <v>2.905195</v>
      </c>
      <c r="T4062">
        <v>4.3252466000000007</v>
      </c>
      <c r="U4062"/>
      <c r="V4062"/>
      <c r="W4062"/>
      <c r="X4062">
        <v>36.621012999999998</v>
      </c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/>
      <c r="AW4062"/>
      <c r="AX4062"/>
      <c r="AY4062"/>
      <c r="AZ4062"/>
      <c r="BA4062"/>
      <c r="BB4062"/>
      <c r="BC4062"/>
    </row>
    <row r="4063" spans="1:55" x14ac:dyDescent="0.2">
      <c r="A4063" s="3" t="str">
        <f t="shared" si="63"/>
        <v>SwedenAR5_FAO2008</v>
      </c>
      <c r="B4063" t="s">
        <v>193</v>
      </c>
      <c r="C4063" t="s">
        <v>194</v>
      </c>
      <c r="D4063" t="s">
        <v>145</v>
      </c>
      <c r="E4063" t="s">
        <v>33</v>
      </c>
      <c r="F4063">
        <v>50.803578444086583</v>
      </c>
      <c r="G4063">
        <v>5.5103664541333446</v>
      </c>
      <c r="H4063" t="s">
        <v>116</v>
      </c>
      <c r="I4063" t="s">
        <v>134</v>
      </c>
      <c r="J4063">
        <v>1.1741428219814438E-3</v>
      </c>
      <c r="K4063">
        <v>0.91084234646358042</v>
      </c>
      <c r="L4063">
        <v>4.2351328124970472E-2</v>
      </c>
      <c r="M4063"/>
      <c r="N4063">
        <v>3.4090079434583385E-2</v>
      </c>
      <c r="O4063">
        <v>1.2716245976865753E-2</v>
      </c>
      <c r="P4063"/>
      <c r="Q4063">
        <v>1.0132928999999999</v>
      </c>
      <c r="R4063">
        <v>3.3343744000000002</v>
      </c>
      <c r="S4063">
        <v>3.0343560000000003</v>
      </c>
      <c r="T4063">
        <v>4.3825770000000004</v>
      </c>
      <c r="U4063"/>
      <c r="V4063"/>
      <c r="W4063"/>
      <c r="X4063">
        <v>36.621012999999998</v>
      </c>
      <c r="Y4063">
        <v>4.6100000000000002E-5</v>
      </c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/>
      <c r="AU4063"/>
      <c r="AV4063"/>
      <c r="AW4063"/>
      <c r="AX4063"/>
      <c r="AY4063"/>
      <c r="AZ4063"/>
      <c r="BA4063"/>
      <c r="BB4063"/>
      <c r="BC4063"/>
    </row>
    <row r="4064" spans="1:55" x14ac:dyDescent="0.2">
      <c r="A4064" s="3" t="str">
        <f t="shared" si="63"/>
        <v>SwedenAR5_FAO2009</v>
      </c>
      <c r="B4064" t="s">
        <v>193</v>
      </c>
      <c r="C4064" t="s">
        <v>194</v>
      </c>
      <c r="D4064" t="s">
        <v>145</v>
      </c>
      <c r="E4064" t="s">
        <v>31</v>
      </c>
      <c r="F4064">
        <v>47.328957823137188</v>
      </c>
      <c r="G4064">
        <v>5.0899479995609171</v>
      </c>
      <c r="H4064" t="s">
        <v>51</v>
      </c>
      <c r="I4064" t="s">
        <v>130</v>
      </c>
      <c r="J4064">
        <v>1.0954780898246971E-3</v>
      </c>
      <c r="K4064">
        <v>0.91181729807900047</v>
      </c>
      <c r="L4064">
        <v>4.2962556443092208E-2</v>
      </c>
      <c r="M4064"/>
      <c r="N4064">
        <v>3.417209743184655E-2</v>
      </c>
      <c r="O4064">
        <v>1.104804804606069E-2</v>
      </c>
      <c r="P4064"/>
      <c r="Q4064">
        <v>0.98513640000000002</v>
      </c>
      <c r="R4064">
        <v>3.2876367999999996</v>
      </c>
      <c r="S4064">
        <v>2.8026399999999998</v>
      </c>
      <c r="T4064">
        <v>4.4791593000000001</v>
      </c>
      <c r="U4064"/>
      <c r="V4064"/>
      <c r="W4064"/>
      <c r="X4064">
        <v>36.621012999999998</v>
      </c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/>
      <c r="AV4064"/>
      <c r="AW4064"/>
      <c r="AX4064"/>
      <c r="AY4064"/>
      <c r="AZ4064"/>
      <c r="BA4064"/>
      <c r="BB4064"/>
      <c r="BC4064"/>
    </row>
    <row r="4065" spans="1:55" x14ac:dyDescent="0.2">
      <c r="A4065" s="3" t="str">
        <f t="shared" si="63"/>
        <v>SwedenAR5_FAO2010</v>
      </c>
      <c r="B4065" t="s">
        <v>193</v>
      </c>
      <c r="C4065" t="s">
        <v>194</v>
      </c>
      <c r="D4065" t="s">
        <v>145</v>
      </c>
      <c r="E4065" t="s">
        <v>30</v>
      </c>
      <c r="F4065">
        <v>52.955235983861485</v>
      </c>
      <c r="G4065">
        <v>5.6466756774073499</v>
      </c>
      <c r="H4065" t="s">
        <v>47</v>
      </c>
      <c r="I4065" t="s">
        <v>122</v>
      </c>
      <c r="J4065">
        <v>1.1778102806939712E-3</v>
      </c>
      <c r="K4065">
        <v>0.91466221456641617</v>
      </c>
      <c r="L4065">
        <v>3.6090367350983296E-2</v>
      </c>
      <c r="M4065"/>
      <c r="N4065">
        <v>3.2085693030955723E-2</v>
      </c>
      <c r="O4065">
        <v>1.7161725051644858E-2</v>
      </c>
      <c r="P4065"/>
      <c r="Q4065">
        <v>0.98296810000000001</v>
      </c>
      <c r="R4065">
        <v>3.2761344000000001</v>
      </c>
      <c r="S4065">
        <v>2.9246989999999999</v>
      </c>
      <c r="T4065">
        <v>4.6322223000000005</v>
      </c>
      <c r="U4065"/>
      <c r="V4065"/>
      <c r="W4065"/>
      <c r="X4065">
        <v>36.621012999999998</v>
      </c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/>
      <c r="AU4065"/>
      <c r="AV4065"/>
      <c r="AW4065"/>
      <c r="AX4065"/>
      <c r="AY4065"/>
      <c r="AZ4065"/>
      <c r="BA4065"/>
      <c r="BB4065"/>
      <c r="BC4065"/>
    </row>
    <row r="4066" spans="1:55" x14ac:dyDescent="0.2">
      <c r="A4066" s="3" t="str">
        <f t="shared" si="63"/>
        <v>SwedenAR5_FAO2011</v>
      </c>
      <c r="B4066" t="s">
        <v>193</v>
      </c>
      <c r="C4066" t="s">
        <v>194</v>
      </c>
      <c r="D4066" t="s">
        <v>145</v>
      </c>
      <c r="E4066" t="s">
        <v>29</v>
      </c>
      <c r="F4066">
        <v>37.995454364188049</v>
      </c>
      <c r="G4066">
        <v>4.0210178735719095</v>
      </c>
      <c r="H4066" t="s">
        <v>72</v>
      </c>
      <c r="I4066" t="s">
        <v>133</v>
      </c>
      <c r="J4066">
        <v>8.4250294311510659E-4</v>
      </c>
      <c r="K4066">
        <v>1.1835023782556207</v>
      </c>
      <c r="L4066">
        <v>4.6809675561214924E-2</v>
      </c>
      <c r="M4066"/>
      <c r="N4066">
        <v>3.8984765269082303E-2</v>
      </c>
      <c r="O4066">
        <v>-0.26929681908591785</v>
      </c>
      <c r="P4066"/>
      <c r="Q4066">
        <v>0.9707711</v>
      </c>
      <c r="R4066">
        <v>3.2461660000000001</v>
      </c>
      <c r="S4066">
        <v>2.9961959999999999</v>
      </c>
      <c r="T4066">
        <v>4.7538171</v>
      </c>
      <c r="U4066"/>
      <c r="V4066"/>
      <c r="W4066"/>
      <c r="X4066">
        <v>28.2378067</v>
      </c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/>
      <c r="AU4066"/>
      <c r="AV4066"/>
      <c r="AW4066"/>
      <c r="AX4066"/>
      <c r="AY4066"/>
      <c r="AZ4066"/>
      <c r="BA4066"/>
      <c r="BB4066"/>
      <c r="BC4066"/>
    </row>
    <row r="4067" spans="1:55" x14ac:dyDescent="0.2">
      <c r="A4067" s="3" t="str">
        <f t="shared" si="63"/>
        <v>SwedenAR5_FAO2012</v>
      </c>
      <c r="B4067" t="s">
        <v>193</v>
      </c>
      <c r="C4067" t="s">
        <v>194</v>
      </c>
      <c r="D4067" t="s">
        <v>145</v>
      </c>
      <c r="E4067" t="s">
        <v>28</v>
      </c>
      <c r="F4067">
        <v>35.374443982349945</v>
      </c>
      <c r="G4067">
        <v>3.7160472928524442</v>
      </c>
      <c r="H4067" t="s">
        <v>75</v>
      </c>
      <c r="I4067" t="s">
        <v>133</v>
      </c>
      <c r="J4067">
        <v>7.7573571740308046E-4</v>
      </c>
      <c r="K4067">
        <v>1.1999042336821524</v>
      </c>
      <c r="L4067">
        <v>4.6549605610132293E-2</v>
      </c>
      <c r="M4067"/>
      <c r="N4067">
        <v>4.5803633508089539E-2</v>
      </c>
      <c r="O4067">
        <v>-0.29225747280037423</v>
      </c>
      <c r="P4067"/>
      <c r="Q4067">
        <v>0.94615929999999993</v>
      </c>
      <c r="R4067">
        <v>3.2219572000000003</v>
      </c>
      <c r="S4067">
        <v>2.8843130000000001</v>
      </c>
      <c r="T4067">
        <v>4.7833032000000006</v>
      </c>
      <c r="U4067"/>
      <c r="V4067"/>
      <c r="W4067"/>
      <c r="X4067">
        <v>28.2378067</v>
      </c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/>
      <c r="AU4067"/>
      <c r="AV4067"/>
      <c r="AW4067"/>
      <c r="AX4067"/>
      <c r="AY4067"/>
      <c r="AZ4067"/>
      <c r="BA4067"/>
      <c r="BB4067"/>
      <c r="BC4067"/>
    </row>
    <row r="4068" spans="1:55" x14ac:dyDescent="0.2">
      <c r="A4068" s="3" t="str">
        <f t="shared" si="63"/>
        <v>SwedenAR5_FAO2013</v>
      </c>
      <c r="B4068" t="s">
        <v>193</v>
      </c>
      <c r="C4068" t="s">
        <v>194</v>
      </c>
      <c r="D4068" t="s">
        <v>145</v>
      </c>
      <c r="E4068" t="s">
        <v>27</v>
      </c>
      <c r="F4068">
        <v>33.62272629247262</v>
      </c>
      <c r="G4068">
        <v>3.5022290570479164</v>
      </c>
      <c r="H4068" t="s">
        <v>135</v>
      </c>
      <c r="I4068" t="s">
        <v>51</v>
      </c>
      <c r="J4068">
        <v>7.2782017738902134E-4</v>
      </c>
      <c r="K4068">
        <v>1.2144985945215652</v>
      </c>
      <c r="L4068">
        <v>4.6167065924956216E-2</v>
      </c>
      <c r="M4068"/>
      <c r="N4068">
        <v>4.5032991429341057E-2</v>
      </c>
      <c r="O4068">
        <v>-0.30569865187586254</v>
      </c>
      <c r="P4068"/>
      <c r="Q4068">
        <v>0.9504033999999999</v>
      </c>
      <c r="R4068">
        <v>3.2022396</v>
      </c>
      <c r="S4068">
        <v>2.9470650000000003</v>
      </c>
      <c r="T4068">
        <v>4.7885798000000008</v>
      </c>
      <c r="U4068"/>
      <c r="V4068"/>
      <c r="W4068"/>
      <c r="X4068">
        <v>28.2378067</v>
      </c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/>
      <c r="AU4068"/>
      <c r="AV4068"/>
      <c r="AW4068"/>
      <c r="AX4068"/>
      <c r="AY4068"/>
      <c r="AZ4068"/>
      <c r="BA4068"/>
      <c r="BB4068"/>
      <c r="BC4068"/>
    </row>
    <row r="4069" spans="1:55" x14ac:dyDescent="0.2">
      <c r="A4069" s="3" t="str">
        <f t="shared" si="63"/>
        <v>SwedenAR5_FAO2014</v>
      </c>
      <c r="B4069" t="s">
        <v>193</v>
      </c>
      <c r="C4069" t="s">
        <v>194</v>
      </c>
      <c r="D4069" t="s">
        <v>145</v>
      </c>
      <c r="E4069" t="s">
        <v>24</v>
      </c>
      <c r="F4069">
        <v>32.376080668889529</v>
      </c>
      <c r="G4069">
        <v>3.3390793492327884</v>
      </c>
      <c r="H4069" t="s">
        <v>289</v>
      </c>
      <c r="I4069" t="s">
        <v>136</v>
      </c>
      <c r="J4069">
        <v>6.9151581472203481E-4</v>
      </c>
      <c r="K4069">
        <v>1.21749915253865</v>
      </c>
      <c r="L4069">
        <v>4.4104294486937777E-2</v>
      </c>
      <c r="M4069"/>
      <c r="N4069">
        <v>4.7020175524297464E-2</v>
      </c>
      <c r="O4069">
        <v>-0.30862362254988529</v>
      </c>
      <c r="P4069"/>
      <c r="Q4069">
        <v>0.94341900000000001</v>
      </c>
      <c r="R4069">
        <v>3.1991176000000001</v>
      </c>
      <c r="S4069">
        <v>3.1126899999999997</v>
      </c>
      <c r="T4069">
        <v>4.8339066999999991</v>
      </c>
      <c r="U4069"/>
      <c r="V4069"/>
      <c r="W4069">
        <v>3.0342299999999999E-2</v>
      </c>
      <c r="X4069">
        <v>28.2378067</v>
      </c>
      <c r="Y4069">
        <v>2.3003999999999998E-3</v>
      </c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/>
      <c r="AV4069"/>
      <c r="AW4069"/>
      <c r="AX4069"/>
      <c r="AY4069"/>
      <c r="AZ4069"/>
      <c r="BA4069"/>
      <c r="BB4069"/>
      <c r="BC4069"/>
    </row>
    <row r="4070" spans="1:55" x14ac:dyDescent="0.2">
      <c r="A4070" s="3" t="str">
        <f t="shared" si="63"/>
        <v>SwedenAR5_FAO2015</v>
      </c>
      <c r="B4070" t="s">
        <v>193</v>
      </c>
      <c r="C4070" t="s">
        <v>194</v>
      </c>
      <c r="D4070" t="s">
        <v>145</v>
      </c>
      <c r="E4070" t="s">
        <v>22</v>
      </c>
      <c r="F4070">
        <v>32.362482167662151</v>
      </c>
      <c r="G4070">
        <v>3.3025684141174736</v>
      </c>
      <c r="H4070" t="s">
        <v>157</v>
      </c>
      <c r="I4070" t="s">
        <v>53</v>
      </c>
      <c r="J4070">
        <v>6.9244856180254244E-4</v>
      </c>
      <c r="K4070">
        <v>1.2191124198794709</v>
      </c>
      <c r="L4070">
        <v>4.0928825622061391E-2</v>
      </c>
      <c r="M4070"/>
      <c r="N4070">
        <v>5.0916385865065882E-2</v>
      </c>
      <c r="O4070">
        <v>-0.31095763136659826</v>
      </c>
      <c r="P4070"/>
      <c r="Q4070">
        <v>0.93950929999999999</v>
      </c>
      <c r="R4070">
        <v>3.0886855999999998</v>
      </c>
      <c r="S4070">
        <v>3.1714670000000003</v>
      </c>
      <c r="T4070">
        <v>4.8347435999999995</v>
      </c>
      <c r="U4070"/>
      <c r="V4070"/>
      <c r="W4070"/>
      <c r="X4070">
        <v>28.2378067</v>
      </c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/>
      <c r="AV4070"/>
      <c r="AW4070"/>
      <c r="AX4070"/>
      <c r="AY4070"/>
      <c r="AZ4070"/>
      <c r="BA4070"/>
      <c r="BB4070"/>
      <c r="BC4070"/>
    </row>
    <row r="4071" spans="1:55" x14ac:dyDescent="0.2">
      <c r="A4071" s="3" t="str">
        <f t="shared" si="63"/>
        <v>SwedenAR5_FAO2016</v>
      </c>
      <c r="B4071" t="s">
        <v>193</v>
      </c>
      <c r="C4071" t="s">
        <v>194</v>
      </c>
      <c r="D4071" t="s">
        <v>145</v>
      </c>
      <c r="E4071" t="s">
        <v>21</v>
      </c>
      <c r="F4071">
        <v>37.478547707295704</v>
      </c>
      <c r="G4071">
        <v>3.7769048342622988</v>
      </c>
      <c r="H4071" t="s">
        <v>135</v>
      </c>
      <c r="I4071" t="s">
        <v>53</v>
      </c>
      <c r="J4071">
        <v>7.9238089905898283E-4</v>
      </c>
      <c r="K4071">
        <v>1.042657177556602</v>
      </c>
      <c r="L4071">
        <v>3.2870530134402595E-2</v>
      </c>
      <c r="M4071"/>
      <c r="N4071">
        <v>4.481438334263544E-2</v>
      </c>
      <c r="O4071">
        <v>-0.12034209103364005</v>
      </c>
      <c r="P4071"/>
      <c r="Q4071">
        <v>0.94631430000000005</v>
      </c>
      <c r="R4071">
        <v>3.0821504000000002</v>
      </c>
      <c r="S4071">
        <v>3.127583</v>
      </c>
      <c r="T4071">
        <v>4.894012</v>
      </c>
      <c r="U4071"/>
      <c r="V4071"/>
      <c r="W4071"/>
      <c r="X4071">
        <v>23.845359999999999</v>
      </c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/>
      <c r="AV4071"/>
      <c r="AW4071"/>
      <c r="AX4071"/>
      <c r="AY4071"/>
      <c r="AZ4071"/>
      <c r="BA4071"/>
      <c r="BB4071"/>
      <c r="BC4071"/>
    </row>
    <row r="4072" spans="1:55" x14ac:dyDescent="0.2">
      <c r="A4072" s="3" t="str">
        <f t="shared" si="63"/>
        <v>SwedenAR5_FAO2017</v>
      </c>
      <c r="B4072" t="s">
        <v>193</v>
      </c>
      <c r="C4072" t="s">
        <v>194</v>
      </c>
      <c r="D4072" t="s">
        <v>145</v>
      </c>
      <c r="E4072" t="s">
        <v>20</v>
      </c>
      <c r="F4072">
        <v>37.238136870933687</v>
      </c>
      <c r="G4072">
        <v>3.7024512836768104</v>
      </c>
      <c r="H4072" t="s">
        <v>209</v>
      </c>
      <c r="I4072" t="s">
        <v>57</v>
      </c>
      <c r="J4072">
        <v>7.7644140885261333E-4</v>
      </c>
      <c r="K4072">
        <v>1.0390666034038964</v>
      </c>
      <c r="L4072">
        <v>3.1520682018852872E-2</v>
      </c>
      <c r="M4072"/>
      <c r="N4072">
        <v>4.3223913421306527E-2</v>
      </c>
      <c r="O4072">
        <v>-0.11381119884405579</v>
      </c>
      <c r="P4072"/>
      <c r="Q4072">
        <v>0.92701559999999994</v>
      </c>
      <c r="R4072">
        <v>3.1057572000000002</v>
      </c>
      <c r="S4072">
        <v>3.2446069999999998</v>
      </c>
      <c r="T4072">
        <v>4.9628028000000004</v>
      </c>
      <c r="U4072"/>
      <c r="V4072"/>
      <c r="W4072"/>
      <c r="X4072">
        <v>23.845359999999999</v>
      </c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/>
      <c r="AU4072"/>
      <c r="AV4072"/>
      <c r="AW4072"/>
      <c r="AX4072"/>
      <c r="AY4072"/>
      <c r="AZ4072"/>
      <c r="BA4072"/>
      <c r="BB4072"/>
      <c r="BC4072"/>
    </row>
    <row r="4073" spans="1:55" x14ac:dyDescent="0.2">
      <c r="A4073" s="3" t="str">
        <f t="shared" si="63"/>
        <v>SwedenAR5_FAO2018</v>
      </c>
      <c r="B4073" t="s">
        <v>193</v>
      </c>
      <c r="C4073" t="s">
        <v>194</v>
      </c>
      <c r="D4073" t="s">
        <v>145</v>
      </c>
      <c r="E4073" t="s">
        <v>19</v>
      </c>
      <c r="F4073">
        <v>35.167520083564966</v>
      </c>
      <c r="G4073">
        <v>3.4561946395982401</v>
      </c>
      <c r="H4073" t="s">
        <v>259</v>
      </c>
      <c r="I4073" t="s">
        <v>69</v>
      </c>
      <c r="J4073">
        <v>7.1575271218239699E-4</v>
      </c>
      <c r="K4073">
        <v>1.0307678301622849</v>
      </c>
      <c r="L4073">
        <v>3.1722544214355768E-2</v>
      </c>
      <c r="M4073"/>
      <c r="N4073">
        <v>4.9266425382371373E-2</v>
      </c>
      <c r="O4073">
        <v>-0.11175679975901189</v>
      </c>
      <c r="P4073"/>
      <c r="Q4073">
        <v>0.92304439999999999</v>
      </c>
      <c r="R4073">
        <v>3.0614920000000003</v>
      </c>
      <c r="S4073">
        <v>3.0755105</v>
      </c>
      <c r="T4073">
        <v>5.1866441000000005</v>
      </c>
      <c r="U4073"/>
      <c r="V4073"/>
      <c r="W4073">
        <v>9.0477999999999999E-3</v>
      </c>
      <c r="X4073">
        <v>23.845359999999999</v>
      </c>
      <c r="Y4073">
        <v>5.6503000000000005E-3</v>
      </c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  <c r="AW4073"/>
      <c r="AX4073"/>
      <c r="AY4073"/>
      <c r="AZ4073"/>
      <c r="BA4073"/>
      <c r="BB4073"/>
      <c r="BC4073"/>
    </row>
    <row r="4074" spans="1:55" x14ac:dyDescent="0.2">
      <c r="A4074" s="3" t="str">
        <f t="shared" si="63"/>
        <v>SwedenAR5_FAO2019</v>
      </c>
      <c r="B4074" t="s">
        <v>193</v>
      </c>
      <c r="C4074" t="s">
        <v>194</v>
      </c>
      <c r="D4074" t="s">
        <v>145</v>
      </c>
      <c r="E4074" t="s">
        <v>18</v>
      </c>
      <c r="F4074">
        <v>34.556318351225634</v>
      </c>
      <c r="G4074">
        <v>3.3618735521876673</v>
      </c>
      <c r="H4074" t="s">
        <v>198</v>
      </c>
      <c r="I4074" t="s">
        <v>67</v>
      </c>
      <c r="J4074">
        <v>6.9954135250074824E-4</v>
      </c>
      <c r="K4074">
        <v>1.0287267565249318</v>
      </c>
      <c r="L4074">
        <v>3.0600335993513146E-2</v>
      </c>
      <c r="M4074"/>
      <c r="N4074">
        <v>4.2903239546854571E-2</v>
      </c>
      <c r="O4074">
        <v>-0.10223033206529954</v>
      </c>
      <c r="P4074"/>
      <c r="Q4074">
        <v>0.92292800000000008</v>
      </c>
      <c r="R4074">
        <v>2.9876364000000004</v>
      </c>
      <c r="S4074">
        <v>3.2510994999999996</v>
      </c>
      <c r="T4074">
        <v>5.3012300999999997</v>
      </c>
      <c r="U4074"/>
      <c r="V4074"/>
      <c r="W4074"/>
      <c r="X4074">
        <v>23.845359999999999</v>
      </c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/>
      <c r="AW4074"/>
      <c r="AX4074"/>
      <c r="AY4074"/>
      <c r="AZ4074"/>
      <c r="BA4074"/>
      <c r="BB4074"/>
      <c r="BC4074"/>
    </row>
    <row r="4075" spans="1:55" x14ac:dyDescent="0.2">
      <c r="A4075" s="3" t="str">
        <f t="shared" si="63"/>
        <v>SwedenAR5_FAO2020</v>
      </c>
      <c r="B4075" t="s">
        <v>193</v>
      </c>
      <c r="C4075" t="s">
        <v>194</v>
      </c>
      <c r="D4075" t="s">
        <v>145</v>
      </c>
      <c r="E4075" t="s">
        <v>107</v>
      </c>
      <c r="F4075">
        <v>33.295737742380396</v>
      </c>
      <c r="G4075">
        <v>3.2159100077423908</v>
      </c>
      <c r="H4075" t="s">
        <v>77</v>
      </c>
      <c r="I4075" t="s">
        <v>59</v>
      </c>
      <c r="J4075">
        <v>7.0902840516043244E-4</v>
      </c>
      <c r="K4075">
        <v>1.0297390708642093</v>
      </c>
      <c r="L4075">
        <v>3.0011850148954869E-2</v>
      </c>
      <c r="M4075"/>
      <c r="N4075">
        <v>4.1974682011658694E-2</v>
      </c>
      <c r="O4075">
        <v>-0.10172560302482282</v>
      </c>
      <c r="P4075"/>
      <c r="Q4075">
        <v>0.90664470000000008</v>
      </c>
      <c r="R4075">
        <v>2.9561055999999999</v>
      </c>
      <c r="S4075">
        <v>3.4136504999999997</v>
      </c>
      <c r="T4075">
        <v>5.3143804000000001</v>
      </c>
      <c r="U4075"/>
      <c r="V4075"/>
      <c r="W4075"/>
      <c r="X4075">
        <v>23.845359999999999</v>
      </c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/>
      <c r="AW4075"/>
      <c r="AX4075"/>
      <c r="AY4075"/>
      <c r="AZ4075"/>
      <c r="BA4075"/>
      <c r="BB4075"/>
      <c r="BC4075"/>
    </row>
    <row r="4076" spans="1:55" x14ac:dyDescent="0.2">
      <c r="A4076" s="3" t="str">
        <f t="shared" si="63"/>
        <v>SwedenAR6_FAO1990</v>
      </c>
      <c r="B4076" t="s">
        <v>193</v>
      </c>
      <c r="C4076" t="s">
        <v>194</v>
      </c>
      <c r="D4076" t="s">
        <v>300</v>
      </c>
      <c r="E4076" t="s">
        <v>79</v>
      </c>
      <c r="F4076">
        <v>73.779747784455381</v>
      </c>
      <c r="G4076">
        <v>8.6203026211459122</v>
      </c>
      <c r="H4076" t="s">
        <v>171</v>
      </c>
      <c r="I4076" t="s">
        <v>32</v>
      </c>
      <c r="J4076">
        <v>2.2513764996882324E-3</v>
      </c>
      <c r="K4076">
        <v>0.72547177183495348</v>
      </c>
      <c r="L4076">
        <v>5.3815762367557127E-2</v>
      </c>
      <c r="M4076"/>
      <c r="N4076">
        <v>2.8327181132819419E-2</v>
      </c>
      <c r="O4076">
        <v>0.19238528466466995</v>
      </c>
      <c r="P4076"/>
      <c r="Q4076">
        <v>1.3036479599999999</v>
      </c>
      <c r="R4076">
        <v>3.8139812800000001</v>
      </c>
      <c r="S4076">
        <v>3.3449871</v>
      </c>
      <c r="T4076">
        <v>3.7659720999999999</v>
      </c>
      <c r="U4076"/>
      <c r="V4076"/>
      <c r="W4076">
        <v>2.1441400000000001E-3</v>
      </c>
      <c r="X4076">
        <v>34.6054757</v>
      </c>
      <c r="Y4076">
        <v>3.5147999999999993E-4</v>
      </c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  <c r="AW4076"/>
      <c r="AX4076"/>
      <c r="AY4076"/>
      <c r="AZ4076"/>
      <c r="BA4076"/>
      <c r="BB4076"/>
      <c r="BC4076"/>
    </row>
    <row r="4077" spans="1:55" x14ac:dyDescent="0.2">
      <c r="A4077" s="3" t="str">
        <f t="shared" si="63"/>
        <v>SwedenAR6_FAO1991</v>
      </c>
      <c r="B4077" t="s">
        <v>193</v>
      </c>
      <c r="C4077" t="s">
        <v>194</v>
      </c>
      <c r="D4077" t="s">
        <v>300</v>
      </c>
      <c r="E4077" t="s">
        <v>78</v>
      </c>
      <c r="F4077">
        <v>74.390683804012326</v>
      </c>
      <c r="G4077">
        <v>8.6326385707959012</v>
      </c>
      <c r="H4077" t="s">
        <v>204</v>
      </c>
      <c r="I4077" t="s">
        <v>226</v>
      </c>
      <c r="J4077">
        <v>2.2574068380324433E-3</v>
      </c>
      <c r="K4077">
        <v>0.73349244363008681</v>
      </c>
      <c r="L4077">
        <v>5.4121534648766623E-2</v>
      </c>
      <c r="M4077"/>
      <c r="N4077">
        <v>2.6805043377519749E-2</v>
      </c>
      <c r="O4077">
        <v>0.18558097834362677</v>
      </c>
      <c r="P4077"/>
      <c r="Q4077">
        <v>1.2538038200000001</v>
      </c>
      <c r="R4077">
        <v>3.7267318399999998</v>
      </c>
      <c r="S4077">
        <v>3.0969665999999996</v>
      </c>
      <c r="T4077">
        <v>3.7659720999999999</v>
      </c>
      <c r="U4077"/>
      <c r="V4077"/>
      <c r="W4077">
        <v>2.1441400000000001E-3</v>
      </c>
      <c r="X4077">
        <v>34.6054757</v>
      </c>
      <c r="Y4077">
        <v>3.5147999999999993E-4</v>
      </c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  <c r="AW4077"/>
      <c r="AX4077"/>
      <c r="AY4077"/>
      <c r="AZ4077"/>
      <c r="BA4077"/>
      <c r="BB4077"/>
      <c r="BC4077"/>
    </row>
    <row r="4078" spans="1:55" x14ac:dyDescent="0.2">
      <c r="A4078" s="3" t="str">
        <f t="shared" si="63"/>
        <v>SwedenAR6_FAO1992</v>
      </c>
      <c r="B4078" t="s">
        <v>193</v>
      </c>
      <c r="C4078" t="s">
        <v>194</v>
      </c>
      <c r="D4078" t="s">
        <v>300</v>
      </c>
      <c r="E4078" t="s">
        <v>76</v>
      </c>
      <c r="F4078">
        <v>77.15177736988727</v>
      </c>
      <c r="G4078">
        <v>8.9006900119585222</v>
      </c>
      <c r="H4078" t="s">
        <v>121</v>
      </c>
      <c r="I4078" t="s">
        <v>226</v>
      </c>
      <c r="J4078">
        <v>2.3482735512311932E-3</v>
      </c>
      <c r="K4078">
        <v>0.74088906405538513</v>
      </c>
      <c r="L4078">
        <v>5.2184863608151541E-2</v>
      </c>
      <c r="M4078"/>
      <c r="N4078">
        <v>2.5048723837725679E-2</v>
      </c>
      <c r="O4078">
        <v>0.18187734849873755</v>
      </c>
      <c r="P4078"/>
      <c r="Q4078">
        <v>1.2872869799999997</v>
      </c>
      <c r="R4078">
        <v>3.8381457600000002</v>
      </c>
      <c r="S4078">
        <v>3.1782933</v>
      </c>
      <c r="T4078">
        <v>3.7659720999999999</v>
      </c>
      <c r="U4078"/>
      <c r="V4078"/>
      <c r="W4078">
        <v>2.1441400000000001E-3</v>
      </c>
      <c r="X4078">
        <v>34.6054757</v>
      </c>
      <c r="Y4078">
        <v>3.5147999999999993E-4</v>
      </c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  <c r="AW4078"/>
      <c r="AX4078"/>
      <c r="AY4078"/>
      <c r="AZ4078"/>
      <c r="BA4078"/>
      <c r="BB4078"/>
      <c r="BC4078"/>
    </row>
    <row r="4079" spans="1:55" x14ac:dyDescent="0.2">
      <c r="A4079" s="3" t="str">
        <f t="shared" si="63"/>
        <v>SwedenAR6_FAO1993</v>
      </c>
      <c r="B4079" t="s">
        <v>193</v>
      </c>
      <c r="C4079" t="s">
        <v>194</v>
      </c>
      <c r="D4079" t="s">
        <v>300</v>
      </c>
      <c r="E4079" t="s">
        <v>73</v>
      </c>
      <c r="F4079">
        <v>77.023288858866067</v>
      </c>
      <c r="G4079">
        <v>8.8344038493125261</v>
      </c>
      <c r="H4079" t="s">
        <v>241</v>
      </c>
      <c r="I4079" t="s">
        <v>223</v>
      </c>
      <c r="J4079">
        <v>2.3333104300976011E-3</v>
      </c>
      <c r="K4079">
        <v>0.73912303075475128</v>
      </c>
      <c r="L4079">
        <v>5.0626651470199444E-2</v>
      </c>
      <c r="M4079"/>
      <c r="N4079">
        <v>2.4853271095235101E-2</v>
      </c>
      <c r="O4079">
        <v>0.1853970466798141</v>
      </c>
      <c r="P4079"/>
      <c r="Q4079">
        <v>1.2923983999999999</v>
      </c>
      <c r="R4079">
        <v>3.8922547199999999</v>
      </c>
      <c r="S4079">
        <v>3.3667997999999999</v>
      </c>
      <c r="T4079">
        <v>3.7652658000000003</v>
      </c>
      <c r="U4079"/>
      <c r="V4079"/>
      <c r="W4079">
        <v>2.1441400000000001E-3</v>
      </c>
      <c r="X4079">
        <v>34.6054757</v>
      </c>
      <c r="Y4079">
        <v>3.5147999999999993E-4</v>
      </c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  <c r="AW4079"/>
      <c r="AX4079"/>
      <c r="AY4079"/>
      <c r="AZ4079"/>
      <c r="BA4079"/>
      <c r="BB4079"/>
      <c r="BC4079"/>
    </row>
    <row r="4080" spans="1:55" x14ac:dyDescent="0.2">
      <c r="A4080" s="3" t="str">
        <f t="shared" si="63"/>
        <v>SwedenAR6_FAO1994</v>
      </c>
      <c r="B4080" t="s">
        <v>193</v>
      </c>
      <c r="C4080" t="s">
        <v>194</v>
      </c>
      <c r="D4080" t="s">
        <v>300</v>
      </c>
      <c r="E4080" t="s">
        <v>70</v>
      </c>
      <c r="F4080">
        <v>78.773731209083365</v>
      </c>
      <c r="G4080">
        <v>8.9711899399291717</v>
      </c>
      <c r="H4080" t="s">
        <v>121</v>
      </c>
      <c r="I4080" t="s">
        <v>223</v>
      </c>
      <c r="J4080">
        <v>2.3671903081505948E-3</v>
      </c>
      <c r="K4080">
        <v>0.74794463641756548</v>
      </c>
      <c r="L4080">
        <v>4.7591393780699577E-2</v>
      </c>
      <c r="M4080"/>
      <c r="N4080">
        <v>2.4090961415385807E-2</v>
      </c>
      <c r="O4080">
        <v>0.18037300838634907</v>
      </c>
      <c r="P4080"/>
      <c r="Q4080">
        <v>1.3009743200000001</v>
      </c>
      <c r="R4080">
        <v>3.9053705599999997</v>
      </c>
      <c r="S4080">
        <v>3.2766006000000001</v>
      </c>
      <c r="T4080">
        <v>3.7646473999999999</v>
      </c>
      <c r="U4080"/>
      <c r="V4080"/>
      <c r="W4080">
        <v>2.1441400000000001E-3</v>
      </c>
      <c r="X4080">
        <v>34.6054757</v>
      </c>
      <c r="Y4080">
        <v>3.5147999999999993E-4</v>
      </c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/>
      <c r="AU4080"/>
      <c r="AV4080"/>
      <c r="AW4080"/>
      <c r="AX4080"/>
      <c r="AY4080"/>
      <c r="AZ4080"/>
      <c r="BA4080"/>
      <c r="BB4080"/>
      <c r="BC4080"/>
    </row>
    <row r="4081" spans="1:55" x14ac:dyDescent="0.2">
      <c r="A4081" s="3" t="str">
        <f t="shared" si="63"/>
        <v>SwedenAR6_FAO1995</v>
      </c>
      <c r="B4081" t="s">
        <v>193</v>
      </c>
      <c r="C4081" t="s">
        <v>194</v>
      </c>
      <c r="D4081" t="s">
        <v>300</v>
      </c>
      <c r="E4081" t="s">
        <v>68</v>
      </c>
      <c r="F4081">
        <v>78.259770226320356</v>
      </c>
      <c r="G4081">
        <v>8.8660146202800725</v>
      </c>
      <c r="H4081" t="s">
        <v>241</v>
      </c>
      <c r="I4081" t="s">
        <v>223</v>
      </c>
      <c r="J4081">
        <v>2.2985854055026403E-3</v>
      </c>
      <c r="K4081">
        <v>0.74794974506288636</v>
      </c>
      <c r="L4081">
        <v>4.7815815813543543E-2</v>
      </c>
      <c r="M4081"/>
      <c r="N4081">
        <v>2.6085956197011789E-2</v>
      </c>
      <c r="O4081">
        <v>0.17814848292655819</v>
      </c>
      <c r="P4081"/>
      <c r="Q4081">
        <v>1.2690405999999999</v>
      </c>
      <c r="R4081">
        <v>3.7781180799999996</v>
      </c>
      <c r="S4081">
        <v>3.1414928999999998</v>
      </c>
      <c r="T4081">
        <v>3.7801975000000003</v>
      </c>
      <c r="U4081"/>
      <c r="V4081"/>
      <c r="W4081">
        <v>2.1441400000000001E-3</v>
      </c>
      <c r="X4081">
        <v>34.6054757</v>
      </c>
      <c r="Y4081">
        <v>3.5147999999999993E-4</v>
      </c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  <c r="AW4081"/>
      <c r="AX4081"/>
      <c r="AY4081"/>
      <c r="AZ4081"/>
      <c r="BA4081"/>
      <c r="BB4081"/>
      <c r="BC4081"/>
    </row>
    <row r="4082" spans="1:55" x14ac:dyDescent="0.2">
      <c r="A4082" s="3" t="str">
        <f t="shared" si="63"/>
        <v>SwedenAR6_FAO1996</v>
      </c>
      <c r="B4082" t="s">
        <v>193</v>
      </c>
      <c r="C4082" t="s">
        <v>194</v>
      </c>
      <c r="D4082" t="s">
        <v>300</v>
      </c>
      <c r="E4082" t="s">
        <v>65</v>
      </c>
      <c r="F4082">
        <v>83.835863870668703</v>
      </c>
      <c r="G4082">
        <v>9.4826244583098767</v>
      </c>
      <c r="H4082" t="s">
        <v>217</v>
      </c>
      <c r="I4082" t="s">
        <v>121</v>
      </c>
      <c r="J4082">
        <v>2.4364853429463631E-3</v>
      </c>
      <c r="K4082">
        <v>0.76443781254747822</v>
      </c>
      <c r="L4082">
        <v>4.4228406191253268E-2</v>
      </c>
      <c r="M4082"/>
      <c r="N4082">
        <v>2.3219538152347459E-2</v>
      </c>
      <c r="O4082">
        <v>0.16811424310892092</v>
      </c>
      <c r="P4082"/>
      <c r="Q4082">
        <v>1.2686360400000001</v>
      </c>
      <c r="R4082">
        <v>3.77602912</v>
      </c>
      <c r="S4082">
        <v>3.2878208999999998</v>
      </c>
      <c r="T4082">
        <v>3.7833721999999996</v>
      </c>
      <c r="U4082"/>
      <c r="V4082"/>
      <c r="W4082">
        <v>1.69948E-3</v>
      </c>
      <c r="X4082">
        <v>34.6054757</v>
      </c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/>
      <c r="AU4082"/>
      <c r="AV4082"/>
      <c r="AW4082"/>
      <c r="AX4082"/>
      <c r="AY4082"/>
      <c r="AZ4082"/>
      <c r="BA4082"/>
      <c r="BB4082"/>
      <c r="BC4082"/>
    </row>
    <row r="4083" spans="1:55" x14ac:dyDescent="0.2">
      <c r="A4083" s="3" t="str">
        <f t="shared" si="63"/>
        <v>SwedenAR6_FAO1997</v>
      </c>
      <c r="B4083" t="s">
        <v>193</v>
      </c>
      <c r="C4083" t="s">
        <v>194</v>
      </c>
      <c r="D4083" t="s">
        <v>300</v>
      </c>
      <c r="E4083" t="s">
        <v>64</v>
      </c>
      <c r="F4083">
        <v>77.498758168523679</v>
      </c>
      <c r="G4083">
        <v>8.7608201444353071</v>
      </c>
      <c r="H4083" t="s">
        <v>223</v>
      </c>
      <c r="I4083" t="s">
        <v>226</v>
      </c>
      <c r="J4083">
        <v>2.1671089059084837E-3</v>
      </c>
      <c r="K4083">
        <v>0.7473750061056742</v>
      </c>
      <c r="L4083">
        <v>4.7353821272140738E-2</v>
      </c>
      <c r="M4083"/>
      <c r="N4083">
        <v>2.3524369281525605E-2</v>
      </c>
      <c r="O4083">
        <v>0.18174680334065949</v>
      </c>
      <c r="P4083"/>
      <c r="Q4083">
        <v>1.2671091400000001</v>
      </c>
      <c r="R4083">
        <v>3.7599974399999998</v>
      </c>
      <c r="S4083">
        <v>3.2837258999999999</v>
      </c>
      <c r="T4083">
        <v>3.7903263000000003</v>
      </c>
      <c r="U4083"/>
      <c r="V4083"/>
      <c r="W4083">
        <v>1.21744E-3</v>
      </c>
      <c r="X4083">
        <v>34.6054757</v>
      </c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/>
      <c r="AU4083"/>
      <c r="AV4083"/>
      <c r="AW4083"/>
      <c r="AX4083"/>
      <c r="AY4083"/>
      <c r="AZ4083"/>
      <c r="BA4083"/>
      <c r="BB4083"/>
      <c r="BC4083"/>
    </row>
    <row r="4084" spans="1:55" x14ac:dyDescent="0.2">
      <c r="A4084" s="3" t="str">
        <f t="shared" si="63"/>
        <v>SwedenAR6_FAO1998</v>
      </c>
      <c r="B4084" t="s">
        <v>193</v>
      </c>
      <c r="C4084" t="s">
        <v>194</v>
      </c>
      <c r="D4084" t="s">
        <v>300</v>
      </c>
      <c r="E4084" t="s">
        <v>62</v>
      </c>
      <c r="F4084">
        <v>78.289699470836965</v>
      </c>
      <c r="G4084">
        <v>8.8453202405562337</v>
      </c>
      <c r="H4084" t="s">
        <v>121</v>
      </c>
      <c r="I4084" t="s">
        <v>226</v>
      </c>
      <c r="J4084">
        <v>2.2203035275132547E-3</v>
      </c>
      <c r="K4084">
        <v>0.75187536712294456</v>
      </c>
      <c r="L4084">
        <v>4.6110423174343003E-2</v>
      </c>
      <c r="M4084"/>
      <c r="N4084">
        <v>2.462689752924898E-2</v>
      </c>
      <c r="O4084">
        <v>0.17738731217346354</v>
      </c>
      <c r="P4084"/>
      <c r="Q4084">
        <v>1.2288994599999998</v>
      </c>
      <c r="R4084">
        <v>3.6522283199999999</v>
      </c>
      <c r="S4084">
        <v>3.1835621999999999</v>
      </c>
      <c r="T4084">
        <v>3.8105837999999999</v>
      </c>
      <c r="U4084"/>
      <c r="V4084"/>
      <c r="W4084">
        <v>9.5596999999999991E-3</v>
      </c>
      <c r="X4084">
        <v>34.6054757</v>
      </c>
      <c r="Y4084">
        <v>1.7981999999999997E-4</v>
      </c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/>
      <c r="AU4084"/>
      <c r="AV4084"/>
      <c r="AW4084"/>
      <c r="AX4084"/>
      <c r="AY4084"/>
      <c r="AZ4084"/>
      <c r="BA4084"/>
      <c r="BB4084"/>
      <c r="BC4084"/>
    </row>
    <row r="4085" spans="1:55" x14ac:dyDescent="0.2">
      <c r="A4085" s="3" t="str">
        <f t="shared" si="63"/>
        <v>SwedenAR6_FAO1999</v>
      </c>
      <c r="B4085" t="s">
        <v>193</v>
      </c>
      <c r="C4085" t="s">
        <v>194</v>
      </c>
      <c r="D4085" t="s">
        <v>300</v>
      </c>
      <c r="E4085" t="s">
        <v>60</v>
      </c>
      <c r="F4085">
        <v>76.855681735463605</v>
      </c>
      <c r="G4085">
        <v>8.6765381552575267</v>
      </c>
      <c r="H4085" t="s">
        <v>121</v>
      </c>
      <c r="I4085" t="s">
        <v>32</v>
      </c>
      <c r="J4085">
        <v>2.1797636782240463E-3</v>
      </c>
      <c r="K4085">
        <v>0.75059344231335245</v>
      </c>
      <c r="L4085">
        <v>4.5074061952976405E-2</v>
      </c>
      <c r="M4085"/>
      <c r="N4085">
        <v>2.3984389425686758E-2</v>
      </c>
      <c r="O4085">
        <v>0.18034810630798434</v>
      </c>
      <c r="P4085"/>
      <c r="Q4085">
        <v>1.18996788</v>
      </c>
      <c r="R4085">
        <v>3.60829216</v>
      </c>
      <c r="S4085">
        <v>3.1504745999999999</v>
      </c>
      <c r="T4085">
        <v>3.8666464</v>
      </c>
      <c r="U4085"/>
      <c r="V4085"/>
      <c r="W4085">
        <v>1.3536399999999999E-3</v>
      </c>
      <c r="X4085">
        <v>34.6054757</v>
      </c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/>
      <c r="AU4085"/>
      <c r="AV4085"/>
      <c r="AW4085"/>
      <c r="AX4085"/>
      <c r="AY4085"/>
      <c r="AZ4085"/>
      <c r="BA4085"/>
      <c r="BB4085"/>
      <c r="BC4085"/>
    </row>
    <row r="4086" spans="1:55" x14ac:dyDescent="0.2">
      <c r="A4086" s="3" t="str">
        <f t="shared" si="63"/>
        <v>SwedenAR6_FAO2000</v>
      </c>
      <c r="B4086" t="s">
        <v>193</v>
      </c>
      <c r="C4086" t="s">
        <v>194</v>
      </c>
      <c r="D4086" t="s">
        <v>300</v>
      </c>
      <c r="E4086" t="s">
        <v>58</v>
      </c>
      <c r="F4086">
        <v>72.914411757223149</v>
      </c>
      <c r="G4086">
        <v>8.2183854771422613</v>
      </c>
      <c r="H4086" t="s">
        <v>223</v>
      </c>
      <c r="I4086" t="s">
        <v>195</v>
      </c>
      <c r="J4086">
        <v>2.0268204552444805E-3</v>
      </c>
      <c r="K4086">
        <v>0.73563532936614762</v>
      </c>
      <c r="L4086">
        <v>4.6112319083782584E-2</v>
      </c>
      <c r="M4086"/>
      <c r="N4086">
        <v>2.6881077974407905E-2</v>
      </c>
      <c r="O4086">
        <v>0.19137127357566178</v>
      </c>
      <c r="P4086"/>
      <c r="Q4086">
        <v>1.13112312</v>
      </c>
      <c r="R4086">
        <v>3.52391232</v>
      </c>
      <c r="S4086">
        <v>3.1859373</v>
      </c>
      <c r="T4086">
        <v>3.9739024000000001</v>
      </c>
      <c r="U4086"/>
      <c r="V4086"/>
      <c r="W4086">
        <v>6.3183999999999994E-4</v>
      </c>
      <c r="X4086">
        <v>34.6054757</v>
      </c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/>
      <c r="AW4086"/>
      <c r="AX4086"/>
      <c r="AY4086"/>
      <c r="AZ4086"/>
      <c r="BA4086"/>
      <c r="BB4086"/>
      <c r="BC4086"/>
    </row>
    <row r="4087" spans="1:55" x14ac:dyDescent="0.2">
      <c r="A4087" s="3" t="str">
        <f t="shared" si="63"/>
        <v>SwedenAR6_FAO2001</v>
      </c>
      <c r="B4087" t="s">
        <v>193</v>
      </c>
      <c r="C4087" t="s">
        <v>194</v>
      </c>
      <c r="D4087" t="s">
        <v>300</v>
      </c>
      <c r="E4087" t="s">
        <v>55</v>
      </c>
      <c r="F4087">
        <v>58.1363873631011</v>
      </c>
      <c r="G4087">
        <v>6.5351448706043076</v>
      </c>
      <c r="H4087" t="s">
        <v>44</v>
      </c>
      <c r="I4087" t="s">
        <v>36</v>
      </c>
      <c r="J4087">
        <v>1.61300086487134E-3</v>
      </c>
      <c r="K4087">
        <v>0.9072824677784822</v>
      </c>
      <c r="L4087">
        <v>5.6803236251809879E-2</v>
      </c>
      <c r="M4087"/>
      <c r="N4087">
        <v>3.1997621571316914E-2</v>
      </c>
      <c r="O4087">
        <v>3.9166743983909992E-3</v>
      </c>
      <c r="P4087"/>
      <c r="Q4087">
        <v>1.1124332400000001</v>
      </c>
      <c r="R4087">
        <v>3.4609742399999996</v>
      </c>
      <c r="S4087">
        <v>3.1114902</v>
      </c>
      <c r="T4087">
        <v>3.9838781000000001</v>
      </c>
      <c r="U4087"/>
      <c r="V4087"/>
      <c r="W4087"/>
      <c r="X4087">
        <v>36.621012999999998</v>
      </c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/>
      <c r="AU4087"/>
      <c r="AV4087"/>
      <c r="AW4087"/>
      <c r="AX4087"/>
      <c r="AY4087"/>
      <c r="AZ4087"/>
      <c r="BA4087"/>
      <c r="BB4087"/>
      <c r="BC4087"/>
    </row>
    <row r="4088" spans="1:55" x14ac:dyDescent="0.2">
      <c r="A4088" s="3" t="str">
        <f t="shared" si="63"/>
        <v>SwedenAR6_FAO2002</v>
      </c>
      <c r="B4088" t="s">
        <v>193</v>
      </c>
      <c r="C4088" t="s">
        <v>194</v>
      </c>
      <c r="D4088" t="s">
        <v>300</v>
      </c>
      <c r="E4088" t="s">
        <v>52</v>
      </c>
      <c r="F4088">
        <v>59.396951653871028</v>
      </c>
      <c r="G4088">
        <v>6.655151951849076</v>
      </c>
      <c r="H4088" t="s">
        <v>41</v>
      </c>
      <c r="I4088" t="s">
        <v>36</v>
      </c>
      <c r="J4088">
        <v>1.6066382952869768E-3</v>
      </c>
      <c r="K4088">
        <v>0.91484307956920119</v>
      </c>
      <c r="L4088">
        <v>5.2144677715541383E-2</v>
      </c>
      <c r="M4088"/>
      <c r="N4088">
        <v>3.0007232945730492E-2</v>
      </c>
      <c r="O4088">
        <v>3.0050097695269152E-3</v>
      </c>
      <c r="P4088"/>
      <c r="Q4088">
        <v>1.09933422</v>
      </c>
      <c r="R4088">
        <v>3.4306598399999997</v>
      </c>
      <c r="S4088">
        <v>3.0859373999999997</v>
      </c>
      <c r="T4088">
        <v>3.9958353999999998</v>
      </c>
      <c r="U4088"/>
      <c r="V4088"/>
      <c r="W4088"/>
      <c r="X4088">
        <v>36.621012999999998</v>
      </c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/>
      <c r="AU4088"/>
      <c r="AV4088"/>
      <c r="AW4088"/>
      <c r="AX4088"/>
      <c r="AY4088"/>
      <c r="AZ4088"/>
      <c r="BA4088"/>
      <c r="BB4088"/>
      <c r="BC4088"/>
    </row>
    <row r="4089" spans="1:55" x14ac:dyDescent="0.2">
      <c r="A4089" s="3" t="str">
        <f t="shared" si="63"/>
        <v>SwedenAR6_FAO2003</v>
      </c>
      <c r="B4089" t="s">
        <v>193</v>
      </c>
      <c r="C4089" t="s">
        <v>194</v>
      </c>
      <c r="D4089" t="s">
        <v>300</v>
      </c>
      <c r="E4089" t="s">
        <v>50</v>
      </c>
      <c r="F4089">
        <v>60.429557417169342</v>
      </c>
      <c r="G4089">
        <v>6.7457035779247594</v>
      </c>
      <c r="H4089" t="s">
        <v>129</v>
      </c>
      <c r="I4089" t="s">
        <v>40</v>
      </c>
      <c r="J4089">
        <v>1.5919691111535962E-3</v>
      </c>
      <c r="K4089">
        <v>0.92074274975166137</v>
      </c>
      <c r="L4089">
        <v>4.8536442771424312E-2</v>
      </c>
      <c r="M4089"/>
      <c r="N4089">
        <v>2.8258262550882495E-2</v>
      </c>
      <c r="O4089">
        <v>2.4625449260318338E-3</v>
      </c>
      <c r="P4089"/>
      <c r="Q4089">
        <v>1.0858716799999999</v>
      </c>
      <c r="R4089">
        <v>3.3698569599999999</v>
      </c>
      <c r="S4089">
        <v>3.0516486</v>
      </c>
      <c r="T4089">
        <v>4.0369257999999997</v>
      </c>
      <c r="U4089"/>
      <c r="V4089"/>
      <c r="W4089"/>
      <c r="X4089">
        <v>36.621012999999998</v>
      </c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/>
      <c r="AV4089"/>
      <c r="AW4089"/>
      <c r="AX4089"/>
      <c r="AY4089"/>
      <c r="AZ4089"/>
      <c r="BA4089"/>
      <c r="BB4089"/>
      <c r="BC4089"/>
    </row>
    <row r="4090" spans="1:55" x14ac:dyDescent="0.2">
      <c r="A4090" s="3" t="str">
        <f t="shared" si="63"/>
        <v>SwedenAR6_FAO2004</v>
      </c>
      <c r="B4090" t="s">
        <v>193</v>
      </c>
      <c r="C4090" t="s">
        <v>194</v>
      </c>
      <c r="D4090" t="s">
        <v>300</v>
      </c>
      <c r="E4090" t="s">
        <v>46</v>
      </c>
      <c r="F4090">
        <v>59.034533370874016</v>
      </c>
      <c r="G4090">
        <v>6.5641107336900291</v>
      </c>
      <c r="H4090" t="s">
        <v>122</v>
      </c>
      <c r="I4090" t="s">
        <v>40</v>
      </c>
      <c r="J4090">
        <v>1.4840016041929901E-3</v>
      </c>
      <c r="K4090">
        <v>0.91426837086876256</v>
      </c>
      <c r="L4090">
        <v>4.921151971758906E-2</v>
      </c>
      <c r="M4090"/>
      <c r="N4090">
        <v>3.0336710322361703E-2</v>
      </c>
      <c r="O4090">
        <v>6.183399091286749E-3</v>
      </c>
      <c r="P4090"/>
      <c r="Q4090">
        <v>1.07928874</v>
      </c>
      <c r="R4090">
        <v>3.4059295999999999</v>
      </c>
      <c r="S4090">
        <v>3.0709770000000001</v>
      </c>
      <c r="T4090">
        <v>4.1285964000000002</v>
      </c>
      <c r="U4090"/>
      <c r="V4090"/>
      <c r="W4090"/>
      <c r="X4090">
        <v>36.621012999999998</v>
      </c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/>
      <c r="AV4090"/>
      <c r="AW4090"/>
      <c r="AX4090"/>
      <c r="AY4090"/>
      <c r="AZ4090"/>
      <c r="BA4090"/>
      <c r="BB4090"/>
      <c r="BC4090"/>
    </row>
    <row r="4091" spans="1:55" x14ac:dyDescent="0.2">
      <c r="A4091" s="3" t="str">
        <f t="shared" si="63"/>
        <v>SwedenAR6_FAO2005</v>
      </c>
      <c r="B4091" t="s">
        <v>193</v>
      </c>
      <c r="C4091" t="s">
        <v>194</v>
      </c>
      <c r="D4091" t="s">
        <v>300</v>
      </c>
      <c r="E4091" t="s">
        <v>43</v>
      </c>
      <c r="F4091">
        <v>55.321955817259003</v>
      </c>
      <c r="G4091">
        <v>6.1267528313921193</v>
      </c>
      <c r="H4091" t="s">
        <v>112</v>
      </c>
      <c r="I4091" t="s">
        <v>42</v>
      </c>
      <c r="J4091">
        <v>1.3596139642603022E-3</v>
      </c>
      <c r="K4091">
        <v>0.91043710599875671</v>
      </c>
      <c r="L4091">
        <v>4.9141704679401335E-2</v>
      </c>
      <c r="M4091"/>
      <c r="N4091">
        <v>3.2970140024857333E-2</v>
      </c>
      <c r="O4091">
        <v>7.4510492969845545E-3</v>
      </c>
      <c r="P4091"/>
      <c r="Q4091">
        <v>1.06557916</v>
      </c>
      <c r="R4091">
        <v>3.3533982400000002</v>
      </c>
      <c r="S4091">
        <v>2.9706221999999998</v>
      </c>
      <c r="T4091">
        <v>4.2472803999999993</v>
      </c>
      <c r="U4091"/>
      <c r="V4091"/>
      <c r="W4091"/>
      <c r="X4091">
        <v>36.621012999999998</v>
      </c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/>
      <c r="AV4091"/>
      <c r="AW4091"/>
      <c r="AX4091"/>
      <c r="AY4091"/>
      <c r="AZ4091"/>
      <c r="BA4091"/>
      <c r="BB4091"/>
      <c r="BC4091"/>
    </row>
    <row r="4092" spans="1:55" x14ac:dyDescent="0.2">
      <c r="A4092" s="3" t="str">
        <f t="shared" si="63"/>
        <v>SwedenAR6_FAO2006</v>
      </c>
      <c r="B4092" t="s">
        <v>193</v>
      </c>
      <c r="C4092" t="s">
        <v>194</v>
      </c>
      <c r="D4092" t="s">
        <v>300</v>
      </c>
      <c r="E4092" t="s">
        <v>39</v>
      </c>
      <c r="F4092">
        <v>53.854571502441239</v>
      </c>
      <c r="G4092">
        <v>5.930790358294086</v>
      </c>
      <c r="H4092" t="s">
        <v>126</v>
      </c>
      <c r="I4092" t="s">
        <v>127</v>
      </c>
      <c r="J4092">
        <v>1.2776423154952691E-3</v>
      </c>
      <c r="K4092">
        <v>0.90828852850571917</v>
      </c>
      <c r="L4092">
        <v>4.8654111309381951E-2</v>
      </c>
      <c r="M4092"/>
      <c r="N4092">
        <v>3.6424403501104437E-2</v>
      </c>
      <c r="O4092">
        <v>6.6329566837943759E-3</v>
      </c>
      <c r="P4092"/>
      <c r="Q4092">
        <v>1.0294856399999999</v>
      </c>
      <c r="R4092">
        <v>3.3237747199999998</v>
      </c>
      <c r="S4092">
        <v>2.9077503</v>
      </c>
      <c r="T4092">
        <v>4.2853446999999996</v>
      </c>
      <c r="U4092"/>
      <c r="V4092"/>
      <c r="W4092">
        <v>2.0081399999999998E-3</v>
      </c>
      <c r="X4092">
        <v>36.621012999999998</v>
      </c>
      <c r="Y4092">
        <v>1.1907399999999998E-3</v>
      </c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/>
      <c r="AV4092"/>
      <c r="AW4092"/>
      <c r="AX4092"/>
      <c r="AY4092"/>
      <c r="AZ4092"/>
      <c r="BA4092"/>
      <c r="BB4092"/>
      <c r="BC4092"/>
    </row>
    <row r="4093" spans="1:55" x14ac:dyDescent="0.2">
      <c r="A4093" s="3" t="str">
        <f t="shared" si="63"/>
        <v>SwedenAR6_FAO2007</v>
      </c>
      <c r="B4093" t="s">
        <v>193</v>
      </c>
      <c r="C4093" t="s">
        <v>194</v>
      </c>
      <c r="D4093" t="s">
        <v>300</v>
      </c>
      <c r="E4093" t="s">
        <v>37</v>
      </c>
      <c r="F4093">
        <v>51.849129581350681</v>
      </c>
      <c r="G4093">
        <v>5.6677534049013376</v>
      </c>
      <c r="H4093" t="s">
        <v>48</v>
      </c>
      <c r="I4093" t="s">
        <v>44</v>
      </c>
      <c r="J4093">
        <v>1.2093758270087553E-3</v>
      </c>
      <c r="K4093">
        <v>0.91365729580553789</v>
      </c>
      <c r="L4093">
        <v>4.638989846155564E-2</v>
      </c>
      <c r="M4093"/>
      <c r="N4093">
        <v>3.1954898663910013E-2</v>
      </c>
      <c r="O4093">
        <v>7.9979070689964755E-3</v>
      </c>
      <c r="P4093"/>
      <c r="Q4093">
        <v>1.01279528</v>
      </c>
      <c r="R4093">
        <v>3.2407140800000001</v>
      </c>
      <c r="S4093">
        <v>2.992899</v>
      </c>
      <c r="T4093">
        <v>4.3252466000000007</v>
      </c>
      <c r="U4093"/>
      <c r="V4093"/>
      <c r="W4093"/>
      <c r="X4093">
        <v>36.621012999999998</v>
      </c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/>
      <c r="AV4093"/>
      <c r="AW4093"/>
      <c r="AX4093"/>
      <c r="AY4093"/>
      <c r="AZ4093"/>
      <c r="BA4093"/>
      <c r="BB4093"/>
      <c r="BC4093"/>
    </row>
    <row r="4094" spans="1:55" x14ac:dyDescent="0.2">
      <c r="A4094" s="3" t="str">
        <f t="shared" si="63"/>
        <v>SwedenAR6_FAO2008</v>
      </c>
      <c r="B4094" t="s">
        <v>193</v>
      </c>
      <c r="C4094" t="s">
        <v>194</v>
      </c>
      <c r="D4094" t="s">
        <v>300</v>
      </c>
      <c r="E4094" t="s">
        <v>33</v>
      </c>
      <c r="F4094">
        <v>50.766612414160129</v>
      </c>
      <c r="G4094">
        <v>5.5063569654814097</v>
      </c>
      <c r="H4094" t="s">
        <v>116</v>
      </c>
      <c r="I4094" t="s">
        <v>134</v>
      </c>
      <c r="J4094">
        <v>1.1781126635024219E-3</v>
      </c>
      <c r="K4094">
        <v>0.91158690999154057</v>
      </c>
      <c r="L4094">
        <v>4.1387918420250143E-2</v>
      </c>
      <c r="M4094"/>
      <c r="N4094">
        <v>3.4313219986333382E-2</v>
      </c>
      <c r="O4094">
        <v>1.2711951601875979E-2</v>
      </c>
      <c r="P4094"/>
      <c r="Q4094">
        <v>1.00065586</v>
      </c>
      <c r="R4094">
        <v>3.2391065600000002</v>
      </c>
      <c r="S4094">
        <v>3.1259591999999996</v>
      </c>
      <c r="T4094">
        <v>4.3825770000000004</v>
      </c>
      <c r="U4094"/>
      <c r="V4094"/>
      <c r="W4094"/>
      <c r="X4094">
        <v>36.621012999999998</v>
      </c>
      <c r="Y4094">
        <v>4.634E-5</v>
      </c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/>
      <c r="AV4094"/>
      <c r="AW4094"/>
      <c r="AX4094"/>
      <c r="AY4094"/>
      <c r="AZ4094"/>
      <c r="BA4094"/>
      <c r="BB4094"/>
      <c r="BC4094"/>
    </row>
    <row r="4095" spans="1:55" x14ac:dyDescent="0.2">
      <c r="A4095" s="3" t="str">
        <f t="shared" si="63"/>
        <v>SwedenAR6_FAO2009</v>
      </c>
      <c r="B4095" t="s">
        <v>193</v>
      </c>
      <c r="C4095" t="s">
        <v>194</v>
      </c>
      <c r="D4095" t="s">
        <v>300</v>
      </c>
      <c r="E4095" t="s">
        <v>31</v>
      </c>
      <c r="F4095">
        <v>47.290932557078229</v>
      </c>
      <c r="G4095">
        <v>5.0858586082915638</v>
      </c>
      <c r="H4095" t="s">
        <v>246</v>
      </c>
      <c r="I4095" t="s">
        <v>130</v>
      </c>
      <c r="J4095">
        <v>1.099124657863853E-3</v>
      </c>
      <c r="K4095">
        <v>0.91263479037184447</v>
      </c>
      <c r="L4095">
        <v>4.2000952909329231E-2</v>
      </c>
      <c r="M4095"/>
      <c r="N4095">
        <v>3.4424416626318691E-2</v>
      </c>
      <c r="O4095">
        <v>1.0939840092507638E-2</v>
      </c>
      <c r="P4095"/>
      <c r="Q4095">
        <v>0.97297216000000009</v>
      </c>
      <c r="R4095">
        <v>3.1937043199999997</v>
      </c>
      <c r="S4095">
        <v>2.887248</v>
      </c>
      <c r="T4095">
        <v>4.4791593000000001</v>
      </c>
      <c r="U4095"/>
      <c r="V4095"/>
      <c r="W4095"/>
      <c r="X4095">
        <v>36.621012999999998</v>
      </c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/>
      <c r="AV4095"/>
      <c r="AW4095"/>
      <c r="AX4095"/>
      <c r="AY4095"/>
      <c r="AZ4095"/>
      <c r="BA4095"/>
      <c r="BB4095"/>
      <c r="BC4095"/>
    </row>
    <row r="4096" spans="1:55" x14ac:dyDescent="0.2">
      <c r="A4096" s="3" t="str">
        <f t="shared" si="63"/>
        <v>SwedenAR6_FAO2010</v>
      </c>
      <c r="B4096" t="s">
        <v>193</v>
      </c>
      <c r="C4096" t="s">
        <v>194</v>
      </c>
      <c r="D4096" t="s">
        <v>300</v>
      </c>
      <c r="E4096" t="s">
        <v>30</v>
      </c>
      <c r="F4096">
        <v>52.926026249503792</v>
      </c>
      <c r="G4096">
        <v>5.6435610109635759</v>
      </c>
      <c r="H4096" t="s">
        <v>47</v>
      </c>
      <c r="I4096" t="s">
        <v>122</v>
      </c>
      <c r="J4096">
        <v>1.1818651673099873E-3</v>
      </c>
      <c r="K4096">
        <v>0.91524494110542254</v>
      </c>
      <c r="L4096">
        <v>3.5286446238086001E-2</v>
      </c>
      <c r="M4096"/>
      <c r="N4096">
        <v>3.2316051915951945E-2</v>
      </c>
      <c r="O4096">
        <v>1.7152560740539485E-2</v>
      </c>
      <c r="P4096"/>
      <c r="Q4096">
        <v>0.97081753999999998</v>
      </c>
      <c r="R4096">
        <v>3.18253056</v>
      </c>
      <c r="S4096">
        <v>3.0129918</v>
      </c>
      <c r="T4096">
        <v>4.6322223000000005</v>
      </c>
      <c r="U4096"/>
      <c r="V4096"/>
      <c r="W4096"/>
      <c r="X4096">
        <v>36.621012999999998</v>
      </c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/>
      <c r="AW4096"/>
      <c r="AX4096"/>
      <c r="AY4096"/>
      <c r="AZ4096"/>
      <c r="BA4096"/>
      <c r="BB4096"/>
      <c r="BC4096"/>
    </row>
    <row r="4097" spans="1:55" x14ac:dyDescent="0.2">
      <c r="A4097" s="3" t="str">
        <f t="shared" si="63"/>
        <v>SwedenAR6_FAO2011</v>
      </c>
      <c r="B4097" t="s">
        <v>193</v>
      </c>
      <c r="C4097" t="s">
        <v>194</v>
      </c>
      <c r="D4097" t="s">
        <v>300</v>
      </c>
      <c r="E4097" t="s">
        <v>29</v>
      </c>
      <c r="F4097">
        <v>37.961002725439911</v>
      </c>
      <c r="G4097">
        <v>4.0173718938751737</v>
      </c>
      <c r="H4097" t="s">
        <v>72</v>
      </c>
      <c r="I4097" t="s">
        <v>114</v>
      </c>
      <c r="J4097">
        <v>8.4515474129583914E-4</v>
      </c>
      <c r="K4097">
        <v>1.1845562391055016</v>
      </c>
      <c r="L4097">
        <v>4.5801700604760971E-2</v>
      </c>
      <c r="M4097"/>
      <c r="N4097">
        <v>3.9113958963917048E-2</v>
      </c>
      <c r="O4097">
        <v>-0.26947189867417959</v>
      </c>
      <c r="P4097"/>
      <c r="Q4097">
        <v>0.95879773999999995</v>
      </c>
      <c r="R4097">
        <v>3.1534184000000001</v>
      </c>
      <c r="S4097">
        <v>3.0866471999999998</v>
      </c>
      <c r="T4097">
        <v>4.7538171</v>
      </c>
      <c r="U4097"/>
      <c r="V4097"/>
      <c r="W4097"/>
      <c r="X4097">
        <v>28.2378067</v>
      </c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/>
      <c r="AV4097"/>
      <c r="AW4097"/>
      <c r="AX4097"/>
      <c r="AY4097"/>
      <c r="AZ4097"/>
      <c r="BA4097"/>
      <c r="BB4097"/>
      <c r="BC4097"/>
    </row>
    <row r="4098" spans="1:55" x14ac:dyDescent="0.2">
      <c r="A4098" s="3" t="str">
        <f t="shared" si="63"/>
        <v>SwedenAR6_FAO2012</v>
      </c>
      <c r="B4098" t="s">
        <v>193</v>
      </c>
      <c r="C4098" t="s">
        <v>194</v>
      </c>
      <c r="D4098" t="s">
        <v>300</v>
      </c>
      <c r="E4098" t="s">
        <v>28</v>
      </c>
      <c r="F4098">
        <v>35.342335964729102</v>
      </c>
      <c r="G4098">
        <v>3.7126743801356161</v>
      </c>
      <c r="H4098" t="s">
        <v>75</v>
      </c>
      <c r="I4098" t="s">
        <v>133</v>
      </c>
      <c r="J4098">
        <v>7.7817885206905076E-4</v>
      </c>
      <c r="K4098">
        <v>1.2009745207065179</v>
      </c>
      <c r="L4098">
        <v>4.5568963424463434E-2</v>
      </c>
      <c r="M4098"/>
      <c r="N4098">
        <v>4.5963458543011204E-2</v>
      </c>
      <c r="O4098">
        <v>-0.29250694267399258</v>
      </c>
      <c r="P4098"/>
      <c r="Q4098">
        <v>0.93466801999999982</v>
      </c>
      <c r="R4098">
        <v>3.1299012799999999</v>
      </c>
      <c r="S4098">
        <v>2.9713865999999998</v>
      </c>
      <c r="T4098">
        <v>4.7833032000000006</v>
      </c>
      <c r="U4098"/>
      <c r="V4098"/>
      <c r="W4098"/>
      <c r="X4098">
        <v>28.2378067</v>
      </c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/>
      <c r="AU4098"/>
      <c r="AV4098"/>
      <c r="AW4098"/>
      <c r="AX4098"/>
      <c r="AY4098"/>
      <c r="AZ4098"/>
      <c r="BA4098"/>
      <c r="BB4098"/>
      <c r="BC4098"/>
    </row>
    <row r="4099" spans="1:55" x14ac:dyDescent="0.2">
      <c r="A4099" s="3" t="str">
        <f t="shared" ref="A4099:A4162" si="64">C4099&amp;D4099&amp;E4099</f>
        <v>SwedenAR6_FAO2013</v>
      </c>
      <c r="B4099" t="s">
        <v>193</v>
      </c>
      <c r="C4099" t="s">
        <v>194</v>
      </c>
      <c r="D4099" t="s">
        <v>300</v>
      </c>
      <c r="E4099" t="s">
        <v>27</v>
      </c>
      <c r="F4099">
        <v>33.596971330853066</v>
      </c>
      <c r="G4099">
        <v>3.4995463544567427</v>
      </c>
      <c r="H4099" t="s">
        <v>135</v>
      </c>
      <c r="I4099" t="s">
        <v>51</v>
      </c>
      <c r="J4099">
        <v>7.3017573331115443E-4</v>
      </c>
      <c r="K4099">
        <v>1.2154749635560738</v>
      </c>
      <c r="L4099">
        <v>4.5204101906391236E-2</v>
      </c>
      <c r="M4099"/>
      <c r="N4099">
        <v>4.516630847943371E-2</v>
      </c>
      <c r="O4099">
        <v>-0.30584537394189859</v>
      </c>
      <c r="P4099"/>
      <c r="Q4099">
        <v>0.93877995999999986</v>
      </c>
      <c r="R4099">
        <v>3.1107470400000001</v>
      </c>
      <c r="S4099">
        <v>3.0360329999999998</v>
      </c>
      <c r="T4099">
        <v>4.7885798000000008</v>
      </c>
      <c r="U4099"/>
      <c r="V4099"/>
      <c r="W4099"/>
      <c r="X4099">
        <v>28.2378067</v>
      </c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/>
      <c r="AU4099"/>
      <c r="AV4099"/>
      <c r="AW4099"/>
      <c r="AX4099"/>
      <c r="AY4099"/>
      <c r="AZ4099"/>
      <c r="BA4099"/>
      <c r="BB4099"/>
      <c r="BC4099"/>
    </row>
    <row r="4100" spans="1:55" x14ac:dyDescent="0.2">
      <c r="A4100" s="3" t="str">
        <f t="shared" si="64"/>
        <v>SwedenAR6_FAO2014</v>
      </c>
      <c r="B4100" t="s">
        <v>193</v>
      </c>
      <c r="C4100" t="s">
        <v>194</v>
      </c>
      <c r="D4100" t="s">
        <v>300</v>
      </c>
      <c r="E4100" t="s">
        <v>24</v>
      </c>
      <c r="F4100">
        <v>32.360573502759706</v>
      </c>
      <c r="G4100">
        <v>3.3374800309360872</v>
      </c>
      <c r="H4100" t="s">
        <v>259</v>
      </c>
      <c r="I4100" t="s">
        <v>53</v>
      </c>
      <c r="J4100">
        <v>6.9397084398526647E-4</v>
      </c>
      <c r="K4100">
        <v>1.2181647969262432</v>
      </c>
      <c r="L4100">
        <v>4.3197486176147402E-2</v>
      </c>
      <c r="M4100"/>
      <c r="N4100">
        <v>4.715568612175134E-2</v>
      </c>
      <c r="O4100">
        <v>-0.30851796922414193</v>
      </c>
      <c r="P4100"/>
      <c r="Q4100">
        <v>0.93192660000000005</v>
      </c>
      <c r="R4100">
        <v>3.10771424</v>
      </c>
      <c r="S4100">
        <v>3.206658</v>
      </c>
      <c r="T4100">
        <v>4.8339066999999991</v>
      </c>
      <c r="U4100"/>
      <c r="V4100"/>
      <c r="W4100">
        <v>3.0302219999999998E-2</v>
      </c>
      <c r="X4100">
        <v>28.2378067</v>
      </c>
      <c r="Y4100">
        <v>2.2969600000000002E-3</v>
      </c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/>
      <c r="AV4100"/>
      <c r="AW4100"/>
      <c r="AX4100"/>
      <c r="AY4100"/>
      <c r="AZ4100"/>
      <c r="BA4100"/>
      <c r="BB4100"/>
      <c r="BC4100"/>
    </row>
    <row r="4101" spans="1:55" x14ac:dyDescent="0.2">
      <c r="A4101" s="3" t="str">
        <f t="shared" si="64"/>
        <v>SwedenAR6_FAO2015</v>
      </c>
      <c r="B4101" t="s">
        <v>193</v>
      </c>
      <c r="C4101" t="s">
        <v>194</v>
      </c>
      <c r="D4101" t="s">
        <v>300</v>
      </c>
      <c r="E4101" t="s">
        <v>22</v>
      </c>
      <c r="F4101">
        <v>32.355250304232783</v>
      </c>
      <c r="G4101">
        <v>3.3018304075698515</v>
      </c>
      <c r="H4101" t="s">
        <v>157</v>
      </c>
      <c r="I4101" t="s">
        <v>53</v>
      </c>
      <c r="J4101">
        <v>6.9509910128717864E-4</v>
      </c>
      <c r="K4101">
        <v>1.2194934922123257</v>
      </c>
      <c r="L4101">
        <v>4.0101458158408571E-2</v>
      </c>
      <c r="M4101"/>
      <c r="N4101">
        <v>5.1030753510319715E-2</v>
      </c>
      <c r="O4101">
        <v>-0.31062570388105415</v>
      </c>
      <c r="P4101"/>
      <c r="Q4101">
        <v>0.92781562000000006</v>
      </c>
      <c r="R4101">
        <v>3.0004374399999998</v>
      </c>
      <c r="S4101">
        <v>3.2672093999999996</v>
      </c>
      <c r="T4101">
        <v>4.8347435999999995</v>
      </c>
      <c r="U4101"/>
      <c r="V4101"/>
      <c r="W4101"/>
      <c r="X4101">
        <v>28.2378067</v>
      </c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/>
      <c r="AU4101"/>
      <c r="AV4101"/>
      <c r="AW4101"/>
      <c r="AX4101"/>
      <c r="AY4101"/>
      <c r="AZ4101"/>
      <c r="BA4101"/>
      <c r="BB4101"/>
      <c r="BC4101"/>
    </row>
    <row r="4102" spans="1:55" x14ac:dyDescent="0.2">
      <c r="A4102" s="3" t="str">
        <f t="shared" si="64"/>
        <v>SwedenAR6_FAO2016</v>
      </c>
      <c r="B4102" t="s">
        <v>193</v>
      </c>
      <c r="C4102" t="s">
        <v>194</v>
      </c>
      <c r="D4102" t="s">
        <v>300</v>
      </c>
      <c r="E4102" t="s">
        <v>21</v>
      </c>
      <c r="F4102">
        <v>37.473624003722442</v>
      </c>
      <c r="G4102">
        <v>3.7764086474843706</v>
      </c>
      <c r="H4102" t="s">
        <v>135</v>
      </c>
      <c r="I4102" t="s">
        <v>242</v>
      </c>
      <c r="J4102">
        <v>7.9537465012458942E-4</v>
      </c>
      <c r="K4102">
        <v>1.0428985683638117</v>
      </c>
      <c r="L4102">
        <v>3.2222014324651181E-2</v>
      </c>
      <c r="M4102"/>
      <c r="N4102">
        <v>4.4919684555323212E-2</v>
      </c>
      <c r="O4102">
        <v>-0.12004026724378612</v>
      </c>
      <c r="P4102"/>
      <c r="Q4102">
        <v>0.93445421999999989</v>
      </c>
      <c r="R4102">
        <v>2.99408896</v>
      </c>
      <c r="S4102">
        <v>3.2220005999999999</v>
      </c>
      <c r="T4102">
        <v>4.894012</v>
      </c>
      <c r="U4102"/>
      <c r="V4102"/>
      <c r="W4102"/>
      <c r="X4102">
        <v>23.845359999999999</v>
      </c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/>
      <c r="AV4102"/>
      <c r="AW4102"/>
      <c r="AX4102"/>
      <c r="AY4102"/>
      <c r="AZ4102"/>
      <c r="BA4102"/>
      <c r="BB4102"/>
      <c r="BC4102"/>
    </row>
    <row r="4103" spans="1:55" x14ac:dyDescent="0.2">
      <c r="A4103" s="3" t="str">
        <f t="shared" si="64"/>
        <v>SwedenAR6_FAO2017</v>
      </c>
      <c r="B4103" t="s">
        <v>193</v>
      </c>
      <c r="C4103" t="s">
        <v>194</v>
      </c>
      <c r="D4103" t="s">
        <v>300</v>
      </c>
      <c r="E4103" t="s">
        <v>20</v>
      </c>
      <c r="F4103">
        <v>37.239552800431461</v>
      </c>
      <c r="G4103">
        <v>3.7025920643502581</v>
      </c>
      <c r="H4103" t="s">
        <v>209</v>
      </c>
      <c r="I4103" t="s">
        <v>136</v>
      </c>
      <c r="J4103">
        <v>7.7948306670843335E-4</v>
      </c>
      <c r="K4103">
        <v>1.0391600349238332</v>
      </c>
      <c r="L4103">
        <v>3.0909170380312181E-2</v>
      </c>
      <c r="M4103"/>
      <c r="N4103">
        <v>4.3322307817115033E-2</v>
      </c>
      <c r="O4103">
        <v>-0.11339151312126054</v>
      </c>
      <c r="P4103"/>
      <c r="Q4103">
        <v>0.91561504000000005</v>
      </c>
      <c r="R4103">
        <v>3.0170212799999998</v>
      </c>
      <c r="S4103">
        <v>3.3425573999999996</v>
      </c>
      <c r="T4103">
        <v>4.9628028000000004</v>
      </c>
      <c r="U4103"/>
      <c r="V4103"/>
      <c r="W4103"/>
      <c r="X4103">
        <v>23.845359999999999</v>
      </c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/>
      <c r="AW4103"/>
      <c r="AX4103"/>
      <c r="AY4103"/>
      <c r="AZ4103"/>
      <c r="BA4103"/>
      <c r="BB4103"/>
      <c r="BC4103"/>
    </row>
    <row r="4104" spans="1:55" x14ac:dyDescent="0.2">
      <c r="A4104" s="3" t="str">
        <f t="shared" si="64"/>
        <v>SwedenAR6_FAO2018</v>
      </c>
      <c r="B4104" t="s">
        <v>193</v>
      </c>
      <c r="C4104" t="s">
        <v>194</v>
      </c>
      <c r="D4104" t="s">
        <v>300</v>
      </c>
      <c r="E4104" t="s">
        <v>19</v>
      </c>
      <c r="F4104">
        <v>35.169077573650547</v>
      </c>
      <c r="G4104">
        <v>3.456347706657624</v>
      </c>
      <c r="H4104" t="s">
        <v>259</v>
      </c>
      <c r="I4104" t="s">
        <v>66</v>
      </c>
      <c r="J4104">
        <v>7.1857177059113906E-4</v>
      </c>
      <c r="K4104">
        <v>1.0309021086204564</v>
      </c>
      <c r="L4104">
        <v>3.1124265714773992E-2</v>
      </c>
      <c r="M4104"/>
      <c r="N4104">
        <v>4.9370170876840883E-2</v>
      </c>
      <c r="O4104">
        <v>-0.1113965452120711</v>
      </c>
      <c r="P4104"/>
      <c r="Q4104">
        <v>0.91159536000000008</v>
      </c>
      <c r="R4104">
        <v>2.9740207999999999</v>
      </c>
      <c r="S4104">
        <v>3.1683561</v>
      </c>
      <c r="T4104">
        <v>5.1866441000000005</v>
      </c>
      <c r="U4104"/>
      <c r="V4104"/>
      <c r="W4104">
        <v>9.0353200000000012E-3</v>
      </c>
      <c r="X4104">
        <v>23.845359999999999</v>
      </c>
      <c r="Y4104">
        <v>5.6430200000000003E-3</v>
      </c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  <c r="AT4104"/>
      <c r="AU4104"/>
      <c r="AV4104"/>
      <c r="AW4104"/>
      <c r="AX4104"/>
      <c r="AY4104"/>
      <c r="AZ4104"/>
      <c r="BA4104"/>
      <c r="BB4104"/>
      <c r="BC4104"/>
    </row>
    <row r="4105" spans="1:55" x14ac:dyDescent="0.2">
      <c r="A4105" s="3" t="str">
        <f t="shared" si="64"/>
        <v>SwedenAR6_FAO2019</v>
      </c>
      <c r="B4105" t="s">
        <v>193</v>
      </c>
      <c r="C4105" t="s">
        <v>194</v>
      </c>
      <c r="D4105" t="s">
        <v>300</v>
      </c>
      <c r="E4105" t="s">
        <v>18</v>
      </c>
      <c r="F4105">
        <v>34.567254899343538</v>
      </c>
      <c r="G4105">
        <v>3.36293753393179</v>
      </c>
      <c r="H4105" t="s">
        <v>198</v>
      </c>
      <c r="I4105" t="s">
        <v>67</v>
      </c>
      <c r="J4105">
        <v>7.0251807199547399E-4</v>
      </c>
      <c r="K4105">
        <v>1.0285838647929844</v>
      </c>
      <c r="L4105">
        <v>3.0033618617492618E-2</v>
      </c>
      <c r="M4105"/>
      <c r="N4105">
        <v>4.299743713291581E-2</v>
      </c>
      <c r="O4105">
        <v>-0.10161492054339286</v>
      </c>
      <c r="P4105"/>
      <c r="Q4105">
        <v>0.91128919999999991</v>
      </c>
      <c r="R4105">
        <v>2.90227536</v>
      </c>
      <c r="S4105">
        <v>3.3492459000000001</v>
      </c>
      <c r="T4105">
        <v>5.3012300999999997</v>
      </c>
      <c r="U4105"/>
      <c r="V4105"/>
      <c r="W4105"/>
      <c r="X4105">
        <v>23.845359999999999</v>
      </c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/>
      <c r="AU4105"/>
      <c r="AV4105"/>
      <c r="AW4105"/>
      <c r="AX4105"/>
      <c r="AY4105"/>
      <c r="AZ4105"/>
      <c r="BA4105"/>
      <c r="BB4105"/>
      <c r="BC4105"/>
    </row>
    <row r="4106" spans="1:55" x14ac:dyDescent="0.2">
      <c r="A4106" s="3" t="str">
        <f t="shared" si="64"/>
        <v>SwedenAR6_FAO2020</v>
      </c>
      <c r="B4106" t="s">
        <v>193</v>
      </c>
      <c r="C4106" t="s">
        <v>194</v>
      </c>
      <c r="D4106" t="s">
        <v>300</v>
      </c>
      <c r="E4106" t="s">
        <v>107</v>
      </c>
      <c r="F4106">
        <v>33.313694704777397</v>
      </c>
      <c r="G4106">
        <v>3.2176444031634501</v>
      </c>
      <c r="H4106" t="s">
        <v>77</v>
      </c>
      <c r="I4106" t="s">
        <v>59</v>
      </c>
      <c r="J4106">
        <v>7.1222846631706935E-4</v>
      </c>
      <c r="K4106">
        <v>1.0293457935548842</v>
      </c>
      <c r="L4106">
        <v>2.9469795888787415E-2</v>
      </c>
      <c r="M4106"/>
      <c r="N4106">
        <v>4.206388339120621E-2</v>
      </c>
      <c r="O4106">
        <v>-0.10087947283487769</v>
      </c>
      <c r="P4106"/>
      <c r="Q4106">
        <v>0.89533878</v>
      </c>
      <c r="R4106">
        <v>2.87164544</v>
      </c>
      <c r="S4106">
        <v>3.5167041000000001</v>
      </c>
      <c r="T4106">
        <v>5.3143804000000001</v>
      </c>
      <c r="U4106"/>
      <c r="V4106"/>
      <c r="W4106"/>
      <c r="X4106">
        <v>23.845359999999999</v>
      </c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/>
      <c r="AU4106"/>
      <c r="AV4106"/>
      <c r="AW4106"/>
      <c r="AX4106"/>
      <c r="AY4106"/>
      <c r="AZ4106"/>
      <c r="BA4106"/>
      <c r="BB4106"/>
      <c r="BC4106"/>
    </row>
    <row r="4107" spans="1:55" x14ac:dyDescent="0.2">
      <c r="A4107" s="3" t="str">
        <f t="shared" si="64"/>
        <v>SwedenSAR_FAO1990</v>
      </c>
      <c r="B4107" t="s">
        <v>193</v>
      </c>
      <c r="C4107" t="s">
        <v>194</v>
      </c>
      <c r="D4107" t="s">
        <v>148</v>
      </c>
      <c r="E4107" t="s">
        <v>79</v>
      </c>
      <c r="F4107">
        <v>72.458255112908461</v>
      </c>
      <c r="G4107">
        <v>8.4659016224647932</v>
      </c>
      <c r="H4107" t="s">
        <v>171</v>
      </c>
      <c r="I4107" t="s">
        <v>226</v>
      </c>
      <c r="J4107">
        <v>2.3116584601802458E-3</v>
      </c>
      <c r="K4107">
        <v>0.73769429623332994</v>
      </c>
      <c r="L4107">
        <v>4.3343583624564495E-2</v>
      </c>
      <c r="M4107"/>
      <c r="N4107">
        <v>3.0263982453109593E-2</v>
      </c>
      <c r="O4107">
        <v>0.18869813768899601</v>
      </c>
      <c r="P4107"/>
      <c r="Q4107">
        <v>1.1372157999999999</v>
      </c>
      <c r="R4107">
        <v>2.9446178999999999</v>
      </c>
      <c r="S4107">
        <v>3.7983370000000001</v>
      </c>
      <c r="T4107">
        <v>3.7659720999999999</v>
      </c>
      <c r="U4107"/>
      <c r="V4107"/>
      <c r="W4107">
        <v>2.0027000000000001E-3</v>
      </c>
      <c r="X4107">
        <v>34.6054757</v>
      </c>
      <c r="Y4107">
        <v>3.3089999999999997E-4</v>
      </c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/>
      <c r="AU4107"/>
      <c r="AV4107"/>
      <c r="AW4107"/>
      <c r="AX4107"/>
      <c r="AY4107"/>
      <c r="AZ4107"/>
      <c r="BA4107"/>
      <c r="BB4107"/>
      <c r="BC4107"/>
    </row>
    <row r="4108" spans="1:55" x14ac:dyDescent="0.2">
      <c r="A4108" s="3" t="str">
        <f t="shared" si="64"/>
        <v>SwedenSAR_FAO1991</v>
      </c>
      <c r="B4108" t="s">
        <v>193</v>
      </c>
      <c r="C4108" t="s">
        <v>194</v>
      </c>
      <c r="D4108" t="s">
        <v>148</v>
      </c>
      <c r="E4108" t="s">
        <v>78</v>
      </c>
      <c r="F4108">
        <v>73.053971510640807</v>
      </c>
      <c r="G4108">
        <v>8.4775203017903724</v>
      </c>
      <c r="H4108" t="s">
        <v>204</v>
      </c>
      <c r="I4108" t="s">
        <v>121</v>
      </c>
      <c r="J4108">
        <v>2.3179079813815603E-3</v>
      </c>
      <c r="K4108">
        <v>0.74591390923022127</v>
      </c>
      <c r="L4108">
        <v>4.3571111094858221E-2</v>
      </c>
      <c r="M4108"/>
      <c r="N4108">
        <v>2.8767231736725747E-2</v>
      </c>
      <c r="O4108">
        <v>0.18174774793819465</v>
      </c>
      <c r="P4108"/>
      <c r="Q4108">
        <v>1.0938611</v>
      </c>
      <c r="R4108">
        <v>2.8772562000000002</v>
      </c>
      <c r="S4108">
        <v>3.5167019999999996</v>
      </c>
      <c r="T4108">
        <v>3.7659720999999999</v>
      </c>
      <c r="U4108"/>
      <c r="V4108"/>
      <c r="W4108">
        <v>2.0027000000000001E-3</v>
      </c>
      <c r="X4108">
        <v>34.6054757</v>
      </c>
      <c r="Y4108">
        <v>3.3089999999999997E-4</v>
      </c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/>
      <c r="AV4108"/>
      <c r="AW4108"/>
      <c r="AX4108"/>
      <c r="AY4108"/>
      <c r="AZ4108"/>
      <c r="BA4108"/>
      <c r="BB4108"/>
      <c r="BC4108"/>
    </row>
    <row r="4109" spans="1:55" x14ac:dyDescent="0.2">
      <c r="A4109" s="3" t="str">
        <f t="shared" si="64"/>
        <v>SwedenSAR_FAO1992</v>
      </c>
      <c r="B4109" t="s">
        <v>193</v>
      </c>
      <c r="C4109" t="s">
        <v>194</v>
      </c>
      <c r="D4109" t="s">
        <v>148</v>
      </c>
      <c r="E4109" t="s">
        <v>76</v>
      </c>
      <c r="F4109">
        <v>75.795374119508182</v>
      </c>
      <c r="G4109">
        <v>8.7442072286137353</v>
      </c>
      <c r="H4109" t="s">
        <v>121</v>
      </c>
      <c r="I4109" t="s">
        <v>241</v>
      </c>
      <c r="J4109">
        <v>2.4117936527518432E-3</v>
      </c>
      <c r="K4109">
        <v>0.75319823726247104</v>
      </c>
      <c r="L4109">
        <v>4.1988745157284957E-2</v>
      </c>
      <c r="M4109"/>
      <c r="N4109">
        <v>2.6896778539883121E-2</v>
      </c>
      <c r="O4109">
        <v>0.17791623904036089</v>
      </c>
      <c r="P4109"/>
      <c r="Q4109">
        <v>1.1229468999999999</v>
      </c>
      <c r="R4109">
        <v>2.9632743000000006</v>
      </c>
      <c r="S4109">
        <v>3.609051</v>
      </c>
      <c r="T4109">
        <v>3.7659720999999999</v>
      </c>
      <c r="U4109"/>
      <c r="V4109"/>
      <c r="W4109">
        <v>2.0027000000000001E-3</v>
      </c>
      <c r="X4109">
        <v>34.6054757</v>
      </c>
      <c r="Y4109">
        <v>3.3089999999999997E-4</v>
      </c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/>
      <c r="AU4109"/>
      <c r="AV4109"/>
      <c r="AW4109"/>
      <c r="AX4109"/>
      <c r="AY4109"/>
      <c r="AZ4109"/>
      <c r="BA4109"/>
      <c r="BB4109"/>
      <c r="BC4109"/>
    </row>
    <row r="4110" spans="1:55" x14ac:dyDescent="0.2">
      <c r="A4110" s="3" t="str">
        <f t="shared" si="64"/>
        <v>SwedenSAR_FAO1993</v>
      </c>
      <c r="B4110" t="s">
        <v>193</v>
      </c>
      <c r="C4110" t="s">
        <v>194</v>
      </c>
      <c r="D4110" t="s">
        <v>148</v>
      </c>
      <c r="E4110" t="s">
        <v>73</v>
      </c>
      <c r="F4110">
        <v>75.703790245355165</v>
      </c>
      <c r="G4110">
        <v>8.6830602258050575</v>
      </c>
      <c r="H4110" t="s">
        <v>230</v>
      </c>
      <c r="I4110" t="s">
        <v>121</v>
      </c>
      <c r="J4110">
        <v>2.3976486820615089E-3</v>
      </c>
      <c r="K4110">
        <v>0.75102979404519055</v>
      </c>
      <c r="L4110">
        <v>4.0748528519746641E-2</v>
      </c>
      <c r="M4110"/>
      <c r="N4110">
        <v>2.6649758044364018E-2</v>
      </c>
      <c r="O4110">
        <v>0.1815719193906988</v>
      </c>
      <c r="P4110"/>
      <c r="Q4110">
        <v>1.1277565000000001</v>
      </c>
      <c r="R4110">
        <v>3.0050496</v>
      </c>
      <c r="S4110">
        <v>3.8231060000000001</v>
      </c>
      <c r="T4110">
        <v>3.7652658000000003</v>
      </c>
      <c r="U4110"/>
      <c r="V4110"/>
      <c r="W4110">
        <v>2.0027000000000001E-3</v>
      </c>
      <c r="X4110">
        <v>34.6054757</v>
      </c>
      <c r="Y4110">
        <v>3.3089999999999997E-4</v>
      </c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/>
      <c r="AU4110"/>
      <c r="AV4110"/>
      <c r="AW4110"/>
      <c r="AX4110"/>
      <c r="AY4110"/>
      <c r="AZ4110"/>
      <c r="BA4110"/>
      <c r="BB4110"/>
      <c r="BC4110"/>
    </row>
    <row r="4111" spans="1:55" x14ac:dyDescent="0.2">
      <c r="A4111" s="3" t="str">
        <f t="shared" si="64"/>
        <v>SwedenSAR_FAO1994</v>
      </c>
      <c r="B4111" t="s">
        <v>193</v>
      </c>
      <c r="C4111" t="s">
        <v>194</v>
      </c>
      <c r="D4111" t="s">
        <v>148</v>
      </c>
      <c r="E4111" t="s">
        <v>70</v>
      </c>
      <c r="F4111">
        <v>77.471571968158401</v>
      </c>
      <c r="G4111">
        <v>8.8228928146937875</v>
      </c>
      <c r="H4111" t="s">
        <v>149</v>
      </c>
      <c r="I4111" t="s">
        <v>204</v>
      </c>
      <c r="J4111">
        <v>2.432928109773076E-3</v>
      </c>
      <c r="K4111">
        <v>0.75961430399294794</v>
      </c>
      <c r="L4111">
        <v>3.8320412819638647E-2</v>
      </c>
      <c r="M4111"/>
      <c r="N4111">
        <v>2.5767956916383377E-2</v>
      </c>
      <c r="O4111">
        <v>0.17629732627102995</v>
      </c>
      <c r="P4111"/>
      <c r="Q4111">
        <v>1.1348935999999998</v>
      </c>
      <c r="R4111">
        <v>3.0151758000000002</v>
      </c>
      <c r="S4111">
        <v>3.7206819999999996</v>
      </c>
      <c r="T4111">
        <v>3.7646473999999999</v>
      </c>
      <c r="U4111"/>
      <c r="V4111"/>
      <c r="W4111">
        <v>2.0027000000000001E-3</v>
      </c>
      <c r="X4111">
        <v>34.6054757</v>
      </c>
      <c r="Y4111">
        <v>3.3089999999999997E-4</v>
      </c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/>
      <c r="AT4111"/>
      <c r="AU4111"/>
      <c r="AV4111"/>
      <c r="AW4111"/>
      <c r="AX4111"/>
      <c r="AY4111"/>
      <c r="AZ4111"/>
      <c r="BA4111"/>
      <c r="BB4111"/>
      <c r="BC4111"/>
    </row>
    <row r="4112" spans="1:55" x14ac:dyDescent="0.2">
      <c r="A4112" s="3" t="str">
        <f t="shared" si="64"/>
        <v>SwedenSAR_FAO1995</v>
      </c>
      <c r="B4112" t="s">
        <v>193</v>
      </c>
      <c r="C4112" t="s">
        <v>194</v>
      </c>
      <c r="D4112" t="s">
        <v>148</v>
      </c>
      <c r="E4112" t="s">
        <v>68</v>
      </c>
      <c r="F4112">
        <v>76.969538113870883</v>
      </c>
      <c r="G4112">
        <v>8.7198447971455195</v>
      </c>
      <c r="H4112" t="s">
        <v>217</v>
      </c>
      <c r="I4112" t="s">
        <v>204</v>
      </c>
      <c r="J4112">
        <v>2.3611529001222428E-3</v>
      </c>
      <c r="K4112">
        <v>0.75954632148955781</v>
      </c>
      <c r="L4112">
        <v>3.8511224248021669E-2</v>
      </c>
      <c r="M4112"/>
      <c r="N4112">
        <v>2.7775701693794192E-2</v>
      </c>
      <c r="O4112">
        <v>0.17416675256862629</v>
      </c>
      <c r="P4112"/>
      <c r="Q4112">
        <v>1.1063689999999999</v>
      </c>
      <c r="R4112">
        <v>2.9169293999999999</v>
      </c>
      <c r="S4112">
        <v>3.5672630000000001</v>
      </c>
      <c r="T4112">
        <v>3.7801975000000003</v>
      </c>
      <c r="U4112"/>
      <c r="V4112"/>
      <c r="W4112">
        <v>2.0027000000000001E-3</v>
      </c>
      <c r="X4112">
        <v>34.6054757</v>
      </c>
      <c r="Y4112">
        <v>3.3089999999999997E-4</v>
      </c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/>
      <c r="AU4112"/>
      <c r="AV4112"/>
      <c r="AW4112"/>
      <c r="AX4112"/>
      <c r="AY4112"/>
      <c r="AZ4112"/>
      <c r="BA4112"/>
      <c r="BB4112"/>
      <c r="BC4112"/>
    </row>
    <row r="4113" spans="1:55" x14ac:dyDescent="0.2">
      <c r="A4113" s="3" t="str">
        <f t="shared" si="64"/>
        <v>SwedenSAR_FAO1996</v>
      </c>
      <c r="B4113" t="s">
        <v>193</v>
      </c>
      <c r="C4113" t="s">
        <v>194</v>
      </c>
      <c r="D4113" t="s">
        <v>148</v>
      </c>
      <c r="E4113" t="s">
        <v>65</v>
      </c>
      <c r="F4113">
        <v>82.568015052781746</v>
      </c>
      <c r="G4113">
        <v>9.3392188362424395</v>
      </c>
      <c r="H4113" t="s">
        <v>144</v>
      </c>
      <c r="I4113" t="s">
        <v>149</v>
      </c>
      <c r="J4113">
        <v>2.5053872002435591E-3</v>
      </c>
      <c r="K4113">
        <v>0.77524337747354921</v>
      </c>
      <c r="L4113">
        <v>3.5564587542757507E-2</v>
      </c>
      <c r="M4113"/>
      <c r="N4113">
        <v>2.4751784224115812E-2</v>
      </c>
      <c r="O4113">
        <v>0.16444025075957749</v>
      </c>
      <c r="P4113"/>
      <c r="Q4113">
        <v>1.1058581999999999</v>
      </c>
      <c r="R4113">
        <v>2.9153166000000001</v>
      </c>
      <c r="S4113">
        <v>3.7334230000000002</v>
      </c>
      <c r="T4113">
        <v>3.7833721999999996</v>
      </c>
      <c r="U4113"/>
      <c r="V4113"/>
      <c r="W4113">
        <v>1.5303999999999999E-3</v>
      </c>
      <c r="X4113">
        <v>34.6054757</v>
      </c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/>
      <c r="AU4113"/>
      <c r="AV4113"/>
      <c r="AW4113"/>
      <c r="AX4113"/>
      <c r="AY4113"/>
      <c r="AZ4113"/>
      <c r="BA4113"/>
      <c r="BB4113"/>
      <c r="BC4113"/>
    </row>
    <row r="4114" spans="1:55" x14ac:dyDescent="0.2">
      <c r="A4114" s="3" t="str">
        <f t="shared" si="64"/>
        <v>SwedenSAR_FAO1997</v>
      </c>
      <c r="B4114" t="s">
        <v>193</v>
      </c>
      <c r="C4114" t="s">
        <v>194</v>
      </c>
      <c r="D4114" t="s">
        <v>148</v>
      </c>
      <c r="E4114" t="s">
        <v>64</v>
      </c>
      <c r="F4114">
        <v>76.241869395839203</v>
      </c>
      <c r="G4114">
        <v>8.6187355905756942</v>
      </c>
      <c r="H4114" t="s">
        <v>223</v>
      </c>
      <c r="I4114" t="s">
        <v>121</v>
      </c>
      <c r="J4114">
        <v>2.2260277983423408E-3</v>
      </c>
      <c r="K4114">
        <v>0.75869815584051215</v>
      </c>
      <c r="L4114">
        <v>3.8112453400328053E-2</v>
      </c>
      <c r="M4114"/>
      <c r="N4114">
        <v>2.5179046737602226E-2</v>
      </c>
      <c r="O4114">
        <v>0.17801034402155763</v>
      </c>
      <c r="P4114"/>
      <c r="Q4114">
        <v>1.1043122000000001</v>
      </c>
      <c r="R4114">
        <v>2.9029391999999996</v>
      </c>
      <c r="S4114">
        <v>3.7287729999999999</v>
      </c>
      <c r="T4114">
        <v>3.7903263000000003</v>
      </c>
      <c r="U4114"/>
      <c r="V4114"/>
      <c r="W4114">
        <v>1.0987E-3</v>
      </c>
      <c r="X4114">
        <v>34.6054757</v>
      </c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/>
      <c r="AV4114"/>
      <c r="AW4114"/>
      <c r="AX4114"/>
      <c r="AY4114"/>
      <c r="AZ4114"/>
      <c r="BA4114"/>
      <c r="BB4114"/>
      <c r="BC4114"/>
    </row>
    <row r="4115" spans="1:55" x14ac:dyDescent="0.2">
      <c r="A4115" s="3" t="str">
        <f t="shared" si="64"/>
        <v>SwedenSAR_FAO1998</v>
      </c>
      <c r="B4115" t="s">
        <v>193</v>
      </c>
      <c r="C4115" t="s">
        <v>194</v>
      </c>
      <c r="D4115" t="s">
        <v>148</v>
      </c>
      <c r="E4115" t="s">
        <v>62</v>
      </c>
      <c r="F4115">
        <v>77.071548690922413</v>
      </c>
      <c r="G4115">
        <v>8.7076912316003199</v>
      </c>
      <c r="H4115" t="s">
        <v>241</v>
      </c>
      <c r="I4115" t="s">
        <v>121</v>
      </c>
      <c r="J4115">
        <v>2.2812913431330488E-3</v>
      </c>
      <c r="K4115">
        <v>0.76278129470266565</v>
      </c>
      <c r="L4115">
        <v>3.7085570366094396E-2</v>
      </c>
      <c r="M4115"/>
      <c r="N4115">
        <v>2.6404931366841643E-2</v>
      </c>
      <c r="O4115">
        <v>0.17372820356439825</v>
      </c>
      <c r="P4115"/>
      <c r="Q4115">
        <v>1.0711207999999999</v>
      </c>
      <c r="R4115">
        <v>2.8197350999999999</v>
      </c>
      <c r="S4115">
        <v>3.6150340000000001</v>
      </c>
      <c r="T4115">
        <v>3.8105837999999999</v>
      </c>
      <c r="U4115"/>
      <c r="V4115"/>
      <c r="W4115">
        <v>8.6210000000000002E-3</v>
      </c>
      <c r="X4115">
        <v>34.6054757</v>
      </c>
      <c r="Y4115">
        <v>1.6859999999999998E-4</v>
      </c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/>
      <c r="AU4115"/>
      <c r="AV4115"/>
      <c r="AW4115"/>
      <c r="AX4115"/>
      <c r="AY4115"/>
      <c r="AZ4115"/>
      <c r="BA4115"/>
      <c r="BB4115"/>
      <c r="BC4115"/>
    </row>
    <row r="4116" spans="1:55" x14ac:dyDescent="0.2">
      <c r="A4116" s="3" t="str">
        <f t="shared" si="64"/>
        <v>SwedenSAR_FAO1999</v>
      </c>
      <c r="B4116" t="s">
        <v>193</v>
      </c>
      <c r="C4116" t="s">
        <v>194</v>
      </c>
      <c r="D4116" t="s">
        <v>148</v>
      </c>
      <c r="E4116" t="s">
        <v>60</v>
      </c>
      <c r="F4116">
        <v>75.683020666668995</v>
      </c>
      <c r="G4116">
        <v>8.5441518660876188</v>
      </c>
      <c r="H4116" t="s">
        <v>121</v>
      </c>
      <c r="I4116" t="s">
        <v>204</v>
      </c>
      <c r="J4116">
        <v>2.2395522791460554E-3</v>
      </c>
      <c r="K4116">
        <v>0.76136464061323783</v>
      </c>
      <c r="L4116">
        <v>3.6274731168009292E-2</v>
      </c>
      <c r="M4116"/>
      <c r="N4116">
        <v>2.5609469475807924E-2</v>
      </c>
      <c r="O4116">
        <v>0.176751158742945</v>
      </c>
      <c r="P4116"/>
      <c r="Q4116">
        <v>1.0386123999999999</v>
      </c>
      <c r="R4116">
        <v>2.7858138000000006</v>
      </c>
      <c r="S4116">
        <v>3.5774620000000001</v>
      </c>
      <c r="T4116">
        <v>3.8666464</v>
      </c>
      <c r="U4116"/>
      <c r="V4116"/>
      <c r="W4116">
        <v>1.2237000000000001E-3</v>
      </c>
      <c r="X4116">
        <v>34.6054757</v>
      </c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  <c r="AT4116"/>
      <c r="AU4116"/>
      <c r="AV4116"/>
      <c r="AW4116"/>
      <c r="AX4116"/>
      <c r="AY4116"/>
      <c r="AZ4116"/>
      <c r="BA4116"/>
      <c r="BB4116"/>
      <c r="BC4116"/>
    </row>
    <row r="4117" spans="1:55" x14ac:dyDescent="0.2">
      <c r="A4117" s="3" t="str">
        <f t="shared" si="64"/>
        <v>SwedenSAR_FAO2000</v>
      </c>
      <c r="B4117" t="s">
        <v>193</v>
      </c>
      <c r="C4117" t="s">
        <v>194</v>
      </c>
      <c r="D4117" t="s">
        <v>148</v>
      </c>
      <c r="E4117" t="s">
        <v>58</v>
      </c>
      <c r="F4117">
        <v>71.787544181037859</v>
      </c>
      <c r="G4117">
        <v>8.0913731088107532</v>
      </c>
      <c r="H4117" t="s">
        <v>223</v>
      </c>
      <c r="I4117" t="s">
        <v>223</v>
      </c>
      <c r="J4117">
        <v>2.0806112703810049E-3</v>
      </c>
      <c r="K4117">
        <v>0.74617624272427052</v>
      </c>
      <c r="L4117">
        <v>3.7147389666700018E-2</v>
      </c>
      <c r="M4117"/>
      <c r="N4117">
        <v>2.8562643228873807E-2</v>
      </c>
      <c r="O4117">
        <v>0.18811372438015561</v>
      </c>
      <c r="P4117"/>
      <c r="Q4117">
        <v>0.98883460000000001</v>
      </c>
      <c r="R4117">
        <v>2.7206675999999996</v>
      </c>
      <c r="S4117">
        <v>3.6177309999999996</v>
      </c>
      <c r="T4117">
        <v>3.9739024000000001</v>
      </c>
      <c r="U4117"/>
      <c r="V4117"/>
      <c r="W4117">
        <v>5.6719999999999991E-4</v>
      </c>
      <c r="X4117">
        <v>34.6054757</v>
      </c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/>
      <c r="AT4117"/>
      <c r="AU4117"/>
      <c r="AV4117"/>
      <c r="AW4117"/>
      <c r="AX4117"/>
      <c r="AY4117"/>
      <c r="AZ4117"/>
      <c r="BA4117"/>
      <c r="BB4117"/>
      <c r="BC4117"/>
    </row>
    <row r="4118" spans="1:55" x14ac:dyDescent="0.2">
      <c r="A4118" s="3" t="str">
        <f t="shared" si="64"/>
        <v>SwedenSAR_FAO2001</v>
      </c>
      <c r="B4118" t="s">
        <v>193</v>
      </c>
      <c r="C4118" t="s">
        <v>194</v>
      </c>
      <c r="D4118" t="s">
        <v>148</v>
      </c>
      <c r="E4118" t="s">
        <v>55</v>
      </c>
      <c r="F4118">
        <v>57.014612747392746</v>
      </c>
      <c r="G4118">
        <v>6.4090455383559224</v>
      </c>
      <c r="H4118" t="s">
        <v>41</v>
      </c>
      <c r="I4118" t="s">
        <v>35</v>
      </c>
      <c r="J4118">
        <v>1.648517726576903E-3</v>
      </c>
      <c r="K4118">
        <v>0.9239523053668256</v>
      </c>
      <c r="L4118">
        <v>4.5949693462089131E-2</v>
      </c>
      <c r="M4118"/>
      <c r="N4118">
        <v>3.3869104571411922E-2</v>
      </c>
      <c r="O4118">
        <v>-3.7711034003266525E-3</v>
      </c>
      <c r="P4118"/>
      <c r="Q4118">
        <v>0.97244019999999998</v>
      </c>
      <c r="R4118">
        <v>2.6720756999999997</v>
      </c>
      <c r="S4118">
        <v>3.5331939999999999</v>
      </c>
      <c r="T4118">
        <v>3.9838781000000001</v>
      </c>
      <c r="U4118"/>
      <c r="V4118"/>
      <c r="W4118"/>
      <c r="X4118">
        <v>36.621012999999998</v>
      </c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/>
      <c r="AT4118"/>
      <c r="AU4118"/>
      <c r="AV4118"/>
      <c r="AW4118"/>
      <c r="AX4118"/>
      <c r="AY4118"/>
      <c r="AZ4118"/>
      <c r="BA4118"/>
      <c r="BB4118"/>
      <c r="BC4118"/>
    </row>
    <row r="4119" spans="1:55" x14ac:dyDescent="0.2">
      <c r="A4119" s="3" t="str">
        <f t="shared" si="64"/>
        <v>SwedenSAR_FAO2002</v>
      </c>
      <c r="B4119" t="s">
        <v>193</v>
      </c>
      <c r="C4119" t="s">
        <v>194</v>
      </c>
      <c r="D4119" t="s">
        <v>148</v>
      </c>
      <c r="E4119" t="s">
        <v>52</v>
      </c>
      <c r="F4119">
        <v>58.325726836517575</v>
      </c>
      <c r="G4119">
        <v>6.5351261974025618</v>
      </c>
      <c r="H4119" t="s">
        <v>42</v>
      </c>
      <c r="I4119" t="s">
        <v>35</v>
      </c>
      <c r="J4119">
        <v>1.6436550590594235E-3</v>
      </c>
      <c r="K4119">
        <v>0.93052525163553224</v>
      </c>
      <c r="L4119">
        <v>4.2195734553295942E-2</v>
      </c>
      <c r="M4119"/>
      <c r="N4119">
        <v>3.171211416026367E-2</v>
      </c>
      <c r="O4119">
        <v>-4.4331003490918107E-3</v>
      </c>
      <c r="P4119"/>
      <c r="Q4119">
        <v>0.96102709999999991</v>
      </c>
      <c r="R4119">
        <v>2.6486712000000003</v>
      </c>
      <c r="S4119">
        <v>3.504178</v>
      </c>
      <c r="T4119">
        <v>3.9958353999999998</v>
      </c>
      <c r="U4119"/>
      <c r="V4119"/>
      <c r="W4119"/>
      <c r="X4119">
        <v>36.621012999999998</v>
      </c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  <c r="AT4119"/>
      <c r="AU4119"/>
      <c r="AV4119"/>
      <c r="AW4119"/>
      <c r="AX4119"/>
      <c r="AY4119"/>
      <c r="AZ4119"/>
      <c r="BA4119"/>
      <c r="BB4119"/>
      <c r="BC4119"/>
    </row>
    <row r="4120" spans="1:55" x14ac:dyDescent="0.2">
      <c r="A4120" s="3" t="str">
        <f t="shared" si="64"/>
        <v>SwedenSAR_FAO2003</v>
      </c>
      <c r="B4120" t="s">
        <v>193</v>
      </c>
      <c r="C4120" t="s">
        <v>194</v>
      </c>
      <c r="D4120" t="s">
        <v>148</v>
      </c>
      <c r="E4120" t="s">
        <v>50</v>
      </c>
      <c r="F4120">
        <v>59.405852684743351</v>
      </c>
      <c r="G4120">
        <v>6.6314282303726939</v>
      </c>
      <c r="H4120" t="s">
        <v>42</v>
      </c>
      <c r="I4120" t="s">
        <v>38</v>
      </c>
      <c r="J4120">
        <v>1.629276998518823E-3</v>
      </c>
      <c r="K4120">
        <v>0.93549886553389339</v>
      </c>
      <c r="L4120">
        <v>3.9298145764211992E-2</v>
      </c>
      <c r="M4120"/>
      <c r="N4120">
        <v>2.9877563469362194E-2</v>
      </c>
      <c r="O4120">
        <v>-4.6745747674676328E-3</v>
      </c>
      <c r="P4120"/>
      <c r="Q4120">
        <v>0.94861889999999993</v>
      </c>
      <c r="R4120">
        <v>2.6017277999999999</v>
      </c>
      <c r="S4120">
        <v>3.4652419999999999</v>
      </c>
      <c r="T4120">
        <v>4.0369257999999997</v>
      </c>
      <c r="U4120"/>
      <c r="V4120"/>
      <c r="W4120"/>
      <c r="X4120">
        <v>36.621012999999998</v>
      </c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/>
      <c r="AU4120"/>
      <c r="AV4120"/>
      <c r="AW4120"/>
      <c r="AX4120"/>
      <c r="AY4120"/>
      <c r="AZ4120"/>
      <c r="BA4120"/>
      <c r="BB4120"/>
      <c r="BC4120"/>
    </row>
    <row r="4121" spans="1:55" x14ac:dyDescent="0.2">
      <c r="A4121" s="3" t="str">
        <f t="shared" si="64"/>
        <v>SwedenSAR_FAO2004</v>
      </c>
      <c r="B4121" t="s">
        <v>193</v>
      </c>
      <c r="C4121" t="s">
        <v>194</v>
      </c>
      <c r="D4121" t="s">
        <v>148</v>
      </c>
      <c r="E4121" t="s">
        <v>46</v>
      </c>
      <c r="F4121">
        <v>58.015717616215035</v>
      </c>
      <c r="G4121">
        <v>6.4508275577428975</v>
      </c>
      <c r="H4121" t="s">
        <v>129</v>
      </c>
      <c r="I4121" t="s">
        <v>36</v>
      </c>
      <c r="J4121">
        <v>1.5175317146057098E-3</v>
      </c>
      <c r="K4121">
        <v>0.92918363160778517</v>
      </c>
      <c r="L4121">
        <v>3.9871228030144659E-2</v>
      </c>
      <c r="M4121"/>
      <c r="N4121">
        <v>3.2040514212659875E-2</v>
      </c>
      <c r="O4121">
        <v>-1.095373850589736E-3</v>
      </c>
      <c r="P4121"/>
      <c r="Q4121">
        <v>0.94402269999999999</v>
      </c>
      <c r="R4121">
        <v>2.629578</v>
      </c>
      <c r="S4121">
        <v>3.48719</v>
      </c>
      <c r="T4121">
        <v>4.1285964000000002</v>
      </c>
      <c r="U4121"/>
      <c r="V4121"/>
      <c r="W4121"/>
      <c r="X4121">
        <v>36.621012999999998</v>
      </c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/>
      <c r="AT4121"/>
      <c r="AU4121"/>
      <c r="AV4121"/>
      <c r="AW4121"/>
      <c r="AX4121"/>
      <c r="AY4121"/>
      <c r="AZ4121"/>
      <c r="BA4121"/>
      <c r="BB4121"/>
      <c r="BC4121"/>
    </row>
    <row r="4122" spans="1:55" x14ac:dyDescent="0.2">
      <c r="A4122" s="3" t="str">
        <f t="shared" si="64"/>
        <v>SwedenSAR_FAO2005</v>
      </c>
      <c r="B4122" t="s">
        <v>193</v>
      </c>
      <c r="C4122" t="s">
        <v>194</v>
      </c>
      <c r="D4122" t="s">
        <v>148</v>
      </c>
      <c r="E4122" t="s">
        <v>43</v>
      </c>
      <c r="F4122">
        <v>54.360041388567517</v>
      </c>
      <c r="G4122">
        <v>6.0202234821946723</v>
      </c>
      <c r="H4122" t="s">
        <v>127</v>
      </c>
      <c r="I4122" t="s">
        <v>42</v>
      </c>
      <c r="J4122">
        <v>1.3893420334542982E-3</v>
      </c>
      <c r="K4122">
        <v>0.92553826056729493</v>
      </c>
      <c r="L4122">
        <v>3.9914097066211844E-2</v>
      </c>
      <c r="M4122"/>
      <c r="N4122">
        <v>3.4811983592749569E-2</v>
      </c>
      <c r="O4122">
        <v>-2.6434122625637238E-4</v>
      </c>
      <c r="P4122"/>
      <c r="Q4122">
        <v>0.93174129999999988</v>
      </c>
      <c r="R4122">
        <v>2.5890206999999998</v>
      </c>
      <c r="S4122">
        <v>3.3732340000000001</v>
      </c>
      <c r="T4122">
        <v>4.2472803999999993</v>
      </c>
      <c r="U4122"/>
      <c r="V4122"/>
      <c r="W4122"/>
      <c r="X4122">
        <v>36.621012999999998</v>
      </c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/>
      <c r="AT4122"/>
      <c r="AU4122"/>
      <c r="AV4122"/>
      <c r="AW4122"/>
      <c r="AX4122"/>
      <c r="AY4122"/>
      <c r="AZ4122"/>
      <c r="BA4122"/>
      <c r="BB4122"/>
      <c r="BC4122"/>
    </row>
    <row r="4123" spans="1:55" x14ac:dyDescent="0.2">
      <c r="A4123" s="3" t="str">
        <f t="shared" si="64"/>
        <v>SwedenSAR_FAO2006</v>
      </c>
      <c r="B4123" t="s">
        <v>193</v>
      </c>
      <c r="C4123" t="s">
        <v>194</v>
      </c>
      <c r="D4123" t="s">
        <v>148</v>
      </c>
      <c r="E4123" t="s">
        <v>39</v>
      </c>
      <c r="F4123">
        <v>52.926095662543091</v>
      </c>
      <c r="G4123">
        <v>5.8285409966233255</v>
      </c>
      <c r="H4123" t="s">
        <v>45</v>
      </c>
      <c r="I4123" t="s">
        <v>123</v>
      </c>
      <c r="J4123">
        <v>1.3053165469936831E-3</v>
      </c>
      <c r="K4123">
        <v>0.92327227925446431</v>
      </c>
      <c r="L4123">
        <v>3.9569099058052191E-2</v>
      </c>
      <c r="M4123"/>
      <c r="N4123">
        <v>3.838338235022544E-2</v>
      </c>
      <c r="O4123">
        <v>-1.2247606627419567E-3</v>
      </c>
      <c r="P4123"/>
      <c r="Q4123">
        <v>0.90153319999999981</v>
      </c>
      <c r="R4123">
        <v>2.5661495999999997</v>
      </c>
      <c r="S4123">
        <v>3.301841</v>
      </c>
      <c r="T4123">
        <v>4.2853446999999996</v>
      </c>
      <c r="U4123"/>
      <c r="V4123"/>
      <c r="W4123">
        <v>1.8977E-3</v>
      </c>
      <c r="X4123">
        <v>36.621012999999998</v>
      </c>
      <c r="Y4123">
        <v>1.1276999999999999E-3</v>
      </c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  <c r="AT4123"/>
      <c r="AU4123"/>
      <c r="AV4123"/>
      <c r="AW4123"/>
      <c r="AX4123"/>
      <c r="AY4123"/>
      <c r="AZ4123"/>
      <c r="BA4123"/>
      <c r="BB4123"/>
      <c r="BC4123"/>
    </row>
    <row r="4124" spans="1:55" x14ac:dyDescent="0.2">
      <c r="A4124" s="3" t="str">
        <f t="shared" si="64"/>
        <v>SwedenSAR_FAO2007</v>
      </c>
      <c r="B4124" t="s">
        <v>193</v>
      </c>
      <c r="C4124" t="s">
        <v>194</v>
      </c>
      <c r="D4124" t="s">
        <v>148</v>
      </c>
      <c r="E4124" t="s">
        <v>37</v>
      </c>
      <c r="F4124">
        <v>50.974136541646708</v>
      </c>
      <c r="G4124">
        <v>5.5721058054123969</v>
      </c>
      <c r="H4124" t="s">
        <v>126</v>
      </c>
      <c r="I4124" t="s">
        <v>44</v>
      </c>
      <c r="J4124">
        <v>1.2347775319840285E-3</v>
      </c>
      <c r="K4124">
        <v>0.92834680405536385</v>
      </c>
      <c r="L4124">
        <v>3.781408669928947E-2</v>
      </c>
      <c r="M4124"/>
      <c r="N4124">
        <v>3.3337821695745437E-2</v>
      </c>
      <c r="O4124">
        <v>5.0128754960120927E-4</v>
      </c>
      <c r="P4124"/>
      <c r="Q4124">
        <v>0.88644440000000002</v>
      </c>
      <c r="R4124">
        <v>2.5020219000000004</v>
      </c>
      <c r="S4124">
        <v>3.3985299999999996</v>
      </c>
      <c r="T4124">
        <v>4.3252466000000007</v>
      </c>
      <c r="U4124"/>
      <c r="V4124"/>
      <c r="W4124"/>
      <c r="X4124">
        <v>36.621012999999998</v>
      </c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/>
      <c r="AT4124"/>
      <c r="AU4124"/>
      <c r="AV4124"/>
      <c r="AW4124"/>
      <c r="AX4124"/>
      <c r="AY4124"/>
      <c r="AZ4124"/>
      <c r="BA4124"/>
      <c r="BB4124"/>
      <c r="BC4124"/>
    </row>
    <row r="4125" spans="1:55" x14ac:dyDescent="0.2">
      <c r="A4125" s="3" t="str">
        <f t="shared" si="64"/>
        <v>SwedenSAR_FAO2008</v>
      </c>
      <c r="B4125" t="s">
        <v>193</v>
      </c>
      <c r="C4125" t="s">
        <v>194</v>
      </c>
      <c r="D4125" t="s">
        <v>148</v>
      </c>
      <c r="E4125" t="s">
        <v>33</v>
      </c>
      <c r="F4125">
        <v>49.98650112275034</v>
      </c>
      <c r="G4125">
        <v>5.4217428650119679</v>
      </c>
      <c r="H4125" t="s">
        <v>47</v>
      </c>
      <c r="I4125" t="s">
        <v>134</v>
      </c>
      <c r="J4125">
        <v>1.2049011401505628E-3</v>
      </c>
      <c r="K4125">
        <v>0.92480977339032655</v>
      </c>
      <c r="L4125">
        <v>3.3854864369254389E-2</v>
      </c>
      <c r="M4125"/>
      <c r="N4125">
        <v>3.577805989357468E-2</v>
      </c>
      <c r="O4125">
        <v>5.5573023468443823E-3</v>
      </c>
      <c r="P4125"/>
      <c r="Q4125">
        <v>0.87652629999999998</v>
      </c>
      <c r="R4125">
        <v>2.5007807999999998</v>
      </c>
      <c r="S4125">
        <v>3.5496239999999997</v>
      </c>
      <c r="T4125">
        <v>4.3825770000000004</v>
      </c>
      <c r="U4125"/>
      <c r="V4125"/>
      <c r="W4125"/>
      <c r="X4125">
        <v>36.621012999999998</v>
      </c>
      <c r="Y4125">
        <v>4.57E-5</v>
      </c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/>
      <c r="AW4125"/>
      <c r="AX4125"/>
      <c r="AY4125"/>
      <c r="AZ4125"/>
      <c r="BA4125"/>
      <c r="BB4125"/>
      <c r="BC4125"/>
    </row>
    <row r="4126" spans="1:55" x14ac:dyDescent="0.2">
      <c r="A4126" s="3" t="str">
        <f t="shared" si="64"/>
        <v>SwedenSAR_FAO2009</v>
      </c>
      <c r="B4126" t="s">
        <v>193</v>
      </c>
      <c r="C4126" t="s">
        <v>194</v>
      </c>
      <c r="D4126" t="s">
        <v>148</v>
      </c>
      <c r="E4126" t="s">
        <v>31</v>
      </c>
      <c r="F4126">
        <v>46.521909015255574</v>
      </c>
      <c r="G4126">
        <v>5.0031546989229545</v>
      </c>
      <c r="H4126" t="s">
        <v>246</v>
      </c>
      <c r="I4126" t="s">
        <v>45</v>
      </c>
      <c r="J4126">
        <v>1.1233209827920887E-3</v>
      </c>
      <c r="K4126">
        <v>0.92661318434201168</v>
      </c>
      <c r="L4126">
        <v>3.4468286584594693E-2</v>
      </c>
      <c r="M4126"/>
      <c r="N4126">
        <v>3.6048468432584309E-2</v>
      </c>
      <c r="O4126">
        <v>2.8700606408093602E-3</v>
      </c>
      <c r="P4126"/>
      <c r="Q4126">
        <v>0.85303930000000006</v>
      </c>
      <c r="R4126">
        <v>2.4657276000000001</v>
      </c>
      <c r="S4126">
        <v>3.2785600000000001</v>
      </c>
      <c r="T4126">
        <v>4.4791593000000001</v>
      </c>
      <c r="U4126"/>
      <c r="V4126"/>
      <c r="W4126"/>
      <c r="X4126">
        <v>36.621012999999998</v>
      </c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/>
      <c r="AU4126"/>
      <c r="AV4126"/>
      <c r="AW4126"/>
      <c r="AX4126"/>
      <c r="AY4126"/>
      <c r="AZ4126"/>
      <c r="BA4126"/>
      <c r="BB4126"/>
      <c r="BC4126"/>
    </row>
    <row r="4127" spans="1:55" x14ac:dyDescent="0.2">
      <c r="A4127" s="3" t="str">
        <f t="shared" si="64"/>
        <v>SwedenSAR_FAO2010</v>
      </c>
      <c r="B4127" t="s">
        <v>193</v>
      </c>
      <c r="C4127" t="s">
        <v>194</v>
      </c>
      <c r="D4127" t="s">
        <v>148</v>
      </c>
      <c r="E4127" t="s">
        <v>30</v>
      </c>
      <c r="F4127">
        <v>52.204636483399469</v>
      </c>
      <c r="G4127">
        <v>5.5666384183150734</v>
      </c>
      <c r="H4127" t="s">
        <v>130</v>
      </c>
      <c r="I4127" t="s">
        <v>122</v>
      </c>
      <c r="J4127">
        <v>1.2096906250070791E-3</v>
      </c>
      <c r="K4127">
        <v>0.92681850120848053</v>
      </c>
      <c r="L4127">
        <v>2.896270037398703E-2</v>
      </c>
      <c r="M4127"/>
      <c r="N4127">
        <v>3.3757698852675579E-2</v>
      </c>
      <c r="O4127">
        <v>1.0461099564856871E-2</v>
      </c>
      <c r="P4127"/>
      <c r="Q4127">
        <v>0.85106819999999994</v>
      </c>
      <c r="R4127">
        <v>2.4571008000000001</v>
      </c>
      <c r="S4127">
        <v>3.4213460000000002</v>
      </c>
      <c r="T4127">
        <v>4.6322223000000005</v>
      </c>
      <c r="U4127"/>
      <c r="V4127"/>
      <c r="W4127"/>
      <c r="X4127">
        <v>36.621012999999998</v>
      </c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  <c r="AT4127"/>
      <c r="AU4127"/>
      <c r="AV4127"/>
      <c r="AW4127"/>
      <c r="AX4127"/>
      <c r="AY4127"/>
      <c r="AZ4127"/>
      <c r="BA4127"/>
      <c r="BB4127"/>
      <c r="BC4127"/>
    </row>
    <row r="4128" spans="1:55" x14ac:dyDescent="0.2">
      <c r="A4128" s="3" t="str">
        <f t="shared" si="64"/>
        <v>SwedenSAR_FAO2011</v>
      </c>
      <c r="B4128" t="s">
        <v>193</v>
      </c>
      <c r="C4128" t="s">
        <v>194</v>
      </c>
      <c r="D4128" t="s">
        <v>148</v>
      </c>
      <c r="E4128" t="s">
        <v>29</v>
      </c>
      <c r="F4128">
        <v>37.218440790829803</v>
      </c>
      <c r="G4128">
        <v>3.9387873668240738</v>
      </c>
      <c r="H4128" t="s">
        <v>61</v>
      </c>
      <c r="I4128" t="s">
        <v>119</v>
      </c>
      <c r="J4128">
        <v>8.6036589618120063E-4</v>
      </c>
      <c r="K4128">
        <v>1.2057501537345161</v>
      </c>
      <c r="L4128">
        <v>3.7940143266713737E-2</v>
      </c>
      <c r="M4128"/>
      <c r="N4128">
        <v>4.0334073052567837E-2</v>
      </c>
      <c r="O4128">
        <v>-0.2840243700537976</v>
      </c>
      <c r="P4128"/>
      <c r="Q4128">
        <v>0.84069669999999996</v>
      </c>
      <c r="R4128">
        <v>2.4346245</v>
      </c>
      <c r="S4128">
        <v>3.5049839999999999</v>
      </c>
      <c r="T4128">
        <v>4.7538171</v>
      </c>
      <c r="U4128"/>
      <c r="V4128"/>
      <c r="W4128"/>
      <c r="X4128">
        <v>28.2378067</v>
      </c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/>
      <c r="AU4128"/>
      <c r="AV4128"/>
      <c r="AW4128"/>
      <c r="AX4128"/>
      <c r="AY4128"/>
      <c r="AZ4128"/>
      <c r="BA4128"/>
      <c r="BB4128"/>
      <c r="BC4128"/>
    </row>
    <row r="4129" spans="1:55" x14ac:dyDescent="0.2">
      <c r="A4129" s="3" t="str">
        <f t="shared" si="64"/>
        <v>SwedenSAR_FAO2012</v>
      </c>
      <c r="B4129" t="s">
        <v>193</v>
      </c>
      <c r="C4129" t="s">
        <v>194</v>
      </c>
      <c r="D4129" t="s">
        <v>148</v>
      </c>
      <c r="E4129" t="s">
        <v>28</v>
      </c>
      <c r="F4129">
        <v>34.624186655432759</v>
      </c>
      <c r="G4129">
        <v>3.6372335676098828</v>
      </c>
      <c r="H4129" t="s">
        <v>131</v>
      </c>
      <c r="I4129" t="s">
        <v>114</v>
      </c>
      <c r="J4129">
        <v>7.9157095639751274E-4</v>
      </c>
      <c r="K4129">
        <v>1.2232052536699165</v>
      </c>
      <c r="L4129">
        <v>3.791678200225982E-2</v>
      </c>
      <c r="M4129"/>
      <c r="N4129">
        <v>4.747105292023087E-2</v>
      </c>
      <c r="O4129">
        <v>-0.30859308859240714</v>
      </c>
      <c r="P4129"/>
      <c r="Q4129">
        <v>0.82065809999999995</v>
      </c>
      <c r="R4129">
        <v>2.4164679000000002</v>
      </c>
      <c r="S4129">
        <v>3.3741019999999997</v>
      </c>
      <c r="T4129">
        <v>4.7833032000000006</v>
      </c>
      <c r="U4129"/>
      <c r="V4129"/>
      <c r="W4129"/>
      <c r="X4129">
        <v>28.2378067</v>
      </c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/>
      <c r="AU4129"/>
      <c r="AV4129"/>
      <c r="AW4129"/>
      <c r="AX4129"/>
      <c r="AY4129"/>
      <c r="AZ4129"/>
      <c r="BA4129"/>
      <c r="BB4129"/>
      <c r="BC4129"/>
    </row>
    <row r="4130" spans="1:55" x14ac:dyDescent="0.2">
      <c r="A4130" s="3" t="str">
        <f t="shared" si="64"/>
        <v>SwedenSAR_FAO2013</v>
      </c>
      <c r="B4130" t="s">
        <v>193</v>
      </c>
      <c r="C4130" t="s">
        <v>194</v>
      </c>
      <c r="D4130" t="s">
        <v>148</v>
      </c>
      <c r="E4130" t="s">
        <v>27</v>
      </c>
      <c r="F4130">
        <v>32.925047839962673</v>
      </c>
      <c r="G4130">
        <v>3.4295570872736039</v>
      </c>
      <c r="H4130" t="s">
        <v>135</v>
      </c>
      <c r="I4130" t="s">
        <v>246</v>
      </c>
      <c r="J4130">
        <v>7.4256760077245573E-4</v>
      </c>
      <c r="K4130">
        <v>1.2379886192354861</v>
      </c>
      <c r="L4130">
        <v>3.7704405430755289E-2</v>
      </c>
      <c r="M4130"/>
      <c r="N4130">
        <v>4.6551260340453843E-2</v>
      </c>
      <c r="O4130">
        <v>-0.32224428500669505</v>
      </c>
      <c r="P4130"/>
      <c r="Q4130">
        <v>0.82376329999999998</v>
      </c>
      <c r="R4130">
        <v>2.4016797000000003</v>
      </c>
      <c r="S4130">
        <v>3.4475099999999999</v>
      </c>
      <c r="T4130">
        <v>4.7885798000000008</v>
      </c>
      <c r="U4130"/>
      <c r="V4130"/>
      <c r="W4130"/>
      <c r="X4130">
        <v>28.2378067</v>
      </c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/>
      <c r="AT4130"/>
      <c r="AU4130"/>
      <c r="AV4130"/>
      <c r="AW4130"/>
      <c r="AX4130"/>
      <c r="AY4130"/>
      <c r="AZ4130"/>
      <c r="BA4130"/>
      <c r="BB4130"/>
      <c r="BC4130"/>
    </row>
    <row r="4131" spans="1:55" x14ac:dyDescent="0.2">
      <c r="A4131" s="3" t="str">
        <f t="shared" si="64"/>
        <v>SwedenSAR_FAO2014</v>
      </c>
      <c r="B4131" t="s">
        <v>193</v>
      </c>
      <c r="C4131" t="s">
        <v>194</v>
      </c>
      <c r="D4131" t="s">
        <v>148</v>
      </c>
      <c r="E4131" t="s">
        <v>24</v>
      </c>
      <c r="F4131">
        <v>31.748838981109262</v>
      </c>
      <c r="G4131">
        <v>3.2743893150046008</v>
      </c>
      <c r="H4131" t="s">
        <v>77</v>
      </c>
      <c r="I4131" t="s">
        <v>293</v>
      </c>
      <c r="J4131">
        <v>7.0669479768990307E-4</v>
      </c>
      <c r="K4131">
        <v>1.2395160995707739</v>
      </c>
      <c r="L4131">
        <v>3.6155107282731108E-2</v>
      </c>
      <c r="M4131"/>
      <c r="N4131">
        <v>4.8593661733519457E-2</v>
      </c>
      <c r="O4131">
        <v>-0.32426486858702464</v>
      </c>
      <c r="P4131"/>
      <c r="Q4131">
        <v>0.81803549999999992</v>
      </c>
      <c r="R4131">
        <v>2.3993382000000003</v>
      </c>
      <c r="S4131">
        <v>3.6412600000000004</v>
      </c>
      <c r="T4131">
        <v>4.8339066999999991</v>
      </c>
      <c r="U4131"/>
      <c r="V4131"/>
      <c r="W4131">
        <v>2.8664100000000001E-2</v>
      </c>
      <c r="X4131">
        <v>28.2378067</v>
      </c>
      <c r="Y4131">
        <v>2.1703E-3</v>
      </c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/>
      <c r="AT4131"/>
      <c r="AU4131"/>
      <c r="AV4131"/>
      <c r="AW4131"/>
      <c r="AX4131"/>
      <c r="AY4131"/>
      <c r="AZ4131"/>
      <c r="BA4131"/>
      <c r="BB4131"/>
      <c r="BC4131"/>
    </row>
    <row r="4132" spans="1:55" x14ac:dyDescent="0.2">
      <c r="A4132" s="3" t="str">
        <f t="shared" si="64"/>
        <v>SwedenSAR_FAO2015</v>
      </c>
      <c r="B4132" t="s">
        <v>193</v>
      </c>
      <c r="C4132" t="s">
        <v>194</v>
      </c>
      <c r="D4132" t="s">
        <v>148</v>
      </c>
      <c r="E4132" t="s">
        <v>22</v>
      </c>
      <c r="F4132">
        <v>31.801562502671946</v>
      </c>
      <c r="G4132">
        <v>3.2453269590629206</v>
      </c>
      <c r="H4132" t="s">
        <v>77</v>
      </c>
      <c r="I4132" t="s">
        <v>293</v>
      </c>
      <c r="J4132">
        <v>7.0930810573219098E-4</v>
      </c>
      <c r="K4132">
        <v>1.2387066169774557</v>
      </c>
      <c r="L4132">
        <v>3.3659611948316397E-2</v>
      </c>
      <c r="M4132"/>
      <c r="N4132">
        <v>5.2403263111992726E-2</v>
      </c>
      <c r="O4132">
        <v>-0.32476949203776484</v>
      </c>
      <c r="P4132"/>
      <c r="Q4132">
        <v>0.81286709999999995</v>
      </c>
      <c r="R4132">
        <v>2.3165141999999999</v>
      </c>
      <c r="S4132">
        <v>3.7100179999999998</v>
      </c>
      <c r="T4132">
        <v>4.8347435999999995</v>
      </c>
      <c r="U4132"/>
      <c r="V4132"/>
      <c r="W4132"/>
      <c r="X4132">
        <v>28.2378067</v>
      </c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  <c r="AT4132"/>
      <c r="AU4132"/>
      <c r="AV4132"/>
      <c r="AW4132"/>
      <c r="AX4132"/>
      <c r="AY4132"/>
      <c r="AZ4132"/>
      <c r="BA4132"/>
      <c r="BB4132"/>
      <c r="BC4132"/>
    </row>
    <row r="4133" spans="1:55" x14ac:dyDescent="0.2">
      <c r="A4133" s="3" t="str">
        <f t="shared" si="64"/>
        <v>SwedenSAR_FAO2016</v>
      </c>
      <c r="B4133" t="s">
        <v>193</v>
      </c>
      <c r="C4133" t="s">
        <v>194</v>
      </c>
      <c r="D4133" t="s">
        <v>148</v>
      </c>
      <c r="E4133" t="s">
        <v>21</v>
      </c>
      <c r="F4133">
        <v>36.93618478349611</v>
      </c>
      <c r="G4133">
        <v>3.7222481499952997</v>
      </c>
      <c r="H4133" t="s">
        <v>131</v>
      </c>
      <c r="I4133" t="s">
        <v>246</v>
      </c>
      <c r="J4133">
        <v>8.1297502882505862E-4</v>
      </c>
      <c r="K4133">
        <v>1.0563146221222086</v>
      </c>
      <c r="L4133">
        <v>2.7091190294468433E-2</v>
      </c>
      <c r="M4133"/>
      <c r="N4133">
        <v>4.6037061232154945E-2</v>
      </c>
      <c r="O4133">
        <v>-0.12944287364883206</v>
      </c>
      <c r="P4133"/>
      <c r="Q4133">
        <v>0.81817110000000004</v>
      </c>
      <c r="R4133">
        <v>2.3116128000000002</v>
      </c>
      <c r="S4133">
        <v>3.6586819999999998</v>
      </c>
      <c r="T4133">
        <v>4.894012</v>
      </c>
      <c r="U4133"/>
      <c r="V4133"/>
      <c r="W4133"/>
      <c r="X4133">
        <v>23.845359999999999</v>
      </c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/>
      <c r="AW4133"/>
      <c r="AX4133"/>
      <c r="AY4133"/>
      <c r="AZ4133"/>
      <c r="BA4133"/>
      <c r="BB4133"/>
      <c r="BC4133"/>
    </row>
    <row r="4134" spans="1:55" x14ac:dyDescent="0.2">
      <c r="A4134" s="3" t="str">
        <f t="shared" si="64"/>
        <v>SwedenSAR_FAO2017</v>
      </c>
      <c r="B4134" t="s">
        <v>193</v>
      </c>
      <c r="C4134" t="s">
        <v>194</v>
      </c>
      <c r="D4134" t="s">
        <v>148</v>
      </c>
      <c r="E4134" t="s">
        <v>20</v>
      </c>
      <c r="F4134">
        <v>36.734583441958655</v>
      </c>
      <c r="G4134">
        <v>3.6523848142943498</v>
      </c>
      <c r="H4134" t="s">
        <v>135</v>
      </c>
      <c r="I4134" t="s">
        <v>51</v>
      </c>
      <c r="J4134">
        <v>7.9719539978284962E-4</v>
      </c>
      <c r="K4134">
        <v>1.0517645189214289</v>
      </c>
      <c r="L4134">
        <v>2.6066721603114601E-2</v>
      </c>
      <c r="M4134"/>
      <c r="N4134">
        <v>4.4384153780758565E-2</v>
      </c>
      <c r="O4134">
        <v>-0.12221539430530209</v>
      </c>
      <c r="P4134"/>
      <c r="Q4134">
        <v>0.80304070000000005</v>
      </c>
      <c r="R4134">
        <v>2.3293178999999999</v>
      </c>
      <c r="S4134">
        <v>3.7955779999999995</v>
      </c>
      <c r="T4134">
        <v>4.9628028000000004</v>
      </c>
      <c r="U4134"/>
      <c r="V4134"/>
      <c r="W4134"/>
      <c r="X4134">
        <v>23.845359999999999</v>
      </c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/>
      <c r="AU4134"/>
      <c r="AV4134"/>
      <c r="AW4134"/>
      <c r="AX4134"/>
      <c r="AY4134"/>
      <c r="AZ4134"/>
      <c r="BA4134"/>
      <c r="BB4134"/>
      <c r="BC4134"/>
    </row>
    <row r="4135" spans="1:55" x14ac:dyDescent="0.2">
      <c r="A4135" s="3" t="str">
        <f t="shared" si="64"/>
        <v>SwedenSAR_FAO2018</v>
      </c>
      <c r="B4135" t="s">
        <v>193</v>
      </c>
      <c r="C4135" t="s">
        <v>194</v>
      </c>
      <c r="D4135" t="s">
        <v>148</v>
      </c>
      <c r="E4135" t="s">
        <v>19</v>
      </c>
      <c r="F4135">
        <v>34.678896991696369</v>
      </c>
      <c r="G4135">
        <v>3.4081737240805321</v>
      </c>
      <c r="H4135" t="s">
        <v>259</v>
      </c>
      <c r="I4135" t="s">
        <v>66</v>
      </c>
      <c r="J4135">
        <v>7.345865789515156E-4</v>
      </c>
      <c r="K4135">
        <v>1.0440278014306827</v>
      </c>
      <c r="L4135">
        <v>2.6369209755242699E-2</v>
      </c>
      <c r="M4135"/>
      <c r="N4135">
        <v>5.0561971477346819E-2</v>
      </c>
      <c r="O4135">
        <v>-0.12095898266327208</v>
      </c>
      <c r="P4135"/>
      <c r="Q4135">
        <v>0.79890529999999993</v>
      </c>
      <c r="R4135">
        <v>2.296119</v>
      </c>
      <c r="S4135">
        <v>3.5977669999999997</v>
      </c>
      <c r="T4135">
        <v>5.1866441000000005</v>
      </c>
      <c r="U4135"/>
      <c r="V4135"/>
      <c r="W4135">
        <v>8.5436000000000019E-3</v>
      </c>
      <c r="X4135">
        <v>23.845359999999999</v>
      </c>
      <c r="Y4135">
        <v>5.3391000000000003E-3</v>
      </c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/>
      <c r="AU4135"/>
      <c r="AV4135"/>
      <c r="AW4135"/>
      <c r="AX4135"/>
      <c r="AY4135"/>
      <c r="AZ4135"/>
      <c r="BA4135"/>
      <c r="BB4135"/>
      <c r="BC4135"/>
    </row>
    <row r="4136" spans="1:55" x14ac:dyDescent="0.2">
      <c r="A4136" s="3" t="str">
        <f t="shared" si="64"/>
        <v>SwedenSAR_FAO2019</v>
      </c>
      <c r="B4136" t="s">
        <v>193</v>
      </c>
      <c r="C4136" t="s">
        <v>194</v>
      </c>
      <c r="D4136" t="s">
        <v>148</v>
      </c>
      <c r="E4136" t="s">
        <v>18</v>
      </c>
      <c r="F4136">
        <v>34.132449269488859</v>
      </c>
      <c r="G4136">
        <v>3.3206366865876489</v>
      </c>
      <c r="H4136" t="s">
        <v>289</v>
      </c>
      <c r="I4136" t="s">
        <v>66</v>
      </c>
      <c r="J4136">
        <v>7.1943745172852965E-4</v>
      </c>
      <c r="K4136">
        <v>1.0402136784501317</v>
      </c>
      <c r="L4136">
        <v>2.5528787955461919E-2</v>
      </c>
      <c r="M4136"/>
      <c r="N4136">
        <v>4.4047041238963344E-2</v>
      </c>
      <c r="O4136">
        <v>-0.10978950764455699</v>
      </c>
      <c r="P4136"/>
      <c r="Q4136">
        <v>0.79743849999999994</v>
      </c>
      <c r="R4136">
        <v>2.2407273000000001</v>
      </c>
      <c r="S4136">
        <v>3.8031729999999997</v>
      </c>
      <c r="T4136">
        <v>5.3012300999999997</v>
      </c>
      <c r="U4136"/>
      <c r="V4136"/>
      <c r="W4136"/>
      <c r="X4136">
        <v>23.845359999999999</v>
      </c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/>
      <c r="AW4136"/>
      <c r="AX4136"/>
      <c r="AY4136"/>
      <c r="AZ4136"/>
      <c r="BA4136"/>
      <c r="BB4136"/>
      <c r="BC4136"/>
    </row>
    <row r="4137" spans="1:55" x14ac:dyDescent="0.2">
      <c r="A4137" s="3" t="str">
        <f t="shared" si="64"/>
        <v>SwedenSAR_FAO2020</v>
      </c>
      <c r="B4137" t="s">
        <v>193</v>
      </c>
      <c r="C4137" t="s">
        <v>194</v>
      </c>
      <c r="D4137" t="s">
        <v>148</v>
      </c>
      <c r="E4137" t="s">
        <v>107</v>
      </c>
      <c r="F4137">
        <v>32.917536299763491</v>
      </c>
      <c r="G4137">
        <v>3.1793809536735216</v>
      </c>
      <c r="H4137" t="s">
        <v>125</v>
      </c>
      <c r="I4137" t="s">
        <v>66</v>
      </c>
      <c r="J4137">
        <v>7.3033557283062661E-4</v>
      </c>
      <c r="K4137">
        <v>1.0399781283322085</v>
      </c>
      <c r="L4137">
        <v>2.5161816526161784E-2</v>
      </c>
      <c r="M4137"/>
      <c r="N4137">
        <v>4.3090509193733056E-2</v>
      </c>
      <c r="O4137">
        <v>-0.10823045405210346</v>
      </c>
      <c r="P4137"/>
      <c r="Q4137">
        <v>0.78428039999999999</v>
      </c>
      <c r="R4137">
        <v>2.2170792000000001</v>
      </c>
      <c r="S4137">
        <v>3.9933270000000003</v>
      </c>
      <c r="T4137">
        <v>5.3143804000000001</v>
      </c>
      <c r="U4137"/>
      <c r="V4137"/>
      <c r="W4137"/>
      <c r="X4137">
        <v>23.845359999999999</v>
      </c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/>
      <c r="AU4137"/>
      <c r="AV4137"/>
      <c r="AW4137"/>
      <c r="AX4137"/>
      <c r="AY4137"/>
      <c r="AZ4137"/>
      <c r="BA4137"/>
      <c r="BB4137"/>
      <c r="BC4137"/>
    </row>
    <row r="4138" spans="1:55" x14ac:dyDescent="0.2">
      <c r="A4138" s="3" t="str">
        <f t="shared" si="64"/>
        <v>TurkeyAR4_FAO1990</v>
      </c>
      <c r="B4138" t="s">
        <v>294</v>
      </c>
      <c r="C4138" t="s">
        <v>311</v>
      </c>
      <c r="D4138" t="s">
        <v>142</v>
      </c>
      <c r="E4138" t="s">
        <v>79</v>
      </c>
      <c r="F4138">
        <v>187.263381786</v>
      </c>
      <c r="G4138">
        <v>3.4471484480325523</v>
      </c>
      <c r="H4138" t="s">
        <v>253</v>
      </c>
      <c r="I4138" t="s">
        <v>200</v>
      </c>
      <c r="J4138">
        <v>5.7870201532383737E-3</v>
      </c>
      <c r="K4138">
        <v>0.73478109429980898</v>
      </c>
      <c r="L4138">
        <v>5.8558560570755536E-2</v>
      </c>
      <c r="M4138"/>
      <c r="N4138">
        <v>6.1472586899851751E-2</v>
      </c>
      <c r="O4138">
        <v>0.14518775822958371</v>
      </c>
      <c r="P4138">
        <v>0.32443500000000003</v>
      </c>
      <c r="Q4138">
        <v>0.82355080000000003</v>
      </c>
      <c r="R4138">
        <v>19.753532500000002</v>
      </c>
      <c r="S4138">
        <v>22.786450800000001</v>
      </c>
      <c r="T4138">
        <v>4.9249999999999999E-4</v>
      </c>
      <c r="U4138"/>
      <c r="V4138"/>
      <c r="W4138">
        <v>1.46281E-2</v>
      </c>
      <c r="X4138"/>
      <c r="Y4138">
        <v>4.80943E-2</v>
      </c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/>
      <c r="AT4138"/>
      <c r="AU4138"/>
      <c r="AV4138"/>
      <c r="AW4138"/>
      <c r="AX4138"/>
      <c r="AY4138"/>
      <c r="AZ4138"/>
      <c r="BA4138"/>
      <c r="BB4138"/>
      <c r="BC4138"/>
    </row>
    <row r="4139" spans="1:55" x14ac:dyDescent="0.2">
      <c r="A4139" s="3" t="str">
        <f t="shared" si="64"/>
        <v>TurkeyAR4_FAO1991</v>
      </c>
      <c r="B4139" t="s">
        <v>294</v>
      </c>
      <c r="C4139" t="s">
        <v>311</v>
      </c>
      <c r="D4139" t="s">
        <v>142</v>
      </c>
      <c r="E4139" t="s">
        <v>78</v>
      </c>
      <c r="F4139">
        <v>189.50410300800002</v>
      </c>
      <c r="G4139">
        <v>3.4255258187227131</v>
      </c>
      <c r="H4139" t="s">
        <v>157</v>
      </c>
      <c r="I4139" t="s">
        <v>228</v>
      </c>
      <c r="J4139">
        <v>5.8240861348878795E-3</v>
      </c>
      <c r="K4139">
        <v>0.74113319241996012</v>
      </c>
      <c r="L4139">
        <v>5.9092167136493415E-2</v>
      </c>
      <c r="M4139"/>
      <c r="N4139">
        <v>6.7948027175202722E-2</v>
      </c>
      <c r="O4139">
        <v>0.13182661326834375</v>
      </c>
      <c r="P4139">
        <v>0.2828</v>
      </c>
      <c r="Q4139">
        <v>0.82123990000000002</v>
      </c>
      <c r="R4139">
        <v>18.59348</v>
      </c>
      <c r="S4139">
        <v>21.778823399999997</v>
      </c>
      <c r="T4139">
        <v>4.9249999999999999E-4</v>
      </c>
      <c r="U4139"/>
      <c r="V4139"/>
      <c r="W4139">
        <v>1.46281E-2</v>
      </c>
      <c r="X4139"/>
      <c r="Y4139">
        <v>4.80943E-2</v>
      </c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/>
      <c r="AT4139"/>
      <c r="AU4139"/>
      <c r="AV4139"/>
      <c r="AW4139"/>
      <c r="AX4139"/>
      <c r="AY4139"/>
      <c r="AZ4139"/>
      <c r="BA4139"/>
      <c r="BB4139"/>
      <c r="BC4139"/>
    </row>
    <row r="4140" spans="1:55" x14ac:dyDescent="0.2">
      <c r="A4140" s="3" t="str">
        <f t="shared" si="64"/>
        <v>TurkeyAR4_FAO1992</v>
      </c>
      <c r="B4140" t="s">
        <v>294</v>
      </c>
      <c r="C4140" t="s">
        <v>311</v>
      </c>
      <c r="D4140" t="s">
        <v>142</v>
      </c>
      <c r="E4140" t="s">
        <v>76</v>
      </c>
      <c r="F4140">
        <v>197.15837711699999</v>
      </c>
      <c r="G4140">
        <v>3.5017982940297521</v>
      </c>
      <c r="H4140" t="s">
        <v>198</v>
      </c>
      <c r="I4140" t="s">
        <v>228</v>
      </c>
      <c r="J4140">
        <v>6.0773254720500273E-3</v>
      </c>
      <c r="K4140">
        <v>0.73699565486771834</v>
      </c>
      <c r="L4140">
        <v>5.79149028510412E-2</v>
      </c>
      <c r="M4140"/>
      <c r="N4140">
        <v>7.2208731945240037E-2</v>
      </c>
      <c r="O4140">
        <v>0.13288071033600035</v>
      </c>
      <c r="P4140">
        <v>0.30084499999999997</v>
      </c>
      <c r="Q4140">
        <v>0.84363879999999991</v>
      </c>
      <c r="R4140">
        <v>18.9681125</v>
      </c>
      <c r="S4140">
        <v>22.583900199999999</v>
      </c>
      <c r="T4140">
        <v>4.9249999999999999E-4</v>
      </c>
      <c r="U4140"/>
      <c r="V4140"/>
      <c r="W4140">
        <v>1.46281E-2</v>
      </c>
      <c r="X4140"/>
      <c r="Y4140">
        <v>4.80943E-2</v>
      </c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/>
      <c r="AT4140"/>
      <c r="AU4140"/>
      <c r="AV4140"/>
      <c r="AW4140"/>
      <c r="AX4140"/>
      <c r="AY4140"/>
      <c r="AZ4140"/>
      <c r="BA4140"/>
      <c r="BB4140"/>
      <c r="BC4140"/>
    </row>
    <row r="4141" spans="1:55" x14ac:dyDescent="0.2">
      <c r="A4141" s="3" t="str">
        <f t="shared" si="64"/>
        <v>TurkeyAR4_FAO1993</v>
      </c>
      <c r="B4141" t="s">
        <v>294</v>
      </c>
      <c r="C4141" t="s">
        <v>311</v>
      </c>
      <c r="D4141" t="s">
        <v>142</v>
      </c>
      <c r="E4141" t="s">
        <v>73</v>
      </c>
      <c r="F4141">
        <v>203.795203606</v>
      </c>
      <c r="G4141">
        <v>3.5568831183840941</v>
      </c>
      <c r="H4141" t="s">
        <v>259</v>
      </c>
      <c r="I4141" t="s">
        <v>200</v>
      </c>
      <c r="J4141">
        <v>6.2526081444046061E-3</v>
      </c>
      <c r="K4141">
        <v>0.74206648426021937</v>
      </c>
      <c r="L4141">
        <v>5.7181630822526919E-2</v>
      </c>
      <c r="M4141"/>
      <c r="N4141">
        <v>6.8676226002150828E-2</v>
      </c>
      <c r="O4141">
        <v>0.13207565891510287</v>
      </c>
      <c r="P4141">
        <v>0.31389499999999998</v>
      </c>
      <c r="Q4141">
        <v>0.84928859999999995</v>
      </c>
      <c r="R4141">
        <v>18.7307025</v>
      </c>
      <c r="S4141">
        <v>23.5094882</v>
      </c>
      <c r="T4141">
        <v>4.9249999999999999E-4</v>
      </c>
      <c r="U4141"/>
      <c r="V4141"/>
      <c r="W4141">
        <v>1.46281E-2</v>
      </c>
      <c r="X4141"/>
      <c r="Y4141">
        <v>4.80943E-2</v>
      </c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/>
      <c r="AU4141"/>
      <c r="AV4141"/>
      <c r="AW4141"/>
      <c r="AX4141"/>
      <c r="AY4141"/>
      <c r="AZ4141"/>
      <c r="BA4141"/>
      <c r="BB4141"/>
      <c r="BC4141"/>
    </row>
    <row r="4142" spans="1:55" x14ac:dyDescent="0.2">
      <c r="A4142" s="3" t="str">
        <f t="shared" si="64"/>
        <v>TurkeyAR4_FAO1994</v>
      </c>
      <c r="B4142" t="s">
        <v>294</v>
      </c>
      <c r="C4142" t="s">
        <v>311</v>
      </c>
      <c r="D4142" t="s">
        <v>142</v>
      </c>
      <c r="E4142" t="s">
        <v>70</v>
      </c>
      <c r="F4142">
        <v>198.67876671799999</v>
      </c>
      <c r="G4142">
        <v>3.4072703127555029</v>
      </c>
      <c r="H4142" t="s">
        <v>259</v>
      </c>
      <c r="I4142" t="s">
        <v>200</v>
      </c>
      <c r="J4142">
        <v>6.0453358044659563E-3</v>
      </c>
      <c r="K4142">
        <v>0.74822954497196337</v>
      </c>
      <c r="L4142">
        <v>5.9984711823361014E-2</v>
      </c>
      <c r="M4142"/>
      <c r="N4142">
        <v>7.1202131298101934E-2</v>
      </c>
      <c r="O4142">
        <v>0.12058361190657367</v>
      </c>
      <c r="P4142">
        <v>0.27693499999999999</v>
      </c>
      <c r="Q4142">
        <v>0.83994029999999997</v>
      </c>
      <c r="R4142">
        <v>18.363082500000001</v>
      </c>
      <c r="S4142">
        <v>20.969276600000001</v>
      </c>
      <c r="T4142">
        <v>4.9249999999999999E-4</v>
      </c>
      <c r="U4142"/>
      <c r="V4142"/>
      <c r="W4142">
        <v>1.46281E-2</v>
      </c>
      <c r="X4142"/>
      <c r="Y4142">
        <v>4.80943E-2</v>
      </c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/>
      <c r="AU4142"/>
      <c r="AV4142"/>
      <c r="AW4142"/>
      <c r="AX4142"/>
      <c r="AY4142"/>
      <c r="AZ4142"/>
      <c r="BA4142"/>
      <c r="BB4142"/>
      <c r="BC4142"/>
    </row>
    <row r="4143" spans="1:55" x14ac:dyDescent="0.2">
      <c r="A4143" s="3" t="str">
        <f t="shared" si="64"/>
        <v>TurkeyAR4_FAO1995</v>
      </c>
      <c r="B4143" t="s">
        <v>294</v>
      </c>
      <c r="C4143" t="s">
        <v>311</v>
      </c>
      <c r="D4143" t="s">
        <v>142</v>
      </c>
      <c r="E4143" t="s">
        <v>68</v>
      </c>
      <c r="F4143">
        <v>213.30499498699999</v>
      </c>
      <c r="G4143">
        <v>3.5967158350264032</v>
      </c>
      <c r="H4143" t="s">
        <v>125</v>
      </c>
      <c r="I4143" t="s">
        <v>200</v>
      </c>
      <c r="J4143">
        <v>6.3424143587908011E-3</v>
      </c>
      <c r="K4143">
        <v>0.76156756000439829</v>
      </c>
      <c r="L4143">
        <v>5.749211893864651E-2</v>
      </c>
      <c r="M4143"/>
      <c r="N4143">
        <v>7.0986543830925411E-2</v>
      </c>
      <c r="O4143">
        <v>0.10995377722602979</v>
      </c>
      <c r="P4143">
        <v>0.34968500000000002</v>
      </c>
      <c r="Q4143">
        <v>0.79854839999999994</v>
      </c>
      <c r="R4143">
        <v>17.944647499999999</v>
      </c>
      <c r="S4143">
        <v>20.864708399999998</v>
      </c>
      <c r="T4143">
        <v>4.9249999999999999E-4</v>
      </c>
      <c r="U4143"/>
      <c r="V4143"/>
      <c r="W4143">
        <v>1.46281E-2</v>
      </c>
      <c r="X4143"/>
      <c r="Y4143">
        <v>4.80943E-2</v>
      </c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/>
      <c r="AU4143"/>
      <c r="AV4143"/>
      <c r="AW4143"/>
      <c r="AX4143"/>
      <c r="AY4143"/>
      <c r="AZ4143"/>
      <c r="BA4143"/>
      <c r="BB4143"/>
      <c r="BC4143"/>
    </row>
    <row r="4144" spans="1:55" x14ac:dyDescent="0.2">
      <c r="A4144" s="3" t="str">
        <f t="shared" si="64"/>
        <v>TurkeyAR4_FAO1996</v>
      </c>
      <c r="B4144" t="s">
        <v>294</v>
      </c>
      <c r="C4144" t="s">
        <v>311</v>
      </c>
      <c r="D4144" t="s">
        <v>142</v>
      </c>
      <c r="E4144" t="s">
        <v>65</v>
      </c>
      <c r="F4144">
        <v>230.98406589799998</v>
      </c>
      <c r="G4144">
        <v>3.830976311522384</v>
      </c>
      <c r="H4144" t="s">
        <v>137</v>
      </c>
      <c r="I4144" t="s">
        <v>164</v>
      </c>
      <c r="J4144">
        <v>6.7952588943741288E-3</v>
      </c>
      <c r="K4144">
        <v>0.77568375093509589</v>
      </c>
      <c r="L4144">
        <v>5.4408534810144321E-2</v>
      </c>
      <c r="M4144"/>
      <c r="N4144">
        <v>6.7899328488423671E-2</v>
      </c>
      <c r="O4144">
        <v>0.10200838576633617</v>
      </c>
      <c r="P4144">
        <v>0.38345250000000003</v>
      </c>
      <c r="Q4144">
        <v>0.79399819999999999</v>
      </c>
      <c r="R4144">
        <v>17.502107499999997</v>
      </c>
      <c r="S4144">
        <v>21.335637800000001</v>
      </c>
      <c r="T4144">
        <v>4.9249999999999999E-4</v>
      </c>
      <c r="U4144"/>
      <c r="V4144"/>
      <c r="W4144">
        <v>1.2656199999999998E-2</v>
      </c>
      <c r="X4144"/>
      <c r="Y4144">
        <v>9.7312099999999999E-2</v>
      </c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/>
      <c r="AW4144"/>
      <c r="AX4144"/>
      <c r="AY4144"/>
      <c r="AZ4144"/>
      <c r="BA4144"/>
      <c r="BB4144"/>
      <c r="BC4144"/>
    </row>
    <row r="4145" spans="1:55" x14ac:dyDescent="0.2">
      <c r="A4145" s="3" t="str">
        <f t="shared" si="64"/>
        <v>TurkeyAR4_FAO1997</v>
      </c>
      <c r="B4145" t="s">
        <v>294</v>
      </c>
      <c r="C4145" t="s">
        <v>311</v>
      </c>
      <c r="D4145" t="s">
        <v>142</v>
      </c>
      <c r="E4145" t="s">
        <v>64</v>
      </c>
      <c r="F4145">
        <v>239.90444842700001</v>
      </c>
      <c r="G4145">
        <v>3.9150542718129184</v>
      </c>
      <c r="H4145" t="s">
        <v>75</v>
      </c>
      <c r="I4145" t="s">
        <v>161</v>
      </c>
      <c r="J4145">
        <v>6.7916597839588312E-3</v>
      </c>
      <c r="K4145">
        <v>0.78069663626096064</v>
      </c>
      <c r="L4145">
        <v>5.4351428914698317E-2</v>
      </c>
      <c r="M4145"/>
      <c r="N4145">
        <v>6.7310048841856443E-2</v>
      </c>
      <c r="O4145">
        <v>9.7641885982484633E-2</v>
      </c>
      <c r="P4145">
        <v>0.384965</v>
      </c>
      <c r="Q4145">
        <v>0.7927961</v>
      </c>
      <c r="R4145">
        <v>17.274635000000004</v>
      </c>
      <c r="S4145">
        <v>21.464433400000001</v>
      </c>
      <c r="T4145">
        <v>4.9249999999999999E-4</v>
      </c>
      <c r="U4145"/>
      <c r="V4145"/>
      <c r="W4145">
        <v>8.3153000000000012E-3</v>
      </c>
      <c r="X4145"/>
      <c r="Y4145">
        <v>6.5528299999999998E-2</v>
      </c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  <c r="AT4145"/>
      <c r="AU4145"/>
      <c r="AV4145"/>
      <c r="AW4145"/>
      <c r="AX4145"/>
      <c r="AY4145"/>
      <c r="AZ4145"/>
      <c r="BA4145"/>
      <c r="BB4145"/>
      <c r="BC4145"/>
    </row>
    <row r="4146" spans="1:55" x14ac:dyDescent="0.2">
      <c r="A4146" s="3" t="str">
        <f t="shared" si="64"/>
        <v>TurkeyAR4_FAO1998</v>
      </c>
      <c r="B4146" t="s">
        <v>294</v>
      </c>
      <c r="C4146" t="s">
        <v>311</v>
      </c>
      <c r="D4146" t="s">
        <v>142</v>
      </c>
      <c r="E4146" t="s">
        <v>62</v>
      </c>
      <c r="F4146">
        <v>241.02703336300002</v>
      </c>
      <c r="G4146">
        <v>3.8724051828723804</v>
      </c>
      <c r="H4146" t="s">
        <v>137</v>
      </c>
      <c r="I4146" t="s">
        <v>164</v>
      </c>
      <c r="J4146">
        <v>6.9188476387059593E-3</v>
      </c>
      <c r="K4146">
        <v>0.77791917407710587</v>
      </c>
      <c r="L4146">
        <v>5.5724979628205565E-2</v>
      </c>
      <c r="M4146"/>
      <c r="N4146">
        <v>6.7574355821201623E-2</v>
      </c>
      <c r="O4146">
        <v>9.8781490473486916E-2</v>
      </c>
      <c r="P4146">
        <v>0.41919500000000004</v>
      </c>
      <c r="Q4146">
        <v>0.78455259999999993</v>
      </c>
      <c r="R4146">
        <v>16.170475</v>
      </c>
      <c r="S4146">
        <v>22.621090600000002</v>
      </c>
      <c r="T4146">
        <v>4.9249999999999999E-4</v>
      </c>
      <c r="U4146"/>
      <c r="V4146"/>
      <c r="W4146">
        <v>1.4623499999999999E-2</v>
      </c>
      <c r="X4146"/>
      <c r="Y4146">
        <v>0.36251450000000002</v>
      </c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  <c r="AT4146"/>
      <c r="AU4146"/>
      <c r="AV4146"/>
      <c r="AW4146"/>
      <c r="AX4146"/>
      <c r="AY4146"/>
      <c r="AZ4146"/>
      <c r="BA4146"/>
      <c r="BB4146"/>
      <c r="BC4146"/>
    </row>
    <row r="4147" spans="1:55" x14ac:dyDescent="0.2">
      <c r="A4147" s="3" t="str">
        <f t="shared" si="64"/>
        <v>TurkeyAR4_FAO1999</v>
      </c>
      <c r="B4147" t="s">
        <v>294</v>
      </c>
      <c r="C4147" t="s">
        <v>311</v>
      </c>
      <c r="D4147" t="s">
        <v>142</v>
      </c>
      <c r="E4147" t="s">
        <v>60</v>
      </c>
      <c r="F4147">
        <v>240.87435527299999</v>
      </c>
      <c r="G4147">
        <v>3.812170780849407</v>
      </c>
      <c r="H4147" t="s">
        <v>135</v>
      </c>
      <c r="I4147" t="s">
        <v>161</v>
      </c>
      <c r="J4147">
        <v>6.9141569636262286E-3</v>
      </c>
      <c r="K4147">
        <v>0.7804367497400907</v>
      </c>
      <c r="L4147">
        <v>5.7784445019997445E-2</v>
      </c>
      <c r="M4147"/>
      <c r="N4147">
        <v>6.4432816400939993E-2</v>
      </c>
      <c r="O4147">
        <v>9.7345988838971845E-2</v>
      </c>
      <c r="P4147">
        <v>0.45488000000000001</v>
      </c>
      <c r="Q4147">
        <v>0.77635909999999986</v>
      </c>
      <c r="R4147">
        <v>15.88851</v>
      </c>
      <c r="S4147">
        <v>22.748098200000001</v>
      </c>
      <c r="T4147">
        <v>4.9249999999999999E-4</v>
      </c>
      <c r="U4147"/>
      <c r="V4147"/>
      <c r="W4147">
        <v>1.3110000000000002E-2</v>
      </c>
      <c r="X4147"/>
      <c r="Y4147">
        <v>0.1339291</v>
      </c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/>
      <c r="AT4147"/>
      <c r="AU4147"/>
      <c r="AV4147"/>
      <c r="AW4147"/>
      <c r="AX4147"/>
      <c r="AY4147"/>
      <c r="AZ4147"/>
      <c r="BA4147"/>
      <c r="BB4147"/>
      <c r="BC4147"/>
    </row>
    <row r="4148" spans="1:55" x14ac:dyDescent="0.2">
      <c r="A4148" s="3" t="str">
        <f t="shared" si="64"/>
        <v>TurkeyAR4_FAO2000</v>
      </c>
      <c r="B4148" t="s">
        <v>294</v>
      </c>
      <c r="C4148" t="s">
        <v>311</v>
      </c>
      <c r="D4148" t="s">
        <v>142</v>
      </c>
      <c r="E4148" t="s">
        <v>58</v>
      </c>
      <c r="F4148">
        <v>264.75476894999997</v>
      </c>
      <c r="G4148">
        <v>4.1294668808450101</v>
      </c>
      <c r="H4148" t="s">
        <v>61</v>
      </c>
      <c r="I4148" t="s">
        <v>199</v>
      </c>
      <c r="J4148">
        <v>7.4471419365056274E-3</v>
      </c>
      <c r="K4148">
        <v>0.79885075398185768</v>
      </c>
      <c r="L4148">
        <v>5.4296697086936463E-2</v>
      </c>
      <c r="M4148"/>
      <c r="N4148">
        <v>6.0568999099043425E-2</v>
      </c>
      <c r="O4148">
        <v>8.628354983216252E-2</v>
      </c>
      <c r="P4148">
        <v>0.40501250000000005</v>
      </c>
      <c r="Q4148">
        <v>0.77671159999999984</v>
      </c>
      <c r="R4148">
        <v>15.837999999999999</v>
      </c>
      <c r="S4148">
        <v>22.329974399999998</v>
      </c>
      <c r="T4148">
        <v>4.9249999999999999E-4</v>
      </c>
      <c r="U4148"/>
      <c r="V4148"/>
      <c r="W4148">
        <v>6.3704999999999994E-3</v>
      </c>
      <c r="X4148"/>
      <c r="Y4148">
        <v>5.5969200000000004E-2</v>
      </c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/>
      <c r="AU4148"/>
      <c r="AV4148"/>
      <c r="AW4148"/>
      <c r="AX4148"/>
      <c r="AY4148"/>
      <c r="AZ4148"/>
      <c r="BA4148"/>
      <c r="BB4148"/>
      <c r="BC4148"/>
    </row>
    <row r="4149" spans="1:55" x14ac:dyDescent="0.2">
      <c r="A4149" s="3" t="str">
        <f t="shared" si="64"/>
        <v>TurkeyAR4_FAO2001</v>
      </c>
      <c r="B4149" t="s">
        <v>294</v>
      </c>
      <c r="C4149" t="s">
        <v>311</v>
      </c>
      <c r="D4149" t="s">
        <v>142</v>
      </c>
      <c r="E4149" t="s">
        <v>55</v>
      </c>
      <c r="F4149">
        <v>216.73343550200002</v>
      </c>
      <c r="G4149">
        <v>3.3306702660120364</v>
      </c>
      <c r="H4149" t="s">
        <v>77</v>
      </c>
      <c r="I4149" t="s">
        <v>181</v>
      </c>
      <c r="J4149">
        <v>6.0837056624641096E-3</v>
      </c>
      <c r="K4149">
        <v>0.88692282051804672</v>
      </c>
      <c r="L4149">
        <v>6.8523287694864932E-2</v>
      </c>
      <c r="M4149"/>
      <c r="N4149">
        <v>7.3065438635811539E-2</v>
      </c>
      <c r="O4149">
        <v>-2.8511546848723202E-2</v>
      </c>
      <c r="P4149">
        <v>0.41299999999999998</v>
      </c>
      <c r="Q4149">
        <v>0.7293444</v>
      </c>
      <c r="R4149">
        <v>15.179505000000001</v>
      </c>
      <c r="S4149">
        <v>20.0387716</v>
      </c>
      <c r="T4149">
        <v>4.9249999999999999E-4</v>
      </c>
      <c r="U4149"/>
      <c r="V4149"/>
      <c r="W4149">
        <v>3.9610000000000003E-4</v>
      </c>
      <c r="X4149"/>
      <c r="Y4149">
        <v>4.7528799999999996E-2</v>
      </c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/>
      <c r="AW4149"/>
      <c r="AX4149"/>
      <c r="AY4149"/>
      <c r="AZ4149"/>
      <c r="BA4149"/>
      <c r="BB4149"/>
      <c r="BC4149"/>
    </row>
    <row r="4150" spans="1:55" x14ac:dyDescent="0.2">
      <c r="A4150" s="3" t="str">
        <f t="shared" si="64"/>
        <v>TurkeyAR4_FAO2002</v>
      </c>
      <c r="B4150" t="s">
        <v>294</v>
      </c>
      <c r="C4150" t="s">
        <v>311</v>
      </c>
      <c r="D4150" t="s">
        <v>142</v>
      </c>
      <c r="E4150" t="s">
        <v>52</v>
      </c>
      <c r="F4150">
        <v>226.78978384800001</v>
      </c>
      <c r="G4150">
        <v>3.4367991945525551</v>
      </c>
      <c r="H4150" t="s">
        <v>125</v>
      </c>
      <c r="I4150" t="s">
        <v>164</v>
      </c>
      <c r="J4150">
        <v>6.2057173675912278E-3</v>
      </c>
      <c r="K4150">
        <v>0.8897051880177953</v>
      </c>
      <c r="L4150">
        <v>6.7652069236430482E-2</v>
      </c>
      <c r="M4150"/>
      <c r="N4150">
        <v>7.2088409065892645E-2</v>
      </c>
      <c r="O4150">
        <v>-2.9445666320118479E-2</v>
      </c>
      <c r="P4150">
        <v>0.41866250000000005</v>
      </c>
      <c r="Q4150">
        <v>0.71249269999999998</v>
      </c>
      <c r="R4150">
        <v>14.523750000000001</v>
      </c>
      <c r="S4150">
        <v>20.2389382</v>
      </c>
      <c r="T4150">
        <v>4.9249999999999999E-4</v>
      </c>
      <c r="U4150"/>
      <c r="V4150"/>
      <c r="W4150">
        <v>1.2210000000000001E-4</v>
      </c>
      <c r="X4150"/>
      <c r="Y4150">
        <v>1.58371E-2</v>
      </c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/>
      <c r="AU4150"/>
      <c r="AV4150"/>
      <c r="AW4150"/>
      <c r="AX4150"/>
      <c r="AY4150"/>
      <c r="AZ4150"/>
      <c r="BA4150"/>
      <c r="BB4150"/>
      <c r="BC4150"/>
    </row>
    <row r="4151" spans="1:55" x14ac:dyDescent="0.2">
      <c r="A4151" s="3" t="str">
        <f t="shared" si="64"/>
        <v>TurkeyAR4_FAO2003</v>
      </c>
      <c r="B4151" t="s">
        <v>294</v>
      </c>
      <c r="C4151" t="s">
        <v>311</v>
      </c>
      <c r="D4151" t="s">
        <v>142</v>
      </c>
      <c r="E4151" t="s">
        <v>50</v>
      </c>
      <c r="F4151">
        <v>238.01770453100002</v>
      </c>
      <c r="G4151">
        <v>3.5595516556389346</v>
      </c>
      <c r="H4151" t="s">
        <v>209</v>
      </c>
      <c r="I4151" t="s">
        <v>164</v>
      </c>
      <c r="J4151">
        <v>6.3418077230109693E-3</v>
      </c>
      <c r="K4151">
        <v>0.89133344142207982</v>
      </c>
      <c r="L4151">
        <v>6.639140663984458E-2</v>
      </c>
      <c r="M4151"/>
      <c r="N4151">
        <v>7.0507311025740413E-2</v>
      </c>
      <c r="O4151">
        <v>-2.8232159087664858E-2</v>
      </c>
      <c r="P4151">
        <v>0.45500000000000002</v>
      </c>
      <c r="Q4151">
        <v>0.71406610000000004</v>
      </c>
      <c r="R4151">
        <v>13.890012500000001</v>
      </c>
      <c r="S4151">
        <v>20.798403399999998</v>
      </c>
      <c r="T4151">
        <v>4.9249999999999999E-4</v>
      </c>
      <c r="U4151"/>
      <c r="V4151"/>
      <c r="W4151">
        <v>3.1340000000000001E-3</v>
      </c>
      <c r="X4151"/>
      <c r="Y4151">
        <v>9.9427000000000005E-3</v>
      </c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/>
      <c r="AT4151"/>
      <c r="AU4151"/>
      <c r="AV4151"/>
      <c r="AW4151"/>
      <c r="AX4151"/>
      <c r="AY4151"/>
      <c r="AZ4151"/>
      <c r="BA4151"/>
      <c r="BB4151"/>
      <c r="BC4151"/>
    </row>
    <row r="4152" spans="1:55" x14ac:dyDescent="0.2">
      <c r="A4152" s="3" t="str">
        <f t="shared" si="64"/>
        <v>TurkeyAR4_FAO2004</v>
      </c>
      <c r="B4152" t="s">
        <v>294</v>
      </c>
      <c r="C4152" t="s">
        <v>311</v>
      </c>
      <c r="D4152" t="s">
        <v>142</v>
      </c>
      <c r="E4152" t="s">
        <v>46</v>
      </c>
      <c r="F4152">
        <v>243.69028422</v>
      </c>
      <c r="G4152">
        <v>3.5950433664047727</v>
      </c>
      <c r="H4152" t="s">
        <v>209</v>
      </c>
      <c r="I4152" t="s">
        <v>164</v>
      </c>
      <c r="J4152">
        <v>6.1948331633914734E-3</v>
      </c>
      <c r="K4152">
        <v>0.88759657666010494</v>
      </c>
      <c r="L4152">
        <v>6.7364448174633926E-2</v>
      </c>
      <c r="M4152"/>
      <c r="N4152">
        <v>7.3596203543383115E-2</v>
      </c>
      <c r="O4152">
        <v>-2.8557228378122006E-2</v>
      </c>
      <c r="P4152">
        <v>0.48993000000000003</v>
      </c>
      <c r="Q4152">
        <v>0.69164579999999998</v>
      </c>
      <c r="R4152">
        <v>13.444229999999999</v>
      </c>
      <c r="S4152">
        <v>20.984206399999998</v>
      </c>
      <c r="T4152">
        <v>4.9249999999999999E-4</v>
      </c>
      <c r="U4152"/>
      <c r="V4152"/>
      <c r="W4152">
        <v>9.1179999999999994E-4</v>
      </c>
      <c r="X4152"/>
      <c r="Y4152">
        <v>1.36224E-2</v>
      </c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/>
      <c r="AT4152"/>
      <c r="AU4152"/>
      <c r="AV4152"/>
      <c r="AW4152"/>
      <c r="AX4152"/>
      <c r="AY4152"/>
      <c r="AZ4152"/>
      <c r="BA4152"/>
      <c r="BB4152"/>
      <c r="BC4152"/>
    </row>
    <row r="4153" spans="1:55" x14ac:dyDescent="0.2">
      <c r="A4153" s="3" t="str">
        <f t="shared" si="64"/>
        <v>TurkeyAR4_FAO2005</v>
      </c>
      <c r="B4153" t="s">
        <v>294</v>
      </c>
      <c r="C4153" t="s">
        <v>311</v>
      </c>
      <c r="D4153" t="s">
        <v>142</v>
      </c>
      <c r="E4153" t="s">
        <v>43</v>
      </c>
      <c r="F4153">
        <v>255.86787834700002</v>
      </c>
      <c r="G4153">
        <v>3.7241676695260293</v>
      </c>
      <c r="H4153" t="s">
        <v>137</v>
      </c>
      <c r="I4153" t="s">
        <v>164</v>
      </c>
      <c r="J4153">
        <v>6.3581503625613029E-3</v>
      </c>
      <c r="K4153">
        <v>0.88118133455669678</v>
      </c>
      <c r="L4153">
        <v>6.5847033085376497E-2</v>
      </c>
      <c r="M4153"/>
      <c r="N4153">
        <v>7.7613676293778674E-2</v>
      </c>
      <c r="O4153">
        <v>-2.4642043935851975E-2</v>
      </c>
      <c r="P4153">
        <v>0.5943624999999999</v>
      </c>
      <c r="Q4153">
        <v>0.71063080000000012</v>
      </c>
      <c r="R4153">
        <v>13.631870000000001</v>
      </c>
      <c r="S4153">
        <v>21.328545399999999</v>
      </c>
      <c r="T4153">
        <v>4.9249999999999999E-4</v>
      </c>
      <c r="U4153"/>
      <c r="V4153"/>
      <c r="W4153">
        <v>1.4300000000000001E-3</v>
      </c>
      <c r="X4153"/>
      <c r="Y4153">
        <v>7.7054999999999988E-3</v>
      </c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/>
      <c r="AT4153"/>
      <c r="AU4153"/>
      <c r="AV4153"/>
      <c r="AW4153"/>
      <c r="AX4153"/>
      <c r="AY4153"/>
      <c r="AZ4153"/>
      <c r="BA4153"/>
      <c r="BB4153"/>
      <c r="BC4153"/>
    </row>
    <row r="4154" spans="1:55" x14ac:dyDescent="0.2">
      <c r="A4154" s="3" t="str">
        <f t="shared" si="64"/>
        <v>TurkeyAR4_FAO2006</v>
      </c>
      <c r="B4154" t="s">
        <v>294</v>
      </c>
      <c r="C4154" t="s">
        <v>311</v>
      </c>
      <c r="D4154" t="s">
        <v>142</v>
      </c>
      <c r="E4154" t="s">
        <v>39</v>
      </c>
      <c r="F4154">
        <v>284.818912936</v>
      </c>
      <c r="G4154">
        <v>4.0921473865450251</v>
      </c>
      <c r="H4154" t="s">
        <v>71</v>
      </c>
      <c r="I4154" t="s">
        <v>164</v>
      </c>
      <c r="J4154">
        <v>6.8316683421485551E-3</v>
      </c>
      <c r="K4154">
        <v>0.87870443678800603</v>
      </c>
      <c r="L4154">
        <v>6.1033480795940488E-2</v>
      </c>
      <c r="M4154"/>
      <c r="N4154">
        <v>7.8966956137684188E-2</v>
      </c>
      <c r="O4154">
        <v>-1.8704873721630676E-2</v>
      </c>
      <c r="P4154">
        <v>0.69329999999999992</v>
      </c>
      <c r="Q4154">
        <v>0.74227340000000008</v>
      </c>
      <c r="R4154">
        <v>14.050774999999998</v>
      </c>
      <c r="S4154">
        <v>21.767529200000002</v>
      </c>
      <c r="T4154">
        <v>4.9249999999999999E-4</v>
      </c>
      <c r="U4154"/>
      <c r="V4154"/>
      <c r="W4154">
        <v>3.2536000000000002E-3</v>
      </c>
      <c r="X4154"/>
      <c r="Y4154">
        <v>2.6878500000000003E-2</v>
      </c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/>
      <c r="AT4154"/>
      <c r="AU4154"/>
      <c r="AV4154"/>
      <c r="AW4154"/>
      <c r="AX4154"/>
      <c r="AY4154"/>
      <c r="AZ4154"/>
      <c r="BA4154"/>
      <c r="BB4154"/>
      <c r="BC4154"/>
    </row>
    <row r="4155" spans="1:55" x14ac:dyDescent="0.2">
      <c r="A4155" s="3" t="str">
        <f t="shared" si="64"/>
        <v>TurkeyAR4_FAO2007</v>
      </c>
      <c r="B4155" t="s">
        <v>294</v>
      </c>
      <c r="C4155" t="s">
        <v>311</v>
      </c>
      <c r="D4155" t="s">
        <v>142</v>
      </c>
      <c r="E4155" t="s">
        <v>37</v>
      </c>
      <c r="F4155">
        <v>313.95234089099995</v>
      </c>
      <c r="G4155">
        <v>4.4551919925236767</v>
      </c>
      <c r="H4155" t="s">
        <v>67</v>
      </c>
      <c r="I4155" t="s">
        <v>199</v>
      </c>
      <c r="J4155">
        <v>7.4010586190923228E-3</v>
      </c>
      <c r="K4155">
        <v>0.8863004357868659</v>
      </c>
      <c r="L4155">
        <v>5.6221550595566834E-2</v>
      </c>
      <c r="M4155"/>
      <c r="N4155">
        <v>7.6024241314023674E-2</v>
      </c>
      <c r="O4155">
        <v>-1.854622769645646E-2</v>
      </c>
      <c r="P4155">
        <v>0.65659250000000002</v>
      </c>
      <c r="Q4155">
        <v>0.71722330000000012</v>
      </c>
      <c r="R4155">
        <v>14.376352499999999</v>
      </c>
      <c r="S4155">
        <v>21.038948999999999</v>
      </c>
      <c r="T4155">
        <v>4.9249999999999999E-4</v>
      </c>
      <c r="U4155"/>
      <c r="V4155"/>
      <c r="W4155">
        <v>2.2196999999999994E-3</v>
      </c>
      <c r="X4155"/>
      <c r="Y4155">
        <v>1.7508800000000001E-2</v>
      </c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/>
      <c r="AT4155"/>
      <c r="AU4155"/>
      <c r="AV4155"/>
      <c r="AW4155"/>
      <c r="AX4155"/>
      <c r="AY4155"/>
      <c r="AZ4155"/>
      <c r="BA4155"/>
      <c r="BB4155"/>
      <c r="BC4155"/>
    </row>
    <row r="4156" spans="1:55" x14ac:dyDescent="0.2">
      <c r="A4156" s="3" t="str">
        <f t="shared" si="64"/>
        <v>TurkeyAR4_FAO2008</v>
      </c>
      <c r="B4156" t="s">
        <v>294</v>
      </c>
      <c r="C4156" t="s">
        <v>311</v>
      </c>
      <c r="D4156" t="s">
        <v>142</v>
      </c>
      <c r="E4156" t="s">
        <v>33</v>
      </c>
      <c r="F4156">
        <v>310.91390265499996</v>
      </c>
      <c r="G4156">
        <v>4.3593765808693528</v>
      </c>
      <c r="H4156" t="s">
        <v>59</v>
      </c>
      <c r="I4156" t="s">
        <v>161</v>
      </c>
      <c r="J4156">
        <v>7.2929496920770692E-3</v>
      </c>
      <c r="K4156">
        <v>0.88401798597596404</v>
      </c>
      <c r="L4156">
        <v>5.6982089609736185E-2</v>
      </c>
      <c r="M4156"/>
      <c r="N4156">
        <v>8.2605086606560518E-2</v>
      </c>
      <c r="O4156">
        <v>-2.360516219226062E-2</v>
      </c>
      <c r="P4156">
        <v>0.69645000000000001</v>
      </c>
      <c r="Q4156">
        <v>0.70281490000000013</v>
      </c>
      <c r="R4156">
        <v>14.345852500000001</v>
      </c>
      <c r="S4156">
        <v>19.520728399999999</v>
      </c>
      <c r="T4156">
        <v>4.9249999999999999E-4</v>
      </c>
      <c r="U4156"/>
      <c r="V4156"/>
      <c r="W4156">
        <v>6.6318000000000002E-3</v>
      </c>
      <c r="X4156"/>
      <c r="Y4156">
        <v>2.5789799999999998E-2</v>
      </c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/>
      <c r="AU4156"/>
      <c r="AV4156"/>
      <c r="AW4156"/>
      <c r="AX4156"/>
      <c r="AY4156"/>
      <c r="AZ4156"/>
      <c r="BA4156"/>
      <c r="BB4156"/>
      <c r="BC4156"/>
    </row>
    <row r="4157" spans="1:55" x14ac:dyDescent="0.2">
      <c r="A4157" s="3" t="str">
        <f t="shared" si="64"/>
        <v>TurkeyAR4_FAO2009</v>
      </c>
      <c r="B4157" t="s">
        <v>294</v>
      </c>
      <c r="C4157" t="s">
        <v>311</v>
      </c>
      <c r="D4157" t="s">
        <v>142</v>
      </c>
      <c r="E4157" t="s">
        <v>31</v>
      </c>
      <c r="F4157">
        <v>314.53584465500001</v>
      </c>
      <c r="G4157">
        <v>4.354905667985852</v>
      </c>
      <c r="H4157" t="s">
        <v>67</v>
      </c>
      <c r="I4157" t="s">
        <v>233</v>
      </c>
      <c r="J4157">
        <v>7.389617315524127E-3</v>
      </c>
      <c r="K4157">
        <v>0.87008764638949265</v>
      </c>
      <c r="L4157">
        <v>5.663001915898444E-2</v>
      </c>
      <c r="M4157"/>
      <c r="N4157">
        <v>9.0256481248229381E-2</v>
      </c>
      <c r="O4157">
        <v>-1.6974146796706391E-2</v>
      </c>
      <c r="P4157">
        <v>0.67510750000000008</v>
      </c>
      <c r="Q4157">
        <v>0.68483369999999999</v>
      </c>
      <c r="R4157">
        <v>13.947097500000002</v>
      </c>
      <c r="S4157">
        <v>21.949964799999997</v>
      </c>
      <c r="T4157">
        <v>4.9249999999999999E-4</v>
      </c>
      <c r="U4157"/>
      <c r="V4157"/>
      <c r="W4157">
        <v>6.4030000000000011E-4</v>
      </c>
      <c r="X4157"/>
      <c r="Y4157">
        <v>2.5548099999999997E-2</v>
      </c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/>
      <c r="AW4157"/>
      <c r="AX4157"/>
      <c r="AY4157"/>
      <c r="AZ4157"/>
      <c r="BA4157"/>
      <c r="BB4157"/>
      <c r="BC4157"/>
    </row>
    <row r="4158" spans="1:55" x14ac:dyDescent="0.2">
      <c r="A4158" s="3" t="str">
        <f t="shared" si="64"/>
        <v>TurkeyAR4_FAO2010</v>
      </c>
      <c r="B4158" t="s">
        <v>294</v>
      </c>
      <c r="C4158" t="s">
        <v>311</v>
      </c>
      <c r="D4158" t="s">
        <v>142</v>
      </c>
      <c r="E4158" t="s">
        <v>30</v>
      </c>
      <c r="F4158">
        <v>323.49650403099997</v>
      </c>
      <c r="G4158">
        <v>4.419632205176435</v>
      </c>
      <c r="H4158" t="s">
        <v>61</v>
      </c>
      <c r="I4158" t="s">
        <v>234</v>
      </c>
      <c r="J4158">
        <v>7.2993831575536771E-3</v>
      </c>
      <c r="K4158">
        <v>0.86645120050243263</v>
      </c>
      <c r="L4158">
        <v>5.6086398566648266E-2</v>
      </c>
      <c r="M4158"/>
      <c r="N4158">
        <v>9.7817918897719056E-2</v>
      </c>
      <c r="O4158">
        <v>-2.0355517966799987E-2</v>
      </c>
      <c r="P4158">
        <v>0.69276250000000006</v>
      </c>
      <c r="Q4158">
        <v>0.68188320000000013</v>
      </c>
      <c r="R4158">
        <v>13.5797325</v>
      </c>
      <c r="S4158">
        <v>21.043955399999998</v>
      </c>
      <c r="T4158">
        <v>4.9249999999999999E-4</v>
      </c>
      <c r="U4158"/>
      <c r="V4158"/>
      <c r="W4158">
        <v>2.7400000000000005E-4</v>
      </c>
      <c r="X4158"/>
      <c r="Y4158">
        <v>3.6988100000000003E-2</v>
      </c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/>
      <c r="AU4158"/>
      <c r="AV4158"/>
      <c r="AW4158"/>
      <c r="AX4158"/>
      <c r="AY4158"/>
      <c r="AZ4158"/>
      <c r="BA4158"/>
      <c r="BB4158"/>
      <c r="BC4158"/>
    </row>
    <row r="4159" spans="1:55" x14ac:dyDescent="0.2">
      <c r="A4159" s="3" t="str">
        <f t="shared" si="64"/>
        <v>TurkeyAR4_FAO2011</v>
      </c>
      <c r="B4159" t="s">
        <v>294</v>
      </c>
      <c r="C4159" t="s">
        <v>311</v>
      </c>
      <c r="D4159" t="s">
        <v>142</v>
      </c>
      <c r="E4159" t="s">
        <v>29</v>
      </c>
      <c r="F4159">
        <v>329.11203033799995</v>
      </c>
      <c r="G4159">
        <v>4.437035593943925</v>
      </c>
      <c r="H4159" t="s">
        <v>66</v>
      </c>
      <c r="I4159" t="s">
        <v>237</v>
      </c>
      <c r="J4159">
        <v>7.4050679694403652E-3</v>
      </c>
      <c r="K4159">
        <v>0.9116401462987106</v>
      </c>
      <c r="L4159">
        <v>5.6014419275609968E-2</v>
      </c>
      <c r="M4159"/>
      <c r="N4159">
        <v>0.10086449365557315</v>
      </c>
      <c r="O4159">
        <v>-6.8519059229893722E-2</v>
      </c>
      <c r="P4159">
        <v>0.69568000000000008</v>
      </c>
      <c r="Q4159">
        <v>0.72058980000000006</v>
      </c>
      <c r="R4159">
        <v>14.522385</v>
      </c>
      <c r="S4159">
        <v>20.800072199999999</v>
      </c>
      <c r="T4159">
        <v>4.9249999999999999E-4</v>
      </c>
      <c r="U4159"/>
      <c r="V4159"/>
      <c r="W4159">
        <v>5.9940000000000002E-3</v>
      </c>
      <c r="X4159"/>
      <c r="Y4159">
        <v>3.5005099999999997E-2</v>
      </c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/>
      <c r="AT4159"/>
      <c r="AU4159"/>
      <c r="AV4159"/>
      <c r="AW4159"/>
      <c r="AX4159"/>
      <c r="AY4159"/>
      <c r="AZ4159"/>
      <c r="BA4159"/>
      <c r="BB4159"/>
      <c r="BC4159"/>
    </row>
    <row r="4160" spans="1:55" x14ac:dyDescent="0.2">
      <c r="A4160" s="3" t="str">
        <f t="shared" si="64"/>
        <v>TurkeyAR4_FAO2012</v>
      </c>
      <c r="B4160" t="s">
        <v>294</v>
      </c>
      <c r="C4160" t="s">
        <v>311</v>
      </c>
      <c r="D4160" t="s">
        <v>142</v>
      </c>
      <c r="E4160" t="s">
        <v>28</v>
      </c>
      <c r="F4160">
        <v>343.89899603599997</v>
      </c>
      <c r="G4160">
        <v>4.5684205069197423</v>
      </c>
      <c r="H4160" t="s">
        <v>56</v>
      </c>
      <c r="I4160" t="s">
        <v>234</v>
      </c>
      <c r="J4160">
        <v>7.6525551772906233E-3</v>
      </c>
      <c r="K4160">
        <v>0.90635126020946966</v>
      </c>
      <c r="L4160">
        <v>5.2584804365369386E-2</v>
      </c>
      <c r="M4160"/>
      <c r="N4160">
        <v>9.6421489589137474E-2</v>
      </c>
      <c r="O4160">
        <v>-5.5357554163976495E-2</v>
      </c>
      <c r="P4160">
        <v>0.83764749999999988</v>
      </c>
      <c r="Q4160">
        <v>0.78894109999999995</v>
      </c>
      <c r="R4160">
        <v>15.94064</v>
      </c>
      <c r="S4160">
        <v>22.723036400000002</v>
      </c>
      <c r="T4160">
        <v>4.9249999999999999E-4</v>
      </c>
      <c r="U4160"/>
      <c r="V4160"/>
      <c r="W4160">
        <v>3.3757000000000001E-3</v>
      </c>
      <c r="X4160"/>
      <c r="Y4160">
        <v>1.40733E-2</v>
      </c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  <c r="AW4160"/>
      <c r="AX4160"/>
      <c r="AY4160"/>
      <c r="AZ4160"/>
      <c r="BA4160"/>
      <c r="BB4160"/>
      <c r="BC4160"/>
    </row>
    <row r="4161" spans="1:55" x14ac:dyDescent="0.2">
      <c r="A4161" s="3" t="str">
        <f t="shared" si="64"/>
        <v>TurkeyAR4_FAO2013</v>
      </c>
      <c r="B4161" t="s">
        <v>294</v>
      </c>
      <c r="C4161" t="s">
        <v>311</v>
      </c>
      <c r="D4161" t="s">
        <v>142</v>
      </c>
      <c r="E4161" t="s">
        <v>27</v>
      </c>
      <c r="F4161">
        <v>334.61427929600001</v>
      </c>
      <c r="G4161">
        <v>4.3696950486011197</v>
      </c>
      <c r="H4161" t="s">
        <v>67</v>
      </c>
      <c r="I4161" t="s">
        <v>233</v>
      </c>
      <c r="J4161">
        <v>7.348561637945253E-3</v>
      </c>
      <c r="K4161">
        <v>0.88798817040965394</v>
      </c>
      <c r="L4161">
        <v>5.0040322478850527E-2</v>
      </c>
      <c r="M4161"/>
      <c r="N4161">
        <v>0.10671811813927831</v>
      </c>
      <c r="O4161">
        <v>-4.4746611027782851E-2</v>
      </c>
      <c r="P4161">
        <v>0.77414499999999997</v>
      </c>
      <c r="Q4161">
        <v>0.86025600000000013</v>
      </c>
      <c r="R4161">
        <v>17.6315475</v>
      </c>
      <c r="S4161">
        <v>25.073392199999997</v>
      </c>
      <c r="T4161">
        <v>4.9249999999999999E-4</v>
      </c>
      <c r="U4161"/>
      <c r="V4161"/>
      <c r="W4161">
        <v>2.8600000000000001E-3</v>
      </c>
      <c r="X4161"/>
      <c r="Y4161">
        <v>1.9165500000000002E-2</v>
      </c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/>
      <c r="AW4161"/>
      <c r="AX4161"/>
      <c r="AY4161"/>
      <c r="AZ4161"/>
      <c r="BA4161"/>
      <c r="BB4161"/>
      <c r="BC4161"/>
    </row>
    <row r="4162" spans="1:55" x14ac:dyDescent="0.2">
      <c r="A4162" s="3" t="str">
        <f t="shared" si="64"/>
        <v>TurkeyAR4_FAO2014</v>
      </c>
      <c r="B4162" t="s">
        <v>294</v>
      </c>
      <c r="C4162" t="s">
        <v>311</v>
      </c>
      <c r="D4162" t="s">
        <v>142</v>
      </c>
      <c r="E4162" t="s">
        <v>24</v>
      </c>
      <c r="F4162">
        <v>359.23497306000007</v>
      </c>
      <c r="G4162">
        <v>4.5989686262711285</v>
      </c>
      <c r="H4162" t="s">
        <v>66</v>
      </c>
      <c r="I4162" t="s">
        <v>143</v>
      </c>
      <c r="J4162">
        <v>7.7851012585039309E-3</v>
      </c>
      <c r="K4162">
        <v>0.89300153833413065</v>
      </c>
      <c r="L4162">
        <v>4.6183300594814305E-2</v>
      </c>
      <c r="M4162"/>
      <c r="N4162">
        <v>0.10110928159250641</v>
      </c>
      <c r="O4162">
        <v>-4.0294120521451433E-2</v>
      </c>
      <c r="P4162">
        <v>0.77615999999999996</v>
      </c>
      <c r="Q4162">
        <v>0.89907840000000006</v>
      </c>
      <c r="R4162">
        <v>18.370450000000002</v>
      </c>
      <c r="S4162">
        <v>24.803434000000003</v>
      </c>
      <c r="T4162">
        <v>4.9249999999999999E-4</v>
      </c>
      <c r="U4162"/>
      <c r="V4162"/>
      <c r="W4162">
        <v>1.3079000000000001E-3</v>
      </c>
      <c r="X4162"/>
      <c r="Y4162">
        <v>6.5246999999999996E-3</v>
      </c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  <c r="AW4162"/>
      <c r="AX4162"/>
      <c r="AY4162"/>
      <c r="AZ4162"/>
      <c r="BA4162"/>
      <c r="BB4162"/>
      <c r="BC4162"/>
    </row>
    <row r="4163" spans="1:55" x14ac:dyDescent="0.2">
      <c r="A4163" s="3" t="str">
        <f t="shared" ref="A4163:A4226" si="65">C4163&amp;D4163&amp;E4163</f>
        <v>TurkeyAR4_FAO2015</v>
      </c>
      <c r="B4163" t="s">
        <v>294</v>
      </c>
      <c r="C4163" t="s">
        <v>311</v>
      </c>
      <c r="D4163" t="s">
        <v>142</v>
      </c>
      <c r="E4163" t="s">
        <v>22</v>
      </c>
      <c r="F4163">
        <v>367.27610630000004</v>
      </c>
      <c r="G4163">
        <v>4.6113462757748405</v>
      </c>
      <c r="H4163" t="s">
        <v>56</v>
      </c>
      <c r="I4163" t="s">
        <v>146</v>
      </c>
      <c r="J4163">
        <v>7.9740128083173652E-3</v>
      </c>
      <c r="K4163">
        <v>0.89317051220873278</v>
      </c>
      <c r="L4163">
        <v>4.6194556438532999E-2</v>
      </c>
      <c r="M4163"/>
      <c r="N4163">
        <v>9.776259570686914E-2</v>
      </c>
      <c r="O4163">
        <v>-3.7127664354134983E-2</v>
      </c>
      <c r="P4163">
        <v>0.81099250000000012</v>
      </c>
      <c r="Q4163">
        <v>0.90819810000000001</v>
      </c>
      <c r="R4163">
        <v>18.5658475</v>
      </c>
      <c r="S4163">
        <v>25.365610999999998</v>
      </c>
      <c r="T4163">
        <v>4.9249999999999999E-4</v>
      </c>
      <c r="U4163"/>
      <c r="V4163"/>
      <c r="W4163">
        <v>2.9821000000000001E-3</v>
      </c>
      <c r="X4163"/>
      <c r="Y4163">
        <v>3.8472899999999997E-2</v>
      </c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/>
      <c r="AU4163"/>
      <c r="AV4163"/>
      <c r="AW4163"/>
      <c r="AX4163"/>
      <c r="AY4163"/>
      <c r="AZ4163"/>
      <c r="BA4163"/>
      <c r="BB4163"/>
      <c r="BC4163"/>
    </row>
    <row r="4164" spans="1:55" x14ac:dyDescent="0.2">
      <c r="A4164" s="3" t="str">
        <f t="shared" si="65"/>
        <v>TurkeyAR4_FAO2016</v>
      </c>
      <c r="B4164" t="s">
        <v>294</v>
      </c>
      <c r="C4164" t="s">
        <v>311</v>
      </c>
      <c r="D4164" t="s">
        <v>142</v>
      </c>
      <c r="E4164" t="s">
        <v>21</v>
      </c>
      <c r="F4164">
        <v>425.58317319599996</v>
      </c>
      <c r="G4164">
        <v>5.2528555471051774</v>
      </c>
      <c r="H4164" t="s">
        <v>51</v>
      </c>
      <c r="I4164" t="s">
        <v>235</v>
      </c>
      <c r="J4164">
        <v>9.1252000538518292E-3</v>
      </c>
      <c r="K4164">
        <v>0.82504664457043952</v>
      </c>
      <c r="L4164">
        <v>3.7977780967285456E-2</v>
      </c>
      <c r="M4164"/>
      <c r="N4164">
        <v>9.1089971059890487E-2</v>
      </c>
      <c r="O4164">
        <v>4.5885603402384574E-2</v>
      </c>
      <c r="P4164">
        <v>0.81239249999999996</v>
      </c>
      <c r="Q4164">
        <v>0.91000860000000006</v>
      </c>
      <c r="R4164">
        <v>18.413149999999998</v>
      </c>
      <c r="S4164">
        <v>27.665426</v>
      </c>
      <c r="T4164">
        <v>4.9249999999999999E-4</v>
      </c>
      <c r="U4164"/>
      <c r="V4164"/>
      <c r="W4164">
        <v>1.1559999999999999E-3</v>
      </c>
      <c r="X4164"/>
      <c r="Y4164">
        <v>4.1459999999999997E-2</v>
      </c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/>
      <c r="AW4164"/>
      <c r="AX4164"/>
      <c r="AY4164"/>
      <c r="AZ4164"/>
      <c r="BA4164"/>
      <c r="BB4164"/>
      <c r="BC4164"/>
    </row>
    <row r="4165" spans="1:55" x14ac:dyDescent="0.2">
      <c r="A4165" s="3" t="str">
        <f t="shared" si="65"/>
        <v>TurkeyAR4_FAO2017</v>
      </c>
      <c r="B4165" t="s">
        <v>294</v>
      </c>
      <c r="C4165" t="s">
        <v>311</v>
      </c>
      <c r="D4165" t="s">
        <v>142</v>
      </c>
      <c r="E4165" t="s">
        <v>20</v>
      </c>
      <c r="F4165">
        <v>467.29934750000001</v>
      </c>
      <c r="G4165">
        <v>5.69253670363487</v>
      </c>
      <c r="H4165" t="s">
        <v>112</v>
      </c>
      <c r="I4165" t="s">
        <v>245</v>
      </c>
      <c r="J4165">
        <v>9.8803037785915575E-3</v>
      </c>
      <c r="K4165">
        <v>0.8367294017268021</v>
      </c>
      <c r="L4165">
        <v>3.5169174934488859E-2</v>
      </c>
      <c r="M4165"/>
      <c r="N4165">
        <v>8.7174886842742688E-2</v>
      </c>
      <c r="O4165">
        <v>4.0926536495966323E-2</v>
      </c>
      <c r="P4165">
        <v>0.76653499999999997</v>
      </c>
      <c r="Q4165">
        <v>0.93551309999999999</v>
      </c>
      <c r="R4165">
        <v>18.615322499999998</v>
      </c>
      <c r="S4165">
        <v>27.097050599999999</v>
      </c>
      <c r="T4165">
        <v>4.9249999999999999E-4</v>
      </c>
      <c r="U4165"/>
      <c r="V4165"/>
      <c r="W4165">
        <v>9.8854000000000008E-3</v>
      </c>
      <c r="X4165"/>
      <c r="Y4165">
        <v>1.8243699999999998E-2</v>
      </c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/>
      <c r="AW4165"/>
      <c r="AX4165"/>
      <c r="AY4165"/>
      <c r="AZ4165"/>
      <c r="BA4165"/>
      <c r="BB4165"/>
      <c r="BC4165"/>
    </row>
    <row r="4166" spans="1:55" x14ac:dyDescent="0.2">
      <c r="A4166" s="3" t="str">
        <f t="shared" si="65"/>
        <v>TurkeyAR4_FAO2018</v>
      </c>
      <c r="B4166" t="s">
        <v>294</v>
      </c>
      <c r="C4166" t="s">
        <v>311</v>
      </c>
      <c r="D4166" t="s">
        <v>142</v>
      </c>
      <c r="E4166" t="s">
        <v>19</v>
      </c>
      <c r="F4166">
        <v>467.10250049999996</v>
      </c>
      <c r="G4166">
        <v>5.6407007176391666</v>
      </c>
      <c r="H4166" t="s">
        <v>130</v>
      </c>
      <c r="I4166" t="s">
        <v>245</v>
      </c>
      <c r="J4166">
        <v>9.6409643446534864E-3</v>
      </c>
      <c r="K4166">
        <v>0.82818211737661207</v>
      </c>
      <c r="L4166">
        <v>3.5765940957535082E-2</v>
      </c>
      <c r="M4166"/>
      <c r="N4166">
        <v>8.7148273679601082E-2</v>
      </c>
      <c r="O4166">
        <v>4.8903667986251773E-2</v>
      </c>
      <c r="P4166">
        <v>0.84095999999999993</v>
      </c>
      <c r="Q4166">
        <v>1.0647732000000001</v>
      </c>
      <c r="R4166">
        <v>21.701464999999999</v>
      </c>
      <c r="S4166">
        <v>27.553199199999998</v>
      </c>
      <c r="T4166">
        <v>4.9249999999999999E-4</v>
      </c>
      <c r="U4166"/>
      <c r="V4166"/>
      <c r="W4166">
        <v>1.1559999999999999E-3</v>
      </c>
      <c r="X4166"/>
      <c r="Y4166">
        <v>1.58844E-2</v>
      </c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/>
      <c r="AW4166"/>
      <c r="AX4166"/>
      <c r="AY4166"/>
      <c r="AZ4166"/>
      <c r="BA4166"/>
      <c r="BB4166"/>
      <c r="BC4166"/>
    </row>
    <row r="4167" spans="1:55" x14ac:dyDescent="0.2">
      <c r="A4167" s="3" t="str">
        <f t="shared" si="65"/>
        <v>TurkeyAR4_FAO2019</v>
      </c>
      <c r="B4167" t="s">
        <v>294</v>
      </c>
      <c r="C4167" t="s">
        <v>311</v>
      </c>
      <c r="D4167" t="s">
        <v>142</v>
      </c>
      <c r="E4167" t="s">
        <v>18</v>
      </c>
      <c r="F4167">
        <v>454.45661339899999</v>
      </c>
      <c r="G4167">
        <v>5.4437882853321451</v>
      </c>
      <c r="H4167" t="s">
        <v>48</v>
      </c>
      <c r="I4167" t="s">
        <v>245</v>
      </c>
      <c r="J4167">
        <v>9.3311455499363403E-3</v>
      </c>
      <c r="K4167">
        <v>0.83288560705283132</v>
      </c>
      <c r="L4167">
        <v>3.7359316397698968E-2</v>
      </c>
      <c r="M4167"/>
      <c r="N4167">
        <v>7.4105171686503865E-2</v>
      </c>
      <c r="O4167">
        <v>5.5649904862965852E-2</v>
      </c>
      <c r="P4167">
        <v>0.88493250000000001</v>
      </c>
      <c r="Q4167">
        <v>1.0924046000000001</v>
      </c>
      <c r="R4167">
        <v>22.576674999999998</v>
      </c>
      <c r="S4167">
        <v>29.033067200000001</v>
      </c>
      <c r="T4167">
        <v>4.9249999999999999E-4</v>
      </c>
      <c r="U4167"/>
      <c r="V4167"/>
      <c r="W4167">
        <v>2.5612900000000001E-2</v>
      </c>
      <c r="X4167"/>
      <c r="Y4167">
        <v>2.3859099999999998E-2</v>
      </c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/>
      <c r="AU4167"/>
      <c r="AV4167"/>
      <c r="AW4167"/>
      <c r="AX4167"/>
      <c r="AY4167"/>
      <c r="AZ4167"/>
      <c r="BA4167"/>
      <c r="BB4167"/>
      <c r="BC4167"/>
    </row>
    <row r="4168" spans="1:55" x14ac:dyDescent="0.2">
      <c r="A4168" s="3" t="str">
        <f t="shared" si="65"/>
        <v>TurkeyAR4_FAO2020</v>
      </c>
      <c r="B4168" t="s">
        <v>294</v>
      </c>
      <c r="C4168" t="s">
        <v>311</v>
      </c>
      <c r="D4168" t="s">
        <v>142</v>
      </c>
      <c r="E4168" t="s">
        <v>107</v>
      </c>
      <c r="F4168">
        <v>467.36242170600002</v>
      </c>
      <c r="G4168">
        <v>5.5548825603644643</v>
      </c>
      <c r="H4168" t="s">
        <v>127</v>
      </c>
      <c r="I4168" t="s">
        <v>245</v>
      </c>
      <c r="J4168">
        <v>1.0095425714280326E-2</v>
      </c>
      <c r="K4168">
        <v>0.81015415270632374</v>
      </c>
      <c r="L4168">
        <v>3.6909292600018524E-2</v>
      </c>
      <c r="M4168"/>
      <c r="N4168">
        <v>9.0225470021905813E-2</v>
      </c>
      <c r="O4168">
        <v>6.2711084671751932E-2</v>
      </c>
      <c r="P4168">
        <v>0.87778500000000004</v>
      </c>
      <c r="Q4168">
        <v>1.1278093</v>
      </c>
      <c r="R4168">
        <v>23.3933325</v>
      </c>
      <c r="S4168">
        <v>32.196813999999996</v>
      </c>
      <c r="T4168">
        <v>4.9249999999999999E-4</v>
      </c>
      <c r="U4168"/>
      <c r="V4168"/>
      <c r="W4168">
        <v>2.95068E-2</v>
      </c>
      <c r="X4168"/>
      <c r="Y4168">
        <v>2.2140099999999996E-2</v>
      </c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/>
      <c r="AW4168"/>
      <c r="AX4168"/>
      <c r="AY4168"/>
      <c r="AZ4168"/>
      <c r="BA4168"/>
      <c r="BB4168"/>
      <c r="BC4168"/>
    </row>
    <row r="4169" spans="1:55" x14ac:dyDescent="0.2">
      <c r="A4169" s="3" t="str">
        <f t="shared" si="65"/>
        <v>TurkeyAR5_FAO1990</v>
      </c>
      <c r="B4169" t="s">
        <v>294</v>
      </c>
      <c r="C4169" t="s">
        <v>311</v>
      </c>
      <c r="D4169" t="s">
        <v>145</v>
      </c>
      <c r="E4169" t="s">
        <v>79</v>
      </c>
      <c r="F4169">
        <v>188.88048897595087</v>
      </c>
      <c r="G4169">
        <v>3.4769161927297603</v>
      </c>
      <c r="H4169" t="s">
        <v>251</v>
      </c>
      <c r="I4169" t="s">
        <v>200</v>
      </c>
      <c r="J4169">
        <v>5.7359321031623198E-3</v>
      </c>
      <c r="K4169">
        <v>0.73258466784421783</v>
      </c>
      <c r="L4169">
        <v>6.3256111129465178E-2</v>
      </c>
      <c r="M4169"/>
      <c r="N4169">
        <v>6.0327734527682371E-2</v>
      </c>
      <c r="O4169">
        <v>0.14383148649863467</v>
      </c>
      <c r="P4169">
        <v>0.36336719999999995</v>
      </c>
      <c r="Q4169">
        <v>0.89111859999999998</v>
      </c>
      <c r="R4169">
        <v>22.123956400000001</v>
      </c>
      <c r="S4169">
        <v>20.263119</v>
      </c>
      <c r="T4169">
        <v>4.9249999999999999E-4</v>
      </c>
      <c r="U4169"/>
      <c r="V4169"/>
      <c r="W4169">
        <v>1.4685099999999998E-2</v>
      </c>
      <c r="X4169"/>
      <c r="Y4169">
        <v>4.8082899999999998E-2</v>
      </c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  <c r="AW4169"/>
      <c r="AX4169"/>
      <c r="AY4169"/>
      <c r="AZ4169"/>
      <c r="BA4169"/>
      <c r="BB4169"/>
      <c r="BC4169"/>
    </row>
    <row r="4170" spans="1:55" x14ac:dyDescent="0.2">
      <c r="A4170" s="3" t="str">
        <f t="shared" si="65"/>
        <v>TurkeyAR5_FAO1991</v>
      </c>
      <c r="B4170" t="s">
        <v>294</v>
      </c>
      <c r="C4170" t="s">
        <v>311</v>
      </c>
      <c r="D4170" t="s">
        <v>145</v>
      </c>
      <c r="E4170" t="s">
        <v>78</v>
      </c>
      <c r="F4170">
        <v>191.11309314513346</v>
      </c>
      <c r="G4170">
        <v>3.454610346019666</v>
      </c>
      <c r="H4170" t="s">
        <v>255</v>
      </c>
      <c r="I4170" t="s">
        <v>228</v>
      </c>
      <c r="J4170">
        <v>5.7713765393173043E-3</v>
      </c>
      <c r="K4170">
        <v>0.73884291427090087</v>
      </c>
      <c r="L4170">
        <v>6.3848106430836826E-2</v>
      </c>
      <c r="M4170"/>
      <c r="N4170">
        <v>6.6888737075131766E-2</v>
      </c>
      <c r="O4170">
        <v>0.13042024222313045</v>
      </c>
      <c r="P4170">
        <v>0.31673600000000002</v>
      </c>
      <c r="Q4170">
        <v>0.88583499999999993</v>
      </c>
      <c r="R4170">
        <v>20.8246976</v>
      </c>
      <c r="S4170">
        <v>19.367074499999998</v>
      </c>
      <c r="T4170">
        <v>4.9249999999999999E-4</v>
      </c>
      <c r="U4170"/>
      <c r="V4170"/>
      <c r="W4170">
        <v>1.4685099999999998E-2</v>
      </c>
      <c r="X4170"/>
      <c r="Y4170">
        <v>4.8082899999999998E-2</v>
      </c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  <c r="AW4170"/>
      <c r="AX4170"/>
      <c r="AY4170"/>
      <c r="AZ4170"/>
      <c r="BA4170"/>
      <c r="BB4170"/>
      <c r="BC4170"/>
    </row>
    <row r="4171" spans="1:55" x14ac:dyDescent="0.2">
      <c r="A4171" s="3" t="str">
        <f t="shared" si="65"/>
        <v>TurkeyAR5_FAO1992</v>
      </c>
      <c r="B4171" t="s">
        <v>294</v>
      </c>
      <c r="C4171" t="s">
        <v>311</v>
      </c>
      <c r="D4171" t="s">
        <v>145</v>
      </c>
      <c r="E4171" t="s">
        <v>76</v>
      </c>
      <c r="F4171">
        <v>198.74435262072322</v>
      </c>
      <c r="G4171">
        <v>3.5299673548351942</v>
      </c>
      <c r="H4171" t="s">
        <v>158</v>
      </c>
      <c r="I4171" t="s">
        <v>200</v>
      </c>
      <c r="J4171">
        <v>6.0200976120839151E-3</v>
      </c>
      <c r="K4171">
        <v>0.73494882213422186</v>
      </c>
      <c r="L4171">
        <v>6.2621214062695912E-2</v>
      </c>
      <c r="M4171"/>
      <c r="N4171">
        <v>7.1103056367331038E-2</v>
      </c>
      <c r="O4171">
        <v>0.13132690743575112</v>
      </c>
      <c r="P4171">
        <v>0.33694639999999998</v>
      </c>
      <c r="Q4171">
        <v>0.90907899999999997</v>
      </c>
      <c r="R4171">
        <v>21.244285999999999</v>
      </c>
      <c r="S4171">
        <v>20.082998499999999</v>
      </c>
      <c r="T4171">
        <v>4.9249999999999999E-4</v>
      </c>
      <c r="U4171"/>
      <c r="V4171"/>
      <c r="W4171">
        <v>1.4685099999999998E-2</v>
      </c>
      <c r="X4171"/>
      <c r="Y4171">
        <v>4.8082899999999998E-2</v>
      </c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  <c r="AW4171"/>
      <c r="AX4171"/>
      <c r="AY4171"/>
      <c r="AZ4171"/>
      <c r="BA4171"/>
      <c r="BB4171"/>
      <c r="BC4171"/>
    </row>
    <row r="4172" spans="1:55" x14ac:dyDescent="0.2">
      <c r="A4172" s="3" t="str">
        <f t="shared" si="65"/>
        <v>TurkeyAR5_FAO1993</v>
      </c>
      <c r="B4172" t="s">
        <v>294</v>
      </c>
      <c r="C4172" t="s">
        <v>311</v>
      </c>
      <c r="D4172" t="s">
        <v>145</v>
      </c>
      <c r="E4172" t="s">
        <v>73</v>
      </c>
      <c r="F4172">
        <v>205.25090715510578</v>
      </c>
      <c r="G4172">
        <v>3.5822898369307996</v>
      </c>
      <c r="H4172" t="s">
        <v>289</v>
      </c>
      <c r="I4172" t="s">
        <v>200</v>
      </c>
      <c r="J4172">
        <v>6.1877801925206456E-3</v>
      </c>
      <c r="K4172">
        <v>0.74037196205295341</v>
      </c>
      <c r="L4172">
        <v>6.191050760096696E-2</v>
      </c>
      <c r="M4172"/>
      <c r="N4172">
        <v>6.7687660223110499E-2</v>
      </c>
      <c r="O4172">
        <v>0.13002987012296913</v>
      </c>
      <c r="P4172">
        <v>0.35156239999999994</v>
      </c>
      <c r="Q4172">
        <v>0.91385280000000002</v>
      </c>
      <c r="R4172">
        <v>20.978386799999999</v>
      </c>
      <c r="S4172">
        <v>20.906088499999999</v>
      </c>
      <c r="T4172">
        <v>4.9249999999999999E-4</v>
      </c>
      <c r="U4172"/>
      <c r="V4172"/>
      <c r="W4172">
        <v>1.4685099999999998E-2</v>
      </c>
      <c r="X4172"/>
      <c r="Y4172">
        <v>4.8082899999999998E-2</v>
      </c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/>
      <c r="AW4172"/>
      <c r="AX4172"/>
      <c r="AY4172"/>
      <c r="AZ4172"/>
      <c r="BA4172"/>
      <c r="BB4172"/>
      <c r="BC4172"/>
    </row>
    <row r="4173" spans="1:55" x14ac:dyDescent="0.2">
      <c r="A4173" s="3" t="str">
        <f t="shared" si="65"/>
        <v>TurkeyAR5_FAO1994</v>
      </c>
      <c r="B4173" t="s">
        <v>294</v>
      </c>
      <c r="C4173" t="s">
        <v>311</v>
      </c>
      <c r="D4173" t="s">
        <v>145</v>
      </c>
      <c r="E4173" t="s">
        <v>70</v>
      </c>
      <c r="F4173">
        <v>200.3798575857945</v>
      </c>
      <c r="G4173">
        <v>3.4364434172038636</v>
      </c>
      <c r="H4173" t="s">
        <v>289</v>
      </c>
      <c r="I4173" t="s">
        <v>201</v>
      </c>
      <c r="J4173">
        <v>5.9929051146444265E-3</v>
      </c>
      <c r="K4173">
        <v>0.74533285806190097</v>
      </c>
      <c r="L4173">
        <v>6.4845004418541616E-2</v>
      </c>
      <c r="M4173"/>
      <c r="N4173">
        <v>7.024405422971941E-2</v>
      </c>
      <c r="O4173">
        <v>0.11957808328983796</v>
      </c>
      <c r="P4173">
        <v>0.31016720000000003</v>
      </c>
      <c r="Q4173">
        <v>0.90335519999999991</v>
      </c>
      <c r="R4173">
        <v>20.566652399999999</v>
      </c>
      <c r="S4173">
        <v>18.647175499999999</v>
      </c>
      <c r="T4173">
        <v>4.9249999999999999E-4</v>
      </c>
      <c r="U4173"/>
      <c r="V4173"/>
      <c r="W4173">
        <v>1.4685099999999998E-2</v>
      </c>
      <c r="X4173"/>
      <c r="Y4173">
        <v>4.8082899999999998E-2</v>
      </c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/>
      <c r="AW4173"/>
      <c r="AX4173"/>
      <c r="AY4173"/>
      <c r="AZ4173"/>
      <c r="BA4173"/>
      <c r="BB4173"/>
      <c r="BC4173"/>
    </row>
    <row r="4174" spans="1:55" x14ac:dyDescent="0.2">
      <c r="A4174" s="3" t="str">
        <f t="shared" si="65"/>
        <v>TurkeyAR5_FAO1995</v>
      </c>
      <c r="B4174" t="s">
        <v>294</v>
      </c>
      <c r="C4174" t="s">
        <v>311</v>
      </c>
      <c r="D4174" t="s">
        <v>145</v>
      </c>
      <c r="E4174" t="s">
        <v>68</v>
      </c>
      <c r="F4174">
        <v>214.95884147497475</v>
      </c>
      <c r="G4174">
        <v>3.6246027387173556</v>
      </c>
      <c r="H4174" t="s">
        <v>77</v>
      </c>
      <c r="I4174" t="s">
        <v>200</v>
      </c>
      <c r="J4174">
        <v>6.2840508893093382E-3</v>
      </c>
      <c r="K4174">
        <v>0.7588874235525066</v>
      </c>
      <c r="L4174">
        <v>6.2211164375280258E-2</v>
      </c>
      <c r="M4174"/>
      <c r="N4174">
        <v>6.9927271537839703E-2</v>
      </c>
      <c r="O4174">
        <v>0.10897414053437342</v>
      </c>
      <c r="P4174">
        <v>0.39164719999999997</v>
      </c>
      <c r="Q4174">
        <v>0.86028299999999991</v>
      </c>
      <c r="R4174">
        <v>20.098005199999999</v>
      </c>
      <c r="S4174">
        <v>18.554187000000002</v>
      </c>
      <c r="T4174">
        <v>4.9249999999999999E-4</v>
      </c>
      <c r="U4174"/>
      <c r="V4174"/>
      <c r="W4174">
        <v>1.4685099999999998E-2</v>
      </c>
      <c r="X4174"/>
      <c r="Y4174">
        <v>4.8082899999999998E-2</v>
      </c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/>
      <c r="AW4174"/>
      <c r="AX4174"/>
      <c r="AY4174"/>
      <c r="AZ4174"/>
      <c r="BA4174"/>
      <c r="BB4174"/>
      <c r="BC4174"/>
    </row>
    <row r="4175" spans="1:55" x14ac:dyDescent="0.2">
      <c r="A4175" s="3" t="str">
        <f t="shared" si="65"/>
        <v>TurkeyAR5_FAO1996</v>
      </c>
      <c r="B4175" t="s">
        <v>294</v>
      </c>
      <c r="C4175" t="s">
        <v>311</v>
      </c>
      <c r="D4175" t="s">
        <v>145</v>
      </c>
      <c r="E4175" t="s">
        <v>65</v>
      </c>
      <c r="F4175">
        <v>232.56725763109475</v>
      </c>
      <c r="G4175">
        <v>3.85723427006383</v>
      </c>
      <c r="H4175" t="s">
        <v>137</v>
      </c>
      <c r="I4175" t="s">
        <v>164</v>
      </c>
      <c r="J4175">
        <v>6.7276084709911909E-3</v>
      </c>
      <c r="K4175">
        <v>0.77329890449945249</v>
      </c>
      <c r="L4175">
        <v>5.8991098036032974E-2</v>
      </c>
      <c r="M4175"/>
      <c r="N4175">
        <v>6.6957757279578312E-2</v>
      </c>
      <c r="O4175">
        <v>0.1007522401849362</v>
      </c>
      <c r="P4175">
        <v>0.42946680000000004</v>
      </c>
      <c r="Q4175">
        <v>0.85449229999999998</v>
      </c>
      <c r="R4175">
        <v>19.602360399999998</v>
      </c>
      <c r="S4175">
        <v>18.972966500000002</v>
      </c>
      <c r="T4175">
        <v>4.9249999999999999E-4</v>
      </c>
      <c r="U4175"/>
      <c r="V4175"/>
      <c r="W4175">
        <v>1.3012899999999999E-2</v>
      </c>
      <c r="X4175"/>
      <c r="Y4175">
        <v>9.7286599999999987E-2</v>
      </c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  <c r="AW4175"/>
      <c r="AX4175"/>
      <c r="AY4175"/>
      <c r="AZ4175"/>
      <c r="BA4175"/>
      <c r="BB4175"/>
      <c r="BC4175"/>
    </row>
    <row r="4176" spans="1:55" x14ac:dyDescent="0.2">
      <c r="A4176" s="3" t="str">
        <f t="shared" si="65"/>
        <v>TurkeyAR5_FAO1997</v>
      </c>
      <c r="B4176" t="s">
        <v>294</v>
      </c>
      <c r="C4176" t="s">
        <v>311</v>
      </c>
      <c r="D4176" t="s">
        <v>145</v>
      </c>
      <c r="E4176" t="s">
        <v>64</v>
      </c>
      <c r="F4176">
        <v>241.56902866012703</v>
      </c>
      <c r="G4176">
        <v>3.9422189283885234</v>
      </c>
      <c r="H4176" t="s">
        <v>137</v>
      </c>
      <c r="I4176" t="s">
        <v>164</v>
      </c>
      <c r="J4176">
        <v>6.7233896525189284E-3</v>
      </c>
      <c r="K4176">
        <v>0.77836888278121152</v>
      </c>
      <c r="L4176">
        <v>5.9009097789506269E-2</v>
      </c>
      <c r="M4176"/>
      <c r="N4176">
        <v>6.637401806519963E-2</v>
      </c>
      <c r="O4176">
        <v>9.6248001364082528E-2</v>
      </c>
      <c r="P4176">
        <v>0.43116080000000001</v>
      </c>
      <c r="Q4176">
        <v>0.85144069999999994</v>
      </c>
      <c r="R4176">
        <v>19.347591200000004</v>
      </c>
      <c r="S4176">
        <v>19.087499500000003</v>
      </c>
      <c r="T4176">
        <v>4.9249999999999999E-4</v>
      </c>
      <c r="U4176"/>
      <c r="V4176"/>
      <c r="W4176">
        <v>8.5499000000000009E-3</v>
      </c>
      <c r="X4176"/>
      <c r="Y4176">
        <v>6.5511799999999995E-2</v>
      </c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  <c r="AW4176"/>
      <c r="AX4176"/>
      <c r="AY4176"/>
      <c r="AZ4176"/>
      <c r="BA4176"/>
      <c r="BB4176"/>
      <c r="BC4176"/>
    </row>
    <row r="4177" spans="1:55" x14ac:dyDescent="0.2">
      <c r="A4177" s="3" t="str">
        <f t="shared" si="65"/>
        <v>TurkeyAR5_FAO1998</v>
      </c>
      <c r="B4177" t="s">
        <v>294</v>
      </c>
      <c r="C4177" t="s">
        <v>311</v>
      </c>
      <c r="D4177" t="s">
        <v>145</v>
      </c>
      <c r="E4177" t="s">
        <v>62</v>
      </c>
      <c r="F4177">
        <v>242.49642716930433</v>
      </c>
      <c r="G4177">
        <v>3.8960128592056975</v>
      </c>
      <c r="H4177" t="s">
        <v>137</v>
      </c>
      <c r="I4177" t="s">
        <v>164</v>
      </c>
      <c r="J4177">
        <v>6.8454792525079007E-3</v>
      </c>
      <c r="K4177">
        <v>0.77636653404775624</v>
      </c>
      <c r="L4177">
        <v>6.0521609277405214E-2</v>
      </c>
      <c r="M4177"/>
      <c r="N4177">
        <v>6.6717194811717742E-2</v>
      </c>
      <c r="O4177">
        <v>9.6394661863120845E-2</v>
      </c>
      <c r="P4177">
        <v>0.46949840000000004</v>
      </c>
      <c r="Q4177">
        <v>0.83993890000000004</v>
      </c>
      <c r="R4177">
        <v>18.110932000000002</v>
      </c>
      <c r="S4177">
        <v>20.116070500000003</v>
      </c>
      <c r="T4177">
        <v>4.9249999999999999E-4</v>
      </c>
      <c r="U4177"/>
      <c r="V4177"/>
      <c r="W4177">
        <v>1.5037499999999999E-2</v>
      </c>
      <c r="X4177"/>
      <c r="Y4177">
        <v>0.36242239999999998</v>
      </c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/>
      <c r="AU4177"/>
      <c r="AV4177"/>
      <c r="AW4177"/>
      <c r="AX4177"/>
      <c r="AY4177"/>
      <c r="AZ4177"/>
      <c r="BA4177"/>
      <c r="BB4177"/>
      <c r="BC4177"/>
    </row>
    <row r="4178" spans="1:55" x14ac:dyDescent="0.2">
      <c r="A4178" s="3" t="str">
        <f t="shared" si="65"/>
        <v>TurkeyAR5_FAO1999</v>
      </c>
      <c r="B4178" t="s">
        <v>294</v>
      </c>
      <c r="C4178" t="s">
        <v>311</v>
      </c>
      <c r="D4178" t="s">
        <v>145</v>
      </c>
      <c r="E4178" t="s">
        <v>60</v>
      </c>
      <c r="F4178">
        <v>242.46328321787061</v>
      </c>
      <c r="G4178">
        <v>3.8373177695250824</v>
      </c>
      <c r="H4178" t="s">
        <v>137</v>
      </c>
      <c r="I4178" t="s">
        <v>164</v>
      </c>
      <c r="J4178">
        <v>6.8452119429884177E-3</v>
      </c>
      <c r="K4178">
        <v>0.77890898906286132</v>
      </c>
      <c r="L4178">
        <v>6.2762729276179222E-2</v>
      </c>
      <c r="M4178"/>
      <c r="N4178">
        <v>6.3592978669289729E-2</v>
      </c>
      <c r="O4178">
        <v>9.4735302991669712E-2</v>
      </c>
      <c r="P4178">
        <v>0.50946559999999996</v>
      </c>
      <c r="Q4178">
        <v>0.83089969999999991</v>
      </c>
      <c r="R4178">
        <v>17.7951312</v>
      </c>
      <c r="S4178">
        <v>20.229013500000001</v>
      </c>
      <c r="T4178">
        <v>4.9249999999999999E-4</v>
      </c>
      <c r="U4178"/>
      <c r="V4178"/>
      <c r="W4178">
        <v>1.3479900000000001E-2</v>
      </c>
      <c r="X4178"/>
      <c r="Y4178">
        <v>0.13389699999999999</v>
      </c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  <c r="AW4178"/>
      <c r="AX4178"/>
      <c r="AY4178"/>
      <c r="AZ4178"/>
      <c r="BA4178"/>
      <c r="BB4178"/>
      <c r="BC4178"/>
    </row>
    <row r="4179" spans="1:55" x14ac:dyDescent="0.2">
      <c r="A4179" s="3" t="str">
        <f t="shared" si="65"/>
        <v>TurkeyAR5_FAO2000</v>
      </c>
      <c r="B4179" t="s">
        <v>294</v>
      </c>
      <c r="C4179" t="s">
        <v>311</v>
      </c>
      <c r="D4179" t="s">
        <v>145</v>
      </c>
      <c r="E4179" t="s">
        <v>58</v>
      </c>
      <c r="F4179">
        <v>266.47094635511354</v>
      </c>
      <c r="G4179">
        <v>4.1562346621551534</v>
      </c>
      <c r="H4179" t="s">
        <v>72</v>
      </c>
      <c r="I4179" t="s">
        <v>199</v>
      </c>
      <c r="J4179">
        <v>7.373731436765325E-3</v>
      </c>
      <c r="K4179">
        <v>0.79709934561920348</v>
      </c>
      <c r="L4179">
        <v>5.9011804120839478E-2</v>
      </c>
      <c r="M4179"/>
      <c r="N4179">
        <v>5.983084166133916E-2</v>
      </c>
      <c r="O4179">
        <v>8.4058008598617964E-2</v>
      </c>
      <c r="P4179">
        <v>0.45361400000000002</v>
      </c>
      <c r="Q4179">
        <v>0.83060689999999993</v>
      </c>
      <c r="R4179">
        <v>17.738559999999996</v>
      </c>
      <c r="S4179">
        <v>19.857191999999998</v>
      </c>
      <c r="T4179">
        <v>4.9249999999999999E-4</v>
      </c>
      <c r="U4179"/>
      <c r="V4179"/>
      <c r="W4179">
        <v>6.5504999999999999E-3</v>
      </c>
      <c r="X4179"/>
      <c r="Y4179">
        <v>5.5953900000000008E-2</v>
      </c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  <c r="AW4179"/>
      <c r="AX4179"/>
      <c r="AY4179"/>
      <c r="AZ4179"/>
      <c r="BA4179"/>
      <c r="BB4179"/>
      <c r="BC4179"/>
    </row>
    <row r="4180" spans="1:55" x14ac:dyDescent="0.2">
      <c r="A4180" s="3" t="str">
        <f t="shared" si="65"/>
        <v>TurkeyAR5_FAO2001</v>
      </c>
      <c r="B4180" t="s">
        <v>294</v>
      </c>
      <c r="C4180" t="s">
        <v>311</v>
      </c>
      <c r="D4180" t="s">
        <v>145</v>
      </c>
      <c r="E4180" t="s">
        <v>55</v>
      </c>
      <c r="F4180">
        <v>218.63724510179625</v>
      </c>
      <c r="G4180">
        <v>3.3599272286560447</v>
      </c>
      <c r="H4180" t="s">
        <v>77</v>
      </c>
      <c r="I4180" t="s">
        <v>181</v>
      </c>
      <c r="J4180">
        <v>6.0391617766881291E-3</v>
      </c>
      <c r="K4180">
        <v>0.88307497515929601</v>
      </c>
      <c r="L4180">
        <v>7.4371331615616931E-2</v>
      </c>
      <c r="M4180"/>
      <c r="N4180">
        <v>7.206032507546703E-2</v>
      </c>
      <c r="O4180">
        <v>-2.9506631850380004E-2</v>
      </c>
      <c r="P4180">
        <v>0.46256000000000003</v>
      </c>
      <c r="Q4180">
        <v>0.780918</v>
      </c>
      <c r="R4180">
        <v>17.001045600000001</v>
      </c>
      <c r="S4180">
        <v>17.819713</v>
      </c>
      <c r="T4180">
        <v>4.9249999999999999E-4</v>
      </c>
      <c r="U4180"/>
      <c r="V4180"/>
      <c r="W4180">
        <v>3.9549999999999996E-4</v>
      </c>
      <c r="X4180"/>
      <c r="Y4180">
        <v>4.7518299999999999E-2</v>
      </c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/>
      <c r="AW4180"/>
      <c r="AX4180"/>
      <c r="AY4180"/>
      <c r="AZ4180"/>
      <c r="BA4180"/>
      <c r="BB4180"/>
      <c r="BC4180"/>
    </row>
    <row r="4181" spans="1:55" x14ac:dyDescent="0.2">
      <c r="A4181" s="3" t="str">
        <f t="shared" si="65"/>
        <v>TurkeyAR5_FAO2002</v>
      </c>
      <c r="B4181" t="s">
        <v>294</v>
      </c>
      <c r="C4181" t="s">
        <v>311</v>
      </c>
      <c r="D4181" t="s">
        <v>145</v>
      </c>
      <c r="E4181" t="s">
        <v>52</v>
      </c>
      <c r="F4181">
        <v>228.57872963523624</v>
      </c>
      <c r="G4181">
        <v>3.4639090904938663</v>
      </c>
      <c r="H4181" t="s">
        <v>77</v>
      </c>
      <c r="I4181" t="s">
        <v>164</v>
      </c>
      <c r="J4181">
        <v>6.1556031553857719E-3</v>
      </c>
      <c r="K4181">
        <v>0.88620984658307389</v>
      </c>
      <c r="L4181">
        <v>7.3520740664966069E-2</v>
      </c>
      <c r="M4181"/>
      <c r="N4181">
        <v>7.1125277211680743E-2</v>
      </c>
      <c r="O4181">
        <v>-3.0855864459720734E-2</v>
      </c>
      <c r="P4181">
        <v>0.46890200000000004</v>
      </c>
      <c r="Q4181">
        <v>0.76104020000000017</v>
      </c>
      <c r="R4181">
        <v>16.266600000000004</v>
      </c>
      <c r="S4181">
        <v>17.9977135</v>
      </c>
      <c r="T4181">
        <v>4.9249999999999999E-4</v>
      </c>
      <c r="U4181"/>
      <c r="V4181"/>
      <c r="W4181">
        <v>1.2300000000000001E-4</v>
      </c>
      <c r="X4181"/>
      <c r="Y4181">
        <v>1.5832899999999997E-2</v>
      </c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  <c r="AW4181"/>
      <c r="AX4181"/>
      <c r="AY4181"/>
      <c r="AZ4181"/>
      <c r="BA4181"/>
      <c r="BB4181"/>
      <c r="BC4181"/>
    </row>
    <row r="4182" spans="1:55" x14ac:dyDescent="0.2">
      <c r="A4182" s="3" t="str">
        <f t="shared" si="65"/>
        <v>TurkeyAR5_FAO2003</v>
      </c>
      <c r="B4182" t="s">
        <v>294</v>
      </c>
      <c r="C4182" t="s">
        <v>311</v>
      </c>
      <c r="D4182" t="s">
        <v>145</v>
      </c>
      <c r="E4182" t="s">
        <v>50</v>
      </c>
      <c r="F4182">
        <v>239.71315238343124</v>
      </c>
      <c r="G4182">
        <v>3.5849070560788414</v>
      </c>
      <c r="H4182" t="s">
        <v>209</v>
      </c>
      <c r="I4182" t="s">
        <v>164</v>
      </c>
      <c r="J4182">
        <v>6.2877237035422924E-3</v>
      </c>
      <c r="K4182">
        <v>0.8882487801373431</v>
      </c>
      <c r="L4182">
        <v>7.2244951699231064E-2</v>
      </c>
      <c r="M4182"/>
      <c r="N4182">
        <v>6.9664430651049464E-2</v>
      </c>
      <c r="O4182">
        <v>-3.0158162487623628E-2</v>
      </c>
      <c r="P4182">
        <v>0.50959999999999994</v>
      </c>
      <c r="Q4182">
        <v>0.76188789999999995</v>
      </c>
      <c r="R4182">
        <v>15.556814000000001</v>
      </c>
      <c r="S4182">
        <v>18.495224499999999</v>
      </c>
      <c r="T4182">
        <v>4.9249999999999999E-4</v>
      </c>
      <c r="U4182"/>
      <c r="V4182"/>
      <c r="W4182">
        <v>3.1319E-3</v>
      </c>
      <c r="X4182"/>
      <c r="Y4182">
        <v>9.9393999999999993E-3</v>
      </c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  <c r="AW4182"/>
      <c r="AX4182"/>
      <c r="AY4182"/>
      <c r="AZ4182"/>
      <c r="BA4182"/>
      <c r="BB4182"/>
      <c r="BC4182"/>
    </row>
    <row r="4183" spans="1:55" x14ac:dyDescent="0.2">
      <c r="A4183" s="3" t="str">
        <f t="shared" si="65"/>
        <v>TurkeyAR5_FAO2004</v>
      </c>
      <c r="B4183" t="s">
        <v>294</v>
      </c>
      <c r="C4183" t="s">
        <v>311</v>
      </c>
      <c r="D4183" t="s">
        <v>145</v>
      </c>
      <c r="E4183" t="s">
        <v>46</v>
      </c>
      <c r="F4183">
        <v>245.37534029281451</v>
      </c>
      <c r="G4183">
        <v>3.6199021730493697</v>
      </c>
      <c r="H4183" t="s">
        <v>125</v>
      </c>
      <c r="I4183" t="s">
        <v>164</v>
      </c>
      <c r="J4183">
        <v>6.1418201855719104E-3</v>
      </c>
      <c r="K4183">
        <v>0.88460752633899975</v>
      </c>
      <c r="L4183">
        <v>7.3355808940033629E-2</v>
      </c>
      <c r="M4183"/>
      <c r="N4183">
        <v>7.2771576758176151E-2</v>
      </c>
      <c r="O4183">
        <v>-3.0734912037209499E-2</v>
      </c>
      <c r="P4183">
        <v>0.54872160000000003</v>
      </c>
      <c r="Q4183">
        <v>0.73599329999999996</v>
      </c>
      <c r="R4183">
        <v>15.0575376</v>
      </c>
      <c r="S4183">
        <v>18.660451999999999</v>
      </c>
      <c r="T4183">
        <v>4.9249999999999999E-4</v>
      </c>
      <c r="U4183"/>
      <c r="V4183"/>
      <c r="W4183">
        <v>9.1120000000000003E-4</v>
      </c>
      <c r="X4183"/>
      <c r="Y4183">
        <v>1.36206E-2</v>
      </c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  <c r="AW4183"/>
      <c r="AX4183"/>
      <c r="AY4183"/>
      <c r="AZ4183"/>
      <c r="BA4183"/>
      <c r="BB4183"/>
      <c r="BC4183"/>
    </row>
    <row r="4184" spans="1:55" x14ac:dyDescent="0.2">
      <c r="A4184" s="3" t="str">
        <f t="shared" si="65"/>
        <v>TurkeyAR5_FAO2005</v>
      </c>
      <c r="B4184" t="s">
        <v>294</v>
      </c>
      <c r="C4184" t="s">
        <v>311</v>
      </c>
      <c r="D4184" t="s">
        <v>145</v>
      </c>
      <c r="E4184" t="s">
        <v>43</v>
      </c>
      <c r="F4184">
        <v>257.67137379732941</v>
      </c>
      <c r="G4184">
        <v>3.7504176212262785</v>
      </c>
      <c r="H4184" t="s">
        <v>209</v>
      </c>
      <c r="I4184" t="s">
        <v>164</v>
      </c>
      <c r="J4184">
        <v>6.3059107075198011E-3</v>
      </c>
      <c r="K4184">
        <v>0.87826600621804007</v>
      </c>
      <c r="L4184">
        <v>7.1710867771469386E-2</v>
      </c>
      <c r="M4184"/>
      <c r="N4184">
        <v>7.6761302232654136E-2</v>
      </c>
      <c r="O4184">
        <v>-2.6738176222163668E-2</v>
      </c>
      <c r="P4184">
        <v>0.665686</v>
      </c>
      <c r="Q4184">
        <v>0.75570940000000009</v>
      </c>
      <c r="R4184">
        <v>15.2676944</v>
      </c>
      <c r="S4184">
        <v>18.966659500000002</v>
      </c>
      <c r="T4184">
        <v>4.9249999999999999E-4</v>
      </c>
      <c r="U4184"/>
      <c r="V4184"/>
      <c r="W4184">
        <v>1.4296999999999999E-3</v>
      </c>
      <c r="X4184"/>
      <c r="Y4184">
        <v>7.7019000000000002E-3</v>
      </c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/>
      <c r="AW4184"/>
      <c r="AX4184"/>
      <c r="AY4184"/>
      <c r="AZ4184"/>
      <c r="BA4184"/>
      <c r="BB4184"/>
      <c r="BC4184"/>
    </row>
    <row r="4185" spans="1:55" x14ac:dyDescent="0.2">
      <c r="A4185" s="3" t="str">
        <f t="shared" si="65"/>
        <v>TurkeyAR5_FAO2006</v>
      </c>
      <c r="B4185" t="s">
        <v>294</v>
      </c>
      <c r="C4185" t="s">
        <v>311</v>
      </c>
      <c r="D4185" t="s">
        <v>145</v>
      </c>
      <c r="E4185" t="s">
        <v>39</v>
      </c>
      <c r="F4185">
        <v>286.6162320047095</v>
      </c>
      <c r="G4185">
        <v>4.1179704418119334</v>
      </c>
      <c r="H4185" t="s">
        <v>131</v>
      </c>
      <c r="I4185" t="s">
        <v>164</v>
      </c>
      <c r="J4185">
        <v>6.7711537150214607E-3</v>
      </c>
      <c r="K4185">
        <v>0.87619329461056261</v>
      </c>
      <c r="L4185">
        <v>6.654729380659892E-2</v>
      </c>
      <c r="M4185"/>
      <c r="N4185">
        <v>7.7840861065794104E-2</v>
      </c>
      <c r="O4185">
        <v>-2.0581449482955559E-2</v>
      </c>
      <c r="P4185">
        <v>0.77649599999999996</v>
      </c>
      <c r="Q4185">
        <v>0.78900380000000003</v>
      </c>
      <c r="R4185">
        <v>15.736867999999999</v>
      </c>
      <c r="S4185">
        <v>19.357030999999999</v>
      </c>
      <c r="T4185">
        <v>4.9249999999999999E-4</v>
      </c>
      <c r="U4185"/>
      <c r="V4185"/>
      <c r="W4185">
        <v>3.2521E-3</v>
      </c>
      <c r="X4185"/>
      <c r="Y4185">
        <v>2.6872199999999999E-2</v>
      </c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/>
      <c r="AW4185"/>
      <c r="AX4185"/>
      <c r="AY4185"/>
      <c r="AZ4185"/>
      <c r="BA4185"/>
      <c r="BB4185"/>
      <c r="BC4185"/>
    </row>
    <row r="4186" spans="1:55" x14ac:dyDescent="0.2">
      <c r="A4186" s="3" t="str">
        <f t="shared" si="65"/>
        <v>TurkeyAR5_FAO2007</v>
      </c>
      <c r="B4186" t="s">
        <v>294</v>
      </c>
      <c r="C4186" t="s">
        <v>311</v>
      </c>
      <c r="D4186" t="s">
        <v>145</v>
      </c>
      <c r="E4186" t="s">
        <v>37</v>
      </c>
      <c r="F4186">
        <v>316.18082166959431</v>
      </c>
      <c r="G4186">
        <v>4.4868156131410926</v>
      </c>
      <c r="H4186" t="s">
        <v>59</v>
      </c>
      <c r="I4186" t="s">
        <v>199</v>
      </c>
      <c r="J4186">
        <v>7.3449248769458094E-3</v>
      </c>
      <c r="K4186">
        <v>0.88348538410873978</v>
      </c>
      <c r="L4186">
        <v>6.1260655660565988E-2</v>
      </c>
      <c r="M4186"/>
      <c r="N4186">
        <v>7.5114055687596742E-2</v>
      </c>
      <c r="O4186">
        <v>-1.9860095456902479E-2</v>
      </c>
      <c r="P4186">
        <v>0.73538360000000003</v>
      </c>
      <c r="Q4186">
        <v>0.76464010000000004</v>
      </c>
      <c r="R4186">
        <v>16.1015148</v>
      </c>
      <c r="S4186">
        <v>18.709132499999999</v>
      </c>
      <c r="T4186">
        <v>4.9249999999999999E-4</v>
      </c>
      <c r="U4186"/>
      <c r="V4186"/>
      <c r="W4186">
        <v>2.2178999999999996E-3</v>
      </c>
      <c r="X4186"/>
      <c r="Y4186">
        <v>1.7505800000000002E-2</v>
      </c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  <c r="AW4186"/>
      <c r="AX4186"/>
      <c r="AY4186"/>
      <c r="AZ4186"/>
      <c r="BA4186"/>
      <c r="BB4186"/>
      <c r="BC4186"/>
    </row>
    <row r="4187" spans="1:55" x14ac:dyDescent="0.2">
      <c r="A4187" s="3" t="str">
        <f t="shared" si="65"/>
        <v>TurkeyAR5_FAO2008</v>
      </c>
      <c r="B4187" t="s">
        <v>294</v>
      </c>
      <c r="C4187" t="s">
        <v>311</v>
      </c>
      <c r="D4187" t="s">
        <v>145</v>
      </c>
      <c r="E4187" t="s">
        <v>33</v>
      </c>
      <c r="F4187">
        <v>313.41512331618191</v>
      </c>
      <c r="G4187">
        <v>4.3944466201337029</v>
      </c>
      <c r="H4187" t="s">
        <v>63</v>
      </c>
      <c r="I4187" t="s">
        <v>199</v>
      </c>
      <c r="J4187">
        <v>7.2434684447893975E-3</v>
      </c>
      <c r="K4187">
        <v>0.88063256022269087</v>
      </c>
      <c r="L4187">
        <v>6.2046340108241532E-2</v>
      </c>
      <c r="M4187"/>
      <c r="N4187">
        <v>8.1658512041810627E-2</v>
      </c>
      <c r="O4187">
        <v>-2.4337412372742961E-2</v>
      </c>
      <c r="P4187">
        <v>0.78002400000000005</v>
      </c>
      <c r="Q4187">
        <v>0.74958910000000001</v>
      </c>
      <c r="R4187">
        <v>16.0673548</v>
      </c>
      <c r="S4187">
        <v>17.359037000000001</v>
      </c>
      <c r="T4187">
        <v>4.9249999999999999E-4</v>
      </c>
      <c r="U4187"/>
      <c r="V4187"/>
      <c r="W4187">
        <v>6.6299999999999996E-3</v>
      </c>
      <c r="X4187"/>
      <c r="Y4187">
        <v>2.5783500000000004E-2</v>
      </c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  <c r="AW4187"/>
      <c r="AX4187"/>
      <c r="AY4187"/>
      <c r="AZ4187"/>
      <c r="BA4187"/>
      <c r="BB4187"/>
      <c r="BC4187"/>
    </row>
    <row r="4188" spans="1:55" x14ac:dyDescent="0.2">
      <c r="A4188" s="3" t="str">
        <f t="shared" si="65"/>
        <v>TurkeyAR5_FAO2009</v>
      </c>
      <c r="B4188" t="s">
        <v>294</v>
      </c>
      <c r="C4188" t="s">
        <v>311</v>
      </c>
      <c r="D4188" t="s">
        <v>145</v>
      </c>
      <c r="E4188" t="s">
        <v>31</v>
      </c>
      <c r="F4188">
        <v>316.65925104143423</v>
      </c>
      <c r="G4188">
        <v>4.384305288616889</v>
      </c>
      <c r="H4188" t="s">
        <v>67</v>
      </c>
      <c r="I4188" t="s">
        <v>233</v>
      </c>
      <c r="J4188">
        <v>7.3294086202466031E-3</v>
      </c>
      <c r="K4188">
        <v>0.86786491746909156</v>
      </c>
      <c r="L4188">
        <v>6.1729211720638701E-2</v>
      </c>
      <c r="M4188"/>
      <c r="N4188">
        <v>8.9186075337507331E-2</v>
      </c>
      <c r="O4188">
        <v>-1.8780204527237582E-2</v>
      </c>
      <c r="P4188">
        <v>0.75612040000000003</v>
      </c>
      <c r="Q4188">
        <v>0.73061220000000004</v>
      </c>
      <c r="R4188">
        <v>15.620749200000002</v>
      </c>
      <c r="S4188">
        <v>19.519264</v>
      </c>
      <c r="T4188">
        <v>4.9249999999999999E-4</v>
      </c>
      <c r="U4188"/>
      <c r="V4188"/>
      <c r="W4188">
        <v>6.4150000000000003E-4</v>
      </c>
      <c r="X4188"/>
      <c r="Y4188">
        <v>2.5540299999999998E-2</v>
      </c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/>
      <c r="AW4188"/>
      <c r="AX4188"/>
      <c r="AY4188"/>
      <c r="AZ4188"/>
      <c r="BA4188"/>
      <c r="BB4188"/>
      <c r="BC4188"/>
    </row>
    <row r="4189" spans="1:55" x14ac:dyDescent="0.2">
      <c r="A4189" s="3" t="str">
        <f t="shared" si="65"/>
        <v>TurkeyAR5_FAO2010</v>
      </c>
      <c r="B4189" t="s">
        <v>294</v>
      </c>
      <c r="C4189" t="s">
        <v>311</v>
      </c>
      <c r="D4189" t="s">
        <v>145</v>
      </c>
      <c r="E4189" t="s">
        <v>30</v>
      </c>
      <c r="F4189">
        <v>325.67363690006789</v>
      </c>
      <c r="G4189">
        <v>4.4493763490023559</v>
      </c>
      <c r="H4189" t="s">
        <v>61</v>
      </c>
      <c r="I4189" t="s">
        <v>234</v>
      </c>
      <c r="J4189">
        <v>7.2435095522715622E-3</v>
      </c>
      <c r="K4189">
        <v>0.86419541389956511</v>
      </c>
      <c r="L4189">
        <v>6.1107646371952609E-2</v>
      </c>
      <c r="M4189"/>
      <c r="N4189">
        <v>9.6605527626216783E-2</v>
      </c>
      <c r="O4189">
        <v>-2.1908587897734481E-2</v>
      </c>
      <c r="P4189">
        <v>0.77589399999999997</v>
      </c>
      <c r="Q4189">
        <v>0.72703260000000003</v>
      </c>
      <c r="R4189">
        <v>15.2093004</v>
      </c>
      <c r="S4189">
        <v>18.7135845</v>
      </c>
      <c r="T4189">
        <v>4.9249999999999999E-4</v>
      </c>
      <c r="U4189"/>
      <c r="V4189"/>
      <c r="W4189">
        <v>2.7250000000000001E-4</v>
      </c>
      <c r="X4189"/>
      <c r="Y4189">
        <v>3.6977900000000001E-2</v>
      </c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  <c r="AW4189"/>
      <c r="AX4189"/>
      <c r="AY4189"/>
      <c r="AZ4189"/>
      <c r="BA4189"/>
      <c r="BB4189"/>
      <c r="BC4189"/>
    </row>
    <row r="4190" spans="1:55" x14ac:dyDescent="0.2">
      <c r="A4190" s="3" t="str">
        <f t="shared" si="65"/>
        <v>TurkeyAR5_FAO2011</v>
      </c>
      <c r="B4190" t="s">
        <v>294</v>
      </c>
      <c r="C4190" t="s">
        <v>311</v>
      </c>
      <c r="D4190" t="s">
        <v>145</v>
      </c>
      <c r="E4190" t="s">
        <v>29</v>
      </c>
      <c r="F4190">
        <v>331.49607266501869</v>
      </c>
      <c r="G4190">
        <v>4.4691768701275612</v>
      </c>
      <c r="H4190" t="s">
        <v>69</v>
      </c>
      <c r="I4190" t="s">
        <v>199</v>
      </c>
      <c r="J4190">
        <v>7.3505218328067676E-3</v>
      </c>
      <c r="K4190">
        <v>0.90870126168391063</v>
      </c>
      <c r="L4190">
        <v>6.0987692151226895E-2</v>
      </c>
      <c r="M4190"/>
      <c r="N4190">
        <v>9.9563679885197237E-2</v>
      </c>
      <c r="O4190">
        <v>-6.9252633720334716E-2</v>
      </c>
      <c r="P4190">
        <v>0.77916160000000001</v>
      </c>
      <c r="Q4190">
        <v>0.76889190000000007</v>
      </c>
      <c r="R4190">
        <v>16.265071200000001</v>
      </c>
      <c r="S4190">
        <v>18.4967085</v>
      </c>
      <c r="T4190">
        <v>4.9249999999999999E-4</v>
      </c>
      <c r="U4190"/>
      <c r="V4190"/>
      <c r="W4190">
        <v>5.9912999999999998E-3</v>
      </c>
      <c r="X4190"/>
      <c r="Y4190">
        <v>3.4997599999999997E-2</v>
      </c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  <c r="AW4190"/>
      <c r="AX4190"/>
      <c r="AY4190"/>
      <c r="AZ4190"/>
      <c r="BA4190"/>
      <c r="BB4190"/>
      <c r="BC4190"/>
    </row>
    <row r="4191" spans="1:55" x14ac:dyDescent="0.2">
      <c r="A4191" s="3" t="str">
        <f t="shared" si="65"/>
        <v>TurkeyAR5_FAO2012</v>
      </c>
      <c r="B4191" t="s">
        <v>294</v>
      </c>
      <c r="C4191" t="s">
        <v>311</v>
      </c>
      <c r="D4191" t="s">
        <v>145</v>
      </c>
      <c r="E4191" t="s">
        <v>28</v>
      </c>
      <c r="F4191">
        <v>346.21883425839849</v>
      </c>
      <c r="G4191">
        <v>4.5992376847251473</v>
      </c>
      <c r="H4191" t="s">
        <v>56</v>
      </c>
      <c r="I4191" t="s">
        <v>233</v>
      </c>
      <c r="J4191">
        <v>7.5923261410384846E-3</v>
      </c>
      <c r="K4191">
        <v>0.90380604425232414</v>
      </c>
      <c r="L4191">
        <v>5.7205510086902084E-2</v>
      </c>
      <c r="M4191"/>
      <c r="N4191">
        <v>9.5211703536663875E-2</v>
      </c>
      <c r="O4191">
        <v>-5.622325787589013E-2</v>
      </c>
      <c r="P4191">
        <v>0.93816519999999992</v>
      </c>
      <c r="Q4191">
        <v>0.84230989999999994</v>
      </c>
      <c r="R4191">
        <v>17.853516799999998</v>
      </c>
      <c r="S4191">
        <v>20.206726999999997</v>
      </c>
      <c r="T4191">
        <v>4.9249999999999999E-4</v>
      </c>
      <c r="U4191"/>
      <c r="V4191"/>
      <c r="W4191">
        <v>3.3750999999999998E-3</v>
      </c>
      <c r="X4191"/>
      <c r="Y4191">
        <v>1.4070599999999999E-2</v>
      </c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/>
      <c r="AU4191"/>
      <c r="AV4191"/>
      <c r="AW4191"/>
      <c r="AX4191"/>
      <c r="AY4191"/>
      <c r="AZ4191"/>
      <c r="BA4191"/>
      <c r="BB4191"/>
      <c r="BC4191"/>
    </row>
    <row r="4192" spans="1:55" x14ac:dyDescent="0.2">
      <c r="A4192" s="3" t="str">
        <f t="shared" si="65"/>
        <v>TurkeyAR5_FAO2013</v>
      </c>
      <c r="B4192" t="s">
        <v>294</v>
      </c>
      <c r="C4192" t="s">
        <v>311</v>
      </c>
      <c r="D4192" t="s">
        <v>145</v>
      </c>
      <c r="E4192" t="s">
        <v>27</v>
      </c>
      <c r="F4192">
        <v>336.53621621350135</v>
      </c>
      <c r="G4192">
        <v>4.3947934342701309</v>
      </c>
      <c r="H4192" t="s">
        <v>59</v>
      </c>
      <c r="I4192" t="s">
        <v>237</v>
      </c>
      <c r="J4192">
        <v>7.2848895848513237E-3</v>
      </c>
      <c r="K4192">
        <v>0.88604573681618337</v>
      </c>
      <c r="L4192">
        <v>5.4368396495762188E-2</v>
      </c>
      <c r="M4192"/>
      <c r="N4192">
        <v>0.10552569739617598</v>
      </c>
      <c r="O4192">
        <v>-4.5939830708121444E-2</v>
      </c>
      <c r="P4192">
        <v>0.86704239999999999</v>
      </c>
      <c r="Q4192">
        <v>0.9184833</v>
      </c>
      <c r="R4192">
        <v>19.7473332</v>
      </c>
      <c r="S4192">
        <v>22.296808500000001</v>
      </c>
      <c r="T4192">
        <v>4.9249999999999999E-4</v>
      </c>
      <c r="U4192"/>
      <c r="V4192"/>
      <c r="W4192">
        <v>2.8593999999999998E-3</v>
      </c>
      <c r="X4192"/>
      <c r="Y4192">
        <v>1.9161900000000003E-2</v>
      </c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/>
      <c r="AW4192"/>
      <c r="AX4192"/>
      <c r="AY4192"/>
      <c r="AZ4192"/>
      <c r="BA4192"/>
      <c r="BB4192"/>
      <c r="BC4192"/>
    </row>
    <row r="4193" spans="1:55" x14ac:dyDescent="0.2">
      <c r="A4193" s="3" t="str">
        <f t="shared" si="65"/>
        <v>TurkeyAR5_FAO2014</v>
      </c>
      <c r="B4193" t="s">
        <v>294</v>
      </c>
      <c r="C4193" t="s">
        <v>311</v>
      </c>
      <c r="D4193" t="s">
        <v>145</v>
      </c>
      <c r="E4193" t="s">
        <v>24</v>
      </c>
      <c r="F4193">
        <v>361.43924048461929</v>
      </c>
      <c r="G4193">
        <v>4.6271879186283957</v>
      </c>
      <c r="H4193" t="s">
        <v>66</v>
      </c>
      <c r="I4193" t="s">
        <v>143</v>
      </c>
      <c r="J4193">
        <v>7.7199261211504666E-3</v>
      </c>
      <c r="K4193">
        <v>0.89098995957038307</v>
      </c>
      <c r="L4193">
        <v>5.0129473987286712E-2</v>
      </c>
      <c r="M4193"/>
      <c r="N4193">
        <v>9.9943291342095439E-2</v>
      </c>
      <c r="O4193">
        <v>-4.1062724899765202E-2</v>
      </c>
      <c r="P4193">
        <v>0.86929919999999994</v>
      </c>
      <c r="Q4193">
        <v>0.9592965</v>
      </c>
      <c r="R4193">
        <v>20.574904</v>
      </c>
      <c r="S4193">
        <v>22.056744999999999</v>
      </c>
      <c r="T4193">
        <v>4.9249999999999999E-4</v>
      </c>
      <c r="U4193"/>
      <c r="V4193"/>
      <c r="W4193">
        <v>1.3067E-3</v>
      </c>
      <c r="X4193"/>
      <c r="Y4193">
        <v>6.5237999999999997E-3</v>
      </c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/>
      <c r="AW4193"/>
      <c r="AX4193"/>
      <c r="AY4193"/>
      <c r="AZ4193"/>
      <c r="BA4193"/>
      <c r="BB4193"/>
      <c r="BC4193"/>
    </row>
    <row r="4194" spans="1:55" x14ac:dyDescent="0.2">
      <c r="A4194" s="3" t="str">
        <f t="shared" si="65"/>
        <v>TurkeyAR5_FAO2015</v>
      </c>
      <c r="B4194" t="s">
        <v>294</v>
      </c>
      <c r="C4194" t="s">
        <v>311</v>
      </c>
      <c r="D4194" t="s">
        <v>145</v>
      </c>
      <c r="E4194" t="s">
        <v>22</v>
      </c>
      <c r="F4194">
        <v>368.9428318394161</v>
      </c>
      <c r="G4194">
        <v>4.6322728987625252</v>
      </c>
      <c r="H4194" t="s">
        <v>69</v>
      </c>
      <c r="I4194" t="s">
        <v>143</v>
      </c>
      <c r="J4194">
        <v>7.8941390209506367E-3</v>
      </c>
      <c r="K4194">
        <v>0.89092263944037176</v>
      </c>
      <c r="L4194">
        <v>5.0233005559801376E-2</v>
      </c>
      <c r="M4194"/>
      <c r="N4194">
        <v>9.6890342856583878E-2</v>
      </c>
      <c r="O4194">
        <v>-3.8045987856757092E-2</v>
      </c>
      <c r="P4194">
        <v>0.9083116</v>
      </c>
      <c r="Q4194">
        <v>0.96872670000000005</v>
      </c>
      <c r="R4194">
        <v>20.793749200000001</v>
      </c>
      <c r="S4194">
        <v>22.5566675</v>
      </c>
      <c r="T4194">
        <v>4.9249999999999999E-4</v>
      </c>
      <c r="U4194"/>
      <c r="V4194"/>
      <c r="W4194">
        <v>2.9823999999999996E-3</v>
      </c>
      <c r="X4194"/>
      <c r="Y4194">
        <v>3.8462099999999999E-2</v>
      </c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  <c r="AW4194"/>
      <c r="AX4194"/>
      <c r="AY4194"/>
      <c r="AZ4194"/>
      <c r="BA4194"/>
      <c r="BB4194"/>
      <c r="BC4194"/>
    </row>
    <row r="4195" spans="1:55" x14ac:dyDescent="0.2">
      <c r="A4195" s="3" t="str">
        <f t="shared" si="65"/>
        <v>TurkeyAR5_FAO2016</v>
      </c>
      <c r="B4195" t="s">
        <v>294</v>
      </c>
      <c r="C4195" t="s">
        <v>311</v>
      </c>
      <c r="D4195" t="s">
        <v>145</v>
      </c>
      <c r="E4195" t="s">
        <v>21</v>
      </c>
      <c r="F4195">
        <v>427.24631641142616</v>
      </c>
      <c r="G4195">
        <v>5.2733832643999552</v>
      </c>
      <c r="H4195" t="s">
        <v>113</v>
      </c>
      <c r="I4195" t="s">
        <v>197</v>
      </c>
      <c r="J4195">
        <v>9.0329492743877818E-3</v>
      </c>
      <c r="K4195">
        <v>0.82419129467090091</v>
      </c>
      <c r="L4195">
        <v>4.1256962126843176E-2</v>
      </c>
      <c r="M4195"/>
      <c r="N4195">
        <v>9.0424225946273834E-2</v>
      </c>
      <c r="O4195">
        <v>4.4127517255982109E-2</v>
      </c>
      <c r="P4195">
        <v>0.90987960000000001</v>
      </c>
      <c r="Q4195">
        <v>0.96982619999999997</v>
      </c>
      <c r="R4195">
        <v>20.622727999999999</v>
      </c>
      <c r="S4195">
        <v>24.601804999999999</v>
      </c>
      <c r="T4195">
        <v>4.9249999999999999E-4</v>
      </c>
      <c r="U4195"/>
      <c r="V4195"/>
      <c r="W4195">
        <v>1.1571999999999999E-3</v>
      </c>
      <c r="X4195"/>
      <c r="Y4195">
        <v>4.1450099999999997E-2</v>
      </c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/>
      <c r="AW4195"/>
      <c r="AX4195"/>
      <c r="AY4195"/>
      <c r="AZ4195"/>
      <c r="BA4195"/>
      <c r="BB4195"/>
      <c r="BC4195"/>
    </row>
    <row r="4196" spans="1:55" x14ac:dyDescent="0.2">
      <c r="A4196" s="3" t="str">
        <f t="shared" si="65"/>
        <v>TurkeyAR5_FAO2017</v>
      </c>
      <c r="B4196" t="s">
        <v>294</v>
      </c>
      <c r="C4196" t="s">
        <v>311</v>
      </c>
      <c r="D4196" t="s">
        <v>145</v>
      </c>
      <c r="E4196" t="s">
        <v>20</v>
      </c>
      <c r="F4196">
        <v>469.05624140959804</v>
      </c>
      <c r="G4196">
        <v>5.713938794432309</v>
      </c>
      <c r="H4196" t="s">
        <v>124</v>
      </c>
      <c r="I4196" t="s">
        <v>245</v>
      </c>
      <c r="J4196">
        <v>9.7801533458418757E-3</v>
      </c>
      <c r="K4196">
        <v>0.83571142213644023</v>
      </c>
      <c r="L4196">
        <v>3.8219367988777841E-2</v>
      </c>
      <c r="M4196"/>
      <c r="N4196">
        <v>8.6557762709502176E-2</v>
      </c>
      <c r="O4196">
        <v>3.951144716527967E-2</v>
      </c>
      <c r="P4196">
        <v>0.85851919999999993</v>
      </c>
      <c r="Q4196">
        <v>0.99674099999999999</v>
      </c>
      <c r="R4196">
        <v>20.849161199999998</v>
      </c>
      <c r="S4196">
        <v>24.096370500000003</v>
      </c>
      <c r="T4196">
        <v>4.9249999999999999E-4</v>
      </c>
      <c r="U4196"/>
      <c r="V4196"/>
      <c r="W4196">
        <v>9.8821000000000013E-3</v>
      </c>
      <c r="X4196"/>
      <c r="Y4196">
        <v>1.8239499999999999E-2</v>
      </c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  <c r="AW4196"/>
      <c r="AX4196"/>
      <c r="AY4196"/>
      <c r="AZ4196"/>
      <c r="BA4196"/>
      <c r="BB4196"/>
      <c r="BC4196"/>
    </row>
    <row r="4197" spans="1:55" x14ac:dyDescent="0.2">
      <c r="A4197" s="3" t="str">
        <f t="shared" si="65"/>
        <v>TurkeyAR5_FAO2018</v>
      </c>
      <c r="B4197" t="s">
        <v>294</v>
      </c>
      <c r="C4197" t="s">
        <v>311</v>
      </c>
      <c r="D4197" t="s">
        <v>145</v>
      </c>
      <c r="E4197" t="s">
        <v>19</v>
      </c>
      <c r="F4197">
        <v>469.18880432654908</v>
      </c>
      <c r="G4197">
        <v>5.665894792770497</v>
      </c>
      <c r="H4197" t="s">
        <v>124</v>
      </c>
      <c r="I4197" t="s">
        <v>245</v>
      </c>
      <c r="J4197">
        <v>9.5492419830673688E-3</v>
      </c>
      <c r="K4197">
        <v>0.82654582425511736</v>
      </c>
      <c r="L4197">
        <v>3.8848286494314592E-2</v>
      </c>
      <c r="M4197"/>
      <c r="N4197">
        <v>8.6463061050688392E-2</v>
      </c>
      <c r="O4197">
        <v>4.8142828199879639E-2</v>
      </c>
      <c r="P4197">
        <v>0.94187519999999991</v>
      </c>
      <c r="Q4197">
        <v>1.1352414</v>
      </c>
      <c r="R4197">
        <v>24.305640799999999</v>
      </c>
      <c r="S4197">
        <v>24.502005999999998</v>
      </c>
      <c r="T4197">
        <v>4.9249999999999999E-4</v>
      </c>
      <c r="U4197"/>
      <c r="V4197"/>
      <c r="W4197">
        <v>1.1571999999999999E-3</v>
      </c>
      <c r="X4197"/>
      <c r="Y4197">
        <v>1.5879000000000001E-2</v>
      </c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/>
      <c r="AW4197"/>
      <c r="AX4197"/>
      <c r="AY4197"/>
      <c r="AZ4197"/>
      <c r="BA4197"/>
      <c r="BB4197"/>
      <c r="BC4197"/>
    </row>
    <row r="4198" spans="1:55" x14ac:dyDescent="0.2">
      <c r="A4198" s="3" t="str">
        <f t="shared" si="65"/>
        <v>TurkeyAR5_FAO2019</v>
      </c>
      <c r="B4198" t="s">
        <v>294</v>
      </c>
      <c r="C4198" t="s">
        <v>311</v>
      </c>
      <c r="D4198" t="s">
        <v>145</v>
      </c>
      <c r="E4198" t="s">
        <v>18</v>
      </c>
      <c r="F4198">
        <v>456.50577871217871</v>
      </c>
      <c r="G4198">
        <v>5.4683345715951139</v>
      </c>
      <c r="H4198" t="s">
        <v>133</v>
      </c>
      <c r="I4198" t="s">
        <v>245</v>
      </c>
      <c r="J4198">
        <v>9.2412816266753232E-3</v>
      </c>
      <c r="K4198">
        <v>0.83122731321273335</v>
      </c>
      <c r="L4198">
        <v>4.0585092121298599E-2</v>
      </c>
      <c r="M4198"/>
      <c r="N4198">
        <v>7.3459183186752111E-2</v>
      </c>
      <c r="O4198">
        <v>5.4728411479215915E-2</v>
      </c>
      <c r="P4198">
        <v>0.99112440000000002</v>
      </c>
      <c r="Q4198">
        <v>1.1655491</v>
      </c>
      <c r="R4198">
        <v>25.285876000000002</v>
      </c>
      <c r="S4198">
        <v>25.817996000000001</v>
      </c>
      <c r="T4198">
        <v>4.9249999999999999E-4</v>
      </c>
      <c r="U4198"/>
      <c r="V4198"/>
      <c r="W4198">
        <v>2.5606E-2</v>
      </c>
      <c r="X4198"/>
      <c r="Y4198">
        <v>2.3854900000000002E-2</v>
      </c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/>
      <c r="AW4198"/>
      <c r="AX4198"/>
      <c r="AY4198"/>
      <c r="AZ4198"/>
      <c r="BA4198"/>
      <c r="BB4198"/>
      <c r="BC4198"/>
    </row>
    <row r="4199" spans="1:55" x14ac:dyDescent="0.2">
      <c r="A4199" s="3" t="str">
        <f t="shared" si="65"/>
        <v>TurkeyAR5_FAO2020</v>
      </c>
      <c r="B4199" t="s">
        <v>294</v>
      </c>
      <c r="C4199" t="s">
        <v>311</v>
      </c>
      <c r="D4199" t="s">
        <v>145</v>
      </c>
      <c r="E4199" t="s">
        <v>107</v>
      </c>
      <c r="F4199">
        <v>469.19310725957882</v>
      </c>
      <c r="G4199">
        <v>5.5766413556436509</v>
      </c>
      <c r="H4199" t="s">
        <v>122</v>
      </c>
      <c r="I4199" t="s">
        <v>245</v>
      </c>
      <c r="J4199">
        <v>9.9914062011933463E-3</v>
      </c>
      <c r="K4199">
        <v>0.80903365114654668</v>
      </c>
      <c r="L4199">
        <v>4.0127352244690356E-2</v>
      </c>
      <c r="M4199"/>
      <c r="N4199">
        <v>8.9561381794840203E-2</v>
      </c>
      <c r="O4199">
        <v>6.1277614813922722E-2</v>
      </c>
      <c r="P4199">
        <v>0.98311920000000008</v>
      </c>
      <c r="Q4199">
        <v>1.2025276</v>
      </c>
      <c r="R4199">
        <v>26.2005324</v>
      </c>
      <c r="S4199">
        <v>28.631395000000001</v>
      </c>
      <c r="T4199">
        <v>4.9249999999999999E-4</v>
      </c>
      <c r="U4199"/>
      <c r="V4199"/>
      <c r="W4199">
        <v>2.9499600000000001E-2</v>
      </c>
      <c r="X4199"/>
      <c r="Y4199">
        <v>2.21359E-2</v>
      </c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  <c r="AW4199"/>
      <c r="AX4199"/>
      <c r="AY4199"/>
      <c r="AZ4199"/>
      <c r="BA4199"/>
      <c r="BB4199"/>
      <c r="BC4199"/>
    </row>
    <row r="4200" spans="1:55" x14ac:dyDescent="0.2">
      <c r="A4200" s="3" t="str">
        <f t="shared" si="65"/>
        <v>TurkeyAR6_FAO1990</v>
      </c>
      <c r="B4200" t="s">
        <v>294</v>
      </c>
      <c r="C4200" t="s">
        <v>311</v>
      </c>
      <c r="D4200" t="s">
        <v>300</v>
      </c>
      <c r="E4200" t="s">
        <v>79</v>
      </c>
      <c r="F4200">
        <v>188.37731201062169</v>
      </c>
      <c r="G4200">
        <v>3.4676537000919718</v>
      </c>
      <c r="H4200" t="s">
        <v>251</v>
      </c>
      <c r="I4200" t="s">
        <v>200</v>
      </c>
      <c r="J4200">
        <v>5.7483017504229884E-3</v>
      </c>
      <c r="K4200">
        <v>0.73342896880572939</v>
      </c>
      <c r="L4200">
        <v>6.2014373717454871E-2</v>
      </c>
      <c r="M4200"/>
      <c r="N4200">
        <v>6.0639106840615228E-2</v>
      </c>
      <c r="O4200">
        <v>0.14391755063620054</v>
      </c>
      <c r="P4200">
        <v>0.35298528000000001</v>
      </c>
      <c r="Q4200">
        <v>0.87273684000000007</v>
      </c>
      <c r="R4200">
        <v>21.491843359999997</v>
      </c>
      <c r="S4200">
        <v>20.8748358</v>
      </c>
      <c r="T4200">
        <v>4.9249999999999999E-4</v>
      </c>
      <c r="U4200"/>
      <c r="V4200"/>
      <c r="W4200">
        <v>1.4650140000000001E-2</v>
      </c>
      <c r="X4200"/>
      <c r="Y4200">
        <v>4.8018659999999998E-2</v>
      </c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  <c r="AW4200"/>
      <c r="AX4200"/>
      <c r="AY4200"/>
      <c r="AZ4200"/>
      <c r="BA4200"/>
      <c r="BB4200"/>
      <c r="BC4200"/>
    </row>
    <row r="4201" spans="1:55" x14ac:dyDescent="0.2">
      <c r="A4201" s="3" t="str">
        <f t="shared" si="65"/>
        <v>TurkeyAR6_FAO1991</v>
      </c>
      <c r="B4201" t="s">
        <v>294</v>
      </c>
      <c r="C4201" t="s">
        <v>311</v>
      </c>
      <c r="D4201" t="s">
        <v>300</v>
      </c>
      <c r="E4201" t="s">
        <v>78</v>
      </c>
      <c r="F4201">
        <v>190.61527770686789</v>
      </c>
      <c r="G4201">
        <v>3.4456117037229053</v>
      </c>
      <c r="H4201" t="s">
        <v>158</v>
      </c>
      <c r="I4201" t="s">
        <v>228</v>
      </c>
      <c r="J4201">
        <v>5.7842757899978911E-3</v>
      </c>
      <c r="K4201">
        <v>0.73969913560808498</v>
      </c>
      <c r="L4201">
        <v>6.2589538385006235E-2</v>
      </c>
      <c r="M4201"/>
      <c r="N4201">
        <v>6.7181736777117751E-2</v>
      </c>
      <c r="O4201">
        <v>0.13052958922979097</v>
      </c>
      <c r="P4201">
        <v>0.30768639999999997</v>
      </c>
      <c r="Q4201">
        <v>0.86821460000000006</v>
      </c>
      <c r="R4201">
        <v>20.229706239999999</v>
      </c>
      <c r="S4201">
        <v>19.951740900000001</v>
      </c>
      <c r="T4201">
        <v>4.9249999999999999E-4</v>
      </c>
      <c r="U4201"/>
      <c r="V4201"/>
      <c r="W4201">
        <v>1.4650140000000001E-2</v>
      </c>
      <c r="X4201"/>
      <c r="Y4201">
        <v>4.8018659999999998E-2</v>
      </c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  <c r="AW4201"/>
      <c r="AX4201"/>
      <c r="AY4201"/>
      <c r="AZ4201"/>
      <c r="BA4201"/>
      <c r="BB4201"/>
      <c r="BC4201"/>
    </row>
    <row r="4202" spans="1:55" x14ac:dyDescent="0.2">
      <c r="A4202" s="3" t="str">
        <f t="shared" si="65"/>
        <v>TurkeyAR6_FAO1992</v>
      </c>
      <c r="B4202" t="s">
        <v>294</v>
      </c>
      <c r="C4202" t="s">
        <v>311</v>
      </c>
      <c r="D4202" t="s">
        <v>300</v>
      </c>
      <c r="E4202" t="s">
        <v>76</v>
      </c>
      <c r="F4202">
        <v>198.25009855385116</v>
      </c>
      <c r="G4202">
        <v>3.5211887369874582</v>
      </c>
      <c r="H4202" t="s">
        <v>157</v>
      </c>
      <c r="I4202" t="s">
        <v>200</v>
      </c>
      <c r="J4202">
        <v>6.0341508495783637E-3</v>
      </c>
      <c r="K4202">
        <v>0.73573896839424824</v>
      </c>
      <c r="L4202">
        <v>6.1375509121805123E-2</v>
      </c>
      <c r="M4202"/>
      <c r="N4202">
        <v>7.1408879041472709E-2</v>
      </c>
      <c r="O4202">
        <v>0.13147664344247387</v>
      </c>
      <c r="P4202">
        <v>0.32731935999999995</v>
      </c>
      <c r="Q4202">
        <v>0.89121179999999989</v>
      </c>
      <c r="R4202">
        <v>20.6373064</v>
      </c>
      <c r="S4202">
        <v>20.689277699999998</v>
      </c>
      <c r="T4202">
        <v>4.9249999999999999E-4</v>
      </c>
      <c r="U4202"/>
      <c r="V4202"/>
      <c r="W4202">
        <v>1.4650140000000001E-2</v>
      </c>
      <c r="X4202"/>
      <c r="Y4202">
        <v>4.8018659999999998E-2</v>
      </c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/>
      <c r="AW4202"/>
      <c r="AX4202"/>
      <c r="AY4202"/>
      <c r="AZ4202"/>
      <c r="BA4202"/>
      <c r="BB4202"/>
      <c r="BC4202"/>
    </row>
    <row r="4203" spans="1:55" x14ac:dyDescent="0.2">
      <c r="A4203" s="3" t="str">
        <f t="shared" si="65"/>
        <v>TurkeyAR6_FAO1993</v>
      </c>
      <c r="B4203" t="s">
        <v>294</v>
      </c>
      <c r="C4203" t="s">
        <v>311</v>
      </c>
      <c r="D4203" t="s">
        <v>300</v>
      </c>
      <c r="E4203" t="s">
        <v>73</v>
      </c>
      <c r="F4203">
        <v>204.78868354857735</v>
      </c>
      <c r="G4203">
        <v>3.5742225452875767</v>
      </c>
      <c r="H4203" t="s">
        <v>289</v>
      </c>
      <c r="I4203" t="s">
        <v>200</v>
      </c>
      <c r="J4203">
        <v>6.2037804197820796E-3</v>
      </c>
      <c r="K4203">
        <v>0.74107160256662996</v>
      </c>
      <c r="L4203">
        <v>6.0658398261425703E-2</v>
      </c>
      <c r="M4203"/>
      <c r="N4203">
        <v>6.7962173087062094E-2</v>
      </c>
      <c r="O4203">
        <v>0.13030782608488223</v>
      </c>
      <c r="P4203">
        <v>0.34151775999999995</v>
      </c>
      <c r="Q4203">
        <v>0.89620111999999996</v>
      </c>
      <c r="R4203">
        <v>20.37900432</v>
      </c>
      <c r="S4203">
        <v>21.537215700000001</v>
      </c>
      <c r="T4203">
        <v>4.9249999999999999E-4</v>
      </c>
      <c r="U4203"/>
      <c r="V4203"/>
      <c r="W4203">
        <v>1.4650140000000001E-2</v>
      </c>
      <c r="X4203"/>
      <c r="Y4203">
        <v>4.8018659999999998E-2</v>
      </c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/>
      <c r="AW4203"/>
      <c r="AX4203"/>
      <c r="AY4203"/>
      <c r="AZ4203"/>
      <c r="BA4203"/>
      <c r="BB4203"/>
      <c r="BC4203"/>
    </row>
    <row r="4204" spans="1:55" x14ac:dyDescent="0.2">
      <c r="A4204" s="3" t="str">
        <f t="shared" si="65"/>
        <v>TurkeyAR6_FAO1994</v>
      </c>
      <c r="B4204" t="s">
        <v>294</v>
      </c>
      <c r="C4204" t="s">
        <v>311</v>
      </c>
      <c r="D4204" t="s">
        <v>300</v>
      </c>
      <c r="E4204" t="s">
        <v>70</v>
      </c>
      <c r="F4204">
        <v>199.85974351272625</v>
      </c>
      <c r="G4204">
        <v>3.427523645505627</v>
      </c>
      <c r="H4204" t="s">
        <v>289</v>
      </c>
      <c r="I4204" t="s">
        <v>201</v>
      </c>
      <c r="J4204">
        <v>6.0058859796428641E-3</v>
      </c>
      <c r="K4204">
        <v>0.74633085782332464</v>
      </c>
      <c r="L4204">
        <v>6.3557539545199979E-2</v>
      </c>
      <c r="M4204"/>
      <c r="N4204">
        <v>7.0512690715139631E-2</v>
      </c>
      <c r="O4204">
        <v>0.11959891191633575</v>
      </c>
      <c r="P4204">
        <v>0.30130528000000006</v>
      </c>
      <c r="Q4204">
        <v>0.88600967999999991</v>
      </c>
      <c r="R4204">
        <v>19.97903376</v>
      </c>
      <c r="S4204">
        <v>19.210109099999997</v>
      </c>
      <c r="T4204">
        <v>4.9249999999999999E-4</v>
      </c>
      <c r="U4204"/>
      <c r="V4204"/>
      <c r="W4204">
        <v>1.4650140000000001E-2</v>
      </c>
      <c r="X4204"/>
      <c r="Y4204">
        <v>4.8018659999999998E-2</v>
      </c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/>
      <c r="AW4204"/>
      <c r="AX4204"/>
      <c r="AY4204"/>
      <c r="AZ4204"/>
      <c r="BA4204"/>
      <c r="BB4204"/>
      <c r="BC4204"/>
    </row>
    <row r="4205" spans="1:55" x14ac:dyDescent="0.2">
      <c r="A4205" s="3" t="str">
        <f t="shared" si="65"/>
        <v>TurkeyAR6_FAO1995</v>
      </c>
      <c r="B4205" t="s">
        <v>294</v>
      </c>
      <c r="C4205" t="s">
        <v>311</v>
      </c>
      <c r="D4205" t="s">
        <v>300</v>
      </c>
      <c r="E4205" t="s">
        <v>68</v>
      </c>
      <c r="F4205">
        <v>214.45035887850185</v>
      </c>
      <c r="G4205">
        <v>3.616028783819202</v>
      </c>
      <c r="H4205" t="s">
        <v>77</v>
      </c>
      <c r="I4205" t="s">
        <v>200</v>
      </c>
      <c r="J4205">
        <v>6.2986699768912005E-3</v>
      </c>
      <c r="K4205">
        <v>0.75981924421691294</v>
      </c>
      <c r="L4205">
        <v>6.0959396098410175E-2</v>
      </c>
      <c r="M4205"/>
      <c r="N4205">
        <v>7.0217660356555134E-2</v>
      </c>
      <c r="O4205">
        <v>0.10900369932812165</v>
      </c>
      <c r="P4205">
        <v>0.38045727999999995</v>
      </c>
      <c r="Q4205">
        <v>0.84342379999999995</v>
      </c>
      <c r="R4205">
        <v>19.523776480000002</v>
      </c>
      <c r="S4205">
        <v>19.1143134</v>
      </c>
      <c r="T4205">
        <v>4.9249999999999999E-4</v>
      </c>
      <c r="U4205"/>
      <c r="V4205"/>
      <c r="W4205">
        <v>1.4650140000000001E-2</v>
      </c>
      <c r="X4205"/>
      <c r="Y4205">
        <v>4.8018659999999998E-2</v>
      </c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/>
      <c r="AW4205"/>
      <c r="AX4205"/>
      <c r="AY4205"/>
      <c r="AZ4205"/>
      <c r="BA4205"/>
      <c r="BB4205"/>
      <c r="BC4205"/>
    </row>
    <row r="4206" spans="1:55" x14ac:dyDescent="0.2">
      <c r="A4206" s="3" t="str">
        <f t="shared" si="65"/>
        <v>TurkeyAR6_FAO1996</v>
      </c>
      <c r="B4206" t="s">
        <v>294</v>
      </c>
      <c r="C4206" t="s">
        <v>311</v>
      </c>
      <c r="D4206" t="s">
        <v>300</v>
      </c>
      <c r="E4206" t="s">
        <v>65</v>
      </c>
      <c r="F4206">
        <v>232.07610766658985</v>
      </c>
      <c r="G4206">
        <v>3.8490883234068241</v>
      </c>
      <c r="H4206" t="s">
        <v>137</v>
      </c>
      <c r="I4206" t="s">
        <v>164</v>
      </c>
      <c r="J4206">
        <v>6.7447272404801903E-3</v>
      </c>
      <c r="K4206">
        <v>0.77414433805427452</v>
      </c>
      <c r="L4206">
        <v>5.7774503922444848E-2</v>
      </c>
      <c r="M4206"/>
      <c r="N4206">
        <v>6.7215811929017849E-2</v>
      </c>
      <c r="O4206">
        <v>0.10086534609426286</v>
      </c>
      <c r="P4206">
        <v>0.41719632000000001</v>
      </c>
      <c r="Q4206">
        <v>0.83795582000000013</v>
      </c>
      <c r="R4206">
        <v>19.042292959999997</v>
      </c>
      <c r="S4206">
        <v>19.5457353</v>
      </c>
      <c r="T4206">
        <v>4.9249999999999999E-4</v>
      </c>
      <c r="U4206"/>
      <c r="V4206"/>
      <c r="W4206">
        <v>1.2904260000000001E-2</v>
      </c>
      <c r="X4206"/>
      <c r="Y4206">
        <v>9.7157240000000006E-2</v>
      </c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  <c r="AW4206"/>
      <c r="AX4206"/>
      <c r="AY4206"/>
      <c r="AZ4206"/>
      <c r="BA4206"/>
      <c r="BB4206"/>
      <c r="BC4206"/>
    </row>
    <row r="4207" spans="1:55" x14ac:dyDescent="0.2">
      <c r="A4207" s="3" t="str">
        <f t="shared" si="65"/>
        <v>TurkeyAR6_FAO1997</v>
      </c>
      <c r="B4207" t="s">
        <v>294</v>
      </c>
      <c r="C4207" t="s">
        <v>311</v>
      </c>
      <c r="D4207" t="s">
        <v>300</v>
      </c>
      <c r="E4207" t="s">
        <v>64</v>
      </c>
      <c r="F4207">
        <v>241.05596351442156</v>
      </c>
      <c r="G4207">
        <v>3.9338461036927623</v>
      </c>
      <c r="H4207" t="s">
        <v>135</v>
      </c>
      <c r="I4207" t="s">
        <v>164</v>
      </c>
      <c r="J4207">
        <v>6.7406825309186099E-3</v>
      </c>
      <c r="K4207">
        <v>0.77919368670538858</v>
      </c>
      <c r="L4207">
        <v>5.7773071747277499E-2</v>
      </c>
      <c r="M4207"/>
      <c r="N4207">
        <v>6.6629906067895678E-2</v>
      </c>
      <c r="O4207">
        <v>9.6403335479438204E-2</v>
      </c>
      <c r="P4207">
        <v>0.41884192000000003</v>
      </c>
      <c r="Q4207">
        <v>0.83537757999999995</v>
      </c>
      <c r="R4207">
        <v>18.794802879999999</v>
      </c>
      <c r="S4207">
        <v>19.663725900000003</v>
      </c>
      <c r="T4207">
        <v>4.9249999999999999E-4</v>
      </c>
      <c r="U4207"/>
      <c r="V4207"/>
      <c r="W4207">
        <v>8.4784600000000002E-3</v>
      </c>
      <c r="X4207"/>
      <c r="Y4207">
        <v>6.542452E-2</v>
      </c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  <c r="AW4207"/>
      <c r="AX4207"/>
      <c r="AY4207"/>
      <c r="AZ4207"/>
      <c r="BA4207"/>
      <c r="BB4207"/>
      <c r="BC4207"/>
    </row>
    <row r="4208" spans="1:55" x14ac:dyDescent="0.2">
      <c r="A4208" s="3" t="str">
        <f t="shared" si="65"/>
        <v>TurkeyAR6_FAO1998</v>
      </c>
      <c r="B4208" t="s">
        <v>294</v>
      </c>
      <c r="C4208" t="s">
        <v>311</v>
      </c>
      <c r="D4208" t="s">
        <v>300</v>
      </c>
      <c r="E4208" t="s">
        <v>62</v>
      </c>
      <c r="F4208">
        <v>242.03193552311757</v>
      </c>
      <c r="G4208">
        <v>3.888550211414711</v>
      </c>
      <c r="H4208" t="s">
        <v>137</v>
      </c>
      <c r="I4208" t="s">
        <v>164</v>
      </c>
      <c r="J4208">
        <v>6.8640493429536677E-3</v>
      </c>
      <c r="K4208">
        <v>0.77699624710308679</v>
      </c>
      <c r="L4208">
        <v>5.9248358652857401E-2</v>
      </c>
      <c r="M4208"/>
      <c r="N4208">
        <v>6.6953877826970432E-2</v>
      </c>
      <c r="O4208">
        <v>9.6801516417085329E-2</v>
      </c>
      <c r="P4208">
        <v>0.45608416000000002</v>
      </c>
      <c r="Q4208">
        <v>0.82471826000000004</v>
      </c>
      <c r="R4208">
        <v>17.593476799999998</v>
      </c>
      <c r="S4208">
        <v>20.723348099999999</v>
      </c>
      <c r="T4208">
        <v>4.9249999999999999E-4</v>
      </c>
      <c r="U4208"/>
      <c r="V4208"/>
      <c r="W4208">
        <v>1.4911499999999999E-2</v>
      </c>
      <c r="X4208"/>
      <c r="Y4208">
        <v>0.36193976</v>
      </c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/>
      <c r="AW4208"/>
      <c r="AX4208"/>
      <c r="AY4208"/>
      <c r="AZ4208"/>
      <c r="BA4208"/>
      <c r="BB4208"/>
      <c r="BC4208"/>
    </row>
    <row r="4209" spans="1:55" x14ac:dyDescent="0.2">
      <c r="A4209" s="3" t="str">
        <f t="shared" si="65"/>
        <v>TurkeyAR6_FAO1999</v>
      </c>
      <c r="B4209" t="s">
        <v>294</v>
      </c>
      <c r="C4209" t="s">
        <v>311</v>
      </c>
      <c r="D4209" t="s">
        <v>300</v>
      </c>
      <c r="E4209" t="s">
        <v>60</v>
      </c>
      <c r="F4209">
        <v>241.96707314298607</v>
      </c>
      <c r="G4209">
        <v>3.8294645568138583</v>
      </c>
      <c r="H4209" t="s">
        <v>135</v>
      </c>
      <c r="I4209" t="s">
        <v>164</v>
      </c>
      <c r="J4209">
        <v>6.8626160805999219E-3</v>
      </c>
      <c r="K4209">
        <v>0.77953246505930562</v>
      </c>
      <c r="L4209">
        <v>6.1442128624002751E-2</v>
      </c>
      <c r="M4209"/>
      <c r="N4209">
        <v>6.382474128080208E-2</v>
      </c>
      <c r="O4209">
        <v>9.5200665035889517E-2</v>
      </c>
      <c r="P4209">
        <v>0.49490943999999998</v>
      </c>
      <c r="Q4209">
        <v>0.81590617999999993</v>
      </c>
      <c r="R4209">
        <v>17.286698879999999</v>
      </c>
      <c r="S4209">
        <v>20.839700700000002</v>
      </c>
      <c r="T4209">
        <v>4.9249999999999999E-4</v>
      </c>
      <c r="U4209"/>
      <c r="V4209"/>
      <c r="W4209">
        <v>1.3367260000000002E-2</v>
      </c>
      <c r="X4209"/>
      <c r="Y4209">
        <v>0.13371820000000001</v>
      </c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  <c r="AW4209"/>
      <c r="AX4209"/>
      <c r="AY4209"/>
      <c r="AZ4209"/>
      <c r="BA4209"/>
      <c r="BB4209"/>
      <c r="BC4209"/>
    </row>
    <row r="4210" spans="1:55" x14ac:dyDescent="0.2">
      <c r="A4210" s="3" t="str">
        <f t="shared" si="65"/>
        <v>TurkeyAR6_FAO2000</v>
      </c>
      <c r="B4210" t="s">
        <v>294</v>
      </c>
      <c r="C4210" t="s">
        <v>311</v>
      </c>
      <c r="D4210" t="s">
        <v>300</v>
      </c>
      <c r="E4210" t="s">
        <v>58</v>
      </c>
      <c r="F4210">
        <v>265.9420945372417</v>
      </c>
      <c r="G4210">
        <v>4.1479859870682505</v>
      </c>
      <c r="H4210" t="s">
        <v>72</v>
      </c>
      <c r="I4210" t="s">
        <v>199</v>
      </c>
      <c r="J4210">
        <v>7.3924600655541316E-3</v>
      </c>
      <c r="K4210">
        <v>0.79776329777792154</v>
      </c>
      <c r="L4210">
        <v>5.7759431941921908E-2</v>
      </c>
      <c r="M4210"/>
      <c r="N4210">
        <v>6.0034272946181612E-2</v>
      </c>
      <c r="O4210">
        <v>8.4442997333974895E-2</v>
      </c>
      <c r="P4210">
        <v>0.44065360000000003</v>
      </c>
      <c r="Q4210">
        <v>0.81577746000000007</v>
      </c>
      <c r="R4210">
        <v>17.231743999999999</v>
      </c>
      <c r="S4210">
        <v>20.456654399999998</v>
      </c>
      <c r="T4210">
        <v>4.9249999999999999E-4</v>
      </c>
      <c r="U4210"/>
      <c r="V4210"/>
      <c r="W4210">
        <v>6.4957000000000001E-3</v>
      </c>
      <c r="X4210"/>
      <c r="Y4210">
        <v>5.5879660000000005E-2</v>
      </c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/>
      <c r="AW4210"/>
      <c r="AX4210"/>
      <c r="AY4210"/>
      <c r="AZ4210"/>
      <c r="BA4210"/>
      <c r="BB4210"/>
      <c r="BC4210"/>
    </row>
    <row r="4211" spans="1:55" x14ac:dyDescent="0.2">
      <c r="A4211" s="3" t="str">
        <f t="shared" si="65"/>
        <v>TurkeyAR6_FAO2001</v>
      </c>
      <c r="B4211" t="s">
        <v>294</v>
      </c>
      <c r="C4211" t="s">
        <v>311</v>
      </c>
      <c r="D4211" t="s">
        <v>300</v>
      </c>
      <c r="E4211" t="s">
        <v>55</v>
      </c>
      <c r="F4211">
        <v>218.06525518030966</v>
      </c>
      <c r="G4211">
        <v>3.3511371228768354</v>
      </c>
      <c r="H4211" t="s">
        <v>77</v>
      </c>
      <c r="I4211" t="s">
        <v>181</v>
      </c>
      <c r="J4211">
        <v>6.0502460018263251E-3</v>
      </c>
      <c r="K4211">
        <v>0.88433931250278563</v>
      </c>
      <c r="L4211">
        <v>7.2823403375027948E-2</v>
      </c>
      <c r="M4211"/>
      <c r="N4211">
        <v>7.2338891311651637E-2</v>
      </c>
      <c r="O4211">
        <v>-2.9501607189465269E-2</v>
      </c>
      <c r="P4211">
        <v>0.44934400000000002</v>
      </c>
      <c r="Q4211">
        <v>0.76674679999999984</v>
      </c>
      <c r="R4211">
        <v>16.515301439999998</v>
      </c>
      <c r="S4211">
        <v>18.357666600000002</v>
      </c>
      <c r="T4211">
        <v>4.9249999999999999E-4</v>
      </c>
      <c r="U4211"/>
      <c r="V4211"/>
      <c r="W4211">
        <v>3.9510000000000001E-4</v>
      </c>
      <c r="X4211"/>
      <c r="Y4211">
        <v>4.7454619999999996E-2</v>
      </c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/>
      <c r="AW4211"/>
      <c r="AX4211"/>
      <c r="AY4211"/>
      <c r="AZ4211"/>
      <c r="BA4211"/>
      <c r="BB4211"/>
      <c r="BC4211"/>
    </row>
    <row r="4212" spans="1:55" x14ac:dyDescent="0.2">
      <c r="A4212" s="3" t="str">
        <f t="shared" si="65"/>
        <v>TurkeyAR6_FAO2002</v>
      </c>
      <c r="B4212" t="s">
        <v>294</v>
      </c>
      <c r="C4212" t="s">
        <v>311</v>
      </c>
      <c r="D4212" t="s">
        <v>300</v>
      </c>
      <c r="E4212" t="s">
        <v>52</v>
      </c>
      <c r="F4212">
        <v>228.03642493736564</v>
      </c>
      <c r="G4212">
        <v>3.4556909409933891</v>
      </c>
      <c r="H4212" t="s">
        <v>77</v>
      </c>
      <c r="I4212" t="s">
        <v>164</v>
      </c>
      <c r="J4212">
        <v>6.1681962259561261E-3</v>
      </c>
      <c r="K4212">
        <v>0.88737467819369287</v>
      </c>
      <c r="L4212">
        <v>7.1966035569265507E-2</v>
      </c>
      <c r="M4212"/>
      <c r="N4212">
        <v>7.1391271892074032E-2</v>
      </c>
      <c r="O4212">
        <v>-3.0731985655032441E-2</v>
      </c>
      <c r="P4212">
        <v>0.45550479999999999</v>
      </c>
      <c r="Q4212">
        <v>0.74766427999999996</v>
      </c>
      <c r="R4212">
        <v>15.80184</v>
      </c>
      <c r="S4212">
        <v>18.5410407</v>
      </c>
      <c r="T4212">
        <v>4.9249999999999999E-4</v>
      </c>
      <c r="U4212"/>
      <c r="V4212"/>
      <c r="W4212">
        <v>1.2260000000000003E-4</v>
      </c>
      <c r="X4212"/>
      <c r="Y4212">
        <v>1.581186E-2</v>
      </c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/>
      <c r="AW4212"/>
      <c r="AX4212"/>
      <c r="AY4212"/>
      <c r="AZ4212"/>
      <c r="BA4212"/>
      <c r="BB4212"/>
      <c r="BC4212"/>
    </row>
    <row r="4213" spans="1:55" x14ac:dyDescent="0.2">
      <c r="A4213" s="3" t="str">
        <f t="shared" si="65"/>
        <v>TurkeyAR6_FAO2003</v>
      </c>
      <c r="B4213" t="s">
        <v>294</v>
      </c>
      <c r="C4213" t="s">
        <v>311</v>
      </c>
      <c r="D4213" t="s">
        <v>300</v>
      </c>
      <c r="E4213" t="s">
        <v>50</v>
      </c>
      <c r="F4213">
        <v>239.19444550113906</v>
      </c>
      <c r="G4213">
        <v>3.5771498014439707</v>
      </c>
      <c r="H4213" t="s">
        <v>209</v>
      </c>
      <c r="I4213" t="s">
        <v>164</v>
      </c>
      <c r="J4213">
        <v>6.3013893378132697E-3</v>
      </c>
      <c r="K4213">
        <v>0.88929950448731976</v>
      </c>
      <c r="L4213">
        <v>7.0693287180501704E-2</v>
      </c>
      <c r="M4213"/>
      <c r="N4213">
        <v>6.9899025364217243E-2</v>
      </c>
      <c r="O4213">
        <v>-2.9891817032038699E-2</v>
      </c>
      <c r="P4213">
        <v>0.49503999999999998</v>
      </c>
      <c r="Q4213">
        <v>0.74869485999999996</v>
      </c>
      <c r="R4213">
        <v>15.112333599999999</v>
      </c>
      <c r="S4213">
        <v>19.053570900000004</v>
      </c>
      <c r="T4213">
        <v>4.9249999999999999E-4</v>
      </c>
      <c r="U4213"/>
      <c r="V4213"/>
      <c r="W4213">
        <v>3.1280599999999998E-3</v>
      </c>
      <c r="X4213"/>
      <c r="Y4213">
        <v>9.9263599999999987E-3</v>
      </c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  <c r="AW4213"/>
      <c r="AX4213"/>
      <c r="AY4213"/>
      <c r="AZ4213"/>
      <c r="BA4213"/>
      <c r="BB4213"/>
      <c r="BC4213"/>
    </row>
    <row r="4214" spans="1:55" x14ac:dyDescent="0.2">
      <c r="A4214" s="3" t="str">
        <f t="shared" si="65"/>
        <v>TurkeyAR6_FAO2004</v>
      </c>
      <c r="B4214" t="s">
        <v>294</v>
      </c>
      <c r="C4214" t="s">
        <v>311</v>
      </c>
      <c r="D4214" t="s">
        <v>300</v>
      </c>
      <c r="E4214" t="s">
        <v>46</v>
      </c>
      <c r="F4214">
        <v>244.85896283747425</v>
      </c>
      <c r="G4214">
        <v>3.6122843094512214</v>
      </c>
      <c r="H4214" t="s">
        <v>125</v>
      </c>
      <c r="I4214" t="s">
        <v>164</v>
      </c>
      <c r="J4214">
        <v>6.1552293700541157E-3</v>
      </c>
      <c r="K4214">
        <v>0.88562838806878419</v>
      </c>
      <c r="L4214">
        <v>7.1767464668266626E-2</v>
      </c>
      <c r="M4214"/>
      <c r="N4214">
        <v>7.3002494677907967E-2</v>
      </c>
      <c r="O4214">
        <v>-3.0398347414958678E-2</v>
      </c>
      <c r="P4214">
        <v>0.53304384000000005</v>
      </c>
      <c r="Q4214">
        <v>0.72371762000000006</v>
      </c>
      <c r="R4214">
        <v>14.627322239999998</v>
      </c>
      <c r="S4214">
        <v>19.223786400000002</v>
      </c>
      <c r="T4214">
        <v>4.9249999999999999E-4</v>
      </c>
      <c r="U4214"/>
      <c r="V4214"/>
      <c r="W4214">
        <v>9.1007999999999996E-4</v>
      </c>
      <c r="X4214"/>
      <c r="Y4214">
        <v>1.3602040000000001E-2</v>
      </c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  <c r="AW4214"/>
      <c r="AX4214"/>
      <c r="AY4214"/>
      <c r="AZ4214"/>
      <c r="BA4214"/>
      <c r="BB4214"/>
      <c r="BC4214"/>
    </row>
    <row r="4215" spans="1:55" x14ac:dyDescent="0.2">
      <c r="A4215" s="3" t="str">
        <f t="shared" si="65"/>
        <v>TurkeyAR6_FAO2005</v>
      </c>
      <c r="B4215" t="s">
        <v>294</v>
      </c>
      <c r="C4215" t="s">
        <v>311</v>
      </c>
      <c r="D4215" t="s">
        <v>300</v>
      </c>
      <c r="E4215" t="s">
        <v>43</v>
      </c>
      <c r="F4215">
        <v>257.12231121749392</v>
      </c>
      <c r="G4215">
        <v>3.7424259924154244</v>
      </c>
      <c r="H4215" t="s">
        <v>209</v>
      </c>
      <c r="I4215" t="s">
        <v>164</v>
      </c>
      <c r="J4215">
        <v>6.319138209953272E-3</v>
      </c>
      <c r="K4215">
        <v>0.87925823596201391</v>
      </c>
      <c r="L4215">
        <v>7.0156067361426863E-2</v>
      </c>
      <c r="M4215"/>
      <c r="N4215">
        <v>7.7000216396145099E-2</v>
      </c>
      <c r="O4215">
        <v>-2.6414519719585913E-2</v>
      </c>
      <c r="P4215">
        <v>0.64666639999999997</v>
      </c>
      <c r="Q4215">
        <v>0.74322075999999992</v>
      </c>
      <c r="R4215">
        <v>14.83147456</v>
      </c>
      <c r="S4215">
        <v>19.5392379</v>
      </c>
      <c r="T4215">
        <v>4.9249999999999999E-4</v>
      </c>
      <c r="U4215"/>
      <c r="V4215"/>
      <c r="W4215">
        <v>1.42778E-3</v>
      </c>
      <c r="X4215"/>
      <c r="Y4215">
        <v>7.6920599999999997E-3</v>
      </c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/>
      <c r="AW4215"/>
      <c r="AX4215"/>
      <c r="AY4215"/>
      <c r="AZ4215"/>
      <c r="BA4215"/>
      <c r="BB4215"/>
      <c r="BC4215"/>
    </row>
    <row r="4216" spans="1:55" x14ac:dyDescent="0.2">
      <c r="A4216" s="3" t="str">
        <f t="shared" si="65"/>
        <v>TurkeyAR6_FAO2006</v>
      </c>
      <c r="B4216" t="s">
        <v>294</v>
      </c>
      <c r="C4216" t="s">
        <v>311</v>
      </c>
      <c r="D4216" t="s">
        <v>300</v>
      </c>
      <c r="E4216" t="s">
        <v>39</v>
      </c>
      <c r="F4216">
        <v>286.06473687262769</v>
      </c>
      <c r="G4216">
        <v>4.1100468129342822</v>
      </c>
      <c r="H4216" t="s">
        <v>71</v>
      </c>
      <c r="I4216" t="s">
        <v>164</v>
      </c>
      <c r="J4216">
        <v>6.7865810200146374E-3</v>
      </c>
      <c r="K4216">
        <v>0.87706720747435696</v>
      </c>
      <c r="L4216">
        <v>6.5084040509765212E-2</v>
      </c>
      <c r="M4216"/>
      <c r="N4216">
        <v>7.8144080560986415E-2</v>
      </c>
      <c r="O4216">
        <v>-2.0295328545108529E-2</v>
      </c>
      <c r="P4216">
        <v>0.75431039999999994</v>
      </c>
      <c r="Q4216">
        <v>0.77604971999999994</v>
      </c>
      <c r="R4216">
        <v>15.287243199999999</v>
      </c>
      <c r="S4216">
        <v>19.941394200000001</v>
      </c>
      <c r="T4216">
        <v>4.9249999999999999E-4</v>
      </c>
      <c r="U4216"/>
      <c r="V4216"/>
      <c r="W4216">
        <v>3.2479399999999999E-3</v>
      </c>
      <c r="X4216"/>
      <c r="Y4216">
        <v>2.6836280000000001E-2</v>
      </c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/>
      <c r="AU4216"/>
      <c r="AV4216"/>
      <c r="AW4216"/>
      <c r="AX4216"/>
      <c r="AY4216"/>
      <c r="AZ4216"/>
      <c r="BA4216"/>
      <c r="BB4216"/>
      <c r="BC4216"/>
    </row>
    <row r="4217" spans="1:55" x14ac:dyDescent="0.2">
      <c r="A4217" s="3" t="str">
        <f t="shared" si="65"/>
        <v>TurkeyAR6_FAO2007</v>
      </c>
      <c r="B4217" t="s">
        <v>294</v>
      </c>
      <c r="C4217" t="s">
        <v>311</v>
      </c>
      <c r="D4217" t="s">
        <v>300</v>
      </c>
      <c r="E4217" t="s">
        <v>37</v>
      </c>
      <c r="F4217">
        <v>315.51762238352444</v>
      </c>
      <c r="G4217">
        <v>4.4774043753068389</v>
      </c>
      <c r="H4217" t="s">
        <v>67</v>
      </c>
      <c r="I4217" t="s">
        <v>199</v>
      </c>
      <c r="J4217">
        <v>7.3594173824503145E-3</v>
      </c>
      <c r="K4217">
        <v>0.88441198261109677</v>
      </c>
      <c r="L4217">
        <v>5.9922212268114172E-2</v>
      </c>
      <c r="M4217"/>
      <c r="N4217">
        <v>7.5362800467837346E-2</v>
      </c>
      <c r="O4217">
        <v>-1.9696995347048243E-2</v>
      </c>
      <c r="P4217">
        <v>0.71437263999999989</v>
      </c>
      <c r="Q4217">
        <v>0.75154594000000008</v>
      </c>
      <c r="R4217">
        <v>15.641471519999998</v>
      </c>
      <c r="S4217">
        <v>19.273936500000001</v>
      </c>
      <c r="T4217">
        <v>4.9249999999999999E-4</v>
      </c>
      <c r="U4217"/>
      <c r="V4217"/>
      <c r="W4217">
        <v>2.2152599999999997E-3</v>
      </c>
      <c r="X4217"/>
      <c r="Y4217">
        <v>1.748212E-2</v>
      </c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/>
      <c r="AU4217"/>
      <c r="AV4217"/>
      <c r="AW4217"/>
      <c r="AX4217"/>
      <c r="AY4217"/>
      <c r="AZ4217"/>
      <c r="BA4217"/>
      <c r="BB4217"/>
      <c r="BC4217"/>
    </row>
    <row r="4218" spans="1:55" x14ac:dyDescent="0.2">
      <c r="A4218" s="3" t="str">
        <f t="shared" si="65"/>
        <v>TurkeyAR6_FAO2008</v>
      </c>
      <c r="B4218" t="s">
        <v>294</v>
      </c>
      <c r="C4218" t="s">
        <v>311</v>
      </c>
      <c r="D4218" t="s">
        <v>300</v>
      </c>
      <c r="E4218" t="s">
        <v>33</v>
      </c>
      <c r="F4218">
        <v>312.68414762943723</v>
      </c>
      <c r="G4218">
        <v>4.3841974860076052</v>
      </c>
      <c r="H4218" t="s">
        <v>63</v>
      </c>
      <c r="I4218" t="s">
        <v>199</v>
      </c>
      <c r="J4218">
        <v>7.256287872695456E-3</v>
      </c>
      <c r="K4218">
        <v>0.88169741688604841</v>
      </c>
      <c r="L4218">
        <v>6.0701471337396624E-2</v>
      </c>
      <c r="M4218"/>
      <c r="N4218">
        <v>8.1919141704350773E-2</v>
      </c>
      <c r="O4218">
        <v>-2.4318029927795894E-2</v>
      </c>
      <c r="P4218">
        <v>0.75773760000000001</v>
      </c>
      <c r="Q4218">
        <v>0.73667894</v>
      </c>
      <c r="R4218">
        <v>15.608287519999999</v>
      </c>
      <c r="S4218">
        <v>17.8830834</v>
      </c>
      <c r="T4218">
        <v>4.9249999999999999E-4</v>
      </c>
      <c r="U4218"/>
      <c r="V4218"/>
      <c r="W4218">
        <v>6.6211999999999998E-3</v>
      </c>
      <c r="X4218"/>
      <c r="Y4218">
        <v>2.5749099999999997E-2</v>
      </c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/>
      <c r="AW4218"/>
      <c r="AX4218"/>
      <c r="AY4218"/>
      <c r="AZ4218"/>
      <c r="BA4218"/>
      <c r="BB4218"/>
      <c r="BC4218"/>
    </row>
    <row r="4219" spans="1:55" x14ac:dyDescent="0.2">
      <c r="A4219" s="3" t="str">
        <f t="shared" si="65"/>
        <v>TurkeyAR6_FAO2009</v>
      </c>
      <c r="B4219" t="s">
        <v>294</v>
      </c>
      <c r="C4219" t="s">
        <v>311</v>
      </c>
      <c r="D4219" t="s">
        <v>300</v>
      </c>
      <c r="E4219" t="s">
        <v>31</v>
      </c>
      <c r="F4219">
        <v>316.02111183941867</v>
      </c>
      <c r="G4219">
        <v>4.3754699330443954</v>
      </c>
      <c r="H4219" t="s">
        <v>67</v>
      </c>
      <c r="I4219" t="s">
        <v>233</v>
      </c>
      <c r="J4219">
        <v>7.3448878600357956E-3</v>
      </c>
      <c r="K4219">
        <v>0.86863960054329958</v>
      </c>
      <c r="L4219">
        <v>6.0375043120194302E-2</v>
      </c>
      <c r="M4219"/>
      <c r="N4219">
        <v>8.9479083499170373E-2</v>
      </c>
      <c r="O4219">
        <v>-1.8493727162664227E-2</v>
      </c>
      <c r="P4219">
        <v>0.73451696</v>
      </c>
      <c r="Q4219">
        <v>0.71798108000000005</v>
      </c>
      <c r="R4219">
        <v>15.17444208</v>
      </c>
      <c r="S4219">
        <v>20.108524799999998</v>
      </c>
      <c r="T4219">
        <v>4.9249999999999999E-4</v>
      </c>
      <c r="U4219"/>
      <c r="V4219"/>
      <c r="W4219">
        <v>6.4030000000000011E-4</v>
      </c>
      <c r="X4219"/>
      <c r="Y4219">
        <v>2.5506619999999997E-2</v>
      </c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/>
      <c r="AW4219"/>
      <c r="AX4219"/>
      <c r="AY4219"/>
      <c r="AZ4219"/>
      <c r="BA4219"/>
      <c r="BB4219"/>
      <c r="BC4219"/>
    </row>
    <row r="4220" spans="1:55" x14ac:dyDescent="0.2">
      <c r="A4220" s="3" t="str">
        <f t="shared" si="65"/>
        <v>TurkeyAR6_FAO2010</v>
      </c>
      <c r="B4220" t="s">
        <v>294</v>
      </c>
      <c r="C4220" t="s">
        <v>311</v>
      </c>
      <c r="D4220" t="s">
        <v>300</v>
      </c>
      <c r="E4220" t="s">
        <v>30</v>
      </c>
      <c r="F4220">
        <v>325.02255864483016</v>
      </c>
      <c r="G4220">
        <v>4.4404812716550506</v>
      </c>
      <c r="H4220" t="s">
        <v>61</v>
      </c>
      <c r="I4220" t="s">
        <v>234</v>
      </c>
      <c r="J4220">
        <v>7.2579195506085022E-3</v>
      </c>
      <c r="K4220">
        <v>0.86496931441926383</v>
      </c>
      <c r="L4220">
        <v>5.9773161048842935E-2</v>
      </c>
      <c r="M4220"/>
      <c r="N4220">
        <v>9.6934613806484285E-2</v>
      </c>
      <c r="O4220">
        <v>-2.167708927459109E-2</v>
      </c>
      <c r="P4220">
        <v>0.7537256</v>
      </c>
      <c r="Q4220">
        <v>0.71456604000000001</v>
      </c>
      <c r="R4220">
        <v>14.774748959999998</v>
      </c>
      <c r="S4220">
        <v>19.278522899999999</v>
      </c>
      <c r="T4220">
        <v>4.9249999999999999E-4</v>
      </c>
      <c r="U4220"/>
      <c r="V4220"/>
      <c r="W4220">
        <v>2.7250000000000001E-4</v>
      </c>
      <c r="X4220"/>
      <c r="Y4220">
        <v>3.6928860000000001E-2</v>
      </c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/>
      <c r="AW4220"/>
      <c r="AX4220"/>
      <c r="AY4220"/>
      <c r="AZ4220"/>
      <c r="BA4220"/>
      <c r="BB4220"/>
      <c r="BC4220"/>
    </row>
    <row r="4221" spans="1:55" x14ac:dyDescent="0.2">
      <c r="A4221" s="3" t="str">
        <f t="shared" si="65"/>
        <v>TurkeyAR6_FAO2011</v>
      </c>
      <c r="B4221" t="s">
        <v>294</v>
      </c>
      <c r="C4221" t="s">
        <v>311</v>
      </c>
      <c r="D4221" t="s">
        <v>300</v>
      </c>
      <c r="E4221" t="s">
        <v>29</v>
      </c>
      <c r="F4221">
        <v>330.79013522473002</v>
      </c>
      <c r="G4221">
        <v>4.4596595348103394</v>
      </c>
      <c r="H4221" t="s">
        <v>66</v>
      </c>
      <c r="I4221" t="s">
        <v>237</v>
      </c>
      <c r="J4221">
        <v>7.3646329413663445E-3</v>
      </c>
      <c r="K4221">
        <v>0.90966179402625191</v>
      </c>
      <c r="L4221">
        <v>5.966602978912567E-2</v>
      </c>
      <c r="M4221"/>
      <c r="N4221">
        <v>9.9915853733950996E-2</v>
      </c>
      <c r="O4221">
        <v>-6.9243677549328586E-2</v>
      </c>
      <c r="P4221">
        <v>0.75689983999999999</v>
      </c>
      <c r="Q4221">
        <v>0.75556726000000007</v>
      </c>
      <c r="R4221">
        <v>15.800354879999999</v>
      </c>
      <c r="S4221">
        <v>19.055099700000003</v>
      </c>
      <c r="T4221">
        <v>4.9249999999999999E-4</v>
      </c>
      <c r="U4221"/>
      <c r="V4221"/>
      <c r="W4221">
        <v>5.9836200000000003E-3</v>
      </c>
      <c r="X4221"/>
      <c r="Y4221">
        <v>3.4950639999999991E-2</v>
      </c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  <c r="AW4221"/>
      <c r="AX4221"/>
      <c r="AY4221"/>
      <c r="AZ4221"/>
      <c r="BA4221"/>
      <c r="BB4221"/>
      <c r="BC4221"/>
    </row>
    <row r="4222" spans="1:55" x14ac:dyDescent="0.2">
      <c r="A4222" s="3" t="str">
        <f t="shared" si="65"/>
        <v>TurkeyAR6_FAO2012</v>
      </c>
      <c r="B4222" t="s">
        <v>294</v>
      </c>
      <c r="C4222" t="s">
        <v>311</v>
      </c>
      <c r="D4222" t="s">
        <v>300</v>
      </c>
      <c r="E4222" t="s">
        <v>28</v>
      </c>
      <c r="F4222">
        <v>345.52420234562021</v>
      </c>
      <c r="G4222">
        <v>4.5900100605922605</v>
      </c>
      <c r="H4222" t="s">
        <v>56</v>
      </c>
      <c r="I4222" t="s">
        <v>234</v>
      </c>
      <c r="J4222">
        <v>7.6078623498946219E-3</v>
      </c>
      <c r="K4222">
        <v>0.90466792051795886</v>
      </c>
      <c r="L4222">
        <v>5.5976606289382044E-2</v>
      </c>
      <c r="M4222"/>
      <c r="N4222">
        <v>9.5539938732880622E-2</v>
      </c>
      <c r="O4222">
        <v>-5.6184465540221475E-2</v>
      </c>
      <c r="P4222">
        <v>0.91136047999999992</v>
      </c>
      <c r="Q4222">
        <v>0.82759766000000012</v>
      </c>
      <c r="R4222">
        <v>17.343416319999999</v>
      </c>
      <c r="S4222">
        <v>20.816741399999998</v>
      </c>
      <c r="T4222">
        <v>4.9249999999999999E-4</v>
      </c>
      <c r="U4222"/>
      <c r="V4222"/>
      <c r="W4222">
        <v>3.37054E-3</v>
      </c>
      <c r="X4222"/>
      <c r="Y4222">
        <v>1.4051639999999999E-2</v>
      </c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/>
      <c r="AT4222"/>
      <c r="AU4222"/>
      <c r="AV4222"/>
      <c r="AW4222"/>
      <c r="AX4222"/>
      <c r="AY4222"/>
      <c r="AZ4222"/>
      <c r="BA4222"/>
      <c r="BB4222"/>
      <c r="BC4222"/>
    </row>
    <row r="4223" spans="1:55" x14ac:dyDescent="0.2">
      <c r="A4223" s="3" t="str">
        <f t="shared" si="65"/>
        <v>TurkeyAR6_FAO2013</v>
      </c>
      <c r="B4223" t="s">
        <v>294</v>
      </c>
      <c r="C4223" t="s">
        <v>311</v>
      </c>
      <c r="D4223" t="s">
        <v>300</v>
      </c>
      <c r="E4223" t="s">
        <v>27</v>
      </c>
      <c r="F4223">
        <v>335.94107305711799</v>
      </c>
      <c r="G4223">
        <v>4.3870215181728005</v>
      </c>
      <c r="H4223" t="s">
        <v>59</v>
      </c>
      <c r="I4223" t="s">
        <v>237</v>
      </c>
      <c r="J4223">
        <v>7.3011348836540769E-3</v>
      </c>
      <c r="K4223">
        <v>0.88676638429658905</v>
      </c>
      <c r="L4223">
        <v>5.3216361297689835E-2</v>
      </c>
      <c r="M4223"/>
      <c r="N4223">
        <v>0.10585410221915266</v>
      </c>
      <c r="O4223">
        <v>-4.5836847813431537E-2</v>
      </c>
      <c r="P4223">
        <v>0.84226975999999998</v>
      </c>
      <c r="Q4223">
        <v>0.90243242000000001</v>
      </c>
      <c r="R4223">
        <v>19.183123679999998</v>
      </c>
      <c r="S4223">
        <v>22.969919699999998</v>
      </c>
      <c r="T4223">
        <v>4.9249999999999999E-4</v>
      </c>
      <c r="U4223"/>
      <c r="V4223"/>
      <c r="W4223">
        <v>2.85556E-3</v>
      </c>
      <c r="X4223"/>
      <c r="Y4223">
        <v>1.913606E-2</v>
      </c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/>
      <c r="AT4223"/>
      <c r="AU4223"/>
      <c r="AV4223"/>
      <c r="AW4223"/>
      <c r="AX4223"/>
      <c r="AY4223"/>
      <c r="AZ4223"/>
      <c r="BA4223"/>
      <c r="BB4223"/>
      <c r="BC4223"/>
    </row>
    <row r="4224" spans="1:55" x14ac:dyDescent="0.2">
      <c r="A4224" s="3" t="str">
        <f t="shared" si="65"/>
        <v>TurkeyAR6_FAO2014</v>
      </c>
      <c r="B4224" t="s">
        <v>294</v>
      </c>
      <c r="C4224" t="s">
        <v>311</v>
      </c>
      <c r="D4224" t="s">
        <v>300</v>
      </c>
      <c r="E4224" t="s">
        <v>24</v>
      </c>
      <c r="F4224">
        <v>360.76924892837906</v>
      </c>
      <c r="G4224">
        <v>4.6186106074585815</v>
      </c>
      <c r="H4224" t="s">
        <v>66</v>
      </c>
      <c r="I4224" t="s">
        <v>143</v>
      </c>
      <c r="J4224">
        <v>7.7366780950716757E-3</v>
      </c>
      <c r="K4224">
        <v>0.89171437741666848</v>
      </c>
      <c r="L4224">
        <v>4.9078131985183238E-2</v>
      </c>
      <c r="M4224"/>
      <c r="N4224">
        <v>0.10026221326088931</v>
      </c>
      <c r="O4224">
        <v>-4.1054722662741079E-2</v>
      </c>
      <c r="P4224">
        <v>0.84446207999999989</v>
      </c>
      <c r="Q4224">
        <v>0.94268370000000001</v>
      </c>
      <c r="R4224">
        <v>19.987049599999999</v>
      </c>
      <c r="S4224">
        <v>22.722609000000002</v>
      </c>
      <c r="T4224">
        <v>4.9249999999999999E-4</v>
      </c>
      <c r="U4224"/>
      <c r="V4224"/>
      <c r="W4224">
        <v>1.30518E-3</v>
      </c>
      <c r="X4224"/>
      <c r="Y4224">
        <v>6.5149200000000004E-3</v>
      </c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/>
      <c r="AU4224"/>
      <c r="AV4224"/>
      <c r="AW4224"/>
      <c r="AX4224"/>
      <c r="AY4224"/>
      <c r="AZ4224"/>
      <c r="BA4224"/>
      <c r="BB4224"/>
      <c r="BC4224"/>
    </row>
    <row r="4225" spans="1:55" x14ac:dyDescent="0.2">
      <c r="A4225" s="3" t="str">
        <f t="shared" si="65"/>
        <v>TurkeyAR6_FAO2015</v>
      </c>
      <c r="B4225" t="s">
        <v>294</v>
      </c>
      <c r="C4225" t="s">
        <v>311</v>
      </c>
      <c r="D4225" t="s">
        <v>300</v>
      </c>
      <c r="E4225" t="s">
        <v>22</v>
      </c>
      <c r="F4225">
        <v>368.41509794617582</v>
      </c>
      <c r="G4225">
        <v>4.6256469198832839</v>
      </c>
      <c r="H4225" t="s">
        <v>69</v>
      </c>
      <c r="I4225" t="s">
        <v>143</v>
      </c>
      <c r="J4225">
        <v>7.9147897505065234E-3</v>
      </c>
      <c r="K4225">
        <v>0.89170805960536037</v>
      </c>
      <c r="L4225">
        <v>4.9155958677780345E-2</v>
      </c>
      <c r="M4225"/>
      <c r="N4225">
        <v>9.7133552658007882E-2</v>
      </c>
      <c r="O4225">
        <v>-3.7997570941148535E-2</v>
      </c>
      <c r="P4225">
        <v>0.88235984000000012</v>
      </c>
      <c r="Q4225">
        <v>0.95202197999999993</v>
      </c>
      <c r="R4225">
        <v>20.19964208</v>
      </c>
      <c r="S4225">
        <v>23.237623499999998</v>
      </c>
      <c r="T4225">
        <v>4.9249999999999999E-4</v>
      </c>
      <c r="U4225"/>
      <c r="V4225"/>
      <c r="W4225">
        <v>2.9781600000000001E-3</v>
      </c>
      <c r="X4225"/>
      <c r="Y4225">
        <v>3.8411140000000003E-2</v>
      </c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/>
      <c r="AW4225"/>
      <c r="AX4225"/>
      <c r="AY4225"/>
      <c r="AZ4225"/>
      <c r="BA4225"/>
      <c r="BB4225"/>
      <c r="BC4225"/>
    </row>
    <row r="4226" spans="1:55" x14ac:dyDescent="0.2">
      <c r="A4226" s="3" t="str">
        <f t="shared" si="65"/>
        <v>TurkeyAR6_FAO2016</v>
      </c>
      <c r="B4226" t="s">
        <v>294</v>
      </c>
      <c r="C4226" t="s">
        <v>311</v>
      </c>
      <c r="D4226" t="s">
        <v>300</v>
      </c>
      <c r="E4226" t="s">
        <v>21</v>
      </c>
      <c r="F4226">
        <v>426.71349250211074</v>
      </c>
      <c r="G4226">
        <v>5.2668067660702418</v>
      </c>
      <c r="H4226" t="s">
        <v>293</v>
      </c>
      <c r="I4226" t="s">
        <v>197</v>
      </c>
      <c r="J4226">
        <v>9.0569594968608839E-3</v>
      </c>
      <c r="K4226">
        <v>0.82457864797994285</v>
      </c>
      <c r="L4226">
        <v>4.0380505368190517E-2</v>
      </c>
      <c r="M4226"/>
      <c r="N4226">
        <v>9.0612545196397193E-2</v>
      </c>
      <c r="O4226">
        <v>4.4428301455469492E-2</v>
      </c>
      <c r="P4226">
        <v>0.88388303999999995</v>
      </c>
      <c r="Q4226">
        <v>0.95330027999999989</v>
      </c>
      <c r="R4226">
        <v>20.033507199999999</v>
      </c>
      <c r="S4226">
        <v>25.344501000000001</v>
      </c>
      <c r="T4226">
        <v>4.9249999999999999E-4</v>
      </c>
      <c r="U4226"/>
      <c r="V4226"/>
      <c r="W4226">
        <v>1.1552799999999998E-3</v>
      </c>
      <c r="X4226"/>
      <c r="Y4226">
        <v>4.1394739999999999E-2</v>
      </c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/>
      <c r="AW4226"/>
      <c r="AX4226"/>
      <c r="AY4226"/>
      <c r="AZ4226"/>
      <c r="BA4226"/>
      <c r="BB4226"/>
      <c r="BC4226"/>
    </row>
    <row r="4227" spans="1:55" x14ac:dyDescent="0.2">
      <c r="A4227" s="3" t="str">
        <f t="shared" ref="A4227:A4290" si="66">C4227&amp;D4227&amp;E4227</f>
        <v>TurkeyAR6_FAO2017</v>
      </c>
      <c r="B4227" t="s">
        <v>294</v>
      </c>
      <c r="C4227" t="s">
        <v>311</v>
      </c>
      <c r="D4227" t="s">
        <v>300</v>
      </c>
      <c r="E4227" t="s">
        <v>20</v>
      </c>
      <c r="F4227">
        <v>468.499484235213</v>
      </c>
      <c r="G4227">
        <v>5.7071565023808546</v>
      </c>
      <c r="H4227" t="s">
        <v>126</v>
      </c>
      <c r="I4227" t="s">
        <v>245</v>
      </c>
      <c r="J4227">
        <v>9.806439316821014E-3</v>
      </c>
      <c r="K4227">
        <v>0.83612738316684898</v>
      </c>
      <c r="L4227">
        <v>3.740335482890858E-2</v>
      </c>
      <c r="M4227"/>
      <c r="N4227">
        <v>8.673105249395599E-2</v>
      </c>
      <c r="O4227">
        <v>3.9738209510286365E-2</v>
      </c>
      <c r="P4227">
        <v>0.83399008000000008</v>
      </c>
      <c r="Q4227">
        <v>0.97981979999999991</v>
      </c>
      <c r="R4227">
        <v>20.253470879999998</v>
      </c>
      <c r="S4227">
        <v>24.823808100000001</v>
      </c>
      <c r="T4227">
        <v>4.9249999999999999E-4</v>
      </c>
      <c r="U4227"/>
      <c r="V4227"/>
      <c r="W4227">
        <v>9.8691400000000002E-3</v>
      </c>
      <c r="X4227"/>
      <c r="Y4227">
        <v>1.8215099999999998E-2</v>
      </c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/>
      <c r="AU4227"/>
      <c r="AV4227"/>
      <c r="AW4227"/>
      <c r="AX4227"/>
      <c r="AY4227"/>
      <c r="AZ4227"/>
      <c r="BA4227"/>
      <c r="BB4227"/>
      <c r="BC4227"/>
    </row>
    <row r="4228" spans="1:55" x14ac:dyDescent="0.2">
      <c r="A4228" s="3" t="str">
        <f t="shared" si="66"/>
        <v>TurkeyAR6_FAO2018</v>
      </c>
      <c r="B4228" t="s">
        <v>294</v>
      </c>
      <c r="C4228" t="s">
        <v>311</v>
      </c>
      <c r="D4228" t="s">
        <v>300</v>
      </c>
      <c r="E4228" t="s">
        <v>19</v>
      </c>
      <c r="F4228">
        <v>468.54274653855657</v>
      </c>
      <c r="G4228">
        <v>5.6580930391415514</v>
      </c>
      <c r="H4228" t="s">
        <v>124</v>
      </c>
      <c r="I4228" t="s">
        <v>245</v>
      </c>
      <c r="J4228">
        <v>9.5732277957183403E-3</v>
      </c>
      <c r="K4228">
        <v>0.82712673773797984</v>
      </c>
      <c r="L4228">
        <v>3.8024275349506212E-2</v>
      </c>
      <c r="M4228"/>
      <c r="N4228">
        <v>8.6654443795962252E-2</v>
      </c>
      <c r="O4228">
        <v>4.8194543116551643E-2</v>
      </c>
      <c r="P4228">
        <v>0.91496447999999986</v>
      </c>
      <c r="Q4228">
        <v>1.1157831599999999</v>
      </c>
      <c r="R4228">
        <v>23.611193919999998</v>
      </c>
      <c r="S4228">
        <v>25.2416892</v>
      </c>
      <c r="T4228">
        <v>4.9249999999999999E-4</v>
      </c>
      <c r="U4228"/>
      <c r="V4228"/>
      <c r="W4228">
        <v>1.1552799999999998E-3</v>
      </c>
      <c r="X4228"/>
      <c r="Y4228">
        <v>1.5858199999999999E-2</v>
      </c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/>
      <c r="AV4228"/>
      <c r="AW4228"/>
      <c r="AX4228"/>
      <c r="AY4228"/>
      <c r="AZ4228"/>
      <c r="BA4228"/>
      <c r="BB4228"/>
      <c r="BC4228"/>
    </row>
    <row r="4229" spans="1:55" x14ac:dyDescent="0.2">
      <c r="A4229" s="3" t="str">
        <f t="shared" si="66"/>
        <v>TurkeyAR6_FAO2019</v>
      </c>
      <c r="B4229" t="s">
        <v>294</v>
      </c>
      <c r="C4229" t="s">
        <v>311</v>
      </c>
      <c r="D4229" t="s">
        <v>300</v>
      </c>
      <c r="E4229" t="s">
        <v>18</v>
      </c>
      <c r="F4229">
        <v>455.86543213611407</v>
      </c>
      <c r="G4229">
        <v>5.4606640677746041</v>
      </c>
      <c r="H4229" t="s">
        <v>114</v>
      </c>
      <c r="I4229" t="s">
        <v>245</v>
      </c>
      <c r="J4229">
        <v>9.2646553915314896E-3</v>
      </c>
      <c r="K4229">
        <v>0.83182659851875418</v>
      </c>
      <c r="L4229">
        <v>3.9723442692129136E-2</v>
      </c>
      <c r="M4229"/>
      <c r="N4229">
        <v>7.3638329350762241E-2</v>
      </c>
      <c r="O4229">
        <v>5.4811629438354444E-2</v>
      </c>
      <c r="P4229">
        <v>0.96280655999999998</v>
      </c>
      <c r="Q4229">
        <v>1.14536974</v>
      </c>
      <c r="R4229">
        <v>24.5634224</v>
      </c>
      <c r="S4229">
        <v>26.597407200000003</v>
      </c>
      <c r="T4229">
        <v>4.9249999999999999E-4</v>
      </c>
      <c r="U4229"/>
      <c r="V4229"/>
      <c r="W4229">
        <v>2.5571999999999998E-2</v>
      </c>
      <c r="X4229"/>
      <c r="Y4229">
        <v>2.3822659999999999E-2</v>
      </c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/>
      <c r="AT4229"/>
      <c r="AU4229"/>
      <c r="AV4229"/>
      <c r="AW4229"/>
      <c r="AX4229"/>
      <c r="AY4229"/>
      <c r="AZ4229"/>
      <c r="BA4229"/>
      <c r="BB4229"/>
      <c r="BC4229"/>
    </row>
    <row r="4230" spans="1:55" x14ac:dyDescent="0.2">
      <c r="A4230" s="3" t="str">
        <f t="shared" si="66"/>
        <v>TurkeyAR6_FAO2020</v>
      </c>
      <c r="B4230" t="s">
        <v>294</v>
      </c>
      <c r="C4230" t="s">
        <v>311</v>
      </c>
      <c r="D4230" t="s">
        <v>300</v>
      </c>
      <c r="E4230" t="s">
        <v>107</v>
      </c>
      <c r="F4230">
        <v>468.60251518419585</v>
      </c>
      <c r="G4230">
        <v>5.5696218147745782</v>
      </c>
      <c r="H4230" t="s">
        <v>44</v>
      </c>
      <c r="I4230" t="s">
        <v>245</v>
      </c>
      <c r="J4230">
        <v>1.0018463987847582E-2</v>
      </c>
      <c r="K4230">
        <v>0.80949636906936495</v>
      </c>
      <c r="L4230">
        <v>3.926801445548822E-2</v>
      </c>
      <c r="M4230"/>
      <c r="N4230">
        <v>8.9749895066514151E-2</v>
      </c>
      <c r="O4230">
        <v>6.1485721408632614E-2</v>
      </c>
      <c r="P4230">
        <v>0.95503008000000011</v>
      </c>
      <c r="Q4230">
        <v>1.1818974400000002</v>
      </c>
      <c r="R4230">
        <v>25.451945759999997</v>
      </c>
      <c r="S4230">
        <v>29.495739</v>
      </c>
      <c r="T4230">
        <v>4.9249999999999999E-4</v>
      </c>
      <c r="U4230"/>
      <c r="V4230"/>
      <c r="W4230">
        <v>2.9460239999999999E-2</v>
      </c>
      <c r="X4230"/>
      <c r="Y4230">
        <v>2.210606E-2</v>
      </c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/>
      <c r="AU4230"/>
      <c r="AV4230"/>
      <c r="AW4230"/>
      <c r="AX4230"/>
      <c r="AY4230"/>
      <c r="AZ4230"/>
      <c r="BA4230"/>
      <c r="BB4230"/>
      <c r="BC4230"/>
    </row>
    <row r="4231" spans="1:55" x14ac:dyDescent="0.2">
      <c r="A4231" s="3" t="str">
        <f t="shared" si="66"/>
        <v>TurkeySAR_FAO1990</v>
      </c>
      <c r="B4231" t="s">
        <v>294</v>
      </c>
      <c r="C4231" t="s">
        <v>311</v>
      </c>
      <c r="D4231" t="s">
        <v>148</v>
      </c>
      <c r="E4231" t="s">
        <v>79</v>
      </c>
      <c r="F4231">
        <v>182.2293036123742</v>
      </c>
      <c r="G4231">
        <v>3.3544810263616163</v>
      </c>
      <c r="H4231" t="s">
        <v>157</v>
      </c>
      <c r="I4231" t="s">
        <v>200</v>
      </c>
      <c r="J4231">
        <v>5.8137186816309815E-3</v>
      </c>
      <c r="K4231">
        <v>0.74868691037866142</v>
      </c>
      <c r="L4231">
        <v>5.2138545707121738E-2</v>
      </c>
      <c r="M4231"/>
      <c r="N4231">
        <v>6.3398836552517504E-2</v>
      </c>
      <c r="O4231">
        <v>0.13577570736169944</v>
      </c>
      <c r="P4231">
        <v>0.27252539999999997</v>
      </c>
      <c r="Q4231">
        <v>0.71891319999999992</v>
      </c>
      <c r="R4231">
        <v>16.592967300000002</v>
      </c>
      <c r="S4231">
        <v>23.704026000000002</v>
      </c>
      <c r="T4231">
        <v>4.9249999999999999E-4</v>
      </c>
      <c r="U4231"/>
      <c r="V4231"/>
      <c r="W4231">
        <v>1.3761700000000002E-2</v>
      </c>
      <c r="X4231"/>
      <c r="Y4231">
        <v>4.5418300000000002E-2</v>
      </c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/>
      <c r="AU4231"/>
      <c r="AV4231"/>
      <c r="AW4231"/>
      <c r="AX4231"/>
      <c r="AY4231"/>
      <c r="AZ4231"/>
      <c r="BA4231"/>
      <c r="BB4231"/>
      <c r="BC4231"/>
    </row>
    <row r="4232" spans="1:55" x14ac:dyDescent="0.2">
      <c r="A4232" s="3" t="str">
        <f t="shared" si="66"/>
        <v>TurkeySAR_FAO1991</v>
      </c>
      <c r="B4232" t="s">
        <v>294</v>
      </c>
      <c r="C4232" t="s">
        <v>311</v>
      </c>
      <c r="D4232" t="s">
        <v>148</v>
      </c>
      <c r="E4232" t="s">
        <v>78</v>
      </c>
      <c r="F4232">
        <v>184.6087267572897</v>
      </c>
      <c r="G4232">
        <v>3.3370357149571905</v>
      </c>
      <c r="H4232" t="s">
        <v>259</v>
      </c>
      <c r="I4232" t="s">
        <v>228</v>
      </c>
      <c r="J4232">
        <v>5.8573960092105602E-3</v>
      </c>
      <c r="K4232">
        <v>0.75461435449915537</v>
      </c>
      <c r="L4232">
        <v>5.2551194723212048E-2</v>
      </c>
      <c r="M4232"/>
      <c r="N4232">
        <v>6.9928555165067477E-2</v>
      </c>
      <c r="O4232">
        <v>0.12290589561256507</v>
      </c>
      <c r="P4232">
        <v>0.23755199999999999</v>
      </c>
      <c r="Q4232">
        <v>0.71931149999999999</v>
      </c>
      <c r="R4232">
        <v>15.6185232</v>
      </c>
      <c r="S4232">
        <v>22.655823000000002</v>
      </c>
      <c r="T4232">
        <v>4.9249999999999999E-4</v>
      </c>
      <c r="U4232"/>
      <c r="V4232"/>
      <c r="W4232">
        <v>1.3761700000000002E-2</v>
      </c>
      <c r="X4232"/>
      <c r="Y4232">
        <v>4.5418300000000002E-2</v>
      </c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/>
      <c r="AV4232"/>
      <c r="AW4232"/>
      <c r="AX4232"/>
      <c r="AY4232"/>
      <c r="AZ4232"/>
      <c r="BA4232"/>
      <c r="BB4232"/>
      <c r="BC4232"/>
    </row>
    <row r="4233" spans="1:55" x14ac:dyDescent="0.2">
      <c r="A4233" s="3" t="str">
        <f t="shared" si="66"/>
        <v>TurkeySAR_FAO1992</v>
      </c>
      <c r="B4233" t="s">
        <v>294</v>
      </c>
      <c r="C4233" t="s">
        <v>311</v>
      </c>
      <c r="D4233" t="s">
        <v>148</v>
      </c>
      <c r="E4233" t="s">
        <v>76</v>
      </c>
      <c r="F4233">
        <v>192.19065247686791</v>
      </c>
      <c r="G4233">
        <v>3.4135648143044612</v>
      </c>
      <c r="H4233" t="s">
        <v>289</v>
      </c>
      <c r="I4233" t="s">
        <v>228</v>
      </c>
      <c r="J4233">
        <v>6.1154681423050555E-3</v>
      </c>
      <c r="K4233">
        <v>0.75005332602011732</v>
      </c>
      <c r="L4233">
        <v>5.1455013251734003E-2</v>
      </c>
      <c r="M4233"/>
      <c r="N4233">
        <v>7.4269521449686571E-2</v>
      </c>
      <c r="O4233">
        <v>0.12422213927846212</v>
      </c>
      <c r="P4233">
        <v>0.25270979999999998</v>
      </c>
      <c r="Q4233">
        <v>0.73972599999999999</v>
      </c>
      <c r="R4233">
        <v>15.9332145</v>
      </c>
      <c r="S4233">
        <v>23.493319</v>
      </c>
      <c r="T4233">
        <v>4.9249999999999999E-4</v>
      </c>
      <c r="U4233"/>
      <c r="V4233"/>
      <c r="W4233">
        <v>1.3761700000000002E-2</v>
      </c>
      <c r="X4233"/>
      <c r="Y4233">
        <v>4.5418300000000002E-2</v>
      </c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/>
      <c r="AU4233"/>
      <c r="AV4233"/>
      <c r="AW4233"/>
      <c r="AX4233"/>
      <c r="AY4233"/>
      <c r="AZ4233"/>
      <c r="BA4233"/>
      <c r="BB4233"/>
      <c r="BC4233"/>
    </row>
    <row r="4234" spans="1:55" x14ac:dyDescent="0.2">
      <c r="A4234" s="3" t="str">
        <f t="shared" si="66"/>
        <v>TurkeySAR_FAO1993</v>
      </c>
      <c r="B4234" t="s">
        <v>294</v>
      </c>
      <c r="C4234" t="s">
        <v>311</v>
      </c>
      <c r="D4234" t="s">
        <v>148</v>
      </c>
      <c r="E4234" t="s">
        <v>73</v>
      </c>
      <c r="F4234">
        <v>198.89282580318337</v>
      </c>
      <c r="G4234">
        <v>3.4713208257577626</v>
      </c>
      <c r="H4234" t="s">
        <v>209</v>
      </c>
      <c r="I4234" t="s">
        <v>200</v>
      </c>
      <c r="J4234">
        <v>6.2992238580518193E-3</v>
      </c>
      <c r="K4234">
        <v>0.75471809324142103</v>
      </c>
      <c r="L4234">
        <v>5.0720094502499896E-2</v>
      </c>
      <c r="M4234"/>
      <c r="N4234">
        <v>7.0552572101750519E-2</v>
      </c>
      <c r="O4234">
        <v>0.12400924015432853</v>
      </c>
      <c r="P4234">
        <v>0.26367180000000001</v>
      </c>
      <c r="Q4234">
        <v>0.74582060000000006</v>
      </c>
      <c r="R4234">
        <v>15.7337901</v>
      </c>
      <c r="S4234">
        <v>24.456178999999999</v>
      </c>
      <c r="T4234">
        <v>4.9249999999999999E-4</v>
      </c>
      <c r="U4234"/>
      <c r="V4234"/>
      <c r="W4234">
        <v>1.3761700000000002E-2</v>
      </c>
      <c r="X4234"/>
      <c r="Y4234">
        <v>4.5418300000000002E-2</v>
      </c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  <c r="AV4234"/>
      <c r="AW4234"/>
      <c r="AX4234"/>
      <c r="AY4234"/>
      <c r="AZ4234"/>
      <c r="BA4234"/>
      <c r="BB4234"/>
      <c r="BC4234"/>
    </row>
    <row r="4235" spans="1:55" x14ac:dyDescent="0.2">
      <c r="A4235" s="3" t="str">
        <f t="shared" si="66"/>
        <v>TurkeySAR_FAO1994</v>
      </c>
      <c r="B4235" t="s">
        <v>294</v>
      </c>
      <c r="C4235" t="s">
        <v>311</v>
      </c>
      <c r="D4235" t="s">
        <v>148</v>
      </c>
      <c r="E4235" t="s">
        <v>70</v>
      </c>
      <c r="F4235">
        <v>193.75105189468565</v>
      </c>
      <c r="G4235">
        <v>3.3227617530107385</v>
      </c>
      <c r="H4235" t="s">
        <v>198</v>
      </c>
      <c r="I4235" t="s">
        <v>200</v>
      </c>
      <c r="J4235">
        <v>6.0845852030268028E-3</v>
      </c>
      <c r="K4235">
        <v>0.76175847656636564</v>
      </c>
      <c r="L4235">
        <v>5.3255279028201645E-2</v>
      </c>
      <c r="M4235"/>
      <c r="N4235">
        <v>7.3141268659035863E-2</v>
      </c>
      <c r="O4235">
        <v>0.1118449757463969</v>
      </c>
      <c r="P4235">
        <v>0.23262540000000001</v>
      </c>
      <c r="Q4235">
        <v>0.73799190000000003</v>
      </c>
      <c r="R4235">
        <v>15.4249893</v>
      </c>
      <c r="S4235">
        <v>21.813676999999998</v>
      </c>
      <c r="T4235">
        <v>4.9249999999999999E-4</v>
      </c>
      <c r="U4235"/>
      <c r="V4235"/>
      <c r="W4235">
        <v>1.3761700000000002E-2</v>
      </c>
      <c r="X4235"/>
      <c r="Y4235">
        <v>4.5418300000000002E-2</v>
      </c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  <c r="AW4235"/>
      <c r="AX4235"/>
      <c r="AY4235"/>
      <c r="AZ4235"/>
      <c r="BA4235"/>
      <c r="BB4235"/>
      <c r="BC4235"/>
    </row>
    <row r="4236" spans="1:55" x14ac:dyDescent="0.2">
      <c r="A4236" s="3" t="str">
        <f t="shared" si="66"/>
        <v>TurkeySAR_FAO1995</v>
      </c>
      <c r="B4236" t="s">
        <v>294</v>
      </c>
      <c r="C4236" t="s">
        <v>311</v>
      </c>
      <c r="D4236" t="s">
        <v>148</v>
      </c>
      <c r="E4236" t="s">
        <v>68</v>
      </c>
      <c r="F4236">
        <v>208.40159168251463</v>
      </c>
      <c r="G4236">
        <v>3.5140354068824764</v>
      </c>
      <c r="H4236" t="s">
        <v>137</v>
      </c>
      <c r="I4236" t="s">
        <v>228</v>
      </c>
      <c r="J4236">
        <v>6.3930229367270179E-3</v>
      </c>
      <c r="K4236">
        <v>0.77438210814679198</v>
      </c>
      <c r="L4236">
        <v>5.0937802516758231E-2</v>
      </c>
      <c r="M4236"/>
      <c r="N4236">
        <v>7.2844998113484757E-2</v>
      </c>
      <c r="O4236">
        <v>0.10183509122296507</v>
      </c>
      <c r="P4236">
        <v>0.29373539999999998</v>
      </c>
      <c r="Q4236">
        <v>0.70037000000000005</v>
      </c>
      <c r="R4236">
        <v>15.0735039</v>
      </c>
      <c r="S4236">
        <v>21.704898</v>
      </c>
      <c r="T4236">
        <v>4.9249999999999999E-4</v>
      </c>
      <c r="U4236"/>
      <c r="V4236"/>
      <c r="W4236">
        <v>1.3761700000000002E-2</v>
      </c>
      <c r="X4236"/>
      <c r="Y4236">
        <v>4.5418300000000002E-2</v>
      </c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/>
      <c r="AU4236"/>
      <c r="AV4236"/>
      <c r="AW4236"/>
      <c r="AX4236"/>
      <c r="AY4236"/>
      <c r="AZ4236"/>
      <c r="BA4236"/>
      <c r="BB4236"/>
      <c r="BC4236"/>
    </row>
    <row r="4237" spans="1:55" x14ac:dyDescent="0.2">
      <c r="A4237" s="3" t="str">
        <f t="shared" si="66"/>
        <v>TurkeySAR_FAO1996</v>
      </c>
      <c r="B4237" t="s">
        <v>294</v>
      </c>
      <c r="C4237" t="s">
        <v>311</v>
      </c>
      <c r="D4237" t="s">
        <v>148</v>
      </c>
      <c r="E4237" t="s">
        <v>65</v>
      </c>
      <c r="F4237">
        <v>226.11452349335462</v>
      </c>
      <c r="G4237">
        <v>3.7502127249623141</v>
      </c>
      <c r="H4237" t="s">
        <v>135</v>
      </c>
      <c r="I4237" t="s">
        <v>161</v>
      </c>
      <c r="J4237">
        <v>6.8610639675337143E-3</v>
      </c>
      <c r="K4237">
        <v>0.78770613663428124</v>
      </c>
      <c r="L4237">
        <v>4.8054731350957031E-2</v>
      </c>
      <c r="M4237"/>
      <c r="N4237">
        <v>6.9536685797814746E-2</v>
      </c>
      <c r="O4237">
        <v>9.4702446216946914E-2</v>
      </c>
      <c r="P4237">
        <v>0.3221001</v>
      </c>
      <c r="Q4237">
        <v>0.69715059999999995</v>
      </c>
      <c r="R4237">
        <v>14.7017703</v>
      </c>
      <c r="S4237">
        <v>22.194791000000002</v>
      </c>
      <c r="T4237">
        <v>4.9249999999999999E-4</v>
      </c>
      <c r="U4237"/>
      <c r="V4237"/>
      <c r="W4237">
        <v>1.16398E-2</v>
      </c>
      <c r="X4237"/>
      <c r="Y4237">
        <v>9.1899700000000001E-2</v>
      </c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  <c r="AW4237"/>
      <c r="AX4237"/>
      <c r="AY4237"/>
      <c r="AZ4237"/>
      <c r="BA4237"/>
      <c r="BB4237"/>
      <c r="BC4237"/>
    </row>
    <row r="4238" spans="1:55" x14ac:dyDescent="0.2">
      <c r="A4238" s="3" t="str">
        <f t="shared" si="66"/>
        <v>TurkeySAR_FAO1997</v>
      </c>
      <c r="B4238" t="s">
        <v>294</v>
      </c>
      <c r="C4238" t="s">
        <v>311</v>
      </c>
      <c r="D4238" t="s">
        <v>148</v>
      </c>
      <c r="E4238" t="s">
        <v>64</v>
      </c>
      <c r="F4238">
        <v>234.91792477463383</v>
      </c>
      <c r="G4238">
        <v>3.8336780786881257</v>
      </c>
      <c r="H4238" t="s">
        <v>75</v>
      </c>
      <c r="I4238" t="s">
        <v>161</v>
      </c>
      <c r="J4238">
        <v>6.8588799700361001E-3</v>
      </c>
      <c r="K4238">
        <v>0.79241337399663114</v>
      </c>
      <c r="L4238">
        <v>4.7914035868134218E-2</v>
      </c>
      <c r="M4238"/>
      <c r="N4238">
        <v>6.8911146450362351E-2</v>
      </c>
      <c r="O4238">
        <v>9.0761443684872309E-2</v>
      </c>
      <c r="P4238">
        <v>0.32337060000000001</v>
      </c>
      <c r="Q4238">
        <v>0.69762089999999988</v>
      </c>
      <c r="R4238">
        <v>14.510693400000001</v>
      </c>
      <c r="S4238">
        <v>22.328773000000002</v>
      </c>
      <c r="T4238">
        <v>4.9249999999999999E-4</v>
      </c>
      <c r="U4238"/>
      <c r="V4238"/>
      <c r="W4238">
        <v>7.6472999999999992E-3</v>
      </c>
      <c r="X4238"/>
      <c r="Y4238">
        <v>6.1883099999999996E-2</v>
      </c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/>
      <c r="AV4238"/>
      <c r="AW4238"/>
      <c r="AX4238"/>
      <c r="AY4238"/>
      <c r="AZ4238"/>
      <c r="BA4238"/>
      <c r="BB4238"/>
      <c r="BC4238"/>
    </row>
    <row r="4239" spans="1:55" x14ac:dyDescent="0.2">
      <c r="A4239" s="3" t="str">
        <f t="shared" si="66"/>
        <v>TurkeySAR_FAO1998</v>
      </c>
      <c r="B4239" t="s">
        <v>294</v>
      </c>
      <c r="C4239" t="s">
        <v>311</v>
      </c>
      <c r="D4239" t="s">
        <v>148</v>
      </c>
      <c r="E4239" t="s">
        <v>62</v>
      </c>
      <c r="F4239">
        <v>236.16170970770392</v>
      </c>
      <c r="G4239">
        <v>3.7942375836772091</v>
      </c>
      <c r="H4239" t="s">
        <v>75</v>
      </c>
      <c r="I4239" t="s">
        <v>161</v>
      </c>
      <c r="J4239">
        <v>6.9903054121337529E-3</v>
      </c>
      <c r="K4239">
        <v>0.78897593752230688</v>
      </c>
      <c r="L4239">
        <v>4.9121028130915886E-2</v>
      </c>
      <c r="M4239"/>
      <c r="N4239">
        <v>6.9129676518713948E-2</v>
      </c>
      <c r="O4239">
        <v>9.2773357828063216E-2</v>
      </c>
      <c r="P4239">
        <v>0.35212380000000004</v>
      </c>
      <c r="Q4239">
        <v>0.6926658</v>
      </c>
      <c r="R4239">
        <v>13.583198999999999</v>
      </c>
      <c r="S4239">
        <v>23.532006999999997</v>
      </c>
      <c r="T4239">
        <v>4.9249999999999999E-4</v>
      </c>
      <c r="U4239"/>
      <c r="V4239"/>
      <c r="W4239">
        <v>1.3447499999999999E-2</v>
      </c>
      <c r="X4239"/>
      <c r="Y4239">
        <v>0.34234929999999997</v>
      </c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/>
      <c r="AW4239"/>
      <c r="AX4239"/>
      <c r="AY4239"/>
      <c r="AZ4239"/>
      <c r="BA4239"/>
      <c r="BB4239"/>
      <c r="BC4239"/>
    </row>
    <row r="4240" spans="1:55" x14ac:dyDescent="0.2">
      <c r="A4240" s="3" t="str">
        <f t="shared" si="66"/>
        <v>TurkeySAR_FAO1999</v>
      </c>
      <c r="B4240" t="s">
        <v>294</v>
      </c>
      <c r="C4240" t="s">
        <v>311</v>
      </c>
      <c r="D4240" t="s">
        <v>148</v>
      </c>
      <c r="E4240" t="s">
        <v>60</v>
      </c>
      <c r="F4240">
        <v>235.85594642974525</v>
      </c>
      <c r="G4240">
        <v>3.7327475000400843</v>
      </c>
      <c r="H4240" t="s">
        <v>75</v>
      </c>
      <c r="I4240" t="s">
        <v>161</v>
      </c>
      <c r="J4240">
        <v>6.9792632181436146E-3</v>
      </c>
      <c r="K4240">
        <v>0.79149198075113725</v>
      </c>
      <c r="L4240">
        <v>5.0938421806510391E-2</v>
      </c>
      <c r="M4240"/>
      <c r="N4240">
        <v>6.5956124782097586E-2</v>
      </c>
      <c r="O4240">
        <v>9.1613472660254852E-2</v>
      </c>
      <c r="P4240">
        <v>0.38209919999999997</v>
      </c>
      <c r="Q4240">
        <v>0.68566389999999988</v>
      </c>
      <c r="R4240">
        <v>13.346348399999998</v>
      </c>
      <c r="S4240">
        <v>23.664128999999999</v>
      </c>
      <c r="T4240">
        <v>4.9249999999999999E-4</v>
      </c>
      <c r="U4240"/>
      <c r="V4240"/>
      <c r="W4240">
        <v>1.2056800000000001E-2</v>
      </c>
      <c r="X4240"/>
      <c r="Y4240">
        <v>0.12647749999999999</v>
      </c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  <c r="AW4240"/>
      <c r="AX4240"/>
      <c r="AY4240"/>
      <c r="AZ4240"/>
      <c r="BA4240"/>
      <c r="BB4240"/>
      <c r="BC4240"/>
    </row>
    <row r="4241" spans="1:55" x14ac:dyDescent="0.2">
      <c r="A4241" s="3" t="str">
        <f t="shared" si="66"/>
        <v>TurkeySAR_FAO2000</v>
      </c>
      <c r="B4241" t="s">
        <v>294</v>
      </c>
      <c r="C4241" t="s">
        <v>311</v>
      </c>
      <c r="D4241" t="s">
        <v>148</v>
      </c>
      <c r="E4241" t="s">
        <v>58</v>
      </c>
      <c r="F4241">
        <v>259.61835201618413</v>
      </c>
      <c r="G4241">
        <v>4.0493525029302173</v>
      </c>
      <c r="H4241" t="s">
        <v>63</v>
      </c>
      <c r="I4241" t="s">
        <v>237</v>
      </c>
      <c r="J4241">
        <v>7.5244929376661468E-3</v>
      </c>
      <c r="K4241">
        <v>0.80942050389779241</v>
      </c>
      <c r="L4241">
        <v>4.7766655557219123E-2</v>
      </c>
      <c r="M4241"/>
      <c r="N4241">
        <v>6.1893286373061594E-2</v>
      </c>
      <c r="O4241">
        <v>8.0919554171926894E-2</v>
      </c>
      <c r="P4241">
        <v>0.34021050000000003</v>
      </c>
      <c r="Q4241">
        <v>0.68655679999999997</v>
      </c>
      <c r="R4241">
        <v>13.30392</v>
      </c>
      <c r="S4241">
        <v>23.229167999999998</v>
      </c>
      <c r="T4241">
        <v>4.9249999999999999E-4</v>
      </c>
      <c r="U4241"/>
      <c r="V4241"/>
      <c r="W4241">
        <v>5.8585E-3</v>
      </c>
      <c r="X4241"/>
      <c r="Y4241">
        <v>5.2856800000000009E-2</v>
      </c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  <c r="AW4241"/>
      <c r="AX4241"/>
      <c r="AY4241"/>
      <c r="AZ4241"/>
      <c r="BA4241"/>
      <c r="BB4241"/>
      <c r="BC4241"/>
    </row>
    <row r="4242" spans="1:55" x14ac:dyDescent="0.2">
      <c r="A4242" s="3" t="str">
        <f t="shared" si="66"/>
        <v>TurkeySAR_FAO2001</v>
      </c>
      <c r="B4242" t="s">
        <v>294</v>
      </c>
      <c r="C4242" t="s">
        <v>311</v>
      </c>
      <c r="D4242" t="s">
        <v>148</v>
      </c>
      <c r="E4242" t="s">
        <v>55</v>
      </c>
      <c r="F4242">
        <v>211.6227282406341</v>
      </c>
      <c r="G4242">
        <v>3.2521310195210802</v>
      </c>
      <c r="H4242" t="s">
        <v>125</v>
      </c>
      <c r="I4242" t="s">
        <v>181</v>
      </c>
      <c r="J4242">
        <v>6.1188492219866088E-3</v>
      </c>
      <c r="K4242">
        <v>0.90234834111217532</v>
      </c>
      <c r="L4242">
        <v>6.0479853071508077E-2</v>
      </c>
      <c r="M4242"/>
      <c r="N4242">
        <v>7.4963969099014316E-2</v>
      </c>
      <c r="O4242">
        <v>-3.7792163282697674E-2</v>
      </c>
      <c r="P4242">
        <v>0.34692000000000001</v>
      </c>
      <c r="Q4242">
        <v>0.64385000000000003</v>
      </c>
      <c r="R4242">
        <v>12.7507842</v>
      </c>
      <c r="S4242">
        <v>20.845702000000003</v>
      </c>
      <c r="T4242">
        <v>4.9249999999999999E-4</v>
      </c>
      <c r="U4242"/>
      <c r="V4242"/>
      <c r="W4242">
        <v>3.745E-4</v>
      </c>
      <c r="X4242"/>
      <c r="Y4242">
        <v>4.4883600000000003E-2</v>
      </c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/>
      <c r="AW4242"/>
      <c r="AX4242"/>
      <c r="AY4242"/>
      <c r="AZ4242"/>
      <c r="BA4242"/>
      <c r="BB4242"/>
      <c r="BC4242"/>
    </row>
    <row r="4243" spans="1:55" x14ac:dyDescent="0.2">
      <c r="A4243" s="3" t="str">
        <f t="shared" si="66"/>
        <v>TurkeySAR_FAO2002</v>
      </c>
      <c r="B4243" t="s">
        <v>294</v>
      </c>
      <c r="C4243" t="s">
        <v>311</v>
      </c>
      <c r="D4243" t="s">
        <v>148</v>
      </c>
      <c r="E4243" t="s">
        <v>52</v>
      </c>
      <c r="F4243">
        <v>221.79442328071408</v>
      </c>
      <c r="G4243">
        <v>3.361098909985706</v>
      </c>
      <c r="H4243" t="s">
        <v>209</v>
      </c>
      <c r="I4243" t="s">
        <v>164</v>
      </c>
      <c r="J4243">
        <v>6.2503040368159955E-3</v>
      </c>
      <c r="K4243">
        <v>0.90433051728798097</v>
      </c>
      <c r="L4243">
        <v>5.9589433215590439E-2</v>
      </c>
      <c r="M4243"/>
      <c r="N4243">
        <v>7.3857635497296167E-2</v>
      </c>
      <c r="O4243">
        <v>-3.7777586000867579E-2</v>
      </c>
      <c r="P4243">
        <v>0.35167650000000006</v>
      </c>
      <c r="Q4243">
        <v>0.63056590000000001</v>
      </c>
      <c r="R4243">
        <v>12.199950000000001</v>
      </c>
      <c r="S4243">
        <v>21.053929</v>
      </c>
      <c r="T4243">
        <v>4.9249999999999999E-4</v>
      </c>
      <c r="U4243"/>
      <c r="V4243"/>
      <c r="W4243">
        <v>1.1449999999999999E-4</v>
      </c>
      <c r="X4243"/>
      <c r="Y4243">
        <v>1.4956299999999999E-2</v>
      </c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/>
      <c r="AW4243"/>
      <c r="AX4243"/>
      <c r="AY4243"/>
      <c r="AZ4243"/>
      <c r="BA4243"/>
      <c r="BB4243"/>
      <c r="BC4243"/>
    </row>
    <row r="4244" spans="1:55" x14ac:dyDescent="0.2">
      <c r="A4244" s="3" t="str">
        <f t="shared" si="66"/>
        <v>TurkeySAR_FAO2003</v>
      </c>
      <c r="B4244" t="s">
        <v>294</v>
      </c>
      <c r="C4244" t="s">
        <v>311</v>
      </c>
      <c r="D4244" t="s">
        <v>148</v>
      </c>
      <c r="E4244" t="s">
        <v>50</v>
      </c>
      <c r="F4244">
        <v>233.09360919533771</v>
      </c>
      <c r="G4244">
        <v>3.4859118743499002</v>
      </c>
      <c r="H4244" t="s">
        <v>137</v>
      </c>
      <c r="I4244" t="s">
        <v>164</v>
      </c>
      <c r="J4244">
        <v>6.3928727356056146E-3</v>
      </c>
      <c r="K4244">
        <v>0.90512925357545793</v>
      </c>
      <c r="L4244">
        <v>5.8363890248194425E-2</v>
      </c>
      <c r="M4244"/>
      <c r="N4244">
        <v>7.2121439212998587E-2</v>
      </c>
      <c r="O4244">
        <v>-3.5614583036650875E-2</v>
      </c>
      <c r="P4244">
        <v>0.38219999999999998</v>
      </c>
      <c r="Q4244">
        <v>0.6326813</v>
      </c>
      <c r="R4244">
        <v>11.6676105</v>
      </c>
      <c r="S4244">
        <v>21.635922999999998</v>
      </c>
      <c r="T4244">
        <v>4.9249999999999999E-4</v>
      </c>
      <c r="U4244"/>
      <c r="V4244"/>
      <c r="W4244">
        <v>2.9608E-3</v>
      </c>
      <c r="X4244"/>
      <c r="Y4244">
        <v>9.3903000000000007E-3</v>
      </c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  <c r="AW4244"/>
      <c r="AX4244"/>
      <c r="AY4244"/>
      <c r="AZ4244"/>
      <c r="BA4244"/>
      <c r="BB4244"/>
      <c r="BC4244"/>
    </row>
    <row r="4245" spans="1:55" x14ac:dyDescent="0.2">
      <c r="A4245" s="3" t="str">
        <f t="shared" si="66"/>
        <v>TurkeySAR_FAO2004</v>
      </c>
      <c r="B4245" t="s">
        <v>294</v>
      </c>
      <c r="C4245" t="s">
        <v>311</v>
      </c>
      <c r="D4245" t="s">
        <v>148</v>
      </c>
      <c r="E4245" t="s">
        <v>46</v>
      </c>
      <c r="F4245">
        <v>238.76237601932564</v>
      </c>
      <c r="G4245">
        <v>3.5223443511617512</v>
      </c>
      <c r="H4245" t="s">
        <v>137</v>
      </c>
      <c r="I4245" t="s">
        <v>164</v>
      </c>
      <c r="J4245">
        <v>6.2453675099016894E-3</v>
      </c>
      <c r="K4245">
        <v>0.90106181373791061</v>
      </c>
      <c r="L4245">
        <v>5.915824887135418E-2</v>
      </c>
      <c r="M4245"/>
      <c r="N4245">
        <v>7.5230423523085038E-2</v>
      </c>
      <c r="O4245">
        <v>-3.5450486132349836E-2</v>
      </c>
      <c r="P4245">
        <v>0.4115412</v>
      </c>
      <c r="Q4245">
        <v>0.61452859999999998</v>
      </c>
      <c r="R4245">
        <v>11.293153199999999</v>
      </c>
      <c r="S4245">
        <v>21.829207999999998</v>
      </c>
      <c r="T4245">
        <v>4.9249999999999999E-4</v>
      </c>
      <c r="U4245"/>
      <c r="V4245"/>
      <c r="W4245">
        <v>8.613999999999999E-4</v>
      </c>
      <c r="X4245"/>
      <c r="Y4245">
        <v>1.2863199999999998E-2</v>
      </c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/>
      <c r="AW4245"/>
      <c r="AX4245"/>
      <c r="AY4245"/>
      <c r="AZ4245"/>
      <c r="BA4245"/>
      <c r="BB4245"/>
      <c r="BC4245"/>
    </row>
    <row r="4246" spans="1:55" x14ac:dyDescent="0.2">
      <c r="A4246" s="3" t="str">
        <f t="shared" si="66"/>
        <v>TurkeySAR_FAO2005</v>
      </c>
      <c r="B4246" t="s">
        <v>294</v>
      </c>
      <c r="C4246" t="s">
        <v>311</v>
      </c>
      <c r="D4246" t="s">
        <v>148</v>
      </c>
      <c r="E4246" t="s">
        <v>43</v>
      </c>
      <c r="F4246">
        <v>250.7379993566548</v>
      </c>
      <c r="G4246">
        <v>3.6495020662942097</v>
      </c>
      <c r="H4246" t="s">
        <v>135</v>
      </c>
      <c r="I4246" t="s">
        <v>164</v>
      </c>
      <c r="J4246">
        <v>6.4083991290650706E-3</v>
      </c>
      <c r="K4246">
        <v>0.89417432049668133</v>
      </c>
      <c r="L4246">
        <v>5.7800342955939048E-2</v>
      </c>
      <c r="M4246"/>
      <c r="N4246">
        <v>7.9312758159295699E-2</v>
      </c>
      <c r="O4246">
        <v>-3.1287421611916083E-2</v>
      </c>
      <c r="P4246">
        <v>0.4992645</v>
      </c>
      <c r="Q4246">
        <v>0.63181880000000001</v>
      </c>
      <c r="R4246">
        <v>11.450770800000001</v>
      </c>
      <c r="S4246">
        <v>22.187413000000003</v>
      </c>
      <c r="T4246">
        <v>4.9249999999999999E-4</v>
      </c>
      <c r="U4246"/>
      <c r="V4246"/>
      <c r="W4246">
        <v>1.3504000000000001E-3</v>
      </c>
      <c r="X4246"/>
      <c r="Y4246">
        <v>7.2782999999999997E-3</v>
      </c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  <c r="AW4246"/>
      <c r="AX4246"/>
      <c r="AY4246"/>
      <c r="AZ4246"/>
      <c r="BA4246"/>
      <c r="BB4246"/>
      <c r="BC4246"/>
    </row>
    <row r="4247" spans="1:55" x14ac:dyDescent="0.2">
      <c r="A4247" s="3" t="str">
        <f t="shared" si="66"/>
        <v>TurkeySAR_FAO2006</v>
      </c>
      <c r="B4247" t="s">
        <v>294</v>
      </c>
      <c r="C4247" t="s">
        <v>311</v>
      </c>
      <c r="D4247" t="s">
        <v>148</v>
      </c>
      <c r="E4247" t="s">
        <v>39</v>
      </c>
      <c r="F4247">
        <v>279.53408562734927</v>
      </c>
      <c r="G4247">
        <v>4.0162174139301223</v>
      </c>
      <c r="H4247" t="s">
        <v>71</v>
      </c>
      <c r="I4247" t="s">
        <v>161</v>
      </c>
      <c r="J4247">
        <v>6.8941504724740485E-3</v>
      </c>
      <c r="K4247">
        <v>0.89064467329703434</v>
      </c>
      <c r="L4247">
        <v>5.3466879897995798E-2</v>
      </c>
      <c r="M4247"/>
      <c r="N4247">
        <v>8.0691460664406175E-2</v>
      </c>
      <c r="O4247">
        <v>-2.4803013859436306E-2</v>
      </c>
      <c r="P4247">
        <v>0.582372</v>
      </c>
      <c r="Q4247">
        <v>0.66026059999999998</v>
      </c>
      <c r="R4247">
        <v>11.802650999999997</v>
      </c>
      <c r="S4247">
        <v>22.644074</v>
      </c>
      <c r="T4247">
        <v>4.9249999999999999E-4</v>
      </c>
      <c r="U4247"/>
      <c r="V4247"/>
      <c r="W4247">
        <v>3.0731999999999999E-3</v>
      </c>
      <c r="X4247"/>
      <c r="Y4247">
        <v>2.53829E-2</v>
      </c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  <c r="AW4247"/>
      <c r="AX4247"/>
      <c r="AY4247"/>
      <c r="AZ4247"/>
      <c r="BA4247"/>
      <c r="BB4247"/>
      <c r="BC4247"/>
    </row>
    <row r="4248" spans="1:55" x14ac:dyDescent="0.2">
      <c r="A4248" s="3" t="str">
        <f t="shared" si="66"/>
        <v>TurkeySAR_FAO2007</v>
      </c>
      <c r="B4248" t="s">
        <v>294</v>
      </c>
      <c r="C4248" t="s">
        <v>311</v>
      </c>
      <c r="D4248" t="s">
        <v>148</v>
      </c>
      <c r="E4248" t="s">
        <v>37</v>
      </c>
      <c r="F4248">
        <v>308.22352338175108</v>
      </c>
      <c r="G4248">
        <v>4.3738962715827192</v>
      </c>
      <c r="H4248" t="s">
        <v>56</v>
      </c>
      <c r="I4248" t="s">
        <v>237</v>
      </c>
      <c r="J4248">
        <v>7.466285989754704E-3</v>
      </c>
      <c r="K4248">
        <v>0.89753165916232414</v>
      </c>
      <c r="L4248">
        <v>4.9228990756157776E-2</v>
      </c>
      <c r="M4248"/>
      <c r="N4248">
        <v>7.7573451248450789E-2</v>
      </c>
      <c r="O4248">
        <v>-2.4334101166932784E-2</v>
      </c>
      <c r="P4248">
        <v>0.55153770000000002</v>
      </c>
      <c r="Q4248">
        <v>0.63601370000000013</v>
      </c>
      <c r="R4248">
        <v>12.076136099999999</v>
      </c>
      <c r="S4248">
        <v>21.886155000000002</v>
      </c>
      <c r="T4248">
        <v>4.9249999999999999E-4</v>
      </c>
      <c r="U4248"/>
      <c r="V4248"/>
      <c r="W4248">
        <v>2.0972999999999999E-3</v>
      </c>
      <c r="X4248"/>
      <c r="Y4248">
        <v>1.6533599999999999E-2</v>
      </c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  <c r="AW4248"/>
      <c r="AX4248"/>
      <c r="AY4248"/>
      <c r="AZ4248"/>
      <c r="BA4248"/>
      <c r="BB4248"/>
      <c r="BC4248"/>
    </row>
    <row r="4249" spans="1:55" x14ac:dyDescent="0.2">
      <c r="A4249" s="3" t="str">
        <f t="shared" si="66"/>
        <v>TurkeySAR_FAO2008</v>
      </c>
      <c r="B4249" t="s">
        <v>294</v>
      </c>
      <c r="C4249" t="s">
        <v>311</v>
      </c>
      <c r="D4249" t="s">
        <v>148</v>
      </c>
      <c r="E4249" t="s">
        <v>33</v>
      </c>
      <c r="F4249">
        <v>305.01960135624302</v>
      </c>
      <c r="G4249">
        <v>4.2767315822926841</v>
      </c>
      <c r="H4249" t="s">
        <v>69</v>
      </c>
      <c r="I4249" t="s">
        <v>237</v>
      </c>
      <c r="J4249">
        <v>7.3523542794064209E-3</v>
      </c>
      <c r="K4249">
        <v>0.89554008025027432</v>
      </c>
      <c r="L4249">
        <v>4.9917447164924009E-2</v>
      </c>
      <c r="M4249"/>
      <c r="N4249">
        <v>8.4305109017459162E-2</v>
      </c>
      <c r="O4249">
        <v>-2.9762636432657547E-2</v>
      </c>
      <c r="P4249">
        <v>0.58501800000000004</v>
      </c>
      <c r="Q4249">
        <v>0.6229676999999999</v>
      </c>
      <c r="R4249">
        <v>12.050516100000001</v>
      </c>
      <c r="S4249">
        <v>20.306798000000001</v>
      </c>
      <c r="T4249">
        <v>4.9249999999999999E-4</v>
      </c>
      <c r="U4249"/>
      <c r="V4249"/>
      <c r="W4249">
        <v>6.2629999999999995E-3</v>
      </c>
      <c r="X4249"/>
      <c r="Y4249">
        <v>2.4355000000000002E-2</v>
      </c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  <c r="AW4249"/>
      <c r="AX4249"/>
      <c r="AY4249"/>
      <c r="AZ4249"/>
      <c r="BA4249"/>
      <c r="BB4249"/>
      <c r="BC4249"/>
    </row>
    <row r="4250" spans="1:55" x14ac:dyDescent="0.2">
      <c r="A4250" s="3" t="str">
        <f t="shared" si="66"/>
        <v>TurkeySAR_FAO2009</v>
      </c>
      <c r="B4250" t="s">
        <v>294</v>
      </c>
      <c r="C4250" t="s">
        <v>311</v>
      </c>
      <c r="D4250" t="s">
        <v>148</v>
      </c>
      <c r="E4250" t="s">
        <v>31</v>
      </c>
      <c r="F4250">
        <v>308.82873618109664</v>
      </c>
      <c r="G4250">
        <v>4.2758879043091147</v>
      </c>
      <c r="H4250" t="s">
        <v>66</v>
      </c>
      <c r="I4250" t="s">
        <v>233</v>
      </c>
      <c r="J4250">
        <v>7.4569983645259999E-3</v>
      </c>
      <c r="K4250">
        <v>0.88070887208164994</v>
      </c>
      <c r="L4250">
        <v>4.9579507906488761E-2</v>
      </c>
      <c r="M4250"/>
      <c r="N4250">
        <v>9.2094468465272611E-2</v>
      </c>
      <c r="O4250">
        <v>-2.2382848453411229E-2</v>
      </c>
      <c r="P4250">
        <v>0.56709030000000005</v>
      </c>
      <c r="Q4250">
        <v>0.60685489999999997</v>
      </c>
      <c r="R4250">
        <v>11.715561900000001</v>
      </c>
      <c r="S4250">
        <v>22.833856000000001</v>
      </c>
      <c r="T4250">
        <v>4.9249999999999999E-4</v>
      </c>
      <c r="U4250"/>
      <c r="V4250"/>
      <c r="W4250">
        <v>6.0350000000000009E-4</v>
      </c>
      <c r="X4250"/>
      <c r="Y4250">
        <v>2.4128099999999996E-2</v>
      </c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  <c r="AW4250"/>
      <c r="AX4250"/>
      <c r="AY4250"/>
      <c r="AZ4250"/>
      <c r="BA4250"/>
      <c r="BB4250"/>
      <c r="BC4250"/>
    </row>
    <row r="4251" spans="1:55" x14ac:dyDescent="0.2">
      <c r="A4251" s="3" t="str">
        <f t="shared" si="66"/>
        <v>TurkeySAR_FAO2010</v>
      </c>
      <c r="B4251" t="s">
        <v>294</v>
      </c>
      <c r="C4251" t="s">
        <v>311</v>
      </c>
      <c r="D4251" t="s">
        <v>148</v>
      </c>
      <c r="E4251" t="s">
        <v>30</v>
      </c>
      <c r="F4251">
        <v>317.77328059945529</v>
      </c>
      <c r="G4251">
        <v>4.3414411203260981</v>
      </c>
      <c r="H4251" t="s">
        <v>67</v>
      </c>
      <c r="I4251" t="s">
        <v>207</v>
      </c>
      <c r="J4251">
        <v>7.3634716054606095E-3</v>
      </c>
      <c r="K4251">
        <v>0.87672084107065029</v>
      </c>
      <c r="L4251">
        <v>4.9107856973761639E-2</v>
      </c>
      <c r="M4251"/>
      <c r="N4251">
        <v>9.9784044740778483E-2</v>
      </c>
      <c r="O4251">
        <v>-2.5612742785190462E-2</v>
      </c>
      <c r="P4251">
        <v>0.58192049999999995</v>
      </c>
      <c r="Q4251">
        <v>0.60461519999999991</v>
      </c>
      <c r="R4251">
        <v>11.406975300000001</v>
      </c>
      <c r="S4251">
        <v>21.891363000000002</v>
      </c>
      <c r="T4251">
        <v>4.9249999999999999E-4</v>
      </c>
      <c r="U4251"/>
      <c r="V4251"/>
      <c r="W4251">
        <v>2.6000000000000003E-4</v>
      </c>
      <c r="X4251"/>
      <c r="Y4251">
        <v>3.4931299999999998E-2</v>
      </c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/>
      <c r="AW4251"/>
      <c r="AX4251"/>
      <c r="AY4251"/>
      <c r="AZ4251"/>
      <c r="BA4251"/>
      <c r="BB4251"/>
      <c r="BC4251"/>
    </row>
    <row r="4252" spans="1:55" x14ac:dyDescent="0.2">
      <c r="A4252" s="3" t="str">
        <f t="shared" si="66"/>
        <v>TurkeySAR_FAO2011</v>
      </c>
      <c r="B4252" t="s">
        <v>294</v>
      </c>
      <c r="C4252" t="s">
        <v>311</v>
      </c>
      <c r="D4252" t="s">
        <v>148</v>
      </c>
      <c r="E4252" t="s">
        <v>29</v>
      </c>
      <c r="F4252">
        <v>323.12559444529501</v>
      </c>
      <c r="G4252">
        <v>4.3563274256356559</v>
      </c>
      <c r="H4252" t="s">
        <v>57</v>
      </c>
      <c r="I4252" t="s">
        <v>233</v>
      </c>
      <c r="J4252">
        <v>7.4695832425228023E-3</v>
      </c>
      <c r="K4252">
        <v>0.92308947273498476</v>
      </c>
      <c r="L4252">
        <v>4.9078962296977661E-2</v>
      </c>
      <c r="M4252"/>
      <c r="N4252">
        <v>0.10294383065427999</v>
      </c>
      <c r="O4252">
        <v>-7.511226568624238E-2</v>
      </c>
      <c r="P4252">
        <v>0.58437120000000009</v>
      </c>
      <c r="Q4252">
        <v>0.63842379999999999</v>
      </c>
      <c r="R4252">
        <v>12.198803400000001</v>
      </c>
      <c r="S4252">
        <v>21.637658999999999</v>
      </c>
      <c r="T4252">
        <v>4.9249999999999999E-4</v>
      </c>
      <c r="U4252"/>
      <c r="V4252"/>
      <c r="W4252">
        <v>5.6616000000000001E-3</v>
      </c>
      <c r="X4252"/>
      <c r="Y4252">
        <v>3.3056700000000001E-2</v>
      </c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/>
      <c r="AW4252"/>
      <c r="AX4252"/>
      <c r="AY4252"/>
      <c r="AZ4252"/>
      <c r="BA4252"/>
      <c r="BB4252"/>
      <c r="BC4252"/>
    </row>
    <row r="4253" spans="1:55" x14ac:dyDescent="0.2">
      <c r="A4253" s="3" t="str">
        <f t="shared" si="66"/>
        <v>TurkeySAR_FAO2012</v>
      </c>
      <c r="B4253" t="s">
        <v>294</v>
      </c>
      <c r="C4253" t="s">
        <v>311</v>
      </c>
      <c r="D4253" t="s">
        <v>148</v>
      </c>
      <c r="E4253" t="s">
        <v>28</v>
      </c>
      <c r="F4253">
        <v>337.76554293392053</v>
      </c>
      <c r="G4253">
        <v>4.4869425344547196</v>
      </c>
      <c r="H4253" t="s">
        <v>57</v>
      </c>
      <c r="I4253" t="s">
        <v>234</v>
      </c>
      <c r="J4253">
        <v>7.7219256157278508E-3</v>
      </c>
      <c r="K4253">
        <v>0.91747771985232685</v>
      </c>
      <c r="L4253">
        <v>4.6125320196535945E-2</v>
      </c>
      <c r="M4253"/>
      <c r="N4253">
        <v>9.8378080695877182E-2</v>
      </c>
      <c r="O4253">
        <v>-6.1981120744740048E-2</v>
      </c>
      <c r="P4253">
        <v>0.70362389999999997</v>
      </c>
      <c r="Q4253">
        <v>0.69856030000000002</v>
      </c>
      <c r="R4253">
        <v>13.390137599999999</v>
      </c>
      <c r="S4253">
        <v>23.638058000000001</v>
      </c>
      <c r="T4253">
        <v>4.9249999999999999E-4</v>
      </c>
      <c r="U4253"/>
      <c r="V4253"/>
      <c r="W4253">
        <v>3.1876999999999995E-3</v>
      </c>
      <c r="X4253"/>
      <c r="Y4253">
        <v>1.32897E-2</v>
      </c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  <c r="AW4253"/>
      <c r="AX4253"/>
      <c r="AY4253"/>
      <c r="AZ4253"/>
      <c r="BA4253"/>
      <c r="BB4253"/>
      <c r="BC4253"/>
    </row>
    <row r="4254" spans="1:55" x14ac:dyDescent="0.2">
      <c r="A4254" s="3" t="str">
        <f t="shared" si="66"/>
        <v>TurkeySAR_FAO2013</v>
      </c>
      <c r="B4254" t="s">
        <v>294</v>
      </c>
      <c r="C4254" t="s">
        <v>311</v>
      </c>
      <c r="D4254" t="s">
        <v>148</v>
      </c>
      <c r="E4254" t="s">
        <v>27</v>
      </c>
      <c r="F4254">
        <v>328.746630937345</v>
      </c>
      <c r="G4254">
        <v>4.2930700042853438</v>
      </c>
      <c r="H4254" t="s">
        <v>69</v>
      </c>
      <c r="I4254" t="s">
        <v>234</v>
      </c>
      <c r="J4254">
        <v>7.41431259823035E-3</v>
      </c>
      <c r="K4254">
        <v>0.89902661521395333</v>
      </c>
      <c r="L4254">
        <v>4.3989553829098214E-2</v>
      </c>
      <c r="M4254"/>
      <c r="N4254">
        <v>0.10883517115592604</v>
      </c>
      <c r="O4254">
        <v>-5.1851340198977594E-2</v>
      </c>
      <c r="P4254">
        <v>0.65028180000000002</v>
      </c>
      <c r="Q4254">
        <v>0.7616755999999999</v>
      </c>
      <c r="R4254">
        <v>14.810499899999998</v>
      </c>
      <c r="S4254">
        <v>26.083058999999999</v>
      </c>
      <c r="T4254">
        <v>4.9249999999999999E-4</v>
      </c>
      <c r="U4254"/>
      <c r="V4254"/>
      <c r="W4254">
        <v>2.7008000000000002E-3</v>
      </c>
      <c r="X4254"/>
      <c r="Y4254">
        <v>1.8098300000000001E-2</v>
      </c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/>
      <c r="AW4254"/>
      <c r="AX4254"/>
      <c r="AY4254"/>
      <c r="AZ4254"/>
      <c r="BA4254"/>
      <c r="BB4254"/>
      <c r="BC4254"/>
    </row>
    <row r="4255" spans="1:55" x14ac:dyDescent="0.2">
      <c r="A4255" s="3" t="str">
        <f t="shared" si="66"/>
        <v>TurkeySAR_FAO2014</v>
      </c>
      <c r="B4255" t="s">
        <v>294</v>
      </c>
      <c r="C4255" t="s">
        <v>311</v>
      </c>
      <c r="D4255" t="s">
        <v>148</v>
      </c>
      <c r="E4255" t="s">
        <v>24</v>
      </c>
      <c r="F4255">
        <v>353.00847344016751</v>
      </c>
      <c r="G4255">
        <v>4.5192562414796944</v>
      </c>
      <c r="H4255" t="s">
        <v>66</v>
      </c>
      <c r="I4255" t="s">
        <v>146</v>
      </c>
      <c r="J4255">
        <v>7.8575865992786785E-3</v>
      </c>
      <c r="K4255">
        <v>0.90354488558780388</v>
      </c>
      <c r="L4255">
        <v>4.0616070216048794E-2</v>
      </c>
      <c r="M4255"/>
      <c r="N4255">
        <v>0.10309265354280026</v>
      </c>
      <c r="O4255">
        <v>-4.7253609346652986E-2</v>
      </c>
      <c r="P4255">
        <v>0.65197439999999995</v>
      </c>
      <c r="Q4255">
        <v>0.79660200000000014</v>
      </c>
      <c r="R4255">
        <v>15.431177999999999</v>
      </c>
      <c r="S4255">
        <v>25.802229999999998</v>
      </c>
      <c r="T4255">
        <v>4.9249999999999999E-4</v>
      </c>
      <c r="U4255"/>
      <c r="V4255"/>
      <c r="W4255">
        <v>1.2359000000000001E-3</v>
      </c>
      <c r="X4255"/>
      <c r="Y4255">
        <v>6.1610999999999992E-3</v>
      </c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  <c r="AW4255"/>
      <c r="AX4255"/>
      <c r="AY4255"/>
      <c r="AZ4255"/>
      <c r="BA4255"/>
      <c r="BB4255"/>
      <c r="BC4255"/>
    </row>
    <row r="4256" spans="1:55" x14ac:dyDescent="0.2">
      <c r="A4256" s="3" t="str">
        <f t="shared" si="66"/>
        <v>TurkeySAR_FAO2015</v>
      </c>
      <c r="B4256" t="s">
        <v>294</v>
      </c>
      <c r="C4256" t="s">
        <v>311</v>
      </c>
      <c r="D4256" t="s">
        <v>148</v>
      </c>
      <c r="E4256" t="s">
        <v>22</v>
      </c>
      <c r="F4256">
        <v>361.72285560493964</v>
      </c>
      <c r="G4256">
        <v>4.5416222684902676</v>
      </c>
      <c r="H4256" t="s">
        <v>56</v>
      </c>
      <c r="I4256" t="s">
        <v>205</v>
      </c>
      <c r="J4256">
        <v>8.0679354508955796E-3</v>
      </c>
      <c r="K4256">
        <v>0.90390083391330811</v>
      </c>
      <c r="L4256">
        <v>4.0524474086152736E-2</v>
      </c>
      <c r="M4256"/>
      <c r="N4256">
        <v>9.9418354501425943E-2</v>
      </c>
      <c r="O4256">
        <v>-4.3843662500886858E-2</v>
      </c>
      <c r="P4256">
        <v>0.68123370000000005</v>
      </c>
      <c r="Q4256">
        <v>0.80494290000000002</v>
      </c>
      <c r="R4256">
        <v>15.5953119</v>
      </c>
      <c r="S4256">
        <v>26.387044999999997</v>
      </c>
      <c r="T4256">
        <v>4.9249999999999999E-4</v>
      </c>
      <c r="U4256"/>
      <c r="V4256"/>
      <c r="W4256">
        <v>2.8152999999999997E-3</v>
      </c>
      <c r="X4256"/>
      <c r="Y4256">
        <v>3.6333700000000003E-2</v>
      </c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/>
      <c r="AW4256"/>
      <c r="AX4256"/>
      <c r="AY4256"/>
      <c r="AZ4256"/>
      <c r="BA4256"/>
      <c r="BB4256"/>
      <c r="BC4256"/>
    </row>
    <row r="4257" spans="1:55" x14ac:dyDescent="0.2">
      <c r="A4257" s="3" t="str">
        <f t="shared" si="66"/>
        <v>TurkeySAR_FAO2016</v>
      </c>
      <c r="B4257" t="s">
        <v>294</v>
      </c>
      <c r="C4257" t="s">
        <v>311</v>
      </c>
      <c r="D4257" t="s">
        <v>148</v>
      </c>
      <c r="E4257" t="s">
        <v>21</v>
      </c>
      <c r="F4257">
        <v>419.79288683402689</v>
      </c>
      <c r="G4257">
        <v>5.1813876420012086</v>
      </c>
      <c r="H4257" t="s">
        <v>116</v>
      </c>
      <c r="I4257" t="s">
        <v>235</v>
      </c>
      <c r="J4257">
        <v>9.239750566413114E-3</v>
      </c>
      <c r="K4257">
        <v>0.83271462702971688</v>
      </c>
      <c r="L4257">
        <v>3.3324159094274816E-2</v>
      </c>
      <c r="M4257"/>
      <c r="N4257">
        <v>9.2456780507920666E-2</v>
      </c>
      <c r="O4257">
        <v>4.1504433368087582E-2</v>
      </c>
      <c r="P4257">
        <v>0.6824096999999999</v>
      </c>
      <c r="Q4257">
        <v>0.80726940000000014</v>
      </c>
      <c r="R4257">
        <v>15.467045999999998</v>
      </c>
      <c r="S4257">
        <v>28.77947</v>
      </c>
      <c r="T4257">
        <v>4.9249999999999999E-4</v>
      </c>
      <c r="U4257"/>
      <c r="V4257"/>
      <c r="W4257">
        <v>1.0904E-3</v>
      </c>
      <c r="X4257"/>
      <c r="Y4257">
        <v>3.9153199999999999E-2</v>
      </c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/>
      <c r="AW4257"/>
      <c r="AX4257"/>
      <c r="AY4257"/>
      <c r="AZ4257"/>
      <c r="BA4257"/>
      <c r="BB4257"/>
      <c r="BC4257"/>
    </row>
    <row r="4258" spans="1:55" x14ac:dyDescent="0.2">
      <c r="A4258" s="3" t="str">
        <f t="shared" si="66"/>
        <v>TurkeySAR_FAO2017</v>
      </c>
      <c r="B4258" t="s">
        <v>294</v>
      </c>
      <c r="C4258" t="s">
        <v>311</v>
      </c>
      <c r="D4258" t="s">
        <v>148</v>
      </c>
      <c r="E4258" t="s">
        <v>20</v>
      </c>
      <c r="F4258">
        <v>461.42673701418255</v>
      </c>
      <c r="G4258">
        <v>5.6209978690195124</v>
      </c>
      <c r="H4258" t="s">
        <v>134</v>
      </c>
      <c r="I4258" t="s">
        <v>245</v>
      </c>
      <c r="J4258">
        <v>1.0013650288582223E-2</v>
      </c>
      <c r="K4258">
        <v>0.84401376824723862</v>
      </c>
      <c r="L4258">
        <v>3.0820303362132064E-2</v>
      </c>
      <c r="M4258"/>
      <c r="N4258">
        <v>8.8387448864683721E-2</v>
      </c>
      <c r="O4258">
        <v>3.6778479525945609E-2</v>
      </c>
      <c r="P4258">
        <v>0.64388940000000006</v>
      </c>
      <c r="Q4258">
        <v>0.83012549999999996</v>
      </c>
      <c r="R4258">
        <v>15.6368709</v>
      </c>
      <c r="S4258">
        <v>28.188206999999998</v>
      </c>
      <c r="T4258">
        <v>4.9249999999999999E-4</v>
      </c>
      <c r="U4258"/>
      <c r="V4258"/>
      <c r="W4258">
        <v>9.3361999999999994E-3</v>
      </c>
      <c r="X4258"/>
      <c r="Y4258">
        <v>1.7228499999999997E-2</v>
      </c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/>
      <c r="AV4258"/>
      <c r="AW4258"/>
      <c r="AX4258"/>
      <c r="AY4258"/>
      <c r="AZ4258"/>
      <c r="BA4258"/>
      <c r="BB4258"/>
      <c r="BC4258"/>
    </row>
    <row r="4259" spans="1:55" x14ac:dyDescent="0.2">
      <c r="A4259" s="3" t="str">
        <f t="shared" si="66"/>
        <v>TurkeySAR_FAO2018</v>
      </c>
      <c r="B4259" t="s">
        <v>294</v>
      </c>
      <c r="C4259" t="s">
        <v>311</v>
      </c>
      <c r="D4259" t="s">
        <v>148</v>
      </c>
      <c r="E4259" t="s">
        <v>19</v>
      </c>
      <c r="F4259">
        <v>460.73235802809126</v>
      </c>
      <c r="G4259">
        <v>5.5637752737070612</v>
      </c>
      <c r="H4259" t="s">
        <v>112</v>
      </c>
      <c r="I4259" t="s">
        <v>245</v>
      </c>
      <c r="J4259">
        <v>9.7594743793944626E-3</v>
      </c>
      <c r="K4259">
        <v>0.83635196615087604</v>
      </c>
      <c r="L4259">
        <v>3.1370444948450309E-2</v>
      </c>
      <c r="M4259"/>
      <c r="N4259">
        <v>8.845909070270451E-2</v>
      </c>
      <c r="O4259">
        <v>4.3818498197969152E-2</v>
      </c>
      <c r="P4259">
        <v>0.70640639999999999</v>
      </c>
      <c r="Q4259">
        <v>0.94414679999999995</v>
      </c>
      <c r="R4259">
        <v>18.229230599999998</v>
      </c>
      <c r="S4259">
        <v>28.662723999999997</v>
      </c>
      <c r="T4259">
        <v>4.9249999999999999E-4</v>
      </c>
      <c r="U4259"/>
      <c r="V4259"/>
      <c r="W4259">
        <v>1.0904E-3</v>
      </c>
      <c r="X4259"/>
      <c r="Y4259">
        <v>1.5002E-2</v>
      </c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  <c r="AW4259"/>
      <c r="AX4259"/>
      <c r="AY4259"/>
      <c r="AZ4259"/>
      <c r="BA4259"/>
      <c r="BB4259"/>
      <c r="BC4259"/>
    </row>
    <row r="4260" spans="1:55" x14ac:dyDescent="0.2">
      <c r="A4260" s="3" t="str">
        <f t="shared" si="66"/>
        <v>TurkeySAR_FAO2019</v>
      </c>
      <c r="B4260" t="s">
        <v>294</v>
      </c>
      <c r="C4260" t="s">
        <v>311</v>
      </c>
      <c r="D4260" t="s">
        <v>148</v>
      </c>
      <c r="E4260" t="s">
        <v>18</v>
      </c>
      <c r="F4260">
        <v>447.96829327941498</v>
      </c>
      <c r="G4260">
        <v>5.3660668042994315</v>
      </c>
      <c r="H4260" t="s">
        <v>49</v>
      </c>
      <c r="I4260" t="s">
        <v>245</v>
      </c>
      <c r="J4260">
        <v>9.4421928185567678E-3</v>
      </c>
      <c r="K4260">
        <v>0.84160204266318017</v>
      </c>
      <c r="L4260">
        <v>3.2782333823889967E-2</v>
      </c>
      <c r="M4260"/>
      <c r="N4260">
        <v>7.5290147272274871E-2</v>
      </c>
      <c r="O4260">
        <v>5.0325476240655066E-2</v>
      </c>
      <c r="P4260">
        <v>0.74334330000000004</v>
      </c>
      <c r="Q4260">
        <v>0.9679122</v>
      </c>
      <c r="R4260">
        <v>18.964406999999998</v>
      </c>
      <c r="S4260">
        <v>30.202183999999999</v>
      </c>
      <c r="T4260">
        <v>4.9249999999999999E-4</v>
      </c>
      <c r="U4260"/>
      <c r="V4260"/>
      <c r="W4260">
        <v>2.4188499999999998E-2</v>
      </c>
      <c r="X4260"/>
      <c r="Y4260">
        <v>2.2530299999999996E-2</v>
      </c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  <c r="AW4260"/>
      <c r="AX4260"/>
      <c r="AY4260"/>
      <c r="AZ4260"/>
      <c r="BA4260"/>
      <c r="BB4260"/>
      <c r="BC4260"/>
    </row>
    <row r="4261" spans="1:55" x14ac:dyDescent="0.2">
      <c r="A4261" s="3" t="str">
        <f t="shared" si="66"/>
        <v>TurkeySAR_FAO2020</v>
      </c>
      <c r="B4261" t="s">
        <v>294</v>
      </c>
      <c r="C4261" t="s">
        <v>311</v>
      </c>
      <c r="D4261" t="s">
        <v>148</v>
      </c>
      <c r="E4261" t="s">
        <v>107</v>
      </c>
      <c r="F4261">
        <v>460.82513719074956</v>
      </c>
      <c r="G4261">
        <v>5.4771830148739422</v>
      </c>
      <c r="H4261" t="s">
        <v>123</v>
      </c>
      <c r="I4261" t="s">
        <v>245</v>
      </c>
      <c r="J4261">
        <v>1.0224246051712453E-2</v>
      </c>
      <c r="K4261">
        <v>0.81838476562108575</v>
      </c>
      <c r="L4261">
        <v>3.2371309626069808E-2</v>
      </c>
      <c r="M4261"/>
      <c r="N4261">
        <v>9.1616599642305563E-2</v>
      </c>
      <c r="O4261">
        <v>5.762732511053887E-2</v>
      </c>
      <c r="P4261">
        <v>0.73733940000000009</v>
      </c>
      <c r="Q4261">
        <v>0.99997369999999997</v>
      </c>
      <c r="R4261">
        <v>19.6503993</v>
      </c>
      <c r="S4261">
        <v>33.49333</v>
      </c>
      <c r="T4261">
        <v>4.9249999999999999E-4</v>
      </c>
      <c r="U4261"/>
      <c r="V4261"/>
      <c r="W4261">
        <v>2.7865200000000003E-2</v>
      </c>
      <c r="X4261"/>
      <c r="Y4261">
        <v>2.09073E-2</v>
      </c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  <c r="AW4261"/>
      <c r="AX4261"/>
      <c r="AY4261"/>
      <c r="AZ4261"/>
      <c r="BA4261"/>
      <c r="BB4261"/>
      <c r="BC4261"/>
    </row>
    <row r="4262" spans="1:55" x14ac:dyDescent="0.2">
      <c r="A4262" s="3" t="str">
        <f t="shared" si="66"/>
        <v>United StatesAR4_FAO1990</v>
      </c>
      <c r="B4262" t="s">
        <v>196</v>
      </c>
      <c r="C4262" t="s">
        <v>312</v>
      </c>
      <c r="D4262" t="s">
        <v>142</v>
      </c>
      <c r="E4262" t="s">
        <v>79</v>
      </c>
      <c r="F4262">
        <v>5349.357666119</v>
      </c>
      <c r="G4262">
        <v>21.429746722533579</v>
      </c>
      <c r="H4262" t="s">
        <v>103</v>
      </c>
      <c r="I4262" t="s">
        <v>248</v>
      </c>
      <c r="J4262">
        <v>0.16531176744467621</v>
      </c>
      <c r="K4262">
        <v>0.95995869420442026</v>
      </c>
      <c r="L4262">
        <v>3.7264462159925717E-2</v>
      </c>
      <c r="M4262"/>
      <c r="N4262">
        <v>1.2212191942924527E-2</v>
      </c>
      <c r="O4262">
        <v>-9.4353483072704258E-3</v>
      </c>
      <c r="P4262">
        <v>9.9960000000000004</v>
      </c>
      <c r="Q4262">
        <v>44.8008053</v>
      </c>
      <c r="R4262">
        <v>152.52052499999999</v>
      </c>
      <c r="S4262">
        <v>145.6358482</v>
      </c>
      <c r="T4262">
        <v>43.330255899999997</v>
      </c>
      <c r="U4262">
        <v>9.3667999999999998E-3</v>
      </c>
      <c r="V4262"/>
      <c r="W4262">
        <v>1.9835720000000001</v>
      </c>
      <c r="X4262">
        <v>61.079685299999994</v>
      </c>
      <c r="Y4262">
        <v>1.3914980000000001</v>
      </c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  <c r="AW4262"/>
      <c r="AX4262"/>
      <c r="AY4262"/>
      <c r="AZ4262"/>
      <c r="BA4262"/>
      <c r="BB4262"/>
      <c r="BC4262"/>
    </row>
    <row r="4263" spans="1:55" x14ac:dyDescent="0.2">
      <c r="A4263" s="3" t="str">
        <f t="shared" si="66"/>
        <v>United StatesAR4_FAO1991</v>
      </c>
      <c r="B4263" t="s">
        <v>196</v>
      </c>
      <c r="C4263" t="s">
        <v>312</v>
      </c>
      <c r="D4263" t="s">
        <v>142</v>
      </c>
      <c r="E4263" t="s">
        <v>78</v>
      </c>
      <c r="F4263">
        <v>5313.4266309270006</v>
      </c>
      <c r="G4263">
        <v>21.003263608440953</v>
      </c>
      <c r="H4263" t="s">
        <v>108</v>
      </c>
      <c r="I4263" t="s">
        <v>248</v>
      </c>
      <c r="J4263">
        <v>0.16329912586968931</v>
      </c>
      <c r="K4263">
        <v>0.95921787464501129</v>
      </c>
      <c r="L4263">
        <v>3.7997705438303213E-2</v>
      </c>
      <c r="M4263"/>
      <c r="N4263">
        <v>1.2074685451299206E-2</v>
      </c>
      <c r="O4263">
        <v>-9.290265534613755E-3</v>
      </c>
      <c r="P4263">
        <v>9.8475999999999999</v>
      </c>
      <c r="Q4263">
        <v>45.891268099999998</v>
      </c>
      <c r="R4263">
        <v>153.08486250000001</v>
      </c>
      <c r="S4263">
        <v>145.33251400000003</v>
      </c>
      <c r="T4263">
        <v>43.330255899999997</v>
      </c>
      <c r="U4263">
        <v>9.3667999999999998E-3</v>
      </c>
      <c r="V4263"/>
      <c r="W4263">
        <v>1.9835720000000001</v>
      </c>
      <c r="X4263">
        <v>61.079685299999994</v>
      </c>
      <c r="Y4263">
        <v>1.3914980000000001</v>
      </c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/>
      <c r="AV4263"/>
      <c r="AW4263"/>
      <c r="AX4263"/>
      <c r="AY4263"/>
      <c r="AZ4263"/>
      <c r="BA4263"/>
      <c r="BB4263"/>
      <c r="BC4263"/>
    </row>
    <row r="4264" spans="1:55" x14ac:dyDescent="0.2">
      <c r="A4264" s="3" t="str">
        <f t="shared" si="66"/>
        <v>United StatesAR4_FAO1992</v>
      </c>
      <c r="B4264" t="s">
        <v>196</v>
      </c>
      <c r="C4264" t="s">
        <v>312</v>
      </c>
      <c r="D4264" t="s">
        <v>142</v>
      </c>
      <c r="E4264" t="s">
        <v>76</v>
      </c>
      <c r="F4264">
        <v>5393.1277215439995</v>
      </c>
      <c r="G4264">
        <v>21.024691523831056</v>
      </c>
      <c r="H4264" t="s">
        <v>102</v>
      </c>
      <c r="I4264" t="s">
        <v>248</v>
      </c>
      <c r="J4264">
        <v>0.16624093257122058</v>
      </c>
      <c r="K4264">
        <v>0.95868697478571629</v>
      </c>
      <c r="L4264">
        <v>3.7469189502181414E-2</v>
      </c>
      <c r="M4264"/>
      <c r="N4264">
        <v>1.1602444289616385E-2</v>
      </c>
      <c r="O4264">
        <v>-7.7586085775140298E-3</v>
      </c>
      <c r="P4264">
        <v>11.0905375</v>
      </c>
      <c r="Q4264">
        <v>46.111190000000001</v>
      </c>
      <c r="R4264">
        <v>154.34287499999999</v>
      </c>
      <c r="S4264">
        <v>149.93679280000001</v>
      </c>
      <c r="T4264">
        <v>43.330255899999997</v>
      </c>
      <c r="U4264">
        <v>9.3667999999999998E-3</v>
      </c>
      <c r="V4264"/>
      <c r="W4264">
        <v>1.9835720000000001</v>
      </c>
      <c r="X4264">
        <v>61.079685299999994</v>
      </c>
      <c r="Y4264">
        <v>1.3914980000000001</v>
      </c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/>
      <c r="AV4264"/>
      <c r="AW4264"/>
      <c r="AX4264"/>
      <c r="AY4264"/>
      <c r="AZ4264"/>
      <c r="BA4264"/>
      <c r="BB4264"/>
      <c r="BC4264"/>
    </row>
    <row r="4265" spans="1:55" x14ac:dyDescent="0.2">
      <c r="A4265" s="3" t="str">
        <f t="shared" si="66"/>
        <v>United StatesAR4_FAO1993</v>
      </c>
      <c r="B4265" t="s">
        <v>196</v>
      </c>
      <c r="C4265" t="s">
        <v>312</v>
      </c>
      <c r="D4265" t="s">
        <v>142</v>
      </c>
      <c r="E4265" t="s">
        <v>73</v>
      </c>
      <c r="F4265">
        <v>5504.6115677649996</v>
      </c>
      <c r="G4265">
        <v>21.178180770797823</v>
      </c>
      <c r="H4265" t="s">
        <v>108</v>
      </c>
      <c r="I4265" t="s">
        <v>248</v>
      </c>
      <c r="J4265">
        <v>0.1688861097385411</v>
      </c>
      <c r="K4265">
        <v>0.9590365341879058</v>
      </c>
      <c r="L4265">
        <v>3.637363679473847E-2</v>
      </c>
      <c r="M4265"/>
      <c r="N4265">
        <v>1.2011129212128019E-2</v>
      </c>
      <c r="O4265">
        <v>-7.4213001947722561E-3</v>
      </c>
      <c r="P4265">
        <v>10.0317875</v>
      </c>
      <c r="Q4265">
        <v>46.152848800000001</v>
      </c>
      <c r="R4265">
        <v>156.15887749999999</v>
      </c>
      <c r="S4265">
        <v>150.59510459999998</v>
      </c>
      <c r="T4265">
        <v>43.143078299999999</v>
      </c>
      <c r="U4265">
        <v>9.3667999999999998E-3</v>
      </c>
      <c r="V4265"/>
      <c r="W4265">
        <v>1.9835720000000001</v>
      </c>
      <c r="X4265">
        <v>61.079685299999994</v>
      </c>
      <c r="Y4265">
        <v>1.3914980000000001</v>
      </c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/>
      <c r="AU4265"/>
      <c r="AV4265"/>
      <c r="AW4265"/>
      <c r="AX4265"/>
      <c r="AY4265"/>
      <c r="AZ4265"/>
      <c r="BA4265"/>
      <c r="BB4265"/>
      <c r="BC4265"/>
    </row>
    <row r="4266" spans="1:55" x14ac:dyDescent="0.2">
      <c r="A4266" s="3" t="str">
        <f t="shared" si="66"/>
        <v>United StatesAR4_FAO1994</v>
      </c>
      <c r="B4266" t="s">
        <v>196</v>
      </c>
      <c r="C4266" t="s">
        <v>312</v>
      </c>
      <c r="D4266" t="s">
        <v>142</v>
      </c>
      <c r="E4266" t="s">
        <v>70</v>
      </c>
      <c r="F4266">
        <v>5595.8532238800008</v>
      </c>
      <c r="G4266">
        <v>21.266819789302467</v>
      </c>
      <c r="H4266" t="s">
        <v>108</v>
      </c>
      <c r="I4266" t="s">
        <v>248</v>
      </c>
      <c r="J4266">
        <v>0.17026888383535138</v>
      </c>
      <c r="K4266">
        <v>0.95757786804218525</v>
      </c>
      <c r="L4266">
        <v>3.5833110441729474E-2</v>
      </c>
      <c r="M4266"/>
      <c r="N4266">
        <v>1.2142105068633058E-2</v>
      </c>
      <c r="O4266">
        <v>-5.5530835525478767E-3</v>
      </c>
      <c r="P4266">
        <v>11.742062499999999</v>
      </c>
      <c r="Q4266">
        <v>46.861138600000004</v>
      </c>
      <c r="R4266">
        <v>158.36312749999999</v>
      </c>
      <c r="S4266">
        <v>155.54467600000001</v>
      </c>
      <c r="T4266">
        <v>42.958031499999997</v>
      </c>
      <c r="U4266">
        <v>9.3667999999999998E-3</v>
      </c>
      <c r="V4266"/>
      <c r="W4266">
        <v>1.9835720000000001</v>
      </c>
      <c r="X4266">
        <v>61.079685299999994</v>
      </c>
      <c r="Y4266">
        <v>1.3914980000000001</v>
      </c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/>
      <c r="AU4266"/>
      <c r="AV4266"/>
      <c r="AW4266"/>
      <c r="AX4266"/>
      <c r="AY4266"/>
      <c r="AZ4266"/>
      <c r="BA4266"/>
      <c r="BB4266"/>
      <c r="BC4266"/>
    </row>
    <row r="4267" spans="1:55" x14ac:dyDescent="0.2">
      <c r="A4267" s="3" t="str">
        <f t="shared" si="66"/>
        <v>United StatesAR4_FAO1995</v>
      </c>
      <c r="B4267" t="s">
        <v>196</v>
      </c>
      <c r="C4267" t="s">
        <v>312</v>
      </c>
      <c r="D4267" t="s">
        <v>142</v>
      </c>
      <c r="E4267" t="s">
        <v>68</v>
      </c>
      <c r="F4267">
        <v>5646.6113639480009</v>
      </c>
      <c r="G4267">
        <v>21.205699922441962</v>
      </c>
      <c r="H4267" t="s">
        <v>103</v>
      </c>
      <c r="I4267" t="s">
        <v>248</v>
      </c>
      <c r="J4267">
        <v>0.16789643859675094</v>
      </c>
      <c r="K4267">
        <v>0.95830214817841175</v>
      </c>
      <c r="L4267">
        <v>3.4666583010794699E-2</v>
      </c>
      <c r="M4267"/>
      <c r="N4267">
        <v>1.2795797446113271E-2</v>
      </c>
      <c r="O4267">
        <v>-5.764528635319727E-3</v>
      </c>
      <c r="P4267">
        <v>10.952462499999999</v>
      </c>
      <c r="Q4267">
        <v>46.685078699999998</v>
      </c>
      <c r="R4267">
        <v>160.47920750000003</v>
      </c>
      <c r="S4267">
        <v>152.96047959999999</v>
      </c>
      <c r="T4267">
        <v>43.046069199999998</v>
      </c>
      <c r="U4267">
        <v>9.3667999999999998E-3</v>
      </c>
      <c r="V4267"/>
      <c r="W4267">
        <v>1.9835720000000001</v>
      </c>
      <c r="X4267">
        <v>61.079685299999994</v>
      </c>
      <c r="Y4267">
        <v>1.3914980000000001</v>
      </c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/>
      <c r="AV4267"/>
      <c r="AW4267"/>
      <c r="AX4267"/>
      <c r="AY4267"/>
      <c r="AZ4267"/>
      <c r="BA4267"/>
      <c r="BB4267"/>
      <c r="BC4267"/>
    </row>
    <row r="4268" spans="1:55" x14ac:dyDescent="0.2">
      <c r="A4268" s="3" t="str">
        <f t="shared" si="66"/>
        <v>United StatesAR4_FAO1996</v>
      </c>
      <c r="B4268" t="s">
        <v>196</v>
      </c>
      <c r="C4268" t="s">
        <v>312</v>
      </c>
      <c r="D4268" t="s">
        <v>142</v>
      </c>
      <c r="E4268" t="s">
        <v>65</v>
      </c>
      <c r="F4268">
        <v>5808.868371476</v>
      </c>
      <c r="G4268">
        <v>21.562723637037202</v>
      </c>
      <c r="H4268" t="s">
        <v>108</v>
      </c>
      <c r="I4268" t="s">
        <v>248</v>
      </c>
      <c r="J4268">
        <v>0.17088955601358055</v>
      </c>
      <c r="K4268">
        <v>0.95895359367294197</v>
      </c>
      <c r="L4268">
        <v>3.3119272348069398E-2</v>
      </c>
      <c r="M4268"/>
      <c r="N4268">
        <v>1.2549545210038367E-2</v>
      </c>
      <c r="O4268">
        <v>-4.6224112310496957E-3</v>
      </c>
      <c r="P4268">
        <v>9.9290625000000006</v>
      </c>
      <c r="Q4268">
        <v>46.177039099999995</v>
      </c>
      <c r="R4268">
        <v>161.14650750000001</v>
      </c>
      <c r="S4268">
        <v>157.76981220000002</v>
      </c>
      <c r="T4268">
        <v>42.9676489</v>
      </c>
      <c r="U4268">
        <v>2.9997800000000005E-2</v>
      </c>
      <c r="V4268"/>
      <c r="W4268">
        <v>3.1948622000000007</v>
      </c>
      <c r="X4268">
        <v>61.079685299999994</v>
      </c>
      <c r="Y4268">
        <v>1.6953054000000003</v>
      </c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/>
      <c r="AW4268"/>
      <c r="AX4268"/>
      <c r="AY4268"/>
      <c r="AZ4268"/>
      <c r="BA4268"/>
      <c r="BB4268"/>
      <c r="BC4268"/>
    </row>
    <row r="4269" spans="1:55" x14ac:dyDescent="0.2">
      <c r="A4269" s="3" t="str">
        <f t="shared" si="66"/>
        <v>United StatesAR4_FAO1997</v>
      </c>
      <c r="B4269" t="s">
        <v>196</v>
      </c>
      <c r="C4269" t="s">
        <v>312</v>
      </c>
      <c r="D4269" t="s">
        <v>142</v>
      </c>
      <c r="E4269" t="s">
        <v>64</v>
      </c>
      <c r="F4269">
        <v>6062.3986997589991</v>
      </c>
      <c r="G4269">
        <v>22.234524328218235</v>
      </c>
      <c r="H4269" t="s">
        <v>96</v>
      </c>
      <c r="I4269" t="s">
        <v>248</v>
      </c>
      <c r="J4269">
        <v>0.17162561892221925</v>
      </c>
      <c r="K4269">
        <v>0.96356435617344316</v>
      </c>
      <c r="L4269">
        <v>3.0228639250382053E-2</v>
      </c>
      <c r="M4269"/>
      <c r="N4269">
        <v>1.1139050863593732E-2</v>
      </c>
      <c r="O4269">
        <v>-4.9320462874189678E-3</v>
      </c>
      <c r="P4269">
        <v>10.9878125</v>
      </c>
      <c r="Q4269">
        <v>47.359776400000001</v>
      </c>
      <c r="R4269">
        <v>158.49226499999997</v>
      </c>
      <c r="S4269">
        <v>157.7679646</v>
      </c>
      <c r="T4269">
        <v>42.928918700000004</v>
      </c>
      <c r="U4269">
        <v>1.8954499999999999E-2</v>
      </c>
      <c r="V4269"/>
      <c r="W4269">
        <v>1.5097136999999998</v>
      </c>
      <c r="X4269">
        <v>61.079685299999994</v>
      </c>
      <c r="Y4269">
        <v>0.75737350000000003</v>
      </c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/>
      <c r="AW4269"/>
      <c r="AX4269"/>
      <c r="AY4269"/>
      <c r="AZ4269"/>
      <c r="BA4269"/>
      <c r="BB4269"/>
      <c r="BC4269"/>
    </row>
    <row r="4270" spans="1:55" x14ac:dyDescent="0.2">
      <c r="A4270" s="3" t="str">
        <f t="shared" si="66"/>
        <v>United StatesAR4_FAO1998</v>
      </c>
      <c r="B4270" t="s">
        <v>196</v>
      </c>
      <c r="C4270" t="s">
        <v>312</v>
      </c>
      <c r="D4270" t="s">
        <v>142</v>
      </c>
      <c r="E4270" t="s">
        <v>62</v>
      </c>
      <c r="F4270">
        <v>6095.2937543749995</v>
      </c>
      <c r="G4270">
        <v>22.096086170129848</v>
      </c>
      <c r="H4270" t="s">
        <v>96</v>
      </c>
      <c r="I4270" t="s">
        <v>248</v>
      </c>
      <c r="J4270">
        <v>0.17496962150367038</v>
      </c>
      <c r="K4270">
        <v>0.96592511161157379</v>
      </c>
      <c r="L4270">
        <v>2.8517336683607192E-2</v>
      </c>
      <c r="M4270"/>
      <c r="N4270">
        <v>1.0482817788746879E-2</v>
      </c>
      <c r="O4270">
        <v>-4.925266083927779E-3</v>
      </c>
      <c r="P4270">
        <v>11.533199999999999</v>
      </c>
      <c r="Q4270">
        <v>47.273215800000003</v>
      </c>
      <c r="R4270">
        <v>155.76820749999999</v>
      </c>
      <c r="S4270">
        <v>157.927931</v>
      </c>
      <c r="T4270">
        <v>43.000386599999999</v>
      </c>
      <c r="U4270">
        <v>3.2154000000000002E-2</v>
      </c>
      <c r="V4270"/>
      <c r="W4270">
        <v>3.0130217000000004</v>
      </c>
      <c r="X4270">
        <v>61.079685299999994</v>
      </c>
      <c r="Y4270">
        <v>1.2257202999999999</v>
      </c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/>
      <c r="AV4270"/>
      <c r="AW4270"/>
      <c r="AX4270"/>
      <c r="AY4270"/>
      <c r="AZ4270"/>
      <c r="BA4270"/>
      <c r="BB4270"/>
      <c r="BC4270"/>
    </row>
    <row r="4271" spans="1:55" x14ac:dyDescent="0.2">
      <c r="A4271" s="3" t="str">
        <f t="shared" si="66"/>
        <v>United StatesAR4_FAO1999</v>
      </c>
      <c r="B4271" t="s">
        <v>196</v>
      </c>
      <c r="C4271" t="s">
        <v>312</v>
      </c>
      <c r="D4271" t="s">
        <v>142</v>
      </c>
      <c r="E4271" t="s">
        <v>60</v>
      </c>
      <c r="F4271">
        <v>6100.0932383580002</v>
      </c>
      <c r="G4271">
        <v>21.860999277372422</v>
      </c>
      <c r="H4271" t="s">
        <v>98</v>
      </c>
      <c r="I4271" t="s">
        <v>248</v>
      </c>
      <c r="J4271">
        <v>0.17509959536771796</v>
      </c>
      <c r="K4271">
        <v>0.96732459151531702</v>
      </c>
      <c r="L4271">
        <v>2.7480657414692765E-2</v>
      </c>
      <c r="M4271"/>
      <c r="N4271">
        <v>1.0445196456398921E-2</v>
      </c>
      <c r="O4271">
        <v>-5.2504453864087568E-3</v>
      </c>
      <c r="P4271">
        <v>12.4361125</v>
      </c>
      <c r="Q4271">
        <v>46.367934599999991</v>
      </c>
      <c r="R4271">
        <v>154.78507500000001</v>
      </c>
      <c r="S4271">
        <v>156.432716</v>
      </c>
      <c r="T4271">
        <v>43.107871500000002</v>
      </c>
      <c r="U4271">
        <v>9.8730500000000013E-2</v>
      </c>
      <c r="V4271"/>
      <c r="W4271">
        <v>3.4769934</v>
      </c>
      <c r="X4271">
        <v>61.079685299999994</v>
      </c>
      <c r="Y4271">
        <v>1.2889117999999999</v>
      </c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/>
      <c r="AV4271"/>
      <c r="AW4271"/>
      <c r="AX4271"/>
      <c r="AY4271"/>
      <c r="AZ4271"/>
      <c r="BA4271"/>
      <c r="BB4271"/>
      <c r="BC4271"/>
    </row>
    <row r="4272" spans="1:55" x14ac:dyDescent="0.2">
      <c r="A4272" s="3" t="str">
        <f t="shared" si="66"/>
        <v>United StatesAR4_FAO2000</v>
      </c>
      <c r="B4272" t="s">
        <v>196</v>
      </c>
      <c r="C4272" t="s">
        <v>312</v>
      </c>
      <c r="D4272" t="s">
        <v>142</v>
      </c>
      <c r="E4272" t="s">
        <v>58</v>
      </c>
      <c r="F4272">
        <v>6261.9248691210005</v>
      </c>
      <c r="G4272">
        <v>22.192626037353364</v>
      </c>
      <c r="H4272" t="s">
        <v>96</v>
      </c>
      <c r="I4272" t="s">
        <v>248</v>
      </c>
      <c r="J4272">
        <v>0.17613825609647629</v>
      </c>
      <c r="K4272">
        <v>0.96930086624498502</v>
      </c>
      <c r="L4272">
        <v>2.6299680023966401E-2</v>
      </c>
      <c r="M4272"/>
      <c r="N4272">
        <v>1.0388400705633412E-2</v>
      </c>
      <c r="O4272">
        <v>-5.9889469745848783E-3</v>
      </c>
      <c r="P4272">
        <v>10.7611875</v>
      </c>
      <c r="Q4272">
        <v>46.382369699999998</v>
      </c>
      <c r="R4272">
        <v>153.65033750000001</v>
      </c>
      <c r="S4272">
        <v>153.39552979999999</v>
      </c>
      <c r="T4272">
        <v>43.209376200000001</v>
      </c>
      <c r="U4272">
        <v>3.64166E-2</v>
      </c>
      <c r="V4272"/>
      <c r="W4272">
        <v>3.5850301</v>
      </c>
      <c r="X4272">
        <v>61.079685299999994</v>
      </c>
      <c r="Y4272">
        <v>1.3863061999999999</v>
      </c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/>
      <c r="AU4272"/>
      <c r="AV4272"/>
      <c r="AW4272"/>
      <c r="AX4272"/>
      <c r="AY4272"/>
      <c r="AZ4272"/>
      <c r="BA4272"/>
      <c r="BB4272"/>
      <c r="BC4272"/>
    </row>
    <row r="4273" spans="1:55" x14ac:dyDescent="0.2">
      <c r="A4273" s="3" t="str">
        <f t="shared" si="66"/>
        <v>United StatesAR4_FAO2001</v>
      </c>
      <c r="B4273" t="s">
        <v>196</v>
      </c>
      <c r="C4273" t="s">
        <v>312</v>
      </c>
      <c r="D4273" t="s">
        <v>142</v>
      </c>
      <c r="E4273" t="s">
        <v>55</v>
      </c>
      <c r="F4273">
        <v>6238.095767584</v>
      </c>
      <c r="G4273">
        <v>21.890439846628205</v>
      </c>
      <c r="H4273" t="s">
        <v>106</v>
      </c>
      <c r="I4273" t="s">
        <v>248</v>
      </c>
      <c r="J4273">
        <v>0.17510329431332236</v>
      </c>
      <c r="K4273">
        <v>0.96855683610962473</v>
      </c>
      <c r="L4273">
        <v>2.5617932300659903E-2</v>
      </c>
      <c r="M4273"/>
      <c r="N4273">
        <v>9.9087585423427334E-3</v>
      </c>
      <c r="O4273">
        <v>-4.0835269526273768E-3</v>
      </c>
      <c r="P4273">
        <v>11.734975</v>
      </c>
      <c r="Q4273">
        <v>46.440747899999998</v>
      </c>
      <c r="R4273">
        <v>152.4148725</v>
      </c>
      <c r="S4273">
        <v>152.63968259999999</v>
      </c>
      <c r="T4273">
        <v>43.097610299999999</v>
      </c>
      <c r="U4273">
        <v>6.8137000000000007E-3</v>
      </c>
      <c r="V4273"/>
      <c r="W4273">
        <v>0.53509840000000009</v>
      </c>
      <c r="X4273"/>
      <c r="Y4273">
        <v>0.49723580000000006</v>
      </c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/>
      <c r="AW4273"/>
      <c r="AX4273"/>
      <c r="AY4273"/>
      <c r="AZ4273"/>
      <c r="BA4273"/>
      <c r="BB4273"/>
      <c r="BC4273"/>
    </row>
    <row r="4274" spans="1:55" x14ac:dyDescent="0.2">
      <c r="A4274" s="3" t="str">
        <f t="shared" si="66"/>
        <v>United StatesAR4_FAO2002</v>
      </c>
      <c r="B4274" t="s">
        <v>196</v>
      </c>
      <c r="C4274" t="s">
        <v>312</v>
      </c>
      <c r="D4274" t="s">
        <v>142</v>
      </c>
      <c r="E4274" t="s">
        <v>52</v>
      </c>
      <c r="F4274">
        <v>6077.8680058669997</v>
      </c>
      <c r="G4274">
        <v>21.13120878763565</v>
      </c>
      <c r="H4274" t="s">
        <v>98</v>
      </c>
      <c r="I4274" t="s">
        <v>248</v>
      </c>
      <c r="J4274">
        <v>0.16631053834071777</v>
      </c>
      <c r="K4274">
        <v>0.96756456282421721</v>
      </c>
      <c r="L4274">
        <v>2.5994361551861783E-2</v>
      </c>
      <c r="M4274"/>
      <c r="N4274">
        <v>1.0571547357720952E-2</v>
      </c>
      <c r="O4274">
        <v>-4.1304717337998266E-3</v>
      </c>
      <c r="P4274">
        <v>11.3561</v>
      </c>
      <c r="Q4274">
        <v>46.474103099999994</v>
      </c>
      <c r="R4274">
        <v>151.88779</v>
      </c>
      <c r="S4274">
        <v>152.3329214</v>
      </c>
      <c r="T4274">
        <v>43.084894999999996</v>
      </c>
      <c r="U4274">
        <v>4.0860000000000001E-4</v>
      </c>
      <c r="V4274"/>
      <c r="W4274">
        <v>1.4759626000000001</v>
      </c>
      <c r="X4274"/>
      <c r="Y4274">
        <v>1.1120579000000002</v>
      </c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/>
      <c r="AW4274"/>
      <c r="AX4274"/>
      <c r="AY4274"/>
      <c r="AZ4274"/>
      <c r="BA4274"/>
      <c r="BB4274"/>
      <c r="BC4274"/>
    </row>
    <row r="4275" spans="1:55" x14ac:dyDescent="0.2">
      <c r="A4275" s="3" t="str">
        <f t="shared" si="66"/>
        <v>United StatesAR4_FAO2003</v>
      </c>
      <c r="B4275" t="s">
        <v>196</v>
      </c>
      <c r="C4275" t="s">
        <v>312</v>
      </c>
      <c r="D4275" t="s">
        <v>142</v>
      </c>
      <c r="E4275" t="s">
        <v>50</v>
      </c>
      <c r="F4275">
        <v>6152.5903885070002</v>
      </c>
      <c r="G4275">
        <v>21.20793569787352</v>
      </c>
      <c r="H4275" t="s">
        <v>98</v>
      </c>
      <c r="I4275" t="s">
        <v>248</v>
      </c>
      <c r="J4275">
        <v>0.16393127275653935</v>
      </c>
      <c r="K4275">
        <v>0.96645933249636073</v>
      </c>
      <c r="L4275">
        <v>2.6144694050246046E-2</v>
      </c>
      <c r="M4275"/>
      <c r="N4275">
        <v>1.0443204865876292E-2</v>
      </c>
      <c r="O4275">
        <v>-3.0472314124830721E-3</v>
      </c>
      <c r="P4275">
        <v>10.612525</v>
      </c>
      <c r="Q4275">
        <v>46.570234600000006</v>
      </c>
      <c r="R4275">
        <v>151.37682000000001</v>
      </c>
      <c r="S4275">
        <v>159.86296420000002</v>
      </c>
      <c r="T4275">
        <v>43.084717600000005</v>
      </c>
      <c r="U4275"/>
      <c r="V4275"/>
      <c r="W4275">
        <v>1.2245270000000001</v>
      </c>
      <c r="X4275"/>
      <c r="Y4275">
        <v>1.1886724000000002</v>
      </c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/>
      <c r="AW4275"/>
      <c r="AX4275"/>
      <c r="AY4275"/>
      <c r="AZ4275"/>
      <c r="BA4275"/>
      <c r="BB4275"/>
      <c r="BC4275"/>
    </row>
    <row r="4276" spans="1:55" x14ac:dyDescent="0.2">
      <c r="A4276" s="3" t="str">
        <f t="shared" si="66"/>
        <v>United StatesAR4_FAO2004</v>
      </c>
      <c r="B4276" t="s">
        <v>196</v>
      </c>
      <c r="C4276" t="s">
        <v>312</v>
      </c>
      <c r="D4276" t="s">
        <v>142</v>
      </c>
      <c r="E4276" t="s">
        <v>46</v>
      </c>
      <c r="F4276">
        <v>6228.4691034480002</v>
      </c>
      <c r="G4276">
        <v>21.271709036658208</v>
      </c>
      <c r="H4276" t="s">
        <v>98</v>
      </c>
      <c r="I4276" t="s">
        <v>248</v>
      </c>
      <c r="J4276">
        <v>0.15833346447396918</v>
      </c>
      <c r="K4276">
        <v>0.96739410598736453</v>
      </c>
      <c r="L4276">
        <v>2.5451690310905224E-2</v>
      </c>
      <c r="M4276"/>
      <c r="N4276">
        <v>1.0420330893199856E-2</v>
      </c>
      <c r="O4276">
        <v>-3.2661271914696346E-3</v>
      </c>
      <c r="P4276">
        <v>11.7739125</v>
      </c>
      <c r="Q4276">
        <v>46.367075299999996</v>
      </c>
      <c r="R4276">
        <v>150.04361499999999</v>
      </c>
      <c r="S4276">
        <v>158.16171199999999</v>
      </c>
      <c r="T4276">
        <v>43.028899799999998</v>
      </c>
      <c r="U4276"/>
      <c r="V4276"/>
      <c r="W4276">
        <v>1.201956</v>
      </c>
      <c r="X4276"/>
      <c r="Y4276">
        <v>1.6725897999999999</v>
      </c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/>
      <c r="AV4276"/>
      <c r="AW4276"/>
      <c r="AX4276"/>
      <c r="AY4276"/>
      <c r="AZ4276"/>
      <c r="BA4276"/>
      <c r="BB4276"/>
      <c r="BC4276"/>
    </row>
    <row r="4277" spans="1:55" x14ac:dyDescent="0.2">
      <c r="A4277" s="3" t="str">
        <f t="shared" si="66"/>
        <v>United StatesAR4_FAO2005</v>
      </c>
      <c r="B4277" t="s">
        <v>196</v>
      </c>
      <c r="C4277" t="s">
        <v>312</v>
      </c>
      <c r="D4277" t="s">
        <v>142</v>
      </c>
      <c r="E4277" t="s">
        <v>43</v>
      </c>
      <c r="F4277">
        <v>6246.7099898730012</v>
      </c>
      <c r="G4277">
        <v>21.138271119156329</v>
      </c>
      <c r="H4277" t="s">
        <v>98</v>
      </c>
      <c r="I4277" t="s">
        <v>156</v>
      </c>
      <c r="J4277">
        <v>0.15522668043959265</v>
      </c>
      <c r="K4277">
        <v>0.96728542061272238</v>
      </c>
      <c r="L4277">
        <v>2.5044094434449736E-2</v>
      </c>
      <c r="M4277"/>
      <c r="N4277">
        <v>1.1041750968721101E-2</v>
      </c>
      <c r="O4277">
        <v>-3.3712660158932996E-3</v>
      </c>
      <c r="P4277">
        <v>11.912075000000002</v>
      </c>
      <c r="Q4277">
        <v>46.650217499999997</v>
      </c>
      <c r="R4277">
        <v>150.88053749999997</v>
      </c>
      <c r="S4277">
        <v>155.72648580000001</v>
      </c>
      <c r="T4277">
        <v>42.968424299999995</v>
      </c>
      <c r="U4277">
        <v>5.6549999999999992E-4</v>
      </c>
      <c r="V4277"/>
      <c r="W4277">
        <v>0.91563240000000001</v>
      </c>
      <c r="X4277"/>
      <c r="Y4277">
        <v>2.4070783000000002</v>
      </c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/>
      <c r="AW4277"/>
      <c r="AX4277"/>
      <c r="AY4277"/>
      <c r="AZ4277"/>
      <c r="BA4277"/>
      <c r="BB4277"/>
      <c r="BC4277"/>
    </row>
    <row r="4278" spans="1:55" x14ac:dyDescent="0.2">
      <c r="A4278" s="3" t="str">
        <f t="shared" si="66"/>
        <v>United StatesAR4_FAO2006</v>
      </c>
      <c r="B4278" t="s">
        <v>196</v>
      </c>
      <c r="C4278" t="s">
        <v>312</v>
      </c>
      <c r="D4278" t="s">
        <v>142</v>
      </c>
      <c r="E4278" t="s">
        <v>39</v>
      </c>
      <c r="F4278">
        <v>6155.5640038559995</v>
      </c>
      <c r="G4278">
        <v>20.629954485193359</v>
      </c>
      <c r="H4278" t="s">
        <v>108</v>
      </c>
      <c r="I4278" t="s">
        <v>156</v>
      </c>
      <c r="J4278">
        <v>0.14764739918328976</v>
      </c>
      <c r="K4278">
        <v>0.96577848857975623</v>
      </c>
      <c r="L4278">
        <v>2.5075344278494945E-2</v>
      </c>
      <c r="M4278"/>
      <c r="N4278">
        <v>1.1499862447479473E-2</v>
      </c>
      <c r="O4278">
        <v>-2.3536953057305813E-3</v>
      </c>
      <c r="P4278">
        <v>9.9892624999999988</v>
      </c>
      <c r="Q4278">
        <v>47.1751358</v>
      </c>
      <c r="R4278">
        <v>153.45432750000001</v>
      </c>
      <c r="S4278">
        <v>161.8721994</v>
      </c>
      <c r="T4278">
        <v>42.902074399999997</v>
      </c>
      <c r="U4278">
        <v>4.0860000000000001E-4</v>
      </c>
      <c r="V4278"/>
      <c r="W4278">
        <v>1.0870553000000001</v>
      </c>
      <c r="X4278"/>
      <c r="Y4278">
        <v>1.7501511000000001</v>
      </c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/>
      <c r="AV4278"/>
      <c r="AW4278"/>
      <c r="AX4278"/>
      <c r="AY4278"/>
      <c r="AZ4278"/>
      <c r="BA4278"/>
      <c r="BB4278"/>
      <c r="BC4278"/>
    </row>
    <row r="4279" spans="1:55" x14ac:dyDescent="0.2">
      <c r="A4279" s="3" t="str">
        <f t="shared" si="66"/>
        <v>United StatesAR4_FAO2007</v>
      </c>
      <c r="B4279" t="s">
        <v>196</v>
      </c>
      <c r="C4279" t="s">
        <v>312</v>
      </c>
      <c r="D4279" t="s">
        <v>142</v>
      </c>
      <c r="E4279" t="s">
        <v>37</v>
      </c>
      <c r="F4279">
        <v>6249.2066803999996</v>
      </c>
      <c r="G4279">
        <v>20.745548718662473</v>
      </c>
      <c r="H4279" t="s">
        <v>108</v>
      </c>
      <c r="I4279" t="s">
        <v>156</v>
      </c>
      <c r="J4279">
        <v>0.14731772610200533</v>
      </c>
      <c r="K4279">
        <v>0.96610960538971258</v>
      </c>
      <c r="L4279">
        <v>2.437731717688189E-2</v>
      </c>
      <c r="M4279"/>
      <c r="N4279">
        <v>1.1724592527528657E-2</v>
      </c>
      <c r="O4279">
        <v>-2.2115150941231709E-3</v>
      </c>
      <c r="P4279">
        <v>9.7307874999999999</v>
      </c>
      <c r="Q4279">
        <v>47.616010299999999</v>
      </c>
      <c r="R4279">
        <v>153.42594249999999</v>
      </c>
      <c r="S4279">
        <v>161.1194514</v>
      </c>
      <c r="T4279">
        <v>42.808906499999999</v>
      </c>
      <c r="U4279">
        <v>1.9457000000000001E-3</v>
      </c>
      <c r="V4279"/>
      <c r="W4279">
        <v>1.5591491000000002</v>
      </c>
      <c r="X4279"/>
      <c r="Y4279">
        <v>1.9712501999999998</v>
      </c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  <c r="AV4279"/>
      <c r="AW4279"/>
      <c r="AX4279"/>
      <c r="AY4279"/>
      <c r="AZ4279"/>
      <c r="BA4279"/>
      <c r="BB4279"/>
      <c r="BC4279"/>
    </row>
    <row r="4280" spans="1:55" x14ac:dyDescent="0.2">
      <c r="A4280" s="3" t="str">
        <f t="shared" si="66"/>
        <v>United StatesAR4_FAO2008</v>
      </c>
      <c r="B4280" t="s">
        <v>196</v>
      </c>
      <c r="C4280" t="s">
        <v>312</v>
      </c>
      <c r="D4280" t="s">
        <v>142</v>
      </c>
      <c r="E4280" t="s">
        <v>33</v>
      </c>
      <c r="F4280">
        <v>6061.8541559619998</v>
      </c>
      <c r="G4280">
        <v>19.934148104609218</v>
      </c>
      <c r="H4280" t="s">
        <v>108</v>
      </c>
      <c r="I4280" t="s">
        <v>156</v>
      </c>
      <c r="J4280">
        <v>0.14218983783814473</v>
      </c>
      <c r="K4280">
        <v>0.9683535843940877</v>
      </c>
      <c r="L4280">
        <v>2.4781801051952219E-2</v>
      </c>
      <c r="M4280"/>
      <c r="N4280">
        <v>9.8099234216173347E-3</v>
      </c>
      <c r="O4280">
        <v>-2.9453088676572752E-3</v>
      </c>
      <c r="P4280">
        <v>10.53815</v>
      </c>
      <c r="Q4280">
        <v>49.413694999999997</v>
      </c>
      <c r="R4280">
        <v>153.13384249999999</v>
      </c>
      <c r="S4280">
        <v>155.33759579999997</v>
      </c>
      <c r="T4280">
        <v>42.703826900000003</v>
      </c>
      <c r="U4280"/>
      <c r="V4280"/>
      <c r="W4280">
        <v>2.0689311000000004</v>
      </c>
      <c r="X4280"/>
      <c r="Y4280">
        <v>1.1612433999999998</v>
      </c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/>
      <c r="AV4280"/>
      <c r="AW4280"/>
      <c r="AX4280"/>
      <c r="AY4280"/>
      <c r="AZ4280"/>
      <c r="BA4280"/>
      <c r="BB4280"/>
      <c r="BC4280"/>
    </row>
    <row r="4281" spans="1:55" x14ac:dyDescent="0.2">
      <c r="A4281" s="3" t="str">
        <f t="shared" si="66"/>
        <v>United StatesAR4_FAO2009</v>
      </c>
      <c r="B4281" t="s">
        <v>196</v>
      </c>
      <c r="C4281" t="s">
        <v>312</v>
      </c>
      <c r="D4281" t="s">
        <v>142</v>
      </c>
      <c r="E4281" t="s">
        <v>31</v>
      </c>
      <c r="F4281">
        <v>5649.0856179910015</v>
      </c>
      <c r="G4281">
        <v>18.41463461881758</v>
      </c>
      <c r="H4281" t="s">
        <v>109</v>
      </c>
      <c r="I4281" t="s">
        <v>156</v>
      </c>
      <c r="J4281">
        <v>0.13271804027732464</v>
      </c>
      <c r="K4281">
        <v>0.96883443978432537</v>
      </c>
      <c r="L4281">
        <v>2.6102131962099585E-2</v>
      </c>
      <c r="M4281"/>
      <c r="N4281">
        <v>8.1865130487164921E-3</v>
      </c>
      <c r="O4281">
        <v>-3.1230847951414669E-3</v>
      </c>
      <c r="P4281">
        <v>10.9878125</v>
      </c>
      <c r="Q4281">
        <v>47.850566700000002</v>
      </c>
      <c r="R4281">
        <v>151.14837</v>
      </c>
      <c r="S4281">
        <v>159.52315479999999</v>
      </c>
      <c r="T4281">
        <v>42.660775000000001</v>
      </c>
      <c r="U4281">
        <v>2.9198000000000006E-3</v>
      </c>
      <c r="V4281"/>
      <c r="W4281">
        <v>1.0938615</v>
      </c>
      <c r="X4281"/>
      <c r="Y4281">
        <v>1.3324371000000002</v>
      </c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/>
      <c r="AW4281"/>
      <c r="AX4281"/>
      <c r="AY4281"/>
      <c r="AZ4281"/>
      <c r="BA4281"/>
      <c r="BB4281"/>
      <c r="BC4281"/>
    </row>
    <row r="4282" spans="1:55" x14ac:dyDescent="0.2">
      <c r="A4282" s="3" t="str">
        <f t="shared" si="66"/>
        <v>United StatesAR4_FAO2010</v>
      </c>
      <c r="B4282" t="s">
        <v>196</v>
      </c>
      <c r="C4282" t="s">
        <v>312</v>
      </c>
      <c r="D4282" t="s">
        <v>142</v>
      </c>
      <c r="E4282" t="s">
        <v>30</v>
      </c>
      <c r="F4282">
        <v>5910.2206148589985</v>
      </c>
      <c r="G4282">
        <v>19.106699003323477</v>
      </c>
      <c r="H4282" t="s">
        <v>109</v>
      </c>
      <c r="I4282" t="s">
        <v>156</v>
      </c>
      <c r="J4282">
        <v>0.13335836485390337</v>
      </c>
      <c r="K4282">
        <v>0.96880300637247896</v>
      </c>
      <c r="L4282">
        <v>2.5087595552393333E-2</v>
      </c>
      <c r="M4282"/>
      <c r="N4282">
        <v>8.7145475447245636E-3</v>
      </c>
      <c r="O4282">
        <v>-2.6051494695967944E-3</v>
      </c>
      <c r="P4282">
        <v>12.800812499999999</v>
      </c>
      <c r="Q4282">
        <v>47.703315099999998</v>
      </c>
      <c r="R4282">
        <v>150.21465250000003</v>
      </c>
      <c r="S4282">
        <v>161.75988320000002</v>
      </c>
      <c r="T4282">
        <v>42.645207199999994</v>
      </c>
      <c r="U4282">
        <v>1.271E-4</v>
      </c>
      <c r="V4282"/>
      <c r="W4282">
        <v>0.91288200000000008</v>
      </c>
      <c r="X4282"/>
      <c r="Y4282">
        <v>0.74140930000000005</v>
      </c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/>
      <c r="AW4282"/>
      <c r="AX4282"/>
      <c r="AY4282"/>
      <c r="AZ4282"/>
      <c r="BA4282"/>
      <c r="BB4282"/>
      <c r="BC4282"/>
    </row>
    <row r="4283" spans="1:55" x14ac:dyDescent="0.2">
      <c r="A4283" s="3" t="str">
        <f t="shared" si="66"/>
        <v>United StatesAR4_FAO2011</v>
      </c>
      <c r="B4283" t="s">
        <v>196</v>
      </c>
      <c r="C4283" t="s">
        <v>312</v>
      </c>
      <c r="D4283" t="s">
        <v>142</v>
      </c>
      <c r="E4283" t="s">
        <v>29</v>
      </c>
      <c r="F4283">
        <v>5688.0122850649996</v>
      </c>
      <c r="G4283">
        <v>18.25517921171501</v>
      </c>
      <c r="H4283" t="s">
        <v>146</v>
      </c>
      <c r="I4283" t="s">
        <v>156</v>
      </c>
      <c r="J4283">
        <v>0.12798109366789334</v>
      </c>
      <c r="K4283">
        <v>0.97118141156350779</v>
      </c>
      <c r="L4283">
        <v>2.4477978783656752E-2</v>
      </c>
      <c r="M4283"/>
      <c r="N4283">
        <v>1.013014753524597E-2</v>
      </c>
      <c r="O4283">
        <v>-5.789537882410478E-3</v>
      </c>
      <c r="P4283">
        <v>9.2668625000000002</v>
      </c>
      <c r="Q4283">
        <v>48.120922099999994</v>
      </c>
      <c r="R4283">
        <v>148.86346000000003</v>
      </c>
      <c r="S4283">
        <v>163.81629180000002</v>
      </c>
      <c r="T4283">
        <v>42.604638099999995</v>
      </c>
      <c r="U4283">
        <v>4.0860000000000001E-4</v>
      </c>
      <c r="V4283"/>
      <c r="W4283">
        <v>1.3306035000000003</v>
      </c>
      <c r="X4283"/>
      <c r="Y4283">
        <v>2.2008945000000004</v>
      </c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/>
      <c r="AV4283"/>
      <c r="AW4283"/>
      <c r="AX4283"/>
      <c r="AY4283"/>
      <c r="AZ4283"/>
      <c r="BA4283"/>
      <c r="BB4283"/>
      <c r="BC4283"/>
    </row>
    <row r="4284" spans="1:55" x14ac:dyDescent="0.2">
      <c r="A4284" s="3" t="str">
        <f t="shared" si="66"/>
        <v>United StatesAR4_FAO2012</v>
      </c>
      <c r="B4284" t="s">
        <v>196</v>
      </c>
      <c r="C4284" t="s">
        <v>312</v>
      </c>
      <c r="D4284" t="s">
        <v>142</v>
      </c>
      <c r="E4284" t="s">
        <v>28</v>
      </c>
      <c r="F4284">
        <v>5474.2182225879997</v>
      </c>
      <c r="G4284">
        <v>17.440611057527246</v>
      </c>
      <c r="H4284" t="s">
        <v>207</v>
      </c>
      <c r="I4284" t="s">
        <v>156</v>
      </c>
      <c r="J4284">
        <v>0.12181412997349712</v>
      </c>
      <c r="K4284">
        <v>0.97103364971207973</v>
      </c>
      <c r="L4284">
        <v>2.5631252532834967E-2</v>
      </c>
      <c r="M4284"/>
      <c r="N4284">
        <v>1.0152054091611731E-2</v>
      </c>
      <c r="O4284">
        <v>-6.8169563365264802E-3</v>
      </c>
      <c r="P4284">
        <v>9.4863999999999997</v>
      </c>
      <c r="Q4284">
        <v>47.943439700000006</v>
      </c>
      <c r="R4284">
        <v>146.62841500000002</v>
      </c>
      <c r="S4284">
        <v>162.2353124</v>
      </c>
      <c r="T4284">
        <v>42.542871300000002</v>
      </c>
      <c r="U4284">
        <v>2.8149999999999996E-4</v>
      </c>
      <c r="V4284"/>
      <c r="W4284">
        <v>1.1738767000000003</v>
      </c>
      <c r="X4284"/>
      <c r="Y4284">
        <v>1.6169669</v>
      </c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/>
      <c r="AW4284"/>
      <c r="AX4284"/>
      <c r="AY4284"/>
      <c r="AZ4284"/>
      <c r="BA4284"/>
      <c r="BB4284"/>
      <c r="BC4284"/>
    </row>
    <row r="4285" spans="1:55" x14ac:dyDescent="0.2">
      <c r="A4285" s="3" t="str">
        <f t="shared" si="66"/>
        <v>United StatesAR4_FAO2013</v>
      </c>
      <c r="B4285" t="s">
        <v>196</v>
      </c>
      <c r="C4285" t="s">
        <v>312</v>
      </c>
      <c r="D4285" t="s">
        <v>142</v>
      </c>
      <c r="E4285" t="s">
        <v>27</v>
      </c>
      <c r="F4285">
        <v>5615.592550882001</v>
      </c>
      <c r="G4285">
        <v>17.767491908368889</v>
      </c>
      <c r="H4285" t="s">
        <v>143</v>
      </c>
      <c r="I4285" t="s">
        <v>156</v>
      </c>
      <c r="J4285">
        <v>0.12332566344916261</v>
      </c>
      <c r="K4285">
        <v>0.97283233256336621</v>
      </c>
      <c r="L4285">
        <v>2.4295371359977221E-2</v>
      </c>
      <c r="M4285"/>
      <c r="N4285">
        <v>9.8490602106296177E-3</v>
      </c>
      <c r="O4285">
        <v>-6.9767641339730834E-3</v>
      </c>
      <c r="P4285">
        <v>8.7428249999999998</v>
      </c>
      <c r="Q4285">
        <v>47.344284699999996</v>
      </c>
      <c r="R4285">
        <v>145.1266875</v>
      </c>
      <c r="S4285">
        <v>164.06634359999998</v>
      </c>
      <c r="T4285">
        <v>42.422483399999997</v>
      </c>
      <c r="U4285"/>
      <c r="V4285"/>
      <c r="W4285">
        <v>1.2848609999999998</v>
      </c>
      <c r="X4285"/>
      <c r="Y4285">
        <v>0.81363669999999999</v>
      </c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/>
      <c r="AV4285"/>
      <c r="AW4285"/>
      <c r="AX4285"/>
      <c r="AY4285"/>
      <c r="AZ4285"/>
      <c r="BA4285"/>
      <c r="BB4285"/>
      <c r="BC4285"/>
    </row>
    <row r="4286" spans="1:55" x14ac:dyDescent="0.2">
      <c r="A4286" s="3" t="str">
        <f t="shared" si="66"/>
        <v>United StatesAR4_FAO2014</v>
      </c>
      <c r="B4286" t="s">
        <v>196</v>
      </c>
      <c r="C4286" t="s">
        <v>312</v>
      </c>
      <c r="D4286" t="s">
        <v>142</v>
      </c>
      <c r="E4286" t="s">
        <v>24</v>
      </c>
      <c r="F4286">
        <v>5657.3136856239998</v>
      </c>
      <c r="G4286">
        <v>17.768707919692115</v>
      </c>
      <c r="H4286" t="s">
        <v>146</v>
      </c>
      <c r="I4286" t="s">
        <v>156</v>
      </c>
      <c r="J4286">
        <v>0.12260153714584691</v>
      </c>
      <c r="K4286">
        <v>0.97232078786404985</v>
      </c>
      <c r="L4286">
        <v>2.4057694825700301E-2</v>
      </c>
      <c r="M4286"/>
      <c r="N4286">
        <v>1.0639611498820555E-2</v>
      </c>
      <c r="O4286">
        <v>-7.0180941885708255E-3</v>
      </c>
      <c r="P4286">
        <v>10.385899999999999</v>
      </c>
      <c r="Q4286">
        <v>48.119922300000006</v>
      </c>
      <c r="R4286">
        <v>143.20081250000001</v>
      </c>
      <c r="S4286">
        <v>163.04742199999998</v>
      </c>
      <c r="T4286">
        <v>42.367130700000004</v>
      </c>
      <c r="U4286">
        <v>1.2555999999999999E-3</v>
      </c>
      <c r="V4286"/>
      <c r="W4286">
        <v>1.3373348999999999</v>
      </c>
      <c r="X4286"/>
      <c r="Y4286">
        <v>0.94669879999999984</v>
      </c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/>
      <c r="AU4286"/>
      <c r="AV4286"/>
      <c r="AW4286"/>
      <c r="AX4286"/>
      <c r="AY4286"/>
      <c r="AZ4286"/>
      <c r="BA4286"/>
      <c r="BB4286"/>
      <c r="BC4286"/>
    </row>
    <row r="4287" spans="1:55" x14ac:dyDescent="0.2">
      <c r="A4287" s="3" t="str">
        <f t="shared" si="66"/>
        <v>United StatesAR4_FAO2015</v>
      </c>
      <c r="B4287" t="s">
        <v>196</v>
      </c>
      <c r="C4287" t="s">
        <v>312</v>
      </c>
      <c r="D4287" t="s">
        <v>142</v>
      </c>
      <c r="E4287" t="s">
        <v>22</v>
      </c>
      <c r="F4287">
        <v>5544.0729742830008</v>
      </c>
      <c r="G4287">
        <v>17.285310105708572</v>
      </c>
      <c r="H4287" t="s">
        <v>197</v>
      </c>
      <c r="I4287" t="s">
        <v>156</v>
      </c>
      <c r="J4287">
        <v>0.12036859504023444</v>
      </c>
      <c r="K4287">
        <v>0.97164543558279359</v>
      </c>
      <c r="L4287">
        <v>2.4386418063064019E-2</v>
      </c>
      <c r="M4287"/>
      <c r="N4287">
        <v>1.0852051395983097E-2</v>
      </c>
      <c r="O4287">
        <v>-6.8839050418407852E-3</v>
      </c>
      <c r="P4287">
        <v>9.1181999999999999</v>
      </c>
      <c r="Q4287">
        <v>48.567338100000001</v>
      </c>
      <c r="R4287">
        <v>144.17005749999998</v>
      </c>
      <c r="S4287">
        <v>163.08067879999999</v>
      </c>
      <c r="T4287">
        <v>42.327988400000002</v>
      </c>
      <c r="U4287">
        <v>1.9457000000000001E-3</v>
      </c>
      <c r="V4287"/>
      <c r="W4287">
        <v>2.2357301999999999</v>
      </c>
      <c r="X4287"/>
      <c r="Y4287">
        <v>1.5223179</v>
      </c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  <c r="AV4287"/>
      <c r="AW4287"/>
      <c r="AX4287"/>
      <c r="AY4287"/>
      <c r="AZ4287"/>
      <c r="BA4287"/>
      <c r="BB4287"/>
      <c r="BC4287"/>
    </row>
    <row r="4288" spans="1:55" x14ac:dyDescent="0.2">
      <c r="A4288" s="3" t="str">
        <f t="shared" si="66"/>
        <v>United StatesAR4_FAO2016</v>
      </c>
      <c r="B4288" t="s">
        <v>196</v>
      </c>
      <c r="C4288" t="s">
        <v>312</v>
      </c>
      <c r="D4288" t="s">
        <v>142</v>
      </c>
      <c r="E4288" t="s">
        <v>21</v>
      </c>
      <c r="F4288">
        <v>5622.083916423001</v>
      </c>
      <c r="G4288">
        <v>17.401966682054891</v>
      </c>
      <c r="H4288" t="s">
        <v>205</v>
      </c>
      <c r="I4288" t="s">
        <v>156</v>
      </c>
      <c r="J4288">
        <v>0.12054668438048308</v>
      </c>
      <c r="K4288">
        <v>0.93750486089390406</v>
      </c>
      <c r="L4288">
        <v>2.3306182518592893E-2</v>
      </c>
      <c r="M4288"/>
      <c r="N4288">
        <v>1.0867733146693027E-2</v>
      </c>
      <c r="O4288">
        <v>2.8321223440810006E-2</v>
      </c>
      <c r="P4288">
        <v>10.96655</v>
      </c>
      <c r="Q4288">
        <v>49.741656199999994</v>
      </c>
      <c r="R4288">
        <v>147.90438750000001</v>
      </c>
      <c r="S4288">
        <v>167.12799559999999</v>
      </c>
      <c r="T4288">
        <v>42.108913299999998</v>
      </c>
      <c r="U4288">
        <v>1.9457000000000001E-3</v>
      </c>
      <c r="V4288"/>
      <c r="W4288">
        <v>1.4391213999999999</v>
      </c>
      <c r="X4288">
        <v>59.727286699999993</v>
      </c>
      <c r="Y4288">
        <v>1.2144796999999998</v>
      </c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/>
      <c r="AW4288"/>
      <c r="AX4288"/>
      <c r="AY4288"/>
      <c r="AZ4288"/>
      <c r="BA4288"/>
      <c r="BB4288"/>
      <c r="BC4288"/>
    </row>
    <row r="4289" spans="1:55" x14ac:dyDescent="0.2">
      <c r="A4289" s="3" t="str">
        <f t="shared" si="66"/>
        <v>United StatesAR4_FAO2017</v>
      </c>
      <c r="B4289" t="s">
        <v>196</v>
      </c>
      <c r="C4289" t="s">
        <v>312</v>
      </c>
      <c r="D4289" t="s">
        <v>142</v>
      </c>
      <c r="E4289" t="s">
        <v>20</v>
      </c>
      <c r="F4289">
        <v>5563.4948711249999</v>
      </c>
      <c r="G4289">
        <v>17.112015430475402</v>
      </c>
      <c r="H4289" t="s">
        <v>205</v>
      </c>
      <c r="I4289" t="s">
        <v>156</v>
      </c>
      <c r="J4289">
        <v>0.11763127787665288</v>
      </c>
      <c r="K4289">
        <v>0.93636523815947881</v>
      </c>
      <c r="L4289">
        <v>2.3750313237240556E-2</v>
      </c>
      <c r="M4289"/>
      <c r="N4289">
        <v>1.1264591896590953E-2</v>
      </c>
      <c r="O4289">
        <v>2.8619856706689605E-2</v>
      </c>
      <c r="P4289">
        <v>8.4063874999999992</v>
      </c>
      <c r="Q4289">
        <v>50.648851100000002</v>
      </c>
      <c r="R4289">
        <v>150.438715</v>
      </c>
      <c r="S4289">
        <v>164.76434899999998</v>
      </c>
      <c r="T4289">
        <v>42.059961600000001</v>
      </c>
      <c r="U4289">
        <v>3.4828000000000003E-3</v>
      </c>
      <c r="V4289"/>
      <c r="W4289">
        <v>2.6655941000000003</v>
      </c>
      <c r="X4289">
        <v>59.727286699999993</v>
      </c>
      <c r="Y4289">
        <v>1.7503155000000001</v>
      </c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/>
      <c r="AW4289"/>
      <c r="AX4289"/>
      <c r="AY4289"/>
      <c r="AZ4289"/>
      <c r="BA4289"/>
      <c r="BB4289"/>
      <c r="BC4289"/>
    </row>
    <row r="4290" spans="1:55" x14ac:dyDescent="0.2">
      <c r="A4290" s="3" t="str">
        <f t="shared" si="66"/>
        <v>United StatesAR4_FAO2018</v>
      </c>
      <c r="B4290" t="s">
        <v>196</v>
      </c>
      <c r="C4290" t="s">
        <v>312</v>
      </c>
      <c r="D4290" t="s">
        <v>142</v>
      </c>
      <c r="E4290" t="s">
        <v>19</v>
      </c>
      <c r="F4290">
        <v>5765.8530918169999</v>
      </c>
      <c r="G4290">
        <v>17.641307256796505</v>
      </c>
      <c r="H4290" t="s">
        <v>245</v>
      </c>
      <c r="I4290" t="s">
        <v>156</v>
      </c>
      <c r="J4290">
        <v>0.11900682187574324</v>
      </c>
      <c r="K4290">
        <v>0.93779439293622857</v>
      </c>
      <c r="L4290">
        <v>2.3108493340577272E-2</v>
      </c>
      <c r="M4290"/>
      <c r="N4290">
        <v>1.0754989722164111E-2</v>
      </c>
      <c r="O4290">
        <v>2.8342124001030065E-2</v>
      </c>
      <c r="P4290">
        <v>10.304437500000001</v>
      </c>
      <c r="Q4290">
        <v>51.413959699999992</v>
      </c>
      <c r="R4290">
        <v>151.537285</v>
      </c>
      <c r="S4290">
        <v>165.48798240000002</v>
      </c>
      <c r="T4290">
        <v>42.160856699999997</v>
      </c>
      <c r="U4290">
        <v>3.4828000000000003E-3</v>
      </c>
      <c r="V4290"/>
      <c r="W4290">
        <v>2.4585533000000002</v>
      </c>
      <c r="X4290">
        <v>59.727286699999993</v>
      </c>
      <c r="Y4290">
        <v>1.5404122000000002</v>
      </c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/>
      <c r="AW4290"/>
      <c r="AX4290"/>
      <c r="AY4290"/>
      <c r="AZ4290"/>
      <c r="BA4290"/>
      <c r="BB4290"/>
      <c r="BC4290"/>
    </row>
    <row r="4291" spans="1:55" x14ac:dyDescent="0.2">
      <c r="A4291" s="3" t="str">
        <f t="shared" ref="A4291:A4354" si="67">C4291&amp;D4291&amp;E4291</f>
        <v>United StatesAR4_FAO2019</v>
      </c>
      <c r="B4291" t="s">
        <v>196</v>
      </c>
      <c r="C4291" t="s">
        <v>312</v>
      </c>
      <c r="D4291" t="s">
        <v>142</v>
      </c>
      <c r="E4291" t="s">
        <v>18</v>
      </c>
      <c r="F4291">
        <v>5645.4434438199996</v>
      </c>
      <c r="G4291">
        <v>17.194421015313214</v>
      </c>
      <c r="H4291" t="s">
        <v>235</v>
      </c>
      <c r="I4291" t="s">
        <v>156</v>
      </c>
      <c r="J4291">
        <v>0.11591525552730399</v>
      </c>
      <c r="K4291">
        <v>0.93642776738594802</v>
      </c>
      <c r="L4291">
        <v>2.3797175740918376E-2</v>
      </c>
      <c r="M4291"/>
      <c r="N4291">
        <v>1.1448681205504388E-2</v>
      </c>
      <c r="O4291">
        <v>2.8326375667629272E-2</v>
      </c>
      <c r="P4291">
        <v>8.7711749999999995</v>
      </c>
      <c r="Q4291">
        <v>52.298763200000003</v>
      </c>
      <c r="R4291">
        <v>152.19100500000002</v>
      </c>
      <c r="S4291">
        <v>163.71443539999999</v>
      </c>
      <c r="T4291">
        <v>42.374163899999999</v>
      </c>
      <c r="U4291">
        <v>4.0860000000000001E-4</v>
      </c>
      <c r="V4291"/>
      <c r="W4291">
        <v>1.1912633999999998</v>
      </c>
      <c r="X4291">
        <v>59.727286699999993</v>
      </c>
      <c r="Y4291">
        <v>0.98882640000000011</v>
      </c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/>
      <c r="AW4291"/>
      <c r="AX4291"/>
      <c r="AY4291"/>
      <c r="AZ4291"/>
      <c r="BA4291"/>
      <c r="BB4291"/>
      <c r="BC4291"/>
    </row>
    <row r="4292" spans="1:55" x14ac:dyDescent="0.2">
      <c r="A4292" s="3" t="str">
        <f t="shared" si="67"/>
        <v>United StatesAR4_FAO2020</v>
      </c>
      <c r="B4292" t="s">
        <v>196</v>
      </c>
      <c r="C4292" t="s">
        <v>312</v>
      </c>
      <c r="D4292" t="s">
        <v>142</v>
      </c>
      <c r="E4292" t="s">
        <v>107</v>
      </c>
      <c r="F4292">
        <v>5110.7227937219996</v>
      </c>
      <c r="G4292">
        <v>15.416426304139927</v>
      </c>
      <c r="H4292" t="s">
        <v>197</v>
      </c>
      <c r="I4292" t="s">
        <v>156</v>
      </c>
      <c r="J4292">
        <v>0.11039595807032188</v>
      </c>
      <c r="K4292">
        <v>0.92828327645313935</v>
      </c>
      <c r="L4292">
        <v>2.6503304351859536E-2</v>
      </c>
      <c r="M4292"/>
      <c r="N4292">
        <v>1.2740678058685943E-2</v>
      </c>
      <c r="O4292">
        <v>3.2472741136315167E-2</v>
      </c>
      <c r="P4292">
        <v>10.577087499999999</v>
      </c>
      <c r="Q4292">
        <v>51.856003300000005</v>
      </c>
      <c r="R4292">
        <v>150.81501</v>
      </c>
      <c r="S4292">
        <v>164.47364999999999</v>
      </c>
      <c r="T4292">
        <v>42.3700659</v>
      </c>
      <c r="U4292">
        <v>2.8149999999999996E-4</v>
      </c>
      <c r="V4292"/>
      <c r="W4292">
        <v>5.4066394000000004</v>
      </c>
      <c r="X4292">
        <v>59.727286699999993</v>
      </c>
      <c r="Y4292">
        <v>2.0318184000000001</v>
      </c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  <c r="AV4292"/>
      <c r="AW4292"/>
      <c r="AX4292"/>
      <c r="AY4292"/>
      <c r="AZ4292"/>
      <c r="BA4292"/>
      <c r="BB4292"/>
      <c r="BC4292"/>
    </row>
    <row r="4293" spans="1:55" x14ac:dyDescent="0.2">
      <c r="A4293" s="3" t="str">
        <f t="shared" si="67"/>
        <v>United StatesAR5_FAO1990</v>
      </c>
      <c r="B4293" t="s">
        <v>196</v>
      </c>
      <c r="C4293" t="s">
        <v>312</v>
      </c>
      <c r="D4293" t="s">
        <v>145</v>
      </c>
      <c r="E4293" t="s">
        <v>79</v>
      </c>
      <c r="F4293">
        <v>5403.6747540585438</v>
      </c>
      <c r="G4293">
        <v>21.647343209794546</v>
      </c>
      <c r="H4293" t="s">
        <v>103</v>
      </c>
      <c r="I4293" t="s">
        <v>248</v>
      </c>
      <c r="J4293">
        <v>0.16409906425432111</v>
      </c>
      <c r="K4293">
        <v>0.95562249157249335</v>
      </c>
      <c r="L4293">
        <v>4.1157719875634657E-2</v>
      </c>
      <c r="M4293"/>
      <c r="N4293">
        <v>1.1449162065997795E-2</v>
      </c>
      <c r="O4293">
        <v>-8.229373514125865E-3</v>
      </c>
      <c r="P4293">
        <v>11.195519999999998</v>
      </c>
      <c r="Q4293">
        <v>47.024695999999999</v>
      </c>
      <c r="R4293">
        <v>170.82298800000001</v>
      </c>
      <c r="S4293">
        <v>129.5083885</v>
      </c>
      <c r="T4293">
        <v>43.330255899999997</v>
      </c>
      <c r="U4293">
        <v>9.8650999999999999E-3</v>
      </c>
      <c r="V4293"/>
      <c r="W4293">
        <v>1.9995745999999999</v>
      </c>
      <c r="X4293">
        <v>61.079685299999994</v>
      </c>
      <c r="Y4293">
        <v>1.3911503000000001</v>
      </c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/>
      <c r="AW4293"/>
      <c r="AX4293"/>
      <c r="AY4293"/>
      <c r="AZ4293"/>
      <c r="BA4293"/>
      <c r="BB4293"/>
      <c r="BC4293"/>
    </row>
    <row r="4294" spans="1:55" x14ac:dyDescent="0.2">
      <c r="A4294" s="3" t="str">
        <f t="shared" si="67"/>
        <v>United StatesAR5_FAO1991</v>
      </c>
      <c r="B4294" t="s">
        <v>196</v>
      </c>
      <c r="C4294" t="s">
        <v>312</v>
      </c>
      <c r="D4294" t="s">
        <v>145</v>
      </c>
      <c r="E4294" t="s">
        <v>78</v>
      </c>
      <c r="F4294">
        <v>5368.0951925795625</v>
      </c>
      <c r="G4294">
        <v>21.219361108460962</v>
      </c>
      <c r="H4294" t="s">
        <v>108</v>
      </c>
      <c r="I4294" t="s">
        <v>248</v>
      </c>
      <c r="J4294">
        <v>0.16210976519409973</v>
      </c>
      <c r="K4294">
        <v>0.95477124656235313</v>
      </c>
      <c r="L4294">
        <v>4.1958555300954499E-2</v>
      </c>
      <c r="M4294"/>
      <c r="N4294">
        <v>1.1316005234096913E-2</v>
      </c>
      <c r="O4294">
        <v>-8.0458070974045656E-3</v>
      </c>
      <c r="P4294">
        <v>11.029311999999999</v>
      </c>
      <c r="Q4294">
        <v>48.206057899999998</v>
      </c>
      <c r="R4294">
        <v>171.45504600000001</v>
      </c>
      <c r="S4294">
        <v>129.23864499999999</v>
      </c>
      <c r="T4294">
        <v>43.330255899999997</v>
      </c>
      <c r="U4294">
        <v>9.8650999999999999E-3</v>
      </c>
      <c r="V4294"/>
      <c r="W4294">
        <v>1.9995745999999999</v>
      </c>
      <c r="X4294">
        <v>61.079685299999994</v>
      </c>
      <c r="Y4294">
        <v>1.3911503000000001</v>
      </c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/>
      <c r="AW4294"/>
      <c r="AX4294"/>
      <c r="AY4294"/>
      <c r="AZ4294"/>
      <c r="BA4294"/>
      <c r="BB4294"/>
      <c r="BC4294"/>
    </row>
    <row r="4295" spans="1:55" x14ac:dyDescent="0.2">
      <c r="A4295" s="3" t="str">
        <f t="shared" si="67"/>
        <v>United StatesAR5_FAO1992</v>
      </c>
      <c r="B4295" t="s">
        <v>196</v>
      </c>
      <c r="C4295" t="s">
        <v>312</v>
      </c>
      <c r="D4295" t="s">
        <v>145</v>
      </c>
      <c r="E4295" t="s">
        <v>76</v>
      </c>
      <c r="F4295">
        <v>5447.6736185178261</v>
      </c>
      <c r="G4295">
        <v>21.237334486686208</v>
      </c>
      <c r="H4295" t="s">
        <v>102</v>
      </c>
      <c r="I4295" t="s">
        <v>248</v>
      </c>
      <c r="J4295">
        <v>0.16501362936756017</v>
      </c>
      <c r="K4295">
        <v>0.95431277018651295</v>
      </c>
      <c r="L4295">
        <v>4.1376432395816121E-2</v>
      </c>
      <c r="M4295"/>
      <c r="N4295">
        <v>1.0896615881178901E-2</v>
      </c>
      <c r="O4295">
        <v>-6.5858184635079701E-3</v>
      </c>
      <c r="P4295">
        <v>12.421402</v>
      </c>
      <c r="Q4295">
        <v>48.4162508</v>
      </c>
      <c r="R4295">
        <v>172.86402000000001</v>
      </c>
      <c r="S4295">
        <v>133.333054</v>
      </c>
      <c r="T4295">
        <v>43.330255899999997</v>
      </c>
      <c r="U4295">
        <v>9.8650999999999999E-3</v>
      </c>
      <c r="V4295"/>
      <c r="W4295">
        <v>1.9995745999999999</v>
      </c>
      <c r="X4295">
        <v>61.079685299999994</v>
      </c>
      <c r="Y4295">
        <v>1.3911503000000001</v>
      </c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/>
      <c r="AV4295"/>
      <c r="AW4295"/>
      <c r="AX4295"/>
      <c r="AY4295"/>
      <c r="AZ4295"/>
      <c r="BA4295"/>
      <c r="BB4295"/>
      <c r="BC4295"/>
    </row>
    <row r="4296" spans="1:55" x14ac:dyDescent="0.2">
      <c r="A4296" s="3" t="str">
        <f t="shared" si="67"/>
        <v>United StatesAR5_FAO1993</v>
      </c>
      <c r="B4296" t="s">
        <v>196</v>
      </c>
      <c r="C4296" t="s">
        <v>312</v>
      </c>
      <c r="D4296" t="s">
        <v>145</v>
      </c>
      <c r="E4296" t="s">
        <v>73</v>
      </c>
      <c r="F4296">
        <v>5557.9602009001565</v>
      </c>
      <c r="G4296">
        <v>21.383431764896589</v>
      </c>
      <c r="H4296" t="s">
        <v>108</v>
      </c>
      <c r="I4296" t="s">
        <v>248</v>
      </c>
      <c r="J4296">
        <v>0.16755802212342397</v>
      </c>
      <c r="K4296">
        <v>0.95482200368461256</v>
      </c>
      <c r="L4296">
        <v>4.0174728953737741E-2</v>
      </c>
      <c r="M4296"/>
      <c r="N4296">
        <v>1.1286670109719734E-2</v>
      </c>
      <c r="O4296">
        <v>-6.2834027480700456E-3</v>
      </c>
      <c r="P4296">
        <v>11.235602</v>
      </c>
      <c r="Q4296">
        <v>48.426080800000001</v>
      </c>
      <c r="R4296">
        <v>174.89794279999998</v>
      </c>
      <c r="S4296">
        <v>133.9184655</v>
      </c>
      <c r="T4296">
        <v>43.143078299999999</v>
      </c>
      <c r="U4296">
        <v>9.8650999999999999E-3</v>
      </c>
      <c r="V4296"/>
      <c r="W4296">
        <v>1.9995745999999999</v>
      </c>
      <c r="X4296">
        <v>61.079685299999994</v>
      </c>
      <c r="Y4296">
        <v>1.3911503000000001</v>
      </c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/>
      <c r="AV4296"/>
      <c r="AW4296"/>
      <c r="AX4296"/>
      <c r="AY4296"/>
      <c r="AZ4296"/>
      <c r="BA4296"/>
      <c r="BB4296"/>
      <c r="BC4296"/>
    </row>
    <row r="4297" spans="1:55" x14ac:dyDescent="0.2">
      <c r="A4297" s="3" t="str">
        <f t="shared" si="67"/>
        <v>United StatesAR5_FAO1994</v>
      </c>
      <c r="B4297" t="s">
        <v>196</v>
      </c>
      <c r="C4297" t="s">
        <v>312</v>
      </c>
      <c r="D4297" t="s">
        <v>145</v>
      </c>
      <c r="E4297" t="s">
        <v>70</v>
      </c>
      <c r="F4297">
        <v>5649.9324125074836</v>
      </c>
      <c r="G4297">
        <v>21.472345615817073</v>
      </c>
      <c r="H4297" t="s">
        <v>103</v>
      </c>
      <c r="I4297" t="s">
        <v>248</v>
      </c>
      <c r="J4297">
        <v>0.16897660902775199</v>
      </c>
      <c r="K4297">
        <v>0.95346616930539874</v>
      </c>
      <c r="L4297">
        <v>3.9569043684822294E-2</v>
      </c>
      <c r="M4297"/>
      <c r="N4297">
        <v>1.1420100465259481E-2</v>
      </c>
      <c r="O4297">
        <v>-4.4553134554805116E-3</v>
      </c>
      <c r="P4297">
        <v>13.151110000000001</v>
      </c>
      <c r="Q4297">
        <v>49.165725700000003</v>
      </c>
      <c r="R4297">
        <v>177.36670280000001</v>
      </c>
      <c r="S4297">
        <v>138.31993</v>
      </c>
      <c r="T4297">
        <v>42.958031499999997</v>
      </c>
      <c r="U4297">
        <v>9.8650999999999999E-3</v>
      </c>
      <c r="V4297"/>
      <c r="W4297">
        <v>1.9995745999999999</v>
      </c>
      <c r="X4297">
        <v>61.079685299999994</v>
      </c>
      <c r="Y4297">
        <v>1.3911503000000001</v>
      </c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/>
      <c r="AV4297"/>
      <c r="AW4297"/>
      <c r="AX4297"/>
      <c r="AY4297"/>
      <c r="AZ4297"/>
      <c r="BA4297"/>
      <c r="BB4297"/>
      <c r="BC4297"/>
    </row>
    <row r="4298" spans="1:55" x14ac:dyDescent="0.2">
      <c r="A4298" s="3" t="str">
        <f t="shared" si="67"/>
        <v>United StatesAR5_FAO1995</v>
      </c>
      <c r="B4298" t="s">
        <v>196</v>
      </c>
      <c r="C4298" t="s">
        <v>312</v>
      </c>
      <c r="D4298" t="s">
        <v>145</v>
      </c>
      <c r="E4298" t="s">
        <v>68</v>
      </c>
      <c r="F4298">
        <v>5700.2038392981485</v>
      </c>
      <c r="G4298">
        <v>21.406965048926867</v>
      </c>
      <c r="H4298" t="s">
        <v>103</v>
      </c>
      <c r="I4298" t="s">
        <v>248</v>
      </c>
      <c r="J4298">
        <v>0.16663827716877697</v>
      </c>
      <c r="K4298">
        <v>0.95432565846721806</v>
      </c>
      <c r="L4298">
        <v>3.8278719100714599E-2</v>
      </c>
      <c r="M4298"/>
      <c r="N4298">
        <v>1.200695543717554E-2</v>
      </c>
      <c r="O4298">
        <v>-4.6113330051082016E-3</v>
      </c>
      <c r="P4298">
        <v>12.266757999999999</v>
      </c>
      <c r="Q4298">
        <v>48.925824900000002</v>
      </c>
      <c r="R4298">
        <v>179.73671240000002</v>
      </c>
      <c r="S4298">
        <v>136.02190299999998</v>
      </c>
      <c r="T4298">
        <v>43.046069199999998</v>
      </c>
      <c r="U4298">
        <v>9.8650999999999999E-3</v>
      </c>
      <c r="V4298"/>
      <c r="W4298">
        <v>1.9995745999999999</v>
      </c>
      <c r="X4298">
        <v>61.079685299999994</v>
      </c>
      <c r="Y4298">
        <v>1.3911503000000001</v>
      </c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/>
      <c r="AU4298"/>
      <c r="AV4298"/>
      <c r="AW4298"/>
      <c r="AX4298"/>
      <c r="AY4298"/>
      <c r="AZ4298"/>
      <c r="BA4298"/>
      <c r="BB4298"/>
      <c r="BC4298"/>
    </row>
    <row r="4299" spans="1:55" x14ac:dyDescent="0.2">
      <c r="A4299" s="3" t="str">
        <f t="shared" si="67"/>
        <v>United StatesAR5_FAO1996</v>
      </c>
      <c r="B4299" t="s">
        <v>196</v>
      </c>
      <c r="C4299" t="s">
        <v>312</v>
      </c>
      <c r="D4299" t="s">
        <v>145</v>
      </c>
      <c r="E4299" t="s">
        <v>65</v>
      </c>
      <c r="F4299">
        <v>5861.523068985467</v>
      </c>
      <c r="G4299">
        <v>21.758179725552413</v>
      </c>
      <c r="H4299" t="s">
        <v>108</v>
      </c>
      <c r="I4299" t="s">
        <v>248</v>
      </c>
      <c r="J4299">
        <v>0.16955969061805065</v>
      </c>
      <c r="K4299">
        <v>0.95525288601535707</v>
      </c>
      <c r="L4299">
        <v>3.6575766931435737E-2</v>
      </c>
      <c r="M4299"/>
      <c r="N4299">
        <v>1.1779689108860066E-2</v>
      </c>
      <c r="O4299">
        <v>-3.6083420556529159E-3</v>
      </c>
      <c r="P4299">
        <v>11.120550000000001</v>
      </c>
      <c r="Q4299">
        <v>48.335862499999998</v>
      </c>
      <c r="R4299">
        <v>180.48408840000002</v>
      </c>
      <c r="S4299">
        <v>140.29865849999999</v>
      </c>
      <c r="T4299">
        <v>42.9676489</v>
      </c>
      <c r="U4299">
        <v>3.1802900000000002E-2</v>
      </c>
      <c r="V4299"/>
      <c r="W4299">
        <v>3.2862632000000005</v>
      </c>
      <c r="X4299">
        <v>61.079685299999994</v>
      </c>
      <c r="Y4299">
        <v>1.6948824</v>
      </c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/>
      <c r="AW4299"/>
      <c r="AX4299"/>
      <c r="AY4299"/>
      <c r="AZ4299"/>
      <c r="BA4299"/>
      <c r="BB4299"/>
      <c r="BC4299"/>
    </row>
    <row r="4300" spans="1:55" x14ac:dyDescent="0.2">
      <c r="A4300" s="3" t="str">
        <f t="shared" si="67"/>
        <v>United StatesAR5_FAO1997</v>
      </c>
      <c r="B4300" t="s">
        <v>196</v>
      </c>
      <c r="C4300" t="s">
        <v>312</v>
      </c>
      <c r="D4300" t="s">
        <v>145</v>
      </c>
      <c r="E4300" t="s">
        <v>64</v>
      </c>
      <c r="F4300">
        <v>6114.6523224044831</v>
      </c>
      <c r="G4300">
        <v>22.426170325370276</v>
      </c>
      <c r="H4300" t="s">
        <v>96</v>
      </c>
      <c r="I4300" t="s">
        <v>248</v>
      </c>
      <c r="J4300">
        <v>0.17018402723739098</v>
      </c>
      <c r="K4300">
        <v>0.9600519635742033</v>
      </c>
      <c r="L4300">
        <v>3.338575899610368E-2</v>
      </c>
      <c r="M4300"/>
      <c r="N4300">
        <v>1.0534556018780334E-2</v>
      </c>
      <c r="O4300">
        <v>-3.9722785890872513E-3</v>
      </c>
      <c r="P4300">
        <v>12.30635</v>
      </c>
      <c r="Q4300">
        <v>49.66825690000001</v>
      </c>
      <c r="R4300">
        <v>177.51133679999998</v>
      </c>
      <c r="S4300">
        <v>140.29701550000001</v>
      </c>
      <c r="T4300">
        <v>42.928918700000004</v>
      </c>
      <c r="U4300">
        <v>2.0094500000000001E-2</v>
      </c>
      <c r="V4300"/>
      <c r="W4300">
        <v>1.5530567999999998</v>
      </c>
      <c r="X4300">
        <v>61.079685299999994</v>
      </c>
      <c r="Y4300">
        <v>0.75718569999999996</v>
      </c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/>
      <c r="AW4300"/>
      <c r="AX4300"/>
      <c r="AY4300"/>
      <c r="AZ4300"/>
      <c r="BA4300"/>
      <c r="BB4300"/>
      <c r="BC4300"/>
    </row>
    <row r="4301" spans="1:55" x14ac:dyDescent="0.2">
      <c r="A4301" s="3" t="str">
        <f t="shared" si="67"/>
        <v>United StatesAR5_FAO1998</v>
      </c>
      <c r="B4301" t="s">
        <v>196</v>
      </c>
      <c r="C4301" t="s">
        <v>312</v>
      </c>
      <c r="D4301" t="s">
        <v>145</v>
      </c>
      <c r="E4301" t="s">
        <v>62</v>
      </c>
      <c r="F4301">
        <v>6146.460254659256</v>
      </c>
      <c r="G4301">
        <v>22.281570159066955</v>
      </c>
      <c r="H4301" t="s">
        <v>96</v>
      </c>
      <c r="I4301" t="s">
        <v>248</v>
      </c>
      <c r="J4301">
        <v>0.17350963327908514</v>
      </c>
      <c r="K4301">
        <v>0.96254779328631279</v>
      </c>
      <c r="L4301">
        <v>3.1486206037835321E-2</v>
      </c>
      <c r="M4301"/>
      <c r="N4301">
        <v>9.9703391048432243E-3</v>
      </c>
      <c r="O4301">
        <v>-4.0043384289913473E-3</v>
      </c>
      <c r="P4301">
        <v>12.917183999999999</v>
      </c>
      <c r="Q4301">
        <v>49.618732800000004</v>
      </c>
      <c r="R4301">
        <v>174.46039239999999</v>
      </c>
      <c r="S4301">
        <v>140.43926750000003</v>
      </c>
      <c r="T4301">
        <v>43.000386599999999</v>
      </c>
      <c r="U4301">
        <v>3.4087200000000005E-2</v>
      </c>
      <c r="V4301"/>
      <c r="W4301">
        <v>3.0993449000000002</v>
      </c>
      <c r="X4301">
        <v>61.079685299999994</v>
      </c>
      <c r="Y4301">
        <v>1.2254128</v>
      </c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/>
      <c r="AV4301"/>
      <c r="AW4301"/>
      <c r="AX4301"/>
      <c r="AY4301"/>
      <c r="AZ4301"/>
      <c r="BA4301"/>
      <c r="BB4301"/>
      <c r="BC4301"/>
    </row>
    <row r="4302" spans="1:55" x14ac:dyDescent="0.2">
      <c r="A4302" s="3" t="str">
        <f t="shared" si="67"/>
        <v>United StatesAR5_FAO1999</v>
      </c>
      <c r="B4302" t="s">
        <v>196</v>
      </c>
      <c r="C4302" t="s">
        <v>312</v>
      </c>
      <c r="D4302" t="s">
        <v>145</v>
      </c>
      <c r="E4302" t="s">
        <v>60</v>
      </c>
      <c r="F4302">
        <v>6149.9650178803013</v>
      </c>
      <c r="G4302">
        <v>22.039725551463235</v>
      </c>
      <c r="H4302" t="s">
        <v>96</v>
      </c>
      <c r="I4302" t="s">
        <v>248</v>
      </c>
      <c r="J4302">
        <v>0.17362552148370983</v>
      </c>
      <c r="K4302">
        <v>0.96403108590361242</v>
      </c>
      <c r="L4302">
        <v>3.0331317871954568E-2</v>
      </c>
      <c r="M4302"/>
      <c r="N4302">
        <v>9.9522911573069264E-3</v>
      </c>
      <c r="O4302">
        <v>-4.314694932873917E-3</v>
      </c>
      <c r="P4302">
        <v>13.928445999999999</v>
      </c>
      <c r="Q4302">
        <v>48.635718599999997</v>
      </c>
      <c r="R4302">
        <v>173.359284</v>
      </c>
      <c r="S4302">
        <v>139.10963000000001</v>
      </c>
      <c r="T4302">
        <v>43.107871500000002</v>
      </c>
      <c r="U4302">
        <v>0.10466480000000002</v>
      </c>
      <c r="V4302"/>
      <c r="W4302">
        <v>3.5785692</v>
      </c>
      <c r="X4302">
        <v>61.079685299999994</v>
      </c>
      <c r="Y4302">
        <v>1.2885893000000002</v>
      </c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/>
      <c r="AW4302"/>
      <c r="AX4302"/>
      <c r="AY4302"/>
      <c r="AZ4302"/>
      <c r="BA4302"/>
      <c r="BB4302"/>
      <c r="BC4302"/>
    </row>
    <row r="4303" spans="1:55" x14ac:dyDescent="0.2">
      <c r="A4303" s="3" t="str">
        <f t="shared" si="67"/>
        <v>United StatesAR5_FAO2000</v>
      </c>
      <c r="B4303" t="s">
        <v>196</v>
      </c>
      <c r="C4303" t="s">
        <v>312</v>
      </c>
      <c r="D4303" t="s">
        <v>145</v>
      </c>
      <c r="E4303" t="s">
        <v>58</v>
      </c>
      <c r="F4303">
        <v>6311.4524038962327</v>
      </c>
      <c r="G4303">
        <v>22.368154501969549</v>
      </c>
      <c r="H4303" t="s">
        <v>102</v>
      </c>
      <c r="I4303" t="s">
        <v>248</v>
      </c>
      <c r="J4303">
        <v>0.17464926529077365</v>
      </c>
      <c r="K4303">
        <v>0.96614089370345302</v>
      </c>
      <c r="L4303">
        <v>2.9024463456899328E-2</v>
      </c>
      <c r="M4303"/>
      <c r="N4303">
        <v>9.905140270673761E-3</v>
      </c>
      <c r="O4303">
        <v>-5.0704974310262088E-3</v>
      </c>
      <c r="P4303">
        <v>12.052529999999999</v>
      </c>
      <c r="Q4303">
        <v>48.6547257</v>
      </c>
      <c r="R4303">
        <v>172.08837800000001</v>
      </c>
      <c r="S4303">
        <v>136.40877649999999</v>
      </c>
      <c r="T4303">
        <v>43.209376200000001</v>
      </c>
      <c r="U4303">
        <v>3.8606899999999993E-2</v>
      </c>
      <c r="V4303"/>
      <c r="W4303">
        <v>3.6876817000000002</v>
      </c>
      <c r="X4303">
        <v>61.079685299999994</v>
      </c>
      <c r="Y4303">
        <v>1.3859611999999999</v>
      </c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  <c r="AW4303"/>
      <c r="AX4303"/>
      <c r="AY4303"/>
      <c r="AZ4303"/>
      <c r="BA4303"/>
      <c r="BB4303"/>
      <c r="BC4303"/>
    </row>
    <row r="4304" spans="1:55" x14ac:dyDescent="0.2">
      <c r="A4304" s="3" t="str">
        <f t="shared" si="67"/>
        <v>United StatesAR5_FAO2001</v>
      </c>
      <c r="B4304" t="s">
        <v>196</v>
      </c>
      <c r="C4304" t="s">
        <v>312</v>
      </c>
      <c r="D4304" t="s">
        <v>145</v>
      </c>
      <c r="E4304" t="s">
        <v>55</v>
      </c>
      <c r="F4304">
        <v>6287.3873154903731</v>
      </c>
      <c r="G4304">
        <v>22.063411488070248</v>
      </c>
      <c r="H4304" t="s">
        <v>106</v>
      </c>
      <c r="I4304" t="s">
        <v>248</v>
      </c>
      <c r="J4304">
        <v>0.17366917120303257</v>
      </c>
      <c r="K4304">
        <v>0.96543432557571562</v>
      </c>
      <c r="L4304">
        <v>2.8266463790984631E-2</v>
      </c>
      <c r="M4304"/>
      <c r="N4304">
        <v>9.4839958859382015E-3</v>
      </c>
      <c r="O4304">
        <v>-3.1847852526384873E-3</v>
      </c>
      <c r="P4304">
        <v>13.143172</v>
      </c>
      <c r="Q4304">
        <v>48.726923399999997</v>
      </c>
      <c r="R4304">
        <v>170.70465720000001</v>
      </c>
      <c r="S4304">
        <v>135.73663049999999</v>
      </c>
      <c r="T4304">
        <v>43.097610299999999</v>
      </c>
      <c r="U4304">
        <v>6.8131000000000008E-3</v>
      </c>
      <c r="V4304"/>
      <c r="W4304">
        <v>0.53496460000000001</v>
      </c>
      <c r="X4304"/>
      <c r="Y4304">
        <v>0.49711040000000001</v>
      </c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  <c r="AW4304"/>
      <c r="AX4304"/>
      <c r="AY4304"/>
      <c r="AZ4304"/>
      <c r="BA4304"/>
      <c r="BB4304"/>
      <c r="BC4304"/>
    </row>
    <row r="4305" spans="1:55" x14ac:dyDescent="0.2">
      <c r="A4305" s="3" t="str">
        <f t="shared" si="67"/>
        <v>United StatesAR5_FAO2002</v>
      </c>
      <c r="B4305" t="s">
        <v>196</v>
      </c>
      <c r="C4305" t="s">
        <v>312</v>
      </c>
      <c r="D4305" t="s">
        <v>145</v>
      </c>
      <c r="E4305" t="s">
        <v>52</v>
      </c>
      <c r="F4305">
        <v>6126.1813465120613</v>
      </c>
      <c r="G4305">
        <v>21.29918204526702</v>
      </c>
      <c r="H4305" t="s">
        <v>96</v>
      </c>
      <c r="I4305" t="s">
        <v>248</v>
      </c>
      <c r="J4305">
        <v>0.16497747313248659</v>
      </c>
      <c r="K4305">
        <v>0.96443036356392575</v>
      </c>
      <c r="L4305">
        <v>2.8673792261502396E-2</v>
      </c>
      <c r="M4305"/>
      <c r="N4305">
        <v>1.0116006635356901E-2</v>
      </c>
      <c r="O4305">
        <v>-3.2201624607850884E-3</v>
      </c>
      <c r="P4305">
        <v>12.718832000000001</v>
      </c>
      <c r="Q4305">
        <v>48.764631899999991</v>
      </c>
      <c r="R4305">
        <v>170.11432479999999</v>
      </c>
      <c r="S4305">
        <v>135.46383950000001</v>
      </c>
      <c r="T4305">
        <v>43.084894999999996</v>
      </c>
      <c r="U4305">
        <v>4.0949999999999998E-4</v>
      </c>
      <c r="V4305"/>
      <c r="W4305">
        <v>1.4755948000000001</v>
      </c>
      <c r="X4305"/>
      <c r="Y4305">
        <v>1.1117804</v>
      </c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  <c r="AW4305"/>
      <c r="AX4305"/>
      <c r="AY4305"/>
      <c r="AZ4305"/>
      <c r="BA4305"/>
      <c r="BB4305"/>
      <c r="BC4305"/>
    </row>
    <row r="4306" spans="1:55" x14ac:dyDescent="0.2">
      <c r="A4306" s="3" t="str">
        <f t="shared" si="67"/>
        <v>United StatesAR5_FAO2003</v>
      </c>
      <c r="B4306" t="s">
        <v>196</v>
      </c>
      <c r="C4306" t="s">
        <v>312</v>
      </c>
      <c r="D4306" t="s">
        <v>145</v>
      </c>
      <c r="E4306" t="s">
        <v>50</v>
      </c>
      <c r="F4306">
        <v>6199.9627099256941</v>
      </c>
      <c r="G4306">
        <v>21.371227755863174</v>
      </c>
      <c r="H4306" t="s">
        <v>96</v>
      </c>
      <c r="I4306" t="s">
        <v>248</v>
      </c>
      <c r="J4306">
        <v>0.16262625602587757</v>
      </c>
      <c r="K4306">
        <v>0.96347004246216905</v>
      </c>
      <c r="L4306">
        <v>2.8840136597729674E-2</v>
      </c>
      <c r="M4306"/>
      <c r="N4306">
        <v>9.9989048604095243E-3</v>
      </c>
      <c r="O4306">
        <v>-2.3090839203082089E-3</v>
      </c>
      <c r="P4306">
        <v>11.886027999999998</v>
      </c>
      <c r="Q4306">
        <v>48.890142400000002</v>
      </c>
      <c r="R4306">
        <v>169.5420384</v>
      </c>
      <c r="S4306">
        <v>142.16001850000001</v>
      </c>
      <c r="T4306">
        <v>43.084717600000005</v>
      </c>
      <c r="U4306"/>
      <c r="V4306"/>
      <c r="W4306">
        <v>1.2242207000000001</v>
      </c>
      <c r="X4306"/>
      <c r="Y4306">
        <v>1.1883748000000001</v>
      </c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  <c r="AW4306"/>
      <c r="AX4306"/>
      <c r="AY4306"/>
      <c r="AZ4306"/>
      <c r="BA4306"/>
      <c r="BB4306"/>
      <c r="BC4306"/>
    </row>
    <row r="4307" spans="1:55" x14ac:dyDescent="0.2">
      <c r="A4307" s="3" t="str">
        <f t="shared" si="67"/>
        <v>United StatesAR5_FAO2004</v>
      </c>
      <c r="B4307" t="s">
        <v>196</v>
      </c>
      <c r="C4307" t="s">
        <v>312</v>
      </c>
      <c r="D4307" t="s">
        <v>145</v>
      </c>
      <c r="E4307" t="s">
        <v>46</v>
      </c>
      <c r="F4307">
        <v>6275.9066085470768</v>
      </c>
      <c r="G4307">
        <v>21.433719442286446</v>
      </c>
      <c r="H4307" t="s">
        <v>96</v>
      </c>
      <c r="I4307" t="s">
        <v>248</v>
      </c>
      <c r="J4307">
        <v>0.15708787136124183</v>
      </c>
      <c r="K4307">
        <v>0.96442654186418209</v>
      </c>
      <c r="L4307">
        <v>2.8067083146692297E-2</v>
      </c>
      <c r="M4307"/>
      <c r="N4307">
        <v>1.001357772196604E-2</v>
      </c>
      <c r="O4307">
        <v>-2.5072027328403466E-3</v>
      </c>
      <c r="P4307">
        <v>13.186781999999999</v>
      </c>
      <c r="Q4307">
        <v>48.692108900000008</v>
      </c>
      <c r="R4307">
        <v>168.0488488</v>
      </c>
      <c r="S4307">
        <v>140.64716000000001</v>
      </c>
      <c r="T4307">
        <v>43.028899799999998</v>
      </c>
      <c r="U4307"/>
      <c r="V4307"/>
      <c r="W4307">
        <v>1.2016572000000001</v>
      </c>
      <c r="X4307"/>
      <c r="Y4307">
        <v>1.6721707000000001</v>
      </c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  <c r="AW4307"/>
      <c r="AX4307"/>
      <c r="AY4307"/>
      <c r="AZ4307"/>
      <c r="BA4307"/>
      <c r="BB4307"/>
      <c r="BC4307"/>
    </row>
    <row r="4308" spans="1:55" x14ac:dyDescent="0.2">
      <c r="A4308" s="3" t="str">
        <f t="shared" si="67"/>
        <v>United StatesAR5_FAO2005</v>
      </c>
      <c r="B4308" t="s">
        <v>196</v>
      </c>
      <c r="C4308" t="s">
        <v>312</v>
      </c>
      <c r="D4308" t="s">
        <v>145</v>
      </c>
      <c r="E4308" t="s">
        <v>43</v>
      </c>
      <c r="F4308">
        <v>6293.8894359862925</v>
      </c>
      <c r="G4308">
        <v>21.297921867279925</v>
      </c>
      <c r="H4308" t="s">
        <v>102</v>
      </c>
      <c r="I4308" t="s">
        <v>156</v>
      </c>
      <c r="J4308">
        <v>0.15402838197132734</v>
      </c>
      <c r="K4308">
        <v>0.96436851370921262</v>
      </c>
      <c r="L4308">
        <v>2.761715096979887E-2</v>
      </c>
      <c r="M4308"/>
      <c r="N4308">
        <v>1.0562149381450619E-2</v>
      </c>
      <c r="O4308">
        <v>-2.5478140604621412E-3</v>
      </c>
      <c r="P4308">
        <v>13.341524</v>
      </c>
      <c r="Q4308">
        <v>49.001224500000006</v>
      </c>
      <c r="R4308">
        <v>168.98620199999999</v>
      </c>
      <c r="S4308">
        <v>138.4816065</v>
      </c>
      <c r="T4308">
        <v>42.968424299999995</v>
      </c>
      <c r="U4308">
        <v>5.6459999999999995E-4</v>
      </c>
      <c r="V4308"/>
      <c r="W4308">
        <v>0.91540290000000002</v>
      </c>
      <c r="X4308"/>
      <c r="Y4308">
        <v>2.4064756000000003</v>
      </c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/>
      <c r="AW4308"/>
      <c r="AX4308"/>
      <c r="AY4308"/>
      <c r="AZ4308"/>
      <c r="BA4308"/>
      <c r="BB4308"/>
      <c r="BC4308"/>
    </row>
    <row r="4309" spans="1:55" x14ac:dyDescent="0.2">
      <c r="A4309" s="3" t="str">
        <f t="shared" si="67"/>
        <v>United StatesAR5_FAO2006</v>
      </c>
      <c r="B4309" t="s">
        <v>196</v>
      </c>
      <c r="C4309" t="s">
        <v>312</v>
      </c>
      <c r="D4309" t="s">
        <v>145</v>
      </c>
      <c r="E4309" t="s">
        <v>39</v>
      </c>
      <c r="F4309">
        <v>6201.991944179329</v>
      </c>
      <c r="G4309">
        <v>20.785554572384648</v>
      </c>
      <c r="H4309" t="s">
        <v>109</v>
      </c>
      <c r="I4309" t="s">
        <v>156</v>
      </c>
      <c r="J4309">
        <v>0.14651871075003528</v>
      </c>
      <c r="K4309">
        <v>0.96298960730254379</v>
      </c>
      <c r="L4309">
        <v>2.7644212609896985E-2</v>
      </c>
      <c r="M4309"/>
      <c r="N4309">
        <v>1.0989409832229912E-2</v>
      </c>
      <c r="O4309">
        <v>-1.6232297446707132E-3</v>
      </c>
      <c r="P4309">
        <v>11.187974000000001</v>
      </c>
      <c r="Q4309">
        <v>49.541028500000003</v>
      </c>
      <c r="R4309">
        <v>171.8688468</v>
      </c>
      <c r="S4309">
        <v>143.94675449999997</v>
      </c>
      <c r="T4309">
        <v>42.902074399999997</v>
      </c>
      <c r="U4309">
        <v>4.0949999999999998E-4</v>
      </c>
      <c r="V4309"/>
      <c r="W4309">
        <v>1.0867823000000001</v>
      </c>
      <c r="X4309"/>
      <c r="Y4309">
        <v>1.7497155</v>
      </c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  <c r="AW4309"/>
      <c r="AX4309"/>
      <c r="AY4309"/>
      <c r="AZ4309"/>
      <c r="BA4309"/>
      <c r="BB4309"/>
      <c r="BC4309"/>
    </row>
    <row r="4310" spans="1:55" x14ac:dyDescent="0.2">
      <c r="A4310" s="3" t="str">
        <f t="shared" si="67"/>
        <v>United StatesAR5_FAO2007</v>
      </c>
      <c r="B4310" t="s">
        <v>196</v>
      </c>
      <c r="C4310" t="s">
        <v>312</v>
      </c>
      <c r="D4310" t="s">
        <v>145</v>
      </c>
      <c r="E4310" t="s">
        <v>37</v>
      </c>
      <c r="F4310">
        <v>6295.9256370820513</v>
      </c>
      <c r="G4310">
        <v>20.900642067546645</v>
      </c>
      <c r="H4310" t="s">
        <v>103</v>
      </c>
      <c r="I4310" t="s">
        <v>156</v>
      </c>
      <c r="J4310">
        <v>0.14625523645304589</v>
      </c>
      <c r="K4310">
        <v>0.96345064473574893</v>
      </c>
      <c r="L4310">
        <v>2.6869945262274424E-2</v>
      </c>
      <c r="M4310"/>
      <c r="N4310">
        <v>1.1152469045967811E-2</v>
      </c>
      <c r="O4310">
        <v>-1.4730590439912257E-3</v>
      </c>
      <c r="P4310">
        <v>10.898482</v>
      </c>
      <c r="Q4310">
        <v>50.018030500000002</v>
      </c>
      <c r="R4310">
        <v>171.83705559999999</v>
      </c>
      <c r="S4310">
        <v>143.2773645</v>
      </c>
      <c r="T4310">
        <v>42.808906499999999</v>
      </c>
      <c r="U4310">
        <v>1.9453999999999997E-3</v>
      </c>
      <c r="V4310"/>
      <c r="W4310">
        <v>1.5587591000000003</v>
      </c>
      <c r="X4310"/>
      <c r="Y4310">
        <v>1.9707570000000001</v>
      </c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  <c r="AW4310"/>
      <c r="AX4310"/>
      <c r="AY4310"/>
      <c r="AZ4310"/>
      <c r="BA4310"/>
      <c r="BB4310"/>
      <c r="BC4310"/>
    </row>
    <row r="4311" spans="1:55" x14ac:dyDescent="0.2">
      <c r="A4311" s="3" t="str">
        <f t="shared" si="67"/>
        <v>United StatesAR5_FAO2008</v>
      </c>
      <c r="B4311" t="s">
        <v>196</v>
      </c>
      <c r="C4311" t="s">
        <v>312</v>
      </c>
      <c r="D4311" t="s">
        <v>145</v>
      </c>
      <c r="E4311" t="s">
        <v>33</v>
      </c>
      <c r="F4311">
        <v>6111.5371572886315</v>
      </c>
      <c r="G4311">
        <v>20.097528529351457</v>
      </c>
      <c r="H4311" t="s">
        <v>245</v>
      </c>
      <c r="I4311" t="s">
        <v>156</v>
      </c>
      <c r="J4311">
        <v>0.14124630004953073</v>
      </c>
      <c r="K4311">
        <v>0.96533487663781736</v>
      </c>
      <c r="L4311">
        <v>2.7293475688647234E-2</v>
      </c>
      <c r="M4311"/>
      <c r="N4311">
        <v>9.4062345016906329E-3</v>
      </c>
      <c r="O4311">
        <v>-2.0345868281551114E-3</v>
      </c>
      <c r="P4311">
        <v>11.802728</v>
      </c>
      <c r="Q4311">
        <v>52.002118100000004</v>
      </c>
      <c r="R4311">
        <v>171.5099036</v>
      </c>
      <c r="S4311">
        <v>138.13578149999998</v>
      </c>
      <c r="T4311">
        <v>42.703826900000003</v>
      </c>
      <c r="U4311"/>
      <c r="V4311"/>
      <c r="W4311">
        <v>2.0684153999999997</v>
      </c>
      <c r="X4311"/>
      <c r="Y4311">
        <v>1.1609548000000001</v>
      </c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/>
      <c r="AW4311"/>
      <c r="AX4311"/>
      <c r="AY4311"/>
      <c r="AZ4311"/>
      <c r="BA4311"/>
      <c r="BB4311"/>
      <c r="BC4311"/>
    </row>
    <row r="4312" spans="1:55" x14ac:dyDescent="0.2">
      <c r="A4312" s="3" t="str">
        <f t="shared" si="67"/>
        <v>United StatesAR5_FAO2009</v>
      </c>
      <c r="B4312" t="s">
        <v>196</v>
      </c>
      <c r="C4312" t="s">
        <v>312</v>
      </c>
      <c r="D4312" t="s">
        <v>145</v>
      </c>
      <c r="E4312" t="s">
        <v>31</v>
      </c>
      <c r="F4312">
        <v>5697.7299777379985</v>
      </c>
      <c r="G4312">
        <v>18.573203309678711</v>
      </c>
      <c r="H4312" t="s">
        <v>109</v>
      </c>
      <c r="I4312" t="s">
        <v>156</v>
      </c>
      <c r="J4312">
        <v>0.13187990269454036</v>
      </c>
      <c r="K4312">
        <v>0.96574386906657683</v>
      </c>
      <c r="L4312">
        <v>2.8736006969615879E-2</v>
      </c>
      <c r="M4312"/>
      <c r="N4312">
        <v>7.7963633171416365E-3</v>
      </c>
      <c r="O4312">
        <v>-2.2762393533343433E-3</v>
      </c>
      <c r="P4312">
        <v>12.30635</v>
      </c>
      <c r="Q4312">
        <v>50.343869100000006</v>
      </c>
      <c r="R4312">
        <v>169.28617439999999</v>
      </c>
      <c r="S4312">
        <v>141.85783900000001</v>
      </c>
      <c r="T4312">
        <v>42.660775000000001</v>
      </c>
      <c r="U4312">
        <v>2.9195000000000002E-3</v>
      </c>
      <c r="V4312"/>
      <c r="W4312">
        <v>1.0935870000000001</v>
      </c>
      <c r="X4312"/>
      <c r="Y4312">
        <v>1.3321050000000001</v>
      </c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  <c r="AW4312"/>
      <c r="AX4312"/>
      <c r="AY4312"/>
      <c r="AZ4312"/>
      <c r="BA4312"/>
      <c r="BB4312"/>
      <c r="BC4312"/>
    </row>
    <row r="4313" spans="1:55" x14ac:dyDescent="0.2">
      <c r="A4313" s="3" t="str">
        <f t="shared" si="67"/>
        <v>United StatesAR5_FAO2010</v>
      </c>
      <c r="B4313" t="s">
        <v>196</v>
      </c>
      <c r="C4313" t="s">
        <v>312</v>
      </c>
      <c r="D4313" t="s">
        <v>145</v>
      </c>
      <c r="E4313" t="s">
        <v>30</v>
      </c>
      <c r="F4313">
        <v>5960.1945238550179</v>
      </c>
      <c r="G4313">
        <v>19.268255821491287</v>
      </c>
      <c r="H4313" t="s">
        <v>109</v>
      </c>
      <c r="I4313" t="s">
        <v>156</v>
      </c>
      <c r="J4313">
        <v>0.13256438678267321</v>
      </c>
      <c r="K4313">
        <v>0.96592773747794314</v>
      </c>
      <c r="L4313">
        <v>2.7623467924549033E-2</v>
      </c>
      <c r="M4313"/>
      <c r="N4313">
        <v>8.2718820750238807E-3</v>
      </c>
      <c r="O4313">
        <v>-1.8230874775160741E-3</v>
      </c>
      <c r="P4313">
        <v>14.33691</v>
      </c>
      <c r="Q4313">
        <v>50.193847599999991</v>
      </c>
      <c r="R4313">
        <v>168.24041080000001</v>
      </c>
      <c r="S4313">
        <v>143.84687599999998</v>
      </c>
      <c r="T4313">
        <v>42.645207199999994</v>
      </c>
      <c r="U4313">
        <v>1.2859999999999998E-4</v>
      </c>
      <c r="V4313"/>
      <c r="W4313">
        <v>0.91265249999999987</v>
      </c>
      <c r="X4313"/>
      <c r="Y4313">
        <v>0.7412242</v>
      </c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/>
      <c r="AW4313"/>
      <c r="AX4313"/>
      <c r="AY4313"/>
      <c r="AZ4313"/>
      <c r="BA4313"/>
      <c r="BB4313"/>
      <c r="BC4313"/>
    </row>
    <row r="4314" spans="1:55" x14ac:dyDescent="0.2">
      <c r="A4314" s="3" t="str">
        <f t="shared" si="67"/>
        <v>United StatesAR5_FAO2011</v>
      </c>
      <c r="B4314" t="s">
        <v>196</v>
      </c>
      <c r="C4314" t="s">
        <v>312</v>
      </c>
      <c r="D4314" t="s">
        <v>145</v>
      </c>
      <c r="E4314" t="s">
        <v>29</v>
      </c>
      <c r="F4314">
        <v>5737.8316035391699</v>
      </c>
      <c r="G4314">
        <v>18.415069968164229</v>
      </c>
      <c r="H4314" t="s">
        <v>146</v>
      </c>
      <c r="I4314" t="s">
        <v>156</v>
      </c>
      <c r="J4314">
        <v>0.12722943030882547</v>
      </c>
      <c r="K4314">
        <v>0.96859773208876854</v>
      </c>
      <c r="L4314">
        <v>2.6928097433112693E-2</v>
      </c>
      <c r="M4314"/>
      <c r="N4314">
        <v>9.5548921713135369E-3</v>
      </c>
      <c r="O4314">
        <v>-5.0807216931947714E-3</v>
      </c>
      <c r="P4314">
        <v>10.378886</v>
      </c>
      <c r="Q4314">
        <v>50.671606400000002</v>
      </c>
      <c r="R4314">
        <v>166.72707520000003</v>
      </c>
      <c r="S4314">
        <v>145.67556150000001</v>
      </c>
      <c r="T4314">
        <v>42.604638099999995</v>
      </c>
      <c r="U4314">
        <v>4.0949999999999998E-4</v>
      </c>
      <c r="V4314"/>
      <c r="W4314">
        <v>1.3302714</v>
      </c>
      <c r="X4314"/>
      <c r="Y4314">
        <v>2.2003445999999998</v>
      </c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  <c r="AW4314"/>
      <c r="AX4314"/>
      <c r="AY4314"/>
      <c r="AZ4314"/>
      <c r="BA4314"/>
      <c r="BB4314"/>
      <c r="BC4314"/>
    </row>
    <row r="4315" spans="1:55" x14ac:dyDescent="0.2">
      <c r="A4315" s="3" t="str">
        <f t="shared" si="67"/>
        <v>United StatesAR5_FAO2012</v>
      </c>
      <c r="B4315" t="s">
        <v>196</v>
      </c>
      <c r="C4315" t="s">
        <v>312</v>
      </c>
      <c r="D4315" t="s">
        <v>145</v>
      </c>
      <c r="E4315" t="s">
        <v>28</v>
      </c>
      <c r="F4315">
        <v>5526.3968335508607</v>
      </c>
      <c r="G4315">
        <v>17.606849746290198</v>
      </c>
      <c r="H4315" t="s">
        <v>207</v>
      </c>
      <c r="I4315" t="s">
        <v>156</v>
      </c>
      <c r="J4315">
        <v>0.12118984582394277</v>
      </c>
      <c r="K4315">
        <v>0.9682509490864718</v>
      </c>
      <c r="L4315">
        <v>2.8172223462519005E-2</v>
      </c>
      <c r="M4315"/>
      <c r="N4315">
        <v>9.6533472543152612E-3</v>
      </c>
      <c r="O4315">
        <v>-6.0765198033061185E-3</v>
      </c>
      <c r="P4315">
        <v>10.624768</v>
      </c>
      <c r="Q4315">
        <v>50.507811200000006</v>
      </c>
      <c r="R4315">
        <v>164.22382479999999</v>
      </c>
      <c r="S4315">
        <v>144.269657</v>
      </c>
      <c r="T4315">
        <v>42.542871300000002</v>
      </c>
      <c r="U4315">
        <v>2.8090000000000005E-4</v>
      </c>
      <c r="V4315"/>
      <c r="W4315">
        <v>1.1735845</v>
      </c>
      <c r="X4315"/>
      <c r="Y4315">
        <v>1.6165634</v>
      </c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/>
      <c r="AW4315"/>
      <c r="AX4315"/>
      <c r="AY4315"/>
      <c r="AZ4315"/>
      <c r="BA4315"/>
      <c r="BB4315"/>
      <c r="BC4315"/>
    </row>
    <row r="4316" spans="1:55" x14ac:dyDescent="0.2">
      <c r="A4316" s="3" t="str">
        <f t="shared" si="67"/>
        <v>United StatesAR5_FAO2013</v>
      </c>
      <c r="B4316" t="s">
        <v>196</v>
      </c>
      <c r="C4316" t="s">
        <v>312</v>
      </c>
      <c r="D4316" t="s">
        <v>145</v>
      </c>
      <c r="E4316" t="s">
        <v>27</v>
      </c>
      <c r="F4316">
        <v>5667.9188781626335</v>
      </c>
      <c r="G4316">
        <v>17.933050144321619</v>
      </c>
      <c r="H4316" t="s">
        <v>207</v>
      </c>
      <c r="I4316" t="s">
        <v>156</v>
      </c>
      <c r="J4316">
        <v>0.12269158923779647</v>
      </c>
      <c r="K4316">
        <v>0.97025026029101236</v>
      </c>
      <c r="L4316">
        <v>2.6700356708288357E-2</v>
      </c>
      <c r="M4316"/>
      <c r="N4316">
        <v>9.3925180689370252E-3</v>
      </c>
      <c r="O4316">
        <v>-6.3431350682377164E-3</v>
      </c>
      <c r="P4316">
        <v>9.7919640000000001</v>
      </c>
      <c r="Q4316">
        <v>49.875606999999995</v>
      </c>
      <c r="R4316">
        <v>162.54189000000002</v>
      </c>
      <c r="S4316">
        <v>145.89792299999999</v>
      </c>
      <c r="T4316">
        <v>42.422483399999997</v>
      </c>
      <c r="U4316"/>
      <c r="V4316"/>
      <c r="W4316">
        <v>1.2845405999999999</v>
      </c>
      <c r="X4316"/>
      <c r="Y4316">
        <v>0.81343450000000006</v>
      </c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/>
      <c r="AW4316"/>
      <c r="AX4316"/>
      <c r="AY4316"/>
      <c r="AZ4316"/>
      <c r="BA4316"/>
      <c r="BB4316"/>
      <c r="BC4316"/>
    </row>
    <row r="4317" spans="1:55" x14ac:dyDescent="0.2">
      <c r="A4317" s="3" t="str">
        <f t="shared" si="67"/>
        <v>United StatesAR5_FAO2014</v>
      </c>
      <c r="B4317" t="s">
        <v>196</v>
      </c>
      <c r="C4317" t="s">
        <v>312</v>
      </c>
      <c r="D4317" t="s">
        <v>145</v>
      </c>
      <c r="E4317" t="s">
        <v>24</v>
      </c>
      <c r="F4317">
        <v>5712.5833722042034</v>
      </c>
      <c r="G4317">
        <v>17.942301072242969</v>
      </c>
      <c r="H4317" t="s">
        <v>146</v>
      </c>
      <c r="I4317" t="s">
        <v>156</v>
      </c>
      <c r="J4317">
        <v>0.12201420502986507</v>
      </c>
      <c r="K4317">
        <v>0.96979368487012474</v>
      </c>
      <c r="L4317">
        <v>2.6419765299957328E-2</v>
      </c>
      <c r="M4317"/>
      <c r="N4317">
        <v>1.0140821135019931E-2</v>
      </c>
      <c r="O4317">
        <v>-6.3542713051020026E-3</v>
      </c>
      <c r="P4317">
        <v>11.632207999999999</v>
      </c>
      <c r="Q4317">
        <v>50.759537700000003</v>
      </c>
      <c r="R4317">
        <v>160.38490999999999</v>
      </c>
      <c r="S4317">
        <v>144.99183499999998</v>
      </c>
      <c r="T4317">
        <v>42.367130700000004</v>
      </c>
      <c r="U4317">
        <v>1.255E-3</v>
      </c>
      <c r="V4317"/>
      <c r="W4317">
        <v>1.3369991999999999</v>
      </c>
      <c r="X4317"/>
      <c r="Y4317">
        <v>0.94646359999999996</v>
      </c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/>
      <c r="AW4317"/>
      <c r="AX4317"/>
      <c r="AY4317"/>
      <c r="AZ4317"/>
      <c r="BA4317"/>
      <c r="BB4317"/>
      <c r="BC4317"/>
    </row>
    <row r="4318" spans="1:55" x14ac:dyDescent="0.2">
      <c r="A4318" s="3" t="str">
        <f t="shared" si="67"/>
        <v>United StatesAR5_FAO2015</v>
      </c>
      <c r="B4318" t="s">
        <v>196</v>
      </c>
      <c r="C4318" t="s">
        <v>312</v>
      </c>
      <c r="D4318" t="s">
        <v>145</v>
      </c>
      <c r="E4318" t="s">
        <v>22</v>
      </c>
      <c r="F4318">
        <v>5599.618423636367</v>
      </c>
      <c r="G4318">
        <v>17.458489701555798</v>
      </c>
      <c r="H4318" t="s">
        <v>205</v>
      </c>
      <c r="I4318" t="s">
        <v>156</v>
      </c>
      <c r="J4318">
        <v>0.11981305092736422</v>
      </c>
      <c r="K4318">
        <v>0.96908449065276059</v>
      </c>
      <c r="L4318">
        <v>2.6772850342001754E-2</v>
      </c>
      <c r="M4318"/>
      <c r="N4318">
        <v>1.0352644609474264E-2</v>
      </c>
      <c r="O4318">
        <v>-6.2099856042366194E-3</v>
      </c>
      <c r="P4318">
        <v>10.212384</v>
      </c>
      <c r="Q4318">
        <v>51.239699099999996</v>
      </c>
      <c r="R4318">
        <v>161.4704644</v>
      </c>
      <c r="S4318">
        <v>145.02140899999998</v>
      </c>
      <c r="T4318">
        <v>42.327988400000002</v>
      </c>
      <c r="U4318">
        <v>1.9453999999999997E-3</v>
      </c>
      <c r="V4318"/>
      <c r="W4318">
        <v>2.2351730999999999</v>
      </c>
      <c r="X4318"/>
      <c r="Y4318">
        <v>1.5219363000000001</v>
      </c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  <c r="AW4318"/>
      <c r="AX4318"/>
      <c r="AY4318"/>
      <c r="AZ4318"/>
      <c r="BA4318"/>
      <c r="BB4318"/>
      <c r="BC4318"/>
    </row>
    <row r="4319" spans="1:55" x14ac:dyDescent="0.2">
      <c r="A4319" s="3" t="str">
        <f t="shared" si="67"/>
        <v>United StatesAR5_FAO2016</v>
      </c>
      <c r="B4319" t="s">
        <v>196</v>
      </c>
      <c r="C4319" t="s">
        <v>312</v>
      </c>
      <c r="D4319" t="s">
        <v>145</v>
      </c>
      <c r="E4319" t="s">
        <v>21</v>
      </c>
      <c r="F4319">
        <v>5674.7735123382527</v>
      </c>
      <c r="G4319">
        <v>17.565056135403271</v>
      </c>
      <c r="H4319" t="s">
        <v>205</v>
      </c>
      <c r="I4319" t="s">
        <v>156</v>
      </c>
      <c r="J4319">
        <v>0.11997749146473376</v>
      </c>
      <c r="K4319">
        <v>0.93534749515228999</v>
      </c>
      <c r="L4319">
        <v>2.5590302234750634E-2</v>
      </c>
      <c r="M4319"/>
      <c r="N4319">
        <v>1.0355500883663996E-2</v>
      </c>
      <c r="O4319">
        <v>2.8706701729295361E-2</v>
      </c>
      <c r="P4319">
        <v>12.282536</v>
      </c>
      <c r="Q4319">
        <v>52.470724999999995</v>
      </c>
      <c r="R4319">
        <v>165.65291400000001</v>
      </c>
      <c r="S4319">
        <v>148.62053299999999</v>
      </c>
      <c r="T4319">
        <v>42.108913299999998</v>
      </c>
      <c r="U4319">
        <v>1.9453999999999997E-3</v>
      </c>
      <c r="V4319"/>
      <c r="W4319">
        <v>1.4387608000000001</v>
      </c>
      <c r="X4319">
        <v>59.727286699999993</v>
      </c>
      <c r="Y4319">
        <v>1.2141778999999999</v>
      </c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/>
      <c r="AW4319"/>
      <c r="AX4319"/>
      <c r="AY4319"/>
      <c r="AZ4319"/>
      <c r="BA4319"/>
      <c r="BB4319"/>
      <c r="BC4319"/>
    </row>
    <row r="4320" spans="1:55" x14ac:dyDescent="0.2">
      <c r="A4320" s="3" t="str">
        <f t="shared" si="67"/>
        <v>United StatesAR5_FAO2017</v>
      </c>
      <c r="B4320" t="s">
        <v>196</v>
      </c>
      <c r="C4320" t="s">
        <v>312</v>
      </c>
      <c r="D4320" t="s">
        <v>145</v>
      </c>
      <c r="E4320" t="s">
        <v>20</v>
      </c>
      <c r="F4320">
        <v>5618.3472895376417</v>
      </c>
      <c r="G4320">
        <v>17.280728703700049</v>
      </c>
      <c r="H4320" t="s">
        <v>205</v>
      </c>
      <c r="I4320" t="s">
        <v>156</v>
      </c>
      <c r="J4320">
        <v>0.11714650225470559</v>
      </c>
      <c r="K4320">
        <v>0.93416047713381967</v>
      </c>
      <c r="L4320">
        <v>2.6066197460322352E-2</v>
      </c>
      <c r="M4320"/>
      <c r="N4320">
        <v>1.0725533539394188E-2</v>
      </c>
      <c r="O4320">
        <v>2.9047791866463724E-2</v>
      </c>
      <c r="P4320">
        <v>9.4151539999999994</v>
      </c>
      <c r="Q4320">
        <v>53.431342099999995</v>
      </c>
      <c r="R4320">
        <v>168.4913608</v>
      </c>
      <c r="S4320">
        <v>146.5186325</v>
      </c>
      <c r="T4320">
        <v>42.059961600000001</v>
      </c>
      <c r="U4320">
        <v>3.4813000000000001E-3</v>
      </c>
      <c r="V4320"/>
      <c r="W4320">
        <v>2.6649268999999998</v>
      </c>
      <c r="X4320">
        <v>59.727286699999993</v>
      </c>
      <c r="Y4320">
        <v>1.749879</v>
      </c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/>
      <c r="AW4320"/>
      <c r="AX4320"/>
      <c r="AY4320"/>
      <c r="AZ4320"/>
      <c r="BA4320"/>
      <c r="BB4320"/>
      <c r="BC4320"/>
    </row>
    <row r="4321" spans="1:55" x14ac:dyDescent="0.2">
      <c r="A4321" s="3" t="str">
        <f t="shared" si="67"/>
        <v>United StatesAR5_FAO2018</v>
      </c>
      <c r="B4321" t="s">
        <v>196</v>
      </c>
      <c r="C4321" t="s">
        <v>312</v>
      </c>
      <c r="D4321" t="s">
        <v>145</v>
      </c>
      <c r="E4321" t="s">
        <v>19</v>
      </c>
      <c r="F4321">
        <v>5825.6601618684872</v>
      </c>
      <c r="G4321">
        <v>17.824294038128901</v>
      </c>
      <c r="H4321" t="s">
        <v>245</v>
      </c>
      <c r="I4321" t="s">
        <v>156</v>
      </c>
      <c r="J4321">
        <v>0.11856770256197212</v>
      </c>
      <c r="K4321">
        <v>0.93564031259556724</v>
      </c>
      <c r="L4321">
        <v>2.5349698779142511E-2</v>
      </c>
      <c r="M4321"/>
      <c r="N4321">
        <v>1.021762698052831E-2</v>
      </c>
      <c r="O4321">
        <v>2.8792361644761962E-2</v>
      </c>
      <c r="P4321">
        <v>11.540970000000002</v>
      </c>
      <c r="Q4321">
        <v>54.262430599999995</v>
      </c>
      <c r="R4321">
        <v>169.72175920000001</v>
      </c>
      <c r="S4321">
        <v>147.16213200000001</v>
      </c>
      <c r="T4321">
        <v>42.160856699999997</v>
      </c>
      <c r="U4321">
        <v>3.4813000000000001E-3</v>
      </c>
      <c r="V4321"/>
      <c r="W4321">
        <v>2.4579391999999998</v>
      </c>
      <c r="X4321">
        <v>59.727286699999993</v>
      </c>
      <c r="Y4321">
        <v>1.5400290999999999</v>
      </c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  <c r="AW4321"/>
      <c r="AX4321"/>
      <c r="AY4321"/>
      <c r="AZ4321"/>
      <c r="BA4321"/>
      <c r="BB4321"/>
      <c r="BC4321"/>
    </row>
    <row r="4322" spans="1:55" x14ac:dyDescent="0.2">
      <c r="A4322" s="3" t="str">
        <f t="shared" si="67"/>
        <v>United StatesAR5_FAO2019</v>
      </c>
      <c r="B4322" t="s">
        <v>196</v>
      </c>
      <c r="C4322" t="s">
        <v>312</v>
      </c>
      <c r="D4322" t="s">
        <v>145</v>
      </c>
      <c r="E4322" t="s">
        <v>18</v>
      </c>
      <c r="F4322">
        <v>5710.4033629734649</v>
      </c>
      <c r="G4322">
        <v>17.392270521762189</v>
      </c>
      <c r="H4322" t="s">
        <v>197</v>
      </c>
      <c r="I4322" t="s">
        <v>156</v>
      </c>
      <c r="J4322">
        <v>0.11559863673143864</v>
      </c>
      <c r="K4322">
        <v>0.93426292643339892</v>
      </c>
      <c r="L4322">
        <v>2.60767062121562E-2</v>
      </c>
      <c r="M4322"/>
      <c r="N4322">
        <v>1.0869472552507213E-2</v>
      </c>
      <c r="O4322">
        <v>2.8790894801937656E-2</v>
      </c>
      <c r="P4322">
        <v>9.823716000000001</v>
      </c>
      <c r="Q4322">
        <v>55.231785500000001</v>
      </c>
      <c r="R4322">
        <v>170.45392559999999</v>
      </c>
      <c r="S4322">
        <v>145.58498449999999</v>
      </c>
      <c r="T4322">
        <v>42.374163899999999</v>
      </c>
      <c r="U4322">
        <v>4.0949999999999998E-4</v>
      </c>
      <c r="V4322"/>
      <c r="W4322">
        <v>1.1909672999999998</v>
      </c>
      <c r="X4322">
        <v>59.727286699999993</v>
      </c>
      <c r="Y4322">
        <v>0.98857890000000004</v>
      </c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  <c r="AW4322"/>
      <c r="AX4322"/>
      <c r="AY4322"/>
      <c r="AZ4322"/>
      <c r="BA4322"/>
      <c r="BB4322"/>
      <c r="BC4322"/>
    </row>
    <row r="4323" spans="1:55" x14ac:dyDescent="0.2">
      <c r="A4323" s="3" t="str">
        <f t="shared" si="67"/>
        <v>United StatesAR5_FAO2020</v>
      </c>
      <c r="B4323" t="s">
        <v>196</v>
      </c>
      <c r="C4323" t="s">
        <v>312</v>
      </c>
      <c r="D4323" t="s">
        <v>145</v>
      </c>
      <c r="E4323" t="s">
        <v>107</v>
      </c>
      <c r="F4323">
        <v>5171.9396816769613</v>
      </c>
      <c r="G4323">
        <v>15.601086220127888</v>
      </c>
      <c r="H4323" t="s">
        <v>197</v>
      </c>
      <c r="I4323" t="s">
        <v>156</v>
      </c>
      <c r="J4323">
        <v>0.11013578291787696</v>
      </c>
      <c r="K4323">
        <v>0.92594495306369939</v>
      </c>
      <c r="L4323">
        <v>2.9029397195859862E-2</v>
      </c>
      <c r="M4323"/>
      <c r="N4323">
        <v>1.2079360284731111E-2</v>
      </c>
      <c r="O4323">
        <v>3.294628945570964E-2</v>
      </c>
      <c r="P4323">
        <v>11.846337999999999</v>
      </c>
      <c r="Q4323">
        <v>54.764862999999998</v>
      </c>
      <c r="R4323">
        <v>168.91281119999999</v>
      </c>
      <c r="S4323">
        <v>146.26012499999999</v>
      </c>
      <c r="T4323">
        <v>42.3700659</v>
      </c>
      <c r="U4323">
        <v>2.8090000000000005E-4</v>
      </c>
      <c r="V4323"/>
      <c r="W4323">
        <v>5.4052896999999991</v>
      </c>
      <c r="X4323">
        <v>59.727286699999993</v>
      </c>
      <c r="Y4323">
        <v>2.0313117000000003</v>
      </c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/>
      <c r="AW4323"/>
      <c r="AX4323"/>
      <c r="AY4323"/>
      <c r="AZ4323"/>
      <c r="BA4323"/>
      <c r="BB4323"/>
      <c r="BC4323"/>
    </row>
    <row r="4324" spans="1:55" x14ac:dyDescent="0.2">
      <c r="A4324" s="3" t="str">
        <f t="shared" si="67"/>
        <v>United StatesAR6_FAO1990</v>
      </c>
      <c r="B4324" t="s">
        <v>196</v>
      </c>
      <c r="C4324" t="s">
        <v>312</v>
      </c>
      <c r="D4324" t="s">
        <v>300</v>
      </c>
      <c r="E4324" t="s">
        <v>79</v>
      </c>
      <c r="F4324">
        <v>5388.5465981318757</v>
      </c>
      <c r="G4324">
        <v>21.586739195233918</v>
      </c>
      <c r="H4324" t="s">
        <v>103</v>
      </c>
      <c r="I4324" t="s">
        <v>248</v>
      </c>
      <c r="J4324">
        <v>0.16443058620844303</v>
      </c>
      <c r="K4324">
        <v>0.9568625514357304</v>
      </c>
      <c r="L4324">
        <v>4.0130129564091975E-2</v>
      </c>
      <c r="M4324"/>
      <c r="N4324">
        <v>1.163680248949567E-2</v>
      </c>
      <c r="O4324">
        <v>-8.6294834893180534E-3</v>
      </c>
      <c r="P4324">
        <v>10.875648</v>
      </c>
      <c r="Q4324">
        <v>46.394983599999989</v>
      </c>
      <c r="R4324">
        <v>165.94233119999998</v>
      </c>
      <c r="S4324">
        <v>133.4180757</v>
      </c>
      <c r="T4324">
        <v>43.330255899999997</v>
      </c>
      <c r="U4324">
        <v>9.7249399999999996E-3</v>
      </c>
      <c r="V4324"/>
      <c r="W4324">
        <v>1.9927240400000001</v>
      </c>
      <c r="X4324">
        <v>61.079685299999994</v>
      </c>
      <c r="Y4324">
        <v>1.3892962199999999</v>
      </c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  <c r="AW4324"/>
      <c r="AX4324"/>
      <c r="AY4324"/>
      <c r="AZ4324"/>
      <c r="BA4324"/>
      <c r="BB4324"/>
      <c r="BC4324"/>
    </row>
    <row r="4325" spans="1:55" x14ac:dyDescent="0.2">
      <c r="A4325" s="3" t="str">
        <f t="shared" si="67"/>
        <v>United StatesAR6_FAO1991</v>
      </c>
      <c r="B4325" t="s">
        <v>196</v>
      </c>
      <c r="C4325" t="s">
        <v>312</v>
      </c>
      <c r="D4325" t="s">
        <v>300</v>
      </c>
      <c r="E4325" t="s">
        <v>78</v>
      </c>
      <c r="F4325">
        <v>5352.8758779842919</v>
      </c>
      <c r="G4325">
        <v>21.159201196865737</v>
      </c>
      <c r="H4325" t="s">
        <v>108</v>
      </c>
      <c r="I4325" t="s">
        <v>248</v>
      </c>
      <c r="J4325">
        <v>0.16243456831148148</v>
      </c>
      <c r="K4325">
        <v>0.95604073007204726</v>
      </c>
      <c r="L4325">
        <v>4.0913206832326687E-2</v>
      </c>
      <c r="M4325"/>
      <c r="N4325">
        <v>1.1502572200605672E-2</v>
      </c>
      <c r="O4325">
        <v>-8.4565091049796301E-3</v>
      </c>
      <c r="P4325">
        <v>10.714188800000001</v>
      </c>
      <c r="Q4325">
        <v>47.551640859999999</v>
      </c>
      <c r="R4325">
        <v>166.55633040000001</v>
      </c>
      <c r="S4325">
        <v>133.14018900000002</v>
      </c>
      <c r="T4325">
        <v>43.330255899999997</v>
      </c>
      <c r="U4325">
        <v>9.7249399999999996E-3</v>
      </c>
      <c r="V4325"/>
      <c r="W4325">
        <v>1.9927240400000001</v>
      </c>
      <c r="X4325">
        <v>61.079685299999994</v>
      </c>
      <c r="Y4325">
        <v>1.3892962199999999</v>
      </c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  <c r="AW4325"/>
      <c r="AX4325"/>
      <c r="AY4325"/>
      <c r="AZ4325"/>
      <c r="BA4325"/>
      <c r="BB4325"/>
      <c r="BC4325"/>
    </row>
    <row r="4326" spans="1:55" x14ac:dyDescent="0.2">
      <c r="A4326" s="3" t="str">
        <f t="shared" si="67"/>
        <v>United StatesAR6_FAO1992</v>
      </c>
      <c r="B4326" t="s">
        <v>196</v>
      </c>
      <c r="C4326" t="s">
        <v>312</v>
      </c>
      <c r="D4326" t="s">
        <v>300</v>
      </c>
      <c r="E4326" t="s">
        <v>76</v>
      </c>
      <c r="F4326">
        <v>5432.4750161841484</v>
      </c>
      <c r="G4326">
        <v>21.178083910368045</v>
      </c>
      <c r="H4326" t="s">
        <v>102</v>
      </c>
      <c r="I4326" t="s">
        <v>248</v>
      </c>
      <c r="J4326">
        <v>0.16534858733155486</v>
      </c>
      <c r="K4326">
        <v>0.95556326403626779</v>
      </c>
      <c r="L4326">
        <v>4.0345051174545475E-2</v>
      </c>
      <c r="M4326"/>
      <c r="N4326">
        <v>1.1070300692077479E-2</v>
      </c>
      <c r="O4326">
        <v>-6.9786159028908633E-3</v>
      </c>
      <c r="P4326">
        <v>12.066504800000001</v>
      </c>
      <c r="Q4326">
        <v>47.764007919999997</v>
      </c>
      <c r="R4326">
        <v>167.925048</v>
      </c>
      <c r="S4326">
        <v>137.35820279999999</v>
      </c>
      <c r="T4326">
        <v>43.330255899999997</v>
      </c>
      <c r="U4326">
        <v>9.7249399999999996E-3</v>
      </c>
      <c r="V4326"/>
      <c r="W4326">
        <v>1.9927240400000001</v>
      </c>
      <c r="X4326">
        <v>61.079685299999994</v>
      </c>
      <c r="Y4326">
        <v>1.3892962199999999</v>
      </c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  <c r="AW4326"/>
      <c r="AX4326"/>
      <c r="AY4326"/>
      <c r="AZ4326"/>
      <c r="BA4326"/>
      <c r="BB4326"/>
      <c r="BC4326"/>
    </row>
    <row r="4327" spans="1:55" x14ac:dyDescent="0.2">
      <c r="A4327" s="3" t="str">
        <f t="shared" si="67"/>
        <v>United StatesAR6_FAO1993</v>
      </c>
      <c r="B4327" t="s">
        <v>196</v>
      </c>
      <c r="C4327" t="s">
        <v>312</v>
      </c>
      <c r="D4327" t="s">
        <v>300</v>
      </c>
      <c r="E4327" t="s">
        <v>73</v>
      </c>
      <c r="F4327">
        <v>5543.0724574399301</v>
      </c>
      <c r="G4327">
        <v>21.326153368703057</v>
      </c>
      <c r="H4327" t="s">
        <v>108</v>
      </c>
      <c r="I4327" t="s">
        <v>248</v>
      </c>
      <c r="J4327">
        <v>0.16791945619759838</v>
      </c>
      <c r="K4327">
        <v>0.9560299540290107</v>
      </c>
      <c r="L4327">
        <v>3.9170916571735027E-2</v>
      </c>
      <c r="M4327"/>
      <c r="N4327">
        <v>1.1464881255051712E-2</v>
      </c>
      <c r="O4327">
        <v>-6.6657518557974608E-3</v>
      </c>
      <c r="P4327">
        <v>10.9145848</v>
      </c>
      <c r="Q4327">
        <v>47.781897120000004</v>
      </c>
      <c r="R4327">
        <v>169.90085872</v>
      </c>
      <c r="S4327">
        <v>137.96128709999999</v>
      </c>
      <c r="T4327">
        <v>43.143078299999999</v>
      </c>
      <c r="U4327">
        <v>9.7249399999999996E-3</v>
      </c>
      <c r="V4327"/>
      <c r="W4327">
        <v>1.9927240400000001</v>
      </c>
      <c r="X4327">
        <v>61.079685299999994</v>
      </c>
      <c r="Y4327">
        <v>1.3892962199999999</v>
      </c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  <c r="AW4327"/>
      <c r="AX4327"/>
      <c r="AY4327"/>
      <c r="AZ4327"/>
      <c r="BA4327"/>
      <c r="BB4327"/>
      <c r="BC4327"/>
    </row>
    <row r="4328" spans="1:55" x14ac:dyDescent="0.2">
      <c r="A4328" s="3" t="str">
        <f t="shared" si="67"/>
        <v>United StatesAR6_FAO1994</v>
      </c>
      <c r="B4328" t="s">
        <v>196</v>
      </c>
      <c r="C4328" t="s">
        <v>312</v>
      </c>
      <c r="D4328" t="s">
        <v>300</v>
      </c>
      <c r="E4328" t="s">
        <v>70</v>
      </c>
      <c r="F4328">
        <v>5634.8307152103089</v>
      </c>
      <c r="G4328">
        <v>21.414952210007026</v>
      </c>
      <c r="H4328" t="s">
        <v>103</v>
      </c>
      <c r="I4328" t="s">
        <v>248</v>
      </c>
      <c r="J4328">
        <v>0.16932950175625358</v>
      </c>
      <c r="K4328">
        <v>0.95464789378634407</v>
      </c>
      <c r="L4328">
        <v>3.8582366614723182E-2</v>
      </c>
      <c r="M4328"/>
      <c r="N4328">
        <v>1.159777713811991E-2</v>
      </c>
      <c r="O4328">
        <v>-4.828037539187131E-3</v>
      </c>
      <c r="P4328">
        <v>12.775364</v>
      </c>
      <c r="Q4328">
        <v>48.512556580000002</v>
      </c>
      <c r="R4328">
        <v>172.29908271999997</v>
      </c>
      <c r="S4328">
        <v>142.49562599999999</v>
      </c>
      <c r="T4328">
        <v>42.958031499999997</v>
      </c>
      <c r="U4328">
        <v>9.7249399999999996E-3</v>
      </c>
      <c r="V4328"/>
      <c r="W4328">
        <v>1.9927240400000001</v>
      </c>
      <c r="X4328">
        <v>61.079685299999994</v>
      </c>
      <c r="Y4328">
        <v>1.3892962199999999</v>
      </c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  <c r="AW4328"/>
      <c r="AX4328"/>
      <c r="AY4328"/>
      <c r="AZ4328"/>
      <c r="BA4328"/>
      <c r="BB4328"/>
      <c r="BC4328"/>
    </row>
    <row r="4329" spans="1:55" x14ac:dyDescent="0.2">
      <c r="A4329" s="3" t="str">
        <f t="shared" si="67"/>
        <v>United StatesAR6_FAO1995</v>
      </c>
      <c r="B4329" t="s">
        <v>196</v>
      </c>
      <c r="C4329" t="s">
        <v>312</v>
      </c>
      <c r="D4329" t="s">
        <v>300</v>
      </c>
      <c r="E4329" t="s">
        <v>68</v>
      </c>
      <c r="F4329">
        <v>5685.225853904396</v>
      </c>
      <c r="G4329">
        <v>21.350715620157867</v>
      </c>
      <c r="H4329" t="s">
        <v>103</v>
      </c>
      <c r="I4329" t="s">
        <v>248</v>
      </c>
      <c r="J4329">
        <v>0.16698205395926277</v>
      </c>
      <c r="K4329">
        <v>0.95547149592414249</v>
      </c>
      <c r="L4329">
        <v>3.7324515905697429E-2</v>
      </c>
      <c r="M4329"/>
      <c r="N4329">
        <v>1.2200898370392472E-2</v>
      </c>
      <c r="O4329">
        <v>-4.9969102002324376E-3</v>
      </c>
      <c r="P4329">
        <v>11.916279199999998</v>
      </c>
      <c r="Q4329">
        <v>48.289183059999999</v>
      </c>
      <c r="R4329">
        <v>174.60137775999999</v>
      </c>
      <c r="S4329">
        <v>140.12822459999998</v>
      </c>
      <c r="T4329">
        <v>43.046069199999998</v>
      </c>
      <c r="U4329">
        <v>9.7249399999999996E-3</v>
      </c>
      <c r="V4329"/>
      <c r="W4329">
        <v>1.9927240400000001</v>
      </c>
      <c r="X4329">
        <v>61.079685299999994</v>
      </c>
      <c r="Y4329">
        <v>1.3892962199999999</v>
      </c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  <c r="AW4329"/>
      <c r="AX4329"/>
      <c r="AY4329"/>
      <c r="AZ4329"/>
      <c r="BA4329"/>
      <c r="BB4329"/>
      <c r="BC4329"/>
    </row>
    <row r="4330" spans="1:55" x14ac:dyDescent="0.2">
      <c r="A4330" s="3" t="str">
        <f t="shared" si="67"/>
        <v>United StatesAR6_FAO1996</v>
      </c>
      <c r="B4330" t="s">
        <v>196</v>
      </c>
      <c r="C4330" t="s">
        <v>312</v>
      </c>
      <c r="D4330" t="s">
        <v>300</v>
      </c>
      <c r="E4330" t="s">
        <v>65</v>
      </c>
      <c r="F4330">
        <v>5846.7760659596061</v>
      </c>
      <c r="G4330">
        <v>21.703438331809938</v>
      </c>
      <c r="H4330" t="s">
        <v>108</v>
      </c>
      <c r="I4330" t="s">
        <v>248</v>
      </c>
      <c r="J4330">
        <v>0.16992231642267625</v>
      </c>
      <c r="K4330">
        <v>0.95632614442218478</v>
      </c>
      <c r="L4330">
        <v>3.5662272878302682E-2</v>
      </c>
      <c r="M4330"/>
      <c r="N4330">
        <v>1.1968911979610829E-2</v>
      </c>
      <c r="O4330">
        <v>-3.9573292800983194E-3</v>
      </c>
      <c r="P4330">
        <v>10.802820000000001</v>
      </c>
      <c r="Q4330">
        <v>47.720822900000002</v>
      </c>
      <c r="R4330">
        <v>175.32740016</v>
      </c>
      <c r="S4330">
        <v>144.53408970000001</v>
      </c>
      <c r="T4330">
        <v>42.9676489</v>
      </c>
      <c r="U4330">
        <v>3.1300660000000001E-2</v>
      </c>
      <c r="V4330"/>
      <c r="W4330">
        <v>3.2584924799999997</v>
      </c>
      <c r="X4330">
        <v>61.079685299999994</v>
      </c>
      <c r="Y4330">
        <v>1.69262336</v>
      </c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  <c r="AW4330"/>
      <c r="AX4330"/>
      <c r="AY4330"/>
      <c r="AZ4330"/>
      <c r="BA4330"/>
      <c r="BB4330"/>
      <c r="BC4330"/>
    </row>
    <row r="4331" spans="1:55" x14ac:dyDescent="0.2">
      <c r="A4331" s="3" t="str">
        <f t="shared" si="67"/>
        <v>United StatesAR6_FAO1997</v>
      </c>
      <c r="B4331" t="s">
        <v>196</v>
      </c>
      <c r="C4331" t="s">
        <v>312</v>
      </c>
      <c r="D4331" t="s">
        <v>300</v>
      </c>
      <c r="E4331" t="s">
        <v>64</v>
      </c>
      <c r="F4331">
        <v>6100.0303738840412</v>
      </c>
      <c r="G4331">
        <v>22.372542696076174</v>
      </c>
      <c r="H4331" t="s">
        <v>96</v>
      </c>
      <c r="I4331" t="s">
        <v>248</v>
      </c>
      <c r="J4331">
        <v>0.1705760254997927</v>
      </c>
      <c r="K4331">
        <v>0.96106905002510479</v>
      </c>
      <c r="L4331">
        <v>3.2550706821280806E-2</v>
      </c>
      <c r="M4331"/>
      <c r="N4331">
        <v>1.0683377507236635E-2</v>
      </c>
      <c r="O4331">
        <v>-4.303134353622313E-3</v>
      </c>
      <c r="P4331">
        <v>11.954739999999999</v>
      </c>
      <c r="Q4331">
        <v>49.01339866</v>
      </c>
      <c r="R4331">
        <v>172.43958431999999</v>
      </c>
      <c r="S4331">
        <v>144.5323971</v>
      </c>
      <c r="T4331">
        <v>42.928918700000004</v>
      </c>
      <c r="U4331">
        <v>1.9777300000000001E-2</v>
      </c>
      <c r="V4331"/>
      <c r="W4331">
        <v>1.53989512</v>
      </c>
      <c r="X4331">
        <v>61.079685299999994</v>
      </c>
      <c r="Y4331">
        <v>0.75617617999999998</v>
      </c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  <c r="AW4331"/>
      <c r="AX4331"/>
      <c r="AY4331"/>
      <c r="AZ4331"/>
      <c r="BA4331"/>
      <c r="BB4331"/>
      <c r="BC4331"/>
    </row>
    <row r="4332" spans="1:55" x14ac:dyDescent="0.2">
      <c r="A4332" s="3" t="str">
        <f t="shared" si="67"/>
        <v>United StatesAR6_FAO1998</v>
      </c>
      <c r="B4332" t="s">
        <v>196</v>
      </c>
      <c r="C4332" t="s">
        <v>312</v>
      </c>
      <c r="D4332" t="s">
        <v>300</v>
      </c>
      <c r="E4332" t="s">
        <v>62</v>
      </c>
      <c r="F4332">
        <v>6132.1356064279134</v>
      </c>
      <c r="G4332">
        <v>22.229641790323551</v>
      </c>
      <c r="H4332" t="s">
        <v>96</v>
      </c>
      <c r="I4332" t="s">
        <v>248</v>
      </c>
      <c r="J4332">
        <v>0.17390796503457281</v>
      </c>
      <c r="K4332">
        <v>0.96352754463552392</v>
      </c>
      <c r="L4332">
        <v>3.0700572270883686E-2</v>
      </c>
      <c r="M4332"/>
      <c r="N4332">
        <v>1.0096762734577517E-2</v>
      </c>
      <c r="O4332">
        <v>-4.3248796409851168E-3</v>
      </c>
      <c r="P4332">
        <v>12.548121599999998</v>
      </c>
      <c r="Q4332">
        <v>48.954549920000005</v>
      </c>
      <c r="R4332">
        <v>169.47580975999998</v>
      </c>
      <c r="S4332">
        <v>144.6789435</v>
      </c>
      <c r="T4332">
        <v>43.000386599999999</v>
      </c>
      <c r="U4332">
        <v>3.3549280000000001E-2</v>
      </c>
      <c r="V4332"/>
      <c r="W4332">
        <v>3.0731230599999999</v>
      </c>
      <c r="X4332">
        <v>61.079685299999994</v>
      </c>
      <c r="Y4332">
        <v>1.2237799199999999</v>
      </c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  <c r="AW4332"/>
      <c r="AX4332"/>
      <c r="AY4332"/>
      <c r="AZ4332"/>
      <c r="BA4332"/>
      <c r="BB4332"/>
      <c r="BC4332"/>
    </row>
    <row r="4333" spans="1:55" x14ac:dyDescent="0.2">
      <c r="A4333" s="3" t="str">
        <f t="shared" si="67"/>
        <v>United StatesAR6_FAO1999</v>
      </c>
      <c r="B4333" t="s">
        <v>196</v>
      </c>
      <c r="C4333" t="s">
        <v>312</v>
      </c>
      <c r="D4333" t="s">
        <v>300</v>
      </c>
      <c r="E4333" t="s">
        <v>60</v>
      </c>
      <c r="F4333">
        <v>6135.989797364794</v>
      </c>
      <c r="G4333">
        <v>21.989642335739656</v>
      </c>
      <c r="H4333" t="s">
        <v>96</v>
      </c>
      <c r="I4333" t="s">
        <v>248</v>
      </c>
      <c r="J4333">
        <v>0.17402757204452016</v>
      </c>
      <c r="K4333">
        <v>0.96498796270136866</v>
      </c>
      <c r="L4333">
        <v>2.9576628644639898E-2</v>
      </c>
      <c r="M4333"/>
      <c r="N4333">
        <v>1.0073958273520499E-2</v>
      </c>
      <c r="O4333">
        <v>-4.6385496195289538E-3</v>
      </c>
      <c r="P4333">
        <v>13.530490400000001</v>
      </c>
      <c r="Q4333">
        <v>47.992624039999995</v>
      </c>
      <c r="R4333">
        <v>168.40616159999999</v>
      </c>
      <c r="S4333">
        <v>143.309166</v>
      </c>
      <c r="T4333">
        <v>43.107871500000002</v>
      </c>
      <c r="U4333">
        <v>0.10301352</v>
      </c>
      <c r="V4333"/>
      <c r="W4333">
        <v>3.5478096799999999</v>
      </c>
      <c r="X4333">
        <v>61.079685299999994</v>
      </c>
      <c r="Y4333">
        <v>1.2868720200000001</v>
      </c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  <c r="AW4333"/>
      <c r="AX4333"/>
      <c r="AY4333"/>
      <c r="AZ4333"/>
      <c r="BA4333"/>
      <c r="BB4333"/>
      <c r="BC4333"/>
    </row>
    <row r="4334" spans="1:55" x14ac:dyDescent="0.2">
      <c r="A4334" s="3" t="str">
        <f t="shared" si="67"/>
        <v>United StatesAR6_FAO2000</v>
      </c>
      <c r="B4334" t="s">
        <v>196</v>
      </c>
      <c r="C4334" t="s">
        <v>312</v>
      </c>
      <c r="D4334" t="s">
        <v>300</v>
      </c>
      <c r="E4334" t="s">
        <v>58</v>
      </c>
      <c r="F4334">
        <v>6297.5720302410418</v>
      </c>
      <c r="G4334">
        <v>22.318961650214426</v>
      </c>
      <c r="H4334" t="s">
        <v>102</v>
      </c>
      <c r="I4334" t="s">
        <v>248</v>
      </c>
      <c r="J4334">
        <v>0.17505521201717167</v>
      </c>
      <c r="K4334">
        <v>0.96705953978048054</v>
      </c>
      <c r="L4334">
        <v>2.8302736930014824E-2</v>
      </c>
      <c r="M4334"/>
      <c r="N4334">
        <v>1.002442203579937E-2</v>
      </c>
      <c r="O4334">
        <v>-5.3866987462947054E-3</v>
      </c>
      <c r="P4334">
        <v>11.708171999999999</v>
      </c>
      <c r="Q4334">
        <v>48.010444980000003</v>
      </c>
      <c r="R4334">
        <v>167.1715672</v>
      </c>
      <c r="S4334">
        <v>140.52677729999999</v>
      </c>
      <c r="T4334">
        <v>43.209376200000001</v>
      </c>
      <c r="U4334">
        <v>3.7997459999999997E-2</v>
      </c>
      <c r="V4334"/>
      <c r="W4334">
        <v>3.65649698</v>
      </c>
      <c r="X4334">
        <v>61.079685299999994</v>
      </c>
      <c r="Y4334">
        <v>1.38411368</v>
      </c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  <c r="AW4334"/>
      <c r="AX4334"/>
      <c r="AY4334"/>
      <c r="AZ4334"/>
      <c r="BA4334"/>
      <c r="BB4334"/>
      <c r="BC4334"/>
    </row>
    <row r="4335" spans="1:55" x14ac:dyDescent="0.2">
      <c r="A4335" s="3" t="str">
        <f t="shared" si="67"/>
        <v>United StatesAR6_FAO2001</v>
      </c>
      <c r="B4335" t="s">
        <v>196</v>
      </c>
      <c r="C4335" t="s">
        <v>312</v>
      </c>
      <c r="D4335" t="s">
        <v>300</v>
      </c>
      <c r="E4335" t="s">
        <v>55</v>
      </c>
      <c r="F4335">
        <v>6273.5858165632098</v>
      </c>
      <c r="G4335">
        <v>22.014979900400764</v>
      </c>
      <c r="H4335" t="s">
        <v>106</v>
      </c>
      <c r="I4335" t="s">
        <v>248</v>
      </c>
      <c r="J4335">
        <v>0.17406137200715882</v>
      </c>
      <c r="K4335">
        <v>0.96634091341329165</v>
      </c>
      <c r="L4335">
        <v>2.7564804753826954E-2</v>
      </c>
      <c r="M4335"/>
      <c r="N4335">
        <v>9.589075617660002E-3</v>
      </c>
      <c r="O4335">
        <v>-3.4947937847785581E-3</v>
      </c>
      <c r="P4335">
        <v>12.7676528</v>
      </c>
      <c r="Q4335">
        <v>48.079036759999994</v>
      </c>
      <c r="R4335">
        <v>165.82738128</v>
      </c>
      <c r="S4335">
        <v>139.83434009999999</v>
      </c>
      <c r="T4335">
        <v>43.097610299999999</v>
      </c>
      <c r="U4335">
        <v>6.80374E-3</v>
      </c>
      <c r="V4335"/>
      <c r="W4335">
        <v>0.53425163999999992</v>
      </c>
      <c r="X4335"/>
      <c r="Y4335">
        <v>0.49644815999999997</v>
      </c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  <c r="AW4335"/>
      <c r="AX4335"/>
      <c r="AY4335"/>
      <c r="AZ4335"/>
      <c r="BA4335"/>
      <c r="BB4335"/>
      <c r="BC4335"/>
    </row>
    <row r="4336" spans="1:55" x14ac:dyDescent="0.2">
      <c r="A4336" s="3" t="str">
        <f t="shared" si="67"/>
        <v>United StatesAR6_FAO2002</v>
      </c>
      <c r="B4336" t="s">
        <v>196</v>
      </c>
      <c r="C4336" t="s">
        <v>312</v>
      </c>
      <c r="D4336" t="s">
        <v>300</v>
      </c>
      <c r="E4336" t="s">
        <v>52</v>
      </c>
      <c r="F4336">
        <v>6112.6363040448623</v>
      </c>
      <c r="G4336">
        <v>21.252089360770501</v>
      </c>
      <c r="H4336" t="s">
        <v>98</v>
      </c>
      <c r="I4336" t="s">
        <v>248</v>
      </c>
      <c r="J4336">
        <v>0.16534174394116202</v>
      </c>
      <c r="K4336">
        <v>0.9653426211506434</v>
      </c>
      <c r="L4336">
        <v>2.7963992392394214E-2</v>
      </c>
      <c r="M4336"/>
      <c r="N4336">
        <v>1.0228730613738074E-2</v>
      </c>
      <c r="O4336">
        <v>-3.535344156775692E-3</v>
      </c>
      <c r="P4336">
        <v>12.355436800000001</v>
      </c>
      <c r="Q4336">
        <v>48.115588459999991</v>
      </c>
      <c r="R4336">
        <v>165.25391551999999</v>
      </c>
      <c r="S4336">
        <v>139.55331390000001</v>
      </c>
      <c r="T4336">
        <v>43.084894999999996</v>
      </c>
      <c r="U4336">
        <v>4.0869999999999996E-4</v>
      </c>
      <c r="V4336"/>
      <c r="W4336">
        <v>1.47362792</v>
      </c>
      <c r="X4336"/>
      <c r="Y4336">
        <v>1.1102985600000002</v>
      </c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  <c r="AW4336"/>
      <c r="AX4336"/>
      <c r="AY4336"/>
      <c r="AZ4336"/>
      <c r="BA4336"/>
      <c r="BB4336"/>
      <c r="BC4336"/>
    </row>
    <row r="4337" spans="1:55" x14ac:dyDescent="0.2">
      <c r="A4337" s="3" t="str">
        <f t="shared" si="67"/>
        <v>United StatesAR6_FAO2003</v>
      </c>
      <c r="B4337" t="s">
        <v>196</v>
      </c>
      <c r="C4337" t="s">
        <v>312</v>
      </c>
      <c r="D4337" t="s">
        <v>300</v>
      </c>
      <c r="E4337" t="s">
        <v>50</v>
      </c>
      <c r="F4337">
        <v>6186.6454348933421</v>
      </c>
      <c r="G4337">
        <v>21.32532320270381</v>
      </c>
      <c r="H4337" t="s">
        <v>98</v>
      </c>
      <c r="I4337" t="s">
        <v>248</v>
      </c>
      <c r="J4337">
        <v>0.16298230294851221</v>
      </c>
      <c r="K4337">
        <v>0.96434606461472361</v>
      </c>
      <c r="L4337">
        <v>2.8125956225123316E-2</v>
      </c>
      <c r="M4337"/>
      <c r="N4337">
        <v>1.0108871989398478E-2</v>
      </c>
      <c r="O4337">
        <v>-2.5808928292453881E-3</v>
      </c>
      <c r="P4337">
        <v>11.546427199999998</v>
      </c>
      <c r="Q4337">
        <v>48.233472160000005</v>
      </c>
      <c r="R4337">
        <v>164.69798016000001</v>
      </c>
      <c r="S4337">
        <v>146.45164170000001</v>
      </c>
      <c r="T4337">
        <v>43.084717600000005</v>
      </c>
      <c r="U4337"/>
      <c r="V4337"/>
      <c r="W4337">
        <v>1.2225891799999999</v>
      </c>
      <c r="X4337"/>
      <c r="Y4337">
        <v>1.1867911200000001</v>
      </c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  <c r="AW4337"/>
      <c r="AX4337"/>
      <c r="AY4337"/>
      <c r="AZ4337"/>
      <c r="BA4337"/>
      <c r="BB4337"/>
      <c r="BC4337"/>
    </row>
    <row r="4338" spans="1:55" x14ac:dyDescent="0.2">
      <c r="A4338" s="3" t="str">
        <f t="shared" si="67"/>
        <v>United StatesAR6_FAO2004</v>
      </c>
      <c r="B4338" t="s">
        <v>196</v>
      </c>
      <c r="C4338" t="s">
        <v>312</v>
      </c>
      <c r="D4338" t="s">
        <v>300</v>
      </c>
      <c r="E4338" t="s">
        <v>46</v>
      </c>
      <c r="F4338">
        <v>6262.5774183265121</v>
      </c>
      <c r="G4338">
        <v>21.388197075336091</v>
      </c>
      <c r="H4338" t="s">
        <v>98</v>
      </c>
      <c r="I4338" t="s">
        <v>248</v>
      </c>
      <c r="J4338">
        <v>0.15742776989179316</v>
      </c>
      <c r="K4338">
        <v>0.96529459698080233</v>
      </c>
      <c r="L4338">
        <v>2.737388343624823E-2</v>
      </c>
      <c r="M4338"/>
      <c r="N4338">
        <v>1.0114477664872491E-2</v>
      </c>
      <c r="O4338">
        <v>-2.7829580819229665E-3</v>
      </c>
      <c r="P4338">
        <v>12.8100168</v>
      </c>
      <c r="Q4338">
        <v>48.034415060000001</v>
      </c>
      <c r="R4338">
        <v>163.24745311999999</v>
      </c>
      <c r="S4338">
        <v>144.893112</v>
      </c>
      <c r="T4338">
        <v>43.028899799999998</v>
      </c>
      <c r="U4338"/>
      <c r="V4338"/>
      <c r="W4338">
        <v>1.2000552799999999</v>
      </c>
      <c r="X4338"/>
      <c r="Y4338">
        <v>1.6699423799999999</v>
      </c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  <c r="AW4338"/>
      <c r="AX4338"/>
      <c r="AY4338"/>
      <c r="AZ4338"/>
      <c r="BA4338"/>
      <c r="BB4338"/>
      <c r="BC4338"/>
    </row>
    <row r="4339" spans="1:55" x14ac:dyDescent="0.2">
      <c r="A4339" s="3" t="str">
        <f t="shared" si="67"/>
        <v>United StatesAR6_FAO2005</v>
      </c>
      <c r="B4339" t="s">
        <v>196</v>
      </c>
      <c r="C4339" t="s">
        <v>312</v>
      </c>
      <c r="D4339" t="s">
        <v>300</v>
      </c>
      <c r="E4339" t="s">
        <v>43</v>
      </c>
      <c r="F4339">
        <v>6280.621757036668</v>
      </c>
      <c r="G4339">
        <v>21.253025306496127</v>
      </c>
      <c r="H4339" t="s">
        <v>98</v>
      </c>
      <c r="I4339" t="s">
        <v>156</v>
      </c>
      <c r="J4339">
        <v>0.15435501003093813</v>
      </c>
      <c r="K4339">
        <v>0.9652236147416009</v>
      </c>
      <c r="L4339">
        <v>2.693513796097222E-2</v>
      </c>
      <c r="M4339"/>
      <c r="N4339">
        <v>1.06808153608943E-2</v>
      </c>
      <c r="O4339">
        <v>-2.8395680634674333E-3</v>
      </c>
      <c r="P4339">
        <v>12.960337599999999</v>
      </c>
      <c r="Q4339">
        <v>48.336511299999998</v>
      </c>
      <c r="R4339">
        <v>164.15802479999999</v>
      </c>
      <c r="S4339">
        <v>142.66218330000001</v>
      </c>
      <c r="T4339">
        <v>42.968424299999995</v>
      </c>
      <c r="U4339">
        <v>5.6404000000000003E-4</v>
      </c>
      <c r="V4339"/>
      <c r="W4339">
        <v>0.91418306000000005</v>
      </c>
      <c r="X4339"/>
      <c r="Y4339">
        <v>2.4032686400000003</v>
      </c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  <c r="AW4339"/>
      <c r="AX4339"/>
      <c r="AY4339"/>
      <c r="AZ4339"/>
      <c r="BA4339"/>
      <c r="BB4339"/>
      <c r="BC4339"/>
    </row>
    <row r="4340" spans="1:55" x14ac:dyDescent="0.2">
      <c r="A4340" s="3" t="str">
        <f t="shared" si="67"/>
        <v>United StatesAR6_FAO2006</v>
      </c>
      <c r="B4340" t="s">
        <v>196</v>
      </c>
      <c r="C4340" t="s">
        <v>312</v>
      </c>
      <c r="D4340" t="s">
        <v>300</v>
      </c>
      <c r="E4340" t="s">
        <v>39</v>
      </c>
      <c r="F4340">
        <v>6188.9029108336854</v>
      </c>
      <c r="G4340">
        <v>20.741687566533251</v>
      </c>
      <c r="H4340" t="s">
        <v>109</v>
      </c>
      <c r="I4340" t="s">
        <v>156</v>
      </c>
      <c r="J4340">
        <v>0.14682512597866507</v>
      </c>
      <c r="K4340">
        <v>0.96381488049039277</v>
      </c>
      <c r="L4340">
        <v>2.6963353940436658E-2</v>
      </c>
      <c r="M4340"/>
      <c r="N4340">
        <v>1.1115706858745737E-2</v>
      </c>
      <c r="O4340">
        <v>-1.8939412895751949E-3</v>
      </c>
      <c r="P4340">
        <v>10.868317599999999</v>
      </c>
      <c r="Q4340">
        <v>48.871786099999994</v>
      </c>
      <c r="R4340">
        <v>166.95830831999999</v>
      </c>
      <c r="S4340">
        <v>148.2923169</v>
      </c>
      <c r="T4340">
        <v>42.902074399999997</v>
      </c>
      <c r="U4340">
        <v>4.0869999999999996E-4</v>
      </c>
      <c r="V4340"/>
      <c r="W4340">
        <v>1.0853342200000002</v>
      </c>
      <c r="X4340"/>
      <c r="Y4340">
        <v>1.7473831</v>
      </c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/>
      <c r="AW4340"/>
      <c r="AX4340"/>
      <c r="AY4340"/>
      <c r="AZ4340"/>
      <c r="BA4340"/>
      <c r="BB4340"/>
      <c r="BC4340"/>
    </row>
    <row r="4341" spans="1:55" x14ac:dyDescent="0.2">
      <c r="A4341" s="3" t="str">
        <f t="shared" si="67"/>
        <v>United StatesAR6_FAO2007</v>
      </c>
      <c r="B4341" t="s">
        <v>196</v>
      </c>
      <c r="C4341" t="s">
        <v>312</v>
      </c>
      <c r="D4341" t="s">
        <v>300</v>
      </c>
      <c r="E4341" t="s">
        <v>37</v>
      </c>
      <c r="F4341">
        <v>6282.7477728957274</v>
      </c>
      <c r="G4341">
        <v>20.856895390973644</v>
      </c>
      <c r="H4341" t="s">
        <v>103</v>
      </c>
      <c r="I4341" t="s">
        <v>156</v>
      </c>
      <c r="J4341">
        <v>0.14654447133604612</v>
      </c>
      <c r="K4341">
        <v>0.96424180533755033</v>
      </c>
      <c r="L4341">
        <v>2.6209187873586698E-2</v>
      </c>
      <c r="M4341"/>
      <c r="N4341">
        <v>1.1293673160364908E-2</v>
      </c>
      <c r="O4341">
        <v>-1.7446663715019531E-3</v>
      </c>
      <c r="P4341">
        <v>10.587096799999999</v>
      </c>
      <c r="Q4341">
        <v>49.338958900000009</v>
      </c>
      <c r="R4341">
        <v>166.92742543999998</v>
      </c>
      <c r="S4341">
        <v>147.60271890000001</v>
      </c>
      <c r="T4341">
        <v>42.808906499999999</v>
      </c>
      <c r="U4341">
        <v>1.9427599999999998E-3</v>
      </c>
      <c r="V4341"/>
      <c r="W4341">
        <v>1.5566817399999999</v>
      </c>
      <c r="X4341"/>
      <c r="Y4341">
        <v>1.9681306000000001</v>
      </c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  <c r="AW4341"/>
      <c r="AX4341"/>
      <c r="AY4341"/>
      <c r="AZ4341"/>
      <c r="BA4341"/>
      <c r="BB4341"/>
      <c r="BC4341"/>
    </row>
    <row r="4342" spans="1:55" x14ac:dyDescent="0.2">
      <c r="A4342" s="3" t="str">
        <f t="shared" si="67"/>
        <v>United StatesAR6_FAO2008</v>
      </c>
      <c r="B4342" t="s">
        <v>196</v>
      </c>
      <c r="C4342" t="s">
        <v>312</v>
      </c>
      <c r="D4342" t="s">
        <v>300</v>
      </c>
      <c r="E4342" t="s">
        <v>33</v>
      </c>
      <c r="F4342">
        <v>6097.6164225449047</v>
      </c>
      <c r="G4342">
        <v>20.051750788586528</v>
      </c>
      <c r="H4342" t="s">
        <v>245</v>
      </c>
      <c r="I4342" t="s">
        <v>156</v>
      </c>
      <c r="J4342">
        <v>0.14150400790927645</v>
      </c>
      <c r="K4342">
        <v>0.96621727774130495</v>
      </c>
      <c r="L4342">
        <v>2.66278737086749E-2</v>
      </c>
      <c r="M4342"/>
      <c r="N4342">
        <v>9.5063804678012596E-3</v>
      </c>
      <c r="O4342">
        <v>-2.3515319177810122E-3</v>
      </c>
      <c r="P4342">
        <v>11.465507199999999</v>
      </c>
      <c r="Q4342">
        <v>51.272997940000003</v>
      </c>
      <c r="R4342">
        <v>166.60962063999997</v>
      </c>
      <c r="S4342">
        <v>142.3059183</v>
      </c>
      <c r="T4342">
        <v>42.703826900000003</v>
      </c>
      <c r="U4342"/>
      <c r="V4342"/>
      <c r="W4342">
        <v>2.06565836</v>
      </c>
      <c r="X4342"/>
      <c r="Y4342">
        <v>1.1594071199999998</v>
      </c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/>
      <c r="AW4342"/>
      <c r="AX4342"/>
      <c r="AY4342"/>
      <c r="AZ4342"/>
      <c r="BA4342"/>
      <c r="BB4342"/>
      <c r="BC4342"/>
    </row>
    <row r="4343" spans="1:55" x14ac:dyDescent="0.2">
      <c r="A4343" s="3" t="str">
        <f t="shared" si="67"/>
        <v>United StatesAR6_FAO2009</v>
      </c>
      <c r="B4343" t="s">
        <v>196</v>
      </c>
      <c r="C4343" t="s">
        <v>312</v>
      </c>
      <c r="D4343" t="s">
        <v>300</v>
      </c>
      <c r="E4343" t="s">
        <v>31</v>
      </c>
      <c r="F4343">
        <v>5684.0891882919814</v>
      </c>
      <c r="G4343">
        <v>18.528737679212668</v>
      </c>
      <c r="H4343" t="s">
        <v>109</v>
      </c>
      <c r="I4343" t="s">
        <v>156</v>
      </c>
      <c r="J4343">
        <v>0.13210825514613284</v>
      </c>
      <c r="K4343">
        <v>0.96665198736177571</v>
      </c>
      <c r="L4343">
        <v>2.8038445968313088E-2</v>
      </c>
      <c r="M4343"/>
      <c r="N4343">
        <v>7.8928587600925748E-3</v>
      </c>
      <c r="O4343">
        <v>-2.5832920901813542E-3</v>
      </c>
      <c r="P4343">
        <v>11.954739999999999</v>
      </c>
      <c r="Q4343">
        <v>49.641190140000006</v>
      </c>
      <c r="R4343">
        <v>164.44942656000001</v>
      </c>
      <c r="S4343">
        <v>146.14033980000002</v>
      </c>
      <c r="T4343">
        <v>42.660775000000001</v>
      </c>
      <c r="U4343">
        <v>2.9154999999999997E-3</v>
      </c>
      <c r="V4343"/>
      <c r="W4343">
        <v>1.0921298000000002</v>
      </c>
      <c r="X4343"/>
      <c r="Y4343">
        <v>1.3303294000000001</v>
      </c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  <c r="AW4343"/>
      <c r="AX4343"/>
      <c r="AY4343"/>
      <c r="AZ4343"/>
      <c r="BA4343"/>
      <c r="BB4343"/>
      <c r="BC4343"/>
    </row>
    <row r="4344" spans="1:55" x14ac:dyDescent="0.2">
      <c r="A4344" s="3" t="str">
        <f t="shared" si="67"/>
        <v>United StatesAR6_FAO2010</v>
      </c>
      <c r="B4344" t="s">
        <v>196</v>
      </c>
      <c r="C4344" t="s">
        <v>312</v>
      </c>
      <c r="D4344" t="s">
        <v>300</v>
      </c>
      <c r="E4344" t="s">
        <v>30</v>
      </c>
      <c r="F4344">
        <v>5946.1791194480866</v>
      </c>
      <c r="G4344">
        <v>19.222946495348733</v>
      </c>
      <c r="H4344" t="s">
        <v>109</v>
      </c>
      <c r="I4344" t="s">
        <v>156</v>
      </c>
      <c r="J4344">
        <v>0.13278121328686665</v>
      </c>
      <c r="K4344">
        <v>0.96677722427911328</v>
      </c>
      <c r="L4344">
        <v>2.695173783976965E-2</v>
      </c>
      <c r="M4344"/>
      <c r="N4344">
        <v>8.3811517118562596E-3</v>
      </c>
      <c r="O4344">
        <v>-2.1101138307391895E-3</v>
      </c>
      <c r="P4344">
        <v>13.927284</v>
      </c>
      <c r="Q4344">
        <v>49.492080639999998</v>
      </c>
      <c r="R4344">
        <v>163.43354192000001</v>
      </c>
      <c r="S4344">
        <v>148.18942319999999</v>
      </c>
      <c r="T4344">
        <v>42.645207199999994</v>
      </c>
      <c r="U4344">
        <v>1.2804000000000003E-4</v>
      </c>
      <c r="V4344"/>
      <c r="W4344">
        <v>0.91143649999999998</v>
      </c>
      <c r="X4344"/>
      <c r="Y4344">
        <v>0.74023627999999997</v>
      </c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  <c r="AW4344"/>
      <c r="AX4344"/>
      <c r="AY4344"/>
      <c r="AZ4344"/>
      <c r="BA4344"/>
      <c r="BB4344"/>
      <c r="BC4344"/>
    </row>
    <row r="4345" spans="1:55" x14ac:dyDescent="0.2">
      <c r="A4345" s="3" t="str">
        <f t="shared" si="67"/>
        <v>United StatesAR6_FAO2011</v>
      </c>
      <c r="B4345" t="s">
        <v>196</v>
      </c>
      <c r="C4345" t="s">
        <v>312</v>
      </c>
      <c r="D4345" t="s">
        <v>300</v>
      </c>
      <c r="E4345" t="s">
        <v>29</v>
      </c>
      <c r="F4345">
        <v>5723.8369764806748</v>
      </c>
      <c r="G4345">
        <v>18.370155433498976</v>
      </c>
      <c r="H4345" t="s">
        <v>146</v>
      </c>
      <c r="I4345" t="s">
        <v>156</v>
      </c>
      <c r="J4345">
        <v>0.12743414588032392</v>
      </c>
      <c r="K4345">
        <v>0.96937732293147882</v>
      </c>
      <c r="L4345">
        <v>2.6279253068994861E-2</v>
      </c>
      <c r="M4345"/>
      <c r="N4345">
        <v>9.6966362775670629E-3</v>
      </c>
      <c r="O4345">
        <v>-5.3532122780407506E-3</v>
      </c>
      <c r="P4345">
        <v>10.0823464</v>
      </c>
      <c r="Q4345">
        <v>49.953915760000001</v>
      </c>
      <c r="R4345">
        <v>161.96344447999999</v>
      </c>
      <c r="S4345">
        <v>150.07331429999999</v>
      </c>
      <c r="T4345">
        <v>42.604638099999995</v>
      </c>
      <c r="U4345">
        <v>4.0869999999999996E-4</v>
      </c>
      <c r="V4345"/>
      <c r="W4345">
        <v>1.32849836</v>
      </c>
      <c r="X4345"/>
      <c r="Y4345">
        <v>2.1974120400000001</v>
      </c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  <c r="AW4345"/>
      <c r="AX4345"/>
      <c r="AY4345"/>
      <c r="AZ4345"/>
      <c r="BA4345"/>
      <c r="BB4345"/>
      <c r="BC4345"/>
    </row>
    <row r="4346" spans="1:55" x14ac:dyDescent="0.2">
      <c r="A4346" s="3" t="str">
        <f t="shared" si="67"/>
        <v>United StatesAR6_FAO2012</v>
      </c>
      <c r="B4346" t="s">
        <v>196</v>
      </c>
      <c r="C4346" t="s">
        <v>312</v>
      </c>
      <c r="D4346" t="s">
        <v>300</v>
      </c>
      <c r="E4346" t="s">
        <v>28</v>
      </c>
      <c r="F4346">
        <v>5511.7952121413382</v>
      </c>
      <c r="G4346">
        <v>17.560329642513199</v>
      </c>
      <c r="H4346" t="s">
        <v>207</v>
      </c>
      <c r="I4346" t="s">
        <v>156</v>
      </c>
      <c r="J4346">
        <v>0.12136046907890666</v>
      </c>
      <c r="K4346">
        <v>0.96908315395370503</v>
      </c>
      <c r="L4346">
        <v>2.7499687223799328E-2</v>
      </c>
      <c r="M4346"/>
      <c r="N4346">
        <v>9.7767901460225782E-3</v>
      </c>
      <c r="O4346">
        <v>-6.3596313235269675E-3</v>
      </c>
      <c r="P4346">
        <v>10.321203199999999</v>
      </c>
      <c r="Q4346">
        <v>49.786877679999996</v>
      </c>
      <c r="R4346">
        <v>159.53171552000001</v>
      </c>
      <c r="S4346">
        <v>148.6249674</v>
      </c>
      <c r="T4346">
        <v>42.542871300000002</v>
      </c>
      <c r="U4346">
        <v>2.8066000000000001E-4</v>
      </c>
      <c r="V4346"/>
      <c r="W4346">
        <v>1.1720201000000001</v>
      </c>
      <c r="X4346"/>
      <c r="Y4346">
        <v>1.6144087599999999</v>
      </c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  <c r="AW4346"/>
      <c r="AX4346"/>
      <c r="AY4346"/>
      <c r="AZ4346"/>
      <c r="BA4346"/>
      <c r="BB4346"/>
      <c r="BC4346"/>
    </row>
    <row r="4347" spans="1:55" x14ac:dyDescent="0.2">
      <c r="A4347" s="3" t="str">
        <f t="shared" si="67"/>
        <v>United StatesAR6_FAO2013</v>
      </c>
      <c r="B4347" t="s">
        <v>196</v>
      </c>
      <c r="C4347" t="s">
        <v>312</v>
      </c>
      <c r="D4347" t="s">
        <v>300</v>
      </c>
      <c r="E4347" t="s">
        <v>27</v>
      </c>
      <c r="F4347">
        <v>5653.2719800190462</v>
      </c>
      <c r="G4347">
        <v>17.886707992199486</v>
      </c>
      <c r="H4347" t="s">
        <v>207</v>
      </c>
      <c r="I4347" t="s">
        <v>156</v>
      </c>
      <c r="J4347">
        <v>0.12286470625484792</v>
      </c>
      <c r="K4347">
        <v>0.9710272520291956</v>
      </c>
      <c r="L4347">
        <v>2.6063551728379382E-2</v>
      </c>
      <c r="M4347"/>
      <c r="N4347">
        <v>9.5056609891776746E-3</v>
      </c>
      <c r="O4347">
        <v>-6.5964647467526057E-3</v>
      </c>
      <c r="P4347">
        <v>9.5121935999999998</v>
      </c>
      <c r="Q4347">
        <v>49.163938599999994</v>
      </c>
      <c r="R4347">
        <v>157.89783600000001</v>
      </c>
      <c r="S4347">
        <v>150.3023886</v>
      </c>
      <c r="T4347">
        <v>42.422483399999997</v>
      </c>
      <c r="U4347"/>
      <c r="V4347"/>
      <c r="W4347">
        <v>1.2828284399999998</v>
      </c>
      <c r="X4347"/>
      <c r="Y4347">
        <v>0.81235009999999996</v>
      </c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  <c r="AW4347"/>
      <c r="AX4347"/>
      <c r="AY4347"/>
      <c r="AZ4347"/>
      <c r="BA4347"/>
      <c r="BB4347"/>
      <c r="BC4347"/>
    </row>
    <row r="4348" spans="1:55" x14ac:dyDescent="0.2">
      <c r="A4348" s="3" t="str">
        <f t="shared" si="67"/>
        <v>United StatesAR6_FAO2014</v>
      </c>
      <c r="B4348" t="s">
        <v>196</v>
      </c>
      <c r="C4348" t="s">
        <v>312</v>
      </c>
      <c r="D4348" t="s">
        <v>300</v>
      </c>
      <c r="E4348" t="s">
        <v>24</v>
      </c>
      <c r="F4348">
        <v>5697.1485903480898</v>
      </c>
      <c r="G4348">
        <v>17.893822917089164</v>
      </c>
      <c r="H4348" t="s">
        <v>146</v>
      </c>
      <c r="I4348" t="s">
        <v>156</v>
      </c>
      <c r="J4348">
        <v>0.12217506019218628</v>
      </c>
      <c r="K4348">
        <v>0.97055554130730193</v>
      </c>
      <c r="L4348">
        <v>2.5794430816488582E-2</v>
      </c>
      <c r="M4348"/>
      <c r="N4348">
        <v>1.0264437565969353E-2</v>
      </c>
      <c r="O4348">
        <v>-6.614409689759836E-3</v>
      </c>
      <c r="P4348">
        <v>11.299859199999998</v>
      </c>
      <c r="Q4348">
        <v>50.019168180000001</v>
      </c>
      <c r="R4348">
        <v>155.80248399999999</v>
      </c>
      <c r="S4348">
        <v>149.36894699999999</v>
      </c>
      <c r="T4348">
        <v>42.367130700000004</v>
      </c>
      <c r="U4348">
        <v>1.2534E-3</v>
      </c>
      <c r="V4348"/>
      <c r="W4348">
        <v>1.33521768</v>
      </c>
      <c r="X4348"/>
      <c r="Y4348">
        <v>0.94520183999999996</v>
      </c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  <c r="AW4348"/>
      <c r="AX4348"/>
      <c r="AY4348"/>
      <c r="AZ4348"/>
      <c r="BA4348"/>
      <c r="BB4348"/>
      <c r="BC4348"/>
    </row>
    <row r="4349" spans="1:55" x14ac:dyDescent="0.2">
      <c r="A4349" s="3" t="str">
        <f t="shared" si="67"/>
        <v>United StatesAR6_FAO2015</v>
      </c>
      <c r="B4349" t="s">
        <v>196</v>
      </c>
      <c r="C4349" t="s">
        <v>312</v>
      </c>
      <c r="D4349" t="s">
        <v>300</v>
      </c>
      <c r="E4349" t="s">
        <v>22</v>
      </c>
      <c r="F4349">
        <v>5584.1087002535205</v>
      </c>
      <c r="G4349">
        <v>17.410133487709079</v>
      </c>
      <c r="H4349" t="s">
        <v>205</v>
      </c>
      <c r="I4349" t="s">
        <v>156</v>
      </c>
      <c r="J4349">
        <v>0.11996535036937575</v>
      </c>
      <c r="K4349">
        <v>0.96985711790942175</v>
      </c>
      <c r="L4349">
        <v>2.6141237115248909E-2</v>
      </c>
      <c r="M4349"/>
      <c r="N4349">
        <v>1.0476523481608848E-2</v>
      </c>
      <c r="O4349">
        <v>-6.4748785062795225E-3</v>
      </c>
      <c r="P4349">
        <v>9.9206015999999995</v>
      </c>
      <c r="Q4349">
        <v>50.490353739999996</v>
      </c>
      <c r="R4349">
        <v>156.85702256000002</v>
      </c>
      <c r="S4349">
        <v>149.39941380000002</v>
      </c>
      <c r="T4349">
        <v>42.327988400000002</v>
      </c>
      <c r="U4349">
        <v>1.9427599999999998E-3</v>
      </c>
      <c r="V4349"/>
      <c r="W4349">
        <v>2.2321937399999996</v>
      </c>
      <c r="X4349"/>
      <c r="Y4349">
        <v>1.51990822</v>
      </c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  <c r="AW4349"/>
      <c r="AX4349"/>
      <c r="AY4349"/>
      <c r="AZ4349"/>
      <c r="BA4349"/>
      <c r="BB4349"/>
      <c r="BC4349"/>
    </row>
    <row r="4350" spans="1:55" x14ac:dyDescent="0.2">
      <c r="A4350" s="3" t="str">
        <f t="shared" si="67"/>
        <v>United StatesAR6_FAO2016</v>
      </c>
      <c r="B4350" t="s">
        <v>196</v>
      </c>
      <c r="C4350" t="s">
        <v>312</v>
      </c>
      <c r="D4350" t="s">
        <v>300</v>
      </c>
      <c r="E4350" t="s">
        <v>21</v>
      </c>
      <c r="F4350">
        <v>5660.0106596181477</v>
      </c>
      <c r="G4350">
        <v>17.51936086030841</v>
      </c>
      <c r="H4350" t="s">
        <v>205</v>
      </c>
      <c r="I4350" t="s">
        <v>156</v>
      </c>
      <c r="J4350">
        <v>0.12013327020754763</v>
      </c>
      <c r="K4350">
        <v>0.9360104877742752</v>
      </c>
      <c r="L4350">
        <v>2.4985352979308841E-2</v>
      </c>
      <c r="M4350"/>
      <c r="N4350">
        <v>1.0482343202541069E-2</v>
      </c>
      <c r="O4350">
        <v>2.852181604387493E-2</v>
      </c>
      <c r="P4350">
        <v>11.931606399999998</v>
      </c>
      <c r="Q4350">
        <v>51.705277799999998</v>
      </c>
      <c r="R4350">
        <v>160.91997359999999</v>
      </c>
      <c r="S4350">
        <v>153.1071906</v>
      </c>
      <c r="T4350">
        <v>42.108913299999998</v>
      </c>
      <c r="U4350">
        <v>1.9427599999999998E-3</v>
      </c>
      <c r="V4350"/>
      <c r="W4350">
        <v>1.4368435199999998</v>
      </c>
      <c r="X4350">
        <v>59.727286699999993</v>
      </c>
      <c r="Y4350">
        <v>1.2125592599999999</v>
      </c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  <c r="AW4350"/>
      <c r="AX4350"/>
      <c r="AY4350"/>
      <c r="AZ4350"/>
      <c r="BA4350"/>
      <c r="BB4350"/>
      <c r="BC4350"/>
    </row>
    <row r="4351" spans="1:55" x14ac:dyDescent="0.2">
      <c r="A4351" s="3" t="str">
        <f t="shared" si="67"/>
        <v>United StatesAR6_FAO2017</v>
      </c>
      <c r="B4351" t="s">
        <v>196</v>
      </c>
      <c r="C4351" t="s">
        <v>312</v>
      </c>
      <c r="D4351" t="s">
        <v>300</v>
      </c>
      <c r="E4351" t="s">
        <v>20</v>
      </c>
      <c r="F4351">
        <v>5603.0096943319622</v>
      </c>
      <c r="G4351">
        <v>17.233553830368514</v>
      </c>
      <c r="H4351" t="s">
        <v>205</v>
      </c>
      <c r="I4351" t="s">
        <v>156</v>
      </c>
      <c r="J4351">
        <v>0.11727990405095193</v>
      </c>
      <c r="K4351">
        <v>0.93483636843457674</v>
      </c>
      <c r="L4351">
        <v>2.5453086164385283E-2</v>
      </c>
      <c r="M4351"/>
      <c r="N4351">
        <v>1.0859053121177877E-2</v>
      </c>
      <c r="O4351">
        <v>2.8851492279860114E-2</v>
      </c>
      <c r="P4351">
        <v>9.1461495999999993</v>
      </c>
      <c r="Q4351">
        <v>52.651003939999995</v>
      </c>
      <c r="R4351">
        <v>163.67732192</v>
      </c>
      <c r="S4351">
        <v>150.94183649999999</v>
      </c>
      <c r="T4351">
        <v>42.059961600000001</v>
      </c>
      <c r="U4351">
        <v>3.4768199999999998E-3</v>
      </c>
      <c r="V4351"/>
      <c r="W4351">
        <v>2.6613754600000004</v>
      </c>
      <c r="X4351">
        <v>59.727286699999993</v>
      </c>
      <c r="Y4351">
        <v>1.7475466000000002</v>
      </c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  <c r="AW4351"/>
      <c r="AX4351"/>
      <c r="AY4351"/>
      <c r="AZ4351"/>
      <c r="BA4351"/>
      <c r="BB4351"/>
      <c r="BC4351"/>
    </row>
    <row r="4352" spans="1:55" x14ac:dyDescent="0.2">
      <c r="A4352" s="3" t="str">
        <f t="shared" si="67"/>
        <v>United StatesAR6_FAO2018</v>
      </c>
      <c r="B4352" t="s">
        <v>196</v>
      </c>
      <c r="C4352" t="s">
        <v>312</v>
      </c>
      <c r="D4352" t="s">
        <v>300</v>
      </c>
      <c r="E4352" t="s">
        <v>19</v>
      </c>
      <c r="F4352">
        <v>5808.9943334692953</v>
      </c>
      <c r="G4352">
        <v>17.773302971447642</v>
      </c>
      <c r="H4352" t="s">
        <v>245</v>
      </c>
      <c r="I4352" t="s">
        <v>156</v>
      </c>
      <c r="J4352">
        <v>0.11868890603722609</v>
      </c>
      <c r="K4352">
        <v>0.9363000312590144</v>
      </c>
      <c r="L4352">
        <v>2.4756507666885124E-2</v>
      </c>
      <c r="M4352"/>
      <c r="N4352">
        <v>1.0350601514397097E-2</v>
      </c>
      <c r="O4352">
        <v>2.8592859559703327E-2</v>
      </c>
      <c r="P4352">
        <v>11.211227999999998</v>
      </c>
      <c r="Q4352">
        <v>53.464197239999997</v>
      </c>
      <c r="R4352">
        <v>164.87256607999998</v>
      </c>
      <c r="S4352">
        <v>151.6047624</v>
      </c>
      <c r="T4352">
        <v>42.160856699999997</v>
      </c>
      <c r="U4352">
        <v>3.4768199999999998E-3</v>
      </c>
      <c r="V4352"/>
      <c r="W4352">
        <v>2.4546632799999997</v>
      </c>
      <c r="X4352">
        <v>59.727286699999993</v>
      </c>
      <c r="Y4352">
        <v>1.53797614</v>
      </c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  <c r="AW4352"/>
      <c r="AX4352"/>
      <c r="AY4352"/>
      <c r="AZ4352"/>
      <c r="BA4352"/>
      <c r="BB4352"/>
      <c r="BC4352"/>
    </row>
    <row r="4353" spans="1:55" x14ac:dyDescent="0.2">
      <c r="A4353" s="3" t="str">
        <f t="shared" si="67"/>
        <v>United StatesAR6_FAO2019</v>
      </c>
      <c r="B4353" t="s">
        <v>196</v>
      </c>
      <c r="C4353" t="s">
        <v>312</v>
      </c>
      <c r="D4353" t="s">
        <v>300</v>
      </c>
      <c r="E4353" t="s">
        <v>18</v>
      </c>
      <c r="F4353">
        <v>5692.3716719469812</v>
      </c>
      <c r="G4353">
        <v>17.337351100424826</v>
      </c>
      <c r="H4353" t="s">
        <v>197</v>
      </c>
      <c r="I4353" t="s">
        <v>156</v>
      </c>
      <c r="J4353">
        <v>0.11568734583357934</v>
      </c>
      <c r="K4353">
        <v>0.93492587177984654</v>
      </c>
      <c r="L4353">
        <v>2.5473905332195415E-2</v>
      </c>
      <c r="M4353"/>
      <c r="N4353">
        <v>1.1012947643447983E-2</v>
      </c>
      <c r="O4353">
        <v>2.8587275244510015E-2</v>
      </c>
      <c r="P4353">
        <v>9.5430383999999986</v>
      </c>
      <c r="Q4353">
        <v>54.410753500000006</v>
      </c>
      <c r="R4353">
        <v>165.58381344</v>
      </c>
      <c r="S4353">
        <v>149.98000289999999</v>
      </c>
      <c r="T4353">
        <v>42.374163899999999</v>
      </c>
      <c r="U4353">
        <v>4.0869999999999996E-4</v>
      </c>
      <c r="V4353"/>
      <c r="W4353">
        <v>1.18937962</v>
      </c>
      <c r="X4353">
        <v>59.727286699999993</v>
      </c>
      <c r="Y4353">
        <v>0.98726145999999992</v>
      </c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  <c r="AW4353"/>
      <c r="AX4353"/>
      <c r="AY4353"/>
      <c r="AZ4353"/>
      <c r="BA4353"/>
      <c r="BB4353"/>
      <c r="BC4353"/>
    </row>
    <row r="4354" spans="1:55" x14ac:dyDescent="0.2">
      <c r="A4354" s="3" t="str">
        <f t="shared" si="67"/>
        <v>United StatesAR6_FAO2020</v>
      </c>
      <c r="B4354" t="s">
        <v>196</v>
      </c>
      <c r="C4354" t="s">
        <v>312</v>
      </c>
      <c r="D4354" t="s">
        <v>300</v>
      </c>
      <c r="E4354" t="s">
        <v>107</v>
      </c>
      <c r="F4354">
        <v>5154.9149902078352</v>
      </c>
      <c r="G4354">
        <v>15.549731468172469</v>
      </c>
      <c r="H4354" t="s">
        <v>197</v>
      </c>
      <c r="I4354" t="s">
        <v>156</v>
      </c>
      <c r="J4354">
        <v>0.11020924667788602</v>
      </c>
      <c r="K4354">
        <v>0.92666412671713527</v>
      </c>
      <c r="L4354">
        <v>2.8361953899973254E-2</v>
      </c>
      <c r="M4354"/>
      <c r="N4354">
        <v>1.2243266272121606E-2</v>
      </c>
      <c r="O4354">
        <v>3.2730653110769801E-2</v>
      </c>
      <c r="P4354">
        <v>11.5078712</v>
      </c>
      <c r="Q4354">
        <v>53.9506114</v>
      </c>
      <c r="R4354">
        <v>164.08673088</v>
      </c>
      <c r="S4354">
        <v>150.67552499999999</v>
      </c>
      <c r="T4354">
        <v>42.3700659</v>
      </c>
      <c r="U4354">
        <v>2.8066000000000001E-4</v>
      </c>
      <c r="V4354"/>
      <c r="W4354">
        <v>5.3980853800000004</v>
      </c>
      <c r="X4354">
        <v>59.727286699999993</v>
      </c>
      <c r="Y4354">
        <v>2.0286041800000003</v>
      </c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  <c r="AW4354"/>
      <c r="AX4354"/>
      <c r="AY4354"/>
      <c r="AZ4354"/>
      <c r="BA4354"/>
      <c r="BB4354"/>
      <c r="BC4354"/>
    </row>
    <row r="4355" spans="1:55" x14ac:dyDescent="0.2">
      <c r="A4355" s="3" t="str">
        <f t="shared" ref="A4355:A4418" si="68">C4355&amp;D4355&amp;E4355</f>
        <v>United StatesSAR_FAO1990</v>
      </c>
      <c r="B4355" t="s">
        <v>196</v>
      </c>
      <c r="C4355" t="s">
        <v>312</v>
      </c>
      <c r="D4355" t="s">
        <v>148</v>
      </c>
      <c r="E4355" t="s">
        <v>79</v>
      </c>
      <c r="F4355">
        <v>5251.190916488039</v>
      </c>
      <c r="G4355">
        <v>21.036486687877474</v>
      </c>
      <c r="H4355" t="s">
        <v>108</v>
      </c>
      <c r="I4355" t="s">
        <v>248</v>
      </c>
      <c r="J4355">
        <v>0.16753039235081824</v>
      </c>
      <c r="K4355">
        <v>0.96971180176640193</v>
      </c>
      <c r="L4355">
        <v>3.2029283082357168E-2</v>
      </c>
      <c r="M4355"/>
      <c r="N4355">
        <v>1.2673652989533742E-2</v>
      </c>
      <c r="O4355">
        <v>-1.4414737838292873E-2</v>
      </c>
      <c r="P4355">
        <v>8.3966399999999997</v>
      </c>
      <c r="Q4355">
        <v>40.368622500000001</v>
      </c>
      <c r="R4355">
        <v>128.11724100000001</v>
      </c>
      <c r="S4355">
        <v>151.50037900000001</v>
      </c>
      <c r="T4355">
        <v>43.330255899999997</v>
      </c>
      <c r="U4355">
        <v>8.4111999999999989E-3</v>
      </c>
      <c r="V4355"/>
      <c r="W4355">
        <v>1.8589072000000002</v>
      </c>
      <c r="X4355">
        <v>61.079685299999994</v>
      </c>
      <c r="Y4355">
        <v>1.3140896</v>
      </c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  <c r="AW4355"/>
      <c r="AX4355"/>
      <c r="AY4355"/>
      <c r="AZ4355"/>
      <c r="BA4355"/>
      <c r="BB4355"/>
      <c r="BC4355"/>
    </row>
    <row r="4356" spans="1:55" x14ac:dyDescent="0.2">
      <c r="A4356" s="3" t="str">
        <f t="shared" si="68"/>
        <v>United StatesSAR_FAO1991</v>
      </c>
      <c r="B4356" t="s">
        <v>196</v>
      </c>
      <c r="C4356" t="s">
        <v>312</v>
      </c>
      <c r="D4356" t="s">
        <v>148</v>
      </c>
      <c r="E4356" t="s">
        <v>78</v>
      </c>
      <c r="F4356">
        <v>5214.8939558734719</v>
      </c>
      <c r="G4356">
        <v>20.613777144819064</v>
      </c>
      <c r="H4356" t="s">
        <v>102</v>
      </c>
      <c r="I4356" t="s">
        <v>248</v>
      </c>
      <c r="J4356">
        <v>0.16546183694635863</v>
      </c>
      <c r="K4356">
        <v>0.96913879451770568</v>
      </c>
      <c r="L4356">
        <v>3.2668986812853351E-2</v>
      </c>
      <c r="M4356"/>
      <c r="N4356">
        <v>1.2534348065142696E-2</v>
      </c>
      <c r="O4356">
        <v>-1.4342129395701691E-2</v>
      </c>
      <c r="P4356">
        <v>8.2719839999999998</v>
      </c>
      <c r="Q4356">
        <v>41.319291299999996</v>
      </c>
      <c r="R4356">
        <v>128.5912845</v>
      </c>
      <c r="S4356">
        <v>151.18483000000001</v>
      </c>
      <c r="T4356">
        <v>43.330255899999997</v>
      </c>
      <c r="U4356">
        <v>8.4111999999999989E-3</v>
      </c>
      <c r="V4356"/>
      <c r="W4356">
        <v>1.8589072000000002</v>
      </c>
      <c r="X4356">
        <v>61.079685299999994</v>
      </c>
      <c r="Y4356">
        <v>1.3140896</v>
      </c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  <c r="AW4356"/>
      <c r="AX4356"/>
      <c r="AY4356"/>
      <c r="AZ4356"/>
      <c r="BA4356"/>
      <c r="BB4356"/>
      <c r="BC4356"/>
    </row>
    <row r="4357" spans="1:55" x14ac:dyDescent="0.2">
      <c r="A4357" s="3" t="str">
        <f t="shared" si="68"/>
        <v>United StatesSAR_FAO1992</v>
      </c>
      <c r="B4357" t="s">
        <v>196</v>
      </c>
      <c r="C4357" t="s">
        <v>312</v>
      </c>
      <c r="D4357" t="s">
        <v>148</v>
      </c>
      <c r="E4357" t="s">
        <v>76</v>
      </c>
      <c r="F4357">
        <v>5294.2786666192924</v>
      </c>
      <c r="G4357">
        <v>20.639336124419302</v>
      </c>
      <c r="H4357" t="s">
        <v>96</v>
      </c>
      <c r="I4357" t="s">
        <v>248</v>
      </c>
      <c r="J4357">
        <v>0.16846288882906243</v>
      </c>
      <c r="K4357">
        <v>0.96850589599304981</v>
      </c>
      <c r="L4357">
        <v>3.221258867827493E-2</v>
      </c>
      <c r="M4357"/>
      <c r="N4357">
        <v>1.2033631877748262E-2</v>
      </c>
      <c r="O4357">
        <v>-1.2752116549072991E-2</v>
      </c>
      <c r="P4357">
        <v>9.3160515000000022</v>
      </c>
      <c r="Q4357">
        <v>41.535375600000002</v>
      </c>
      <c r="R4357">
        <v>129.64801499999999</v>
      </c>
      <c r="S4357">
        <v>155.97451599999999</v>
      </c>
      <c r="T4357">
        <v>43.330255899999997</v>
      </c>
      <c r="U4357">
        <v>8.4111999999999989E-3</v>
      </c>
      <c r="V4357"/>
      <c r="W4357">
        <v>1.8589072000000002</v>
      </c>
      <c r="X4357">
        <v>61.079685299999994</v>
      </c>
      <c r="Y4357">
        <v>1.3140896</v>
      </c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/>
      <c r="AW4357"/>
      <c r="AX4357"/>
      <c r="AY4357"/>
      <c r="AZ4357"/>
      <c r="BA4357"/>
      <c r="BB4357"/>
      <c r="BC4357"/>
    </row>
    <row r="4358" spans="1:55" x14ac:dyDescent="0.2">
      <c r="A4358" s="3" t="str">
        <f t="shared" si="68"/>
        <v>United StatesSAR_FAO1993</v>
      </c>
      <c r="B4358" t="s">
        <v>196</v>
      </c>
      <c r="C4358" t="s">
        <v>312</v>
      </c>
      <c r="D4358" t="s">
        <v>148</v>
      </c>
      <c r="E4358" t="s">
        <v>73</v>
      </c>
      <c r="F4358">
        <v>5407.022405284084</v>
      </c>
      <c r="G4358">
        <v>20.802720867978422</v>
      </c>
      <c r="H4358" t="s">
        <v>102</v>
      </c>
      <c r="I4358" t="s">
        <v>248</v>
      </c>
      <c r="J4358">
        <v>0.17124823079385848</v>
      </c>
      <c r="K4358">
        <v>0.96860080856078212</v>
      </c>
      <c r="L4358">
        <v>3.1259398450795589E-2</v>
      </c>
      <c r="M4358"/>
      <c r="N4358">
        <v>1.2448358537357462E-2</v>
      </c>
      <c r="O4358">
        <v>-1.2308565548935117E-2</v>
      </c>
      <c r="P4358">
        <v>8.4267015000000001</v>
      </c>
      <c r="Q4358">
        <v>41.602333600000001</v>
      </c>
      <c r="R4358">
        <v>131.17345710000001</v>
      </c>
      <c r="S4358">
        <v>156.65933699999999</v>
      </c>
      <c r="T4358">
        <v>43.143078299999999</v>
      </c>
      <c r="U4358">
        <v>8.4111999999999989E-3</v>
      </c>
      <c r="V4358"/>
      <c r="W4358">
        <v>1.8589072000000002</v>
      </c>
      <c r="X4358">
        <v>61.079685299999994</v>
      </c>
      <c r="Y4358">
        <v>1.3140896</v>
      </c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  <c r="AW4358"/>
      <c r="AX4358"/>
      <c r="AY4358"/>
      <c r="AZ4358"/>
      <c r="BA4358"/>
      <c r="BB4358"/>
      <c r="BC4358"/>
    </row>
    <row r="4359" spans="1:55" x14ac:dyDescent="0.2">
      <c r="A4359" s="3" t="str">
        <f t="shared" si="68"/>
        <v>United StatesSAR_FAO1994</v>
      </c>
      <c r="B4359" t="s">
        <v>196</v>
      </c>
      <c r="C4359" t="s">
        <v>312</v>
      </c>
      <c r="D4359" t="s">
        <v>148</v>
      </c>
      <c r="E4359" t="s">
        <v>70</v>
      </c>
      <c r="F4359">
        <v>5496.524425849585</v>
      </c>
      <c r="G4359">
        <v>20.889324604370472</v>
      </c>
      <c r="H4359" t="s">
        <v>96</v>
      </c>
      <c r="I4359" t="s">
        <v>248</v>
      </c>
      <c r="J4359">
        <v>0.1726136238361094</v>
      </c>
      <c r="K4359">
        <v>0.96704120358270207</v>
      </c>
      <c r="L4359">
        <v>3.080425415546964E-2</v>
      </c>
      <c r="M4359"/>
      <c r="N4359">
        <v>1.2580564828105299E-2</v>
      </c>
      <c r="O4359">
        <v>-1.0426022566276916E-2</v>
      </c>
      <c r="P4359">
        <v>9.8633325000000003</v>
      </c>
      <c r="Q4359">
        <v>42.243853399999999</v>
      </c>
      <c r="R4359">
        <v>133.02502710000002</v>
      </c>
      <c r="S4359">
        <v>161.80822000000001</v>
      </c>
      <c r="T4359">
        <v>42.958031499999997</v>
      </c>
      <c r="U4359">
        <v>8.4111999999999989E-3</v>
      </c>
      <c r="V4359"/>
      <c r="W4359">
        <v>1.8589072000000002</v>
      </c>
      <c r="X4359">
        <v>61.079685299999994</v>
      </c>
      <c r="Y4359">
        <v>1.3140896</v>
      </c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  <c r="AW4359"/>
      <c r="AX4359"/>
      <c r="AY4359"/>
      <c r="AZ4359"/>
      <c r="BA4359"/>
      <c r="BB4359"/>
      <c r="BC4359"/>
    </row>
    <row r="4360" spans="1:55" x14ac:dyDescent="0.2">
      <c r="A4360" s="3" t="str">
        <f t="shared" si="68"/>
        <v>United StatesSAR_FAO1995</v>
      </c>
      <c r="B4360" t="s">
        <v>196</v>
      </c>
      <c r="C4360" t="s">
        <v>312</v>
      </c>
      <c r="D4360" t="s">
        <v>148</v>
      </c>
      <c r="E4360" t="s">
        <v>68</v>
      </c>
      <c r="F4360">
        <v>5547.6883847992913</v>
      </c>
      <c r="G4360">
        <v>20.83419728554102</v>
      </c>
      <c r="H4360" t="s">
        <v>96</v>
      </c>
      <c r="I4360" t="s">
        <v>248</v>
      </c>
      <c r="J4360">
        <v>0.1701834367170606</v>
      </c>
      <c r="K4360">
        <v>0.96756715372646329</v>
      </c>
      <c r="L4360">
        <v>2.9802211783264001E-2</v>
      </c>
      <c r="M4360"/>
      <c r="N4360">
        <v>1.3266099643951229E-2</v>
      </c>
      <c r="O4360">
        <v>-1.0635465153678535E-2</v>
      </c>
      <c r="P4360">
        <v>9.2000684999999987</v>
      </c>
      <c r="Q4360">
        <v>42.133036300000001</v>
      </c>
      <c r="R4360">
        <v>134.80253429999999</v>
      </c>
      <c r="S4360">
        <v>159.11996199999999</v>
      </c>
      <c r="T4360">
        <v>43.046069199999998</v>
      </c>
      <c r="U4360">
        <v>8.4111999999999989E-3</v>
      </c>
      <c r="V4360"/>
      <c r="W4360">
        <v>1.8589072000000002</v>
      </c>
      <c r="X4360">
        <v>61.079685299999994</v>
      </c>
      <c r="Y4360">
        <v>1.3140896</v>
      </c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  <c r="AW4360"/>
      <c r="AX4360"/>
      <c r="AY4360"/>
      <c r="AZ4360"/>
      <c r="BA4360"/>
      <c r="BB4360"/>
      <c r="BC4360"/>
    </row>
    <row r="4361" spans="1:55" x14ac:dyDescent="0.2">
      <c r="A4361" s="3" t="str">
        <f t="shared" si="68"/>
        <v>United StatesSAR_FAO1996</v>
      </c>
      <c r="B4361" t="s">
        <v>196</v>
      </c>
      <c r="C4361" t="s">
        <v>312</v>
      </c>
      <c r="D4361" t="s">
        <v>148</v>
      </c>
      <c r="E4361" t="s">
        <v>65</v>
      </c>
      <c r="F4361">
        <v>5710.4320938633064</v>
      </c>
      <c r="G4361">
        <v>21.197324713480281</v>
      </c>
      <c r="H4361" t="s">
        <v>102</v>
      </c>
      <c r="I4361" t="s">
        <v>248</v>
      </c>
      <c r="J4361">
        <v>0.17327343362535091</v>
      </c>
      <c r="K4361">
        <v>0.96783740342293401</v>
      </c>
      <c r="L4361">
        <v>2.8464216811172227E-2</v>
      </c>
      <c r="M4361"/>
      <c r="N4361">
        <v>1.3003264427266643E-2</v>
      </c>
      <c r="O4361">
        <v>-9.3048846613728586E-3</v>
      </c>
      <c r="P4361">
        <v>8.3404125000000011</v>
      </c>
      <c r="Q4361">
        <v>41.724473500000002</v>
      </c>
      <c r="R4361">
        <v>135.36306630000001</v>
      </c>
      <c r="S4361">
        <v>164.12295900000001</v>
      </c>
      <c r="T4361">
        <v>42.9676489</v>
      </c>
      <c r="U4361">
        <v>2.67558E-2</v>
      </c>
      <c r="V4361"/>
      <c r="W4361">
        <v>2.9371094000000002</v>
      </c>
      <c r="X4361">
        <v>61.079685299999994</v>
      </c>
      <c r="Y4361">
        <v>1.6009958000000002</v>
      </c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  <c r="AW4361"/>
      <c r="AX4361"/>
      <c r="AY4361"/>
      <c r="AZ4361"/>
      <c r="BA4361"/>
      <c r="BB4361"/>
      <c r="BC4361"/>
    </row>
    <row r="4362" spans="1:55" x14ac:dyDescent="0.2">
      <c r="A4362" s="3" t="str">
        <f t="shared" si="68"/>
        <v>United StatesSAR_FAO1997</v>
      </c>
      <c r="B4362" t="s">
        <v>196</v>
      </c>
      <c r="C4362" t="s">
        <v>312</v>
      </c>
      <c r="D4362" t="s">
        <v>148</v>
      </c>
      <c r="E4362" t="s">
        <v>64</v>
      </c>
      <c r="F4362">
        <v>5965.2212369657909</v>
      </c>
      <c r="G4362">
        <v>21.878115129873031</v>
      </c>
      <c r="H4362" t="s">
        <v>98</v>
      </c>
      <c r="I4362" t="s">
        <v>248</v>
      </c>
      <c r="J4362">
        <v>0.17416609012832793</v>
      </c>
      <c r="K4362">
        <v>0.97190806930264373</v>
      </c>
      <c r="L4362">
        <v>2.5966739968232424E-2</v>
      </c>
      <c r="M4362"/>
      <c r="N4362">
        <v>1.1502424728990166E-2</v>
      </c>
      <c r="O4362">
        <v>-9.3772339998662718E-3</v>
      </c>
      <c r="P4362">
        <v>9.2297624999999996</v>
      </c>
      <c r="Q4362">
        <v>42.711264800000002</v>
      </c>
      <c r="R4362">
        <v>133.13350260000001</v>
      </c>
      <c r="S4362">
        <v>164.121037</v>
      </c>
      <c r="T4362">
        <v>42.928918700000004</v>
      </c>
      <c r="U4362">
        <v>1.6906500000000001E-2</v>
      </c>
      <c r="V4362"/>
      <c r="W4362">
        <v>1.3877820999999999</v>
      </c>
      <c r="X4362">
        <v>61.079685299999994</v>
      </c>
      <c r="Y4362">
        <v>0.71523990000000004</v>
      </c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/>
      <c r="AW4362"/>
      <c r="AX4362"/>
      <c r="AY4362"/>
      <c r="AZ4362"/>
      <c r="BA4362"/>
      <c r="BB4362"/>
      <c r="BC4362"/>
    </row>
    <row r="4363" spans="1:55" x14ac:dyDescent="0.2">
      <c r="A4363" s="3" t="str">
        <f t="shared" si="68"/>
        <v>United StatesSAR_FAO1998</v>
      </c>
      <c r="B4363" t="s">
        <v>196</v>
      </c>
      <c r="C4363" t="s">
        <v>312</v>
      </c>
      <c r="D4363" t="s">
        <v>148</v>
      </c>
      <c r="E4363" t="s">
        <v>62</v>
      </c>
      <c r="F4363">
        <v>5999.8618277743544</v>
      </c>
      <c r="G4363">
        <v>21.75013531714006</v>
      </c>
      <c r="H4363" t="s">
        <v>106</v>
      </c>
      <c r="I4363" t="s">
        <v>248</v>
      </c>
      <c r="J4363">
        <v>0.1775938472780188</v>
      </c>
      <c r="K4363">
        <v>0.97400986244906473</v>
      </c>
      <c r="L4363">
        <v>2.4502141609281262E-2</v>
      </c>
      <c r="M4363"/>
      <c r="N4363">
        <v>1.080018698934781E-2</v>
      </c>
      <c r="O4363">
        <v>-9.3121910476937804E-3</v>
      </c>
      <c r="P4363">
        <v>9.6878879999999992</v>
      </c>
      <c r="Q4363">
        <v>42.597392599999999</v>
      </c>
      <c r="R4363">
        <v>130.84529430000001</v>
      </c>
      <c r="S4363">
        <v>164.28744500000002</v>
      </c>
      <c r="T4363">
        <v>43.000386599999999</v>
      </c>
      <c r="U4363">
        <v>2.8680399999999998E-2</v>
      </c>
      <c r="V4363"/>
      <c r="W4363">
        <v>2.7698312999999999</v>
      </c>
      <c r="X4363">
        <v>61.079685299999994</v>
      </c>
      <c r="Y4363">
        <v>1.1575351</v>
      </c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  <c r="AW4363"/>
      <c r="AX4363"/>
      <c r="AY4363"/>
      <c r="AZ4363"/>
      <c r="BA4363"/>
      <c r="BB4363"/>
      <c r="BC4363"/>
    </row>
    <row r="4364" spans="1:55" x14ac:dyDescent="0.2">
      <c r="A4364" s="3" t="str">
        <f t="shared" si="68"/>
        <v>United StatesSAR_FAO1999</v>
      </c>
      <c r="B4364" t="s">
        <v>196</v>
      </c>
      <c r="C4364" t="s">
        <v>312</v>
      </c>
      <c r="D4364" t="s">
        <v>148</v>
      </c>
      <c r="E4364" t="s">
        <v>60</v>
      </c>
      <c r="F4364">
        <v>6006.5543599458751</v>
      </c>
      <c r="G4364">
        <v>21.525782539943645</v>
      </c>
      <c r="H4364" t="s">
        <v>106</v>
      </c>
      <c r="I4364" t="s">
        <v>248</v>
      </c>
      <c r="J4364">
        <v>0.17774122105773399</v>
      </c>
      <c r="K4364">
        <v>0.97525765925830654</v>
      </c>
      <c r="L4364">
        <v>2.3618679414885484E-2</v>
      </c>
      <c r="M4364"/>
      <c r="N4364">
        <v>1.0752338024661289E-2</v>
      </c>
      <c r="O4364">
        <v>-9.6286766978533004E-3</v>
      </c>
      <c r="P4364">
        <v>10.446334500000001</v>
      </c>
      <c r="Q4364">
        <v>41.810136199999995</v>
      </c>
      <c r="R4364">
        <v>130.019463</v>
      </c>
      <c r="S4364">
        <v>162.73201999999998</v>
      </c>
      <c r="T4364">
        <v>43.107871500000002</v>
      </c>
      <c r="U4364">
        <v>8.8066100000000008E-2</v>
      </c>
      <c r="V4364"/>
      <c r="W4364">
        <v>3.1946534</v>
      </c>
      <c r="X4364">
        <v>61.079685299999994</v>
      </c>
      <c r="Y4364">
        <v>1.2172106</v>
      </c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  <c r="AW4364"/>
      <c r="AX4364"/>
      <c r="AY4364"/>
      <c r="AZ4364"/>
      <c r="BA4364"/>
      <c r="BB4364"/>
      <c r="BC4364"/>
    </row>
    <row r="4365" spans="1:55" x14ac:dyDescent="0.2">
      <c r="A4365" s="3" t="str">
        <f t="shared" si="68"/>
        <v>United StatesSAR_FAO2000</v>
      </c>
      <c r="B4365" t="s">
        <v>196</v>
      </c>
      <c r="C4365" t="s">
        <v>312</v>
      </c>
      <c r="D4365" t="s">
        <v>148</v>
      </c>
      <c r="E4365" t="s">
        <v>58</v>
      </c>
      <c r="F4365">
        <v>6168.9669141488857</v>
      </c>
      <c r="G4365">
        <v>21.863177636899643</v>
      </c>
      <c r="H4365" t="s">
        <v>98</v>
      </c>
      <c r="I4365" t="s">
        <v>248</v>
      </c>
      <c r="J4365">
        <v>0.1787945560000927</v>
      </c>
      <c r="K4365">
        <v>0.97692287268164013</v>
      </c>
      <c r="L4365">
        <v>2.2602251125635346E-2</v>
      </c>
      <c r="M4365"/>
      <c r="N4365">
        <v>1.0688023787258699E-2</v>
      </c>
      <c r="O4365">
        <v>-1.0213147594534084E-2</v>
      </c>
      <c r="P4365">
        <v>9.0393974999999998</v>
      </c>
      <c r="Q4365">
        <v>41.8197969</v>
      </c>
      <c r="R4365">
        <v>129.0662835</v>
      </c>
      <c r="S4365">
        <v>159.57253100000003</v>
      </c>
      <c r="T4365">
        <v>43.209376200000001</v>
      </c>
      <c r="U4365">
        <v>3.2481799999999998E-2</v>
      </c>
      <c r="V4365"/>
      <c r="W4365">
        <v>3.2957229000000003</v>
      </c>
      <c r="X4365">
        <v>61.079685299999994</v>
      </c>
      <c r="Y4365">
        <v>1.3091853999999998</v>
      </c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  <c r="AW4365"/>
      <c r="AX4365"/>
      <c r="AY4365"/>
      <c r="AZ4365"/>
      <c r="BA4365"/>
      <c r="BB4365"/>
      <c r="BC4365"/>
    </row>
    <row r="4366" spans="1:55" x14ac:dyDescent="0.2">
      <c r="A4366" s="3" t="str">
        <f t="shared" si="68"/>
        <v>United StatesSAR_FAO2001</v>
      </c>
      <c r="B4366" t="s">
        <v>196</v>
      </c>
      <c r="C4366" t="s">
        <v>312</v>
      </c>
      <c r="D4366" t="s">
        <v>148</v>
      </c>
      <c r="E4366" t="s">
        <v>55</v>
      </c>
      <c r="F4366">
        <v>6146.0902576235731</v>
      </c>
      <c r="G4366">
        <v>21.567578326641136</v>
      </c>
      <c r="H4366" t="s">
        <v>106</v>
      </c>
      <c r="I4366" t="s">
        <v>248</v>
      </c>
      <c r="J4366">
        <v>0.17770775333903138</v>
      </c>
      <c r="K4366">
        <v>0.97603964755398709</v>
      </c>
      <c r="L4366">
        <v>2.2019383658292525E-2</v>
      </c>
      <c r="M4366"/>
      <c r="N4366">
        <v>1.0181699736501395E-2</v>
      </c>
      <c r="O4366">
        <v>-8.2407309487810103E-3</v>
      </c>
      <c r="P4366">
        <v>9.8573790000000017</v>
      </c>
      <c r="Q4366">
        <v>41.862920299999999</v>
      </c>
      <c r="R4366">
        <v>128.0284929</v>
      </c>
      <c r="S4366">
        <v>158.78624699999997</v>
      </c>
      <c r="T4366">
        <v>43.097610299999999</v>
      </c>
      <c r="U4366">
        <v>6.4336999999999997E-3</v>
      </c>
      <c r="V4366"/>
      <c r="W4366">
        <v>0.50533119999999998</v>
      </c>
      <c r="X4366"/>
      <c r="Y4366">
        <v>0.46957579999999999</v>
      </c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/>
      <c r="AW4366"/>
      <c r="AX4366"/>
      <c r="AY4366"/>
      <c r="AZ4366"/>
      <c r="BA4366"/>
      <c r="BB4366"/>
      <c r="BC4366"/>
    </row>
    <row r="4367" spans="1:55" x14ac:dyDescent="0.2">
      <c r="A4367" s="3" t="str">
        <f t="shared" si="68"/>
        <v>United StatesSAR_FAO2002</v>
      </c>
      <c r="B4367" t="s">
        <v>196</v>
      </c>
      <c r="C4367" t="s">
        <v>312</v>
      </c>
      <c r="D4367" t="s">
        <v>148</v>
      </c>
      <c r="E4367" t="s">
        <v>52</v>
      </c>
      <c r="F4367">
        <v>5986.9908198662652</v>
      </c>
      <c r="G4367">
        <v>20.815251812334346</v>
      </c>
      <c r="H4367" t="s">
        <v>98</v>
      </c>
      <c r="I4367" t="s">
        <v>248</v>
      </c>
      <c r="J4367">
        <v>0.168717104498291</v>
      </c>
      <c r="K4367">
        <v>0.97517168764399997</v>
      </c>
      <c r="L4367">
        <v>2.2353468599973149E-2</v>
      </c>
      <c r="M4367"/>
      <c r="N4367">
        <v>1.0865797460733243E-2</v>
      </c>
      <c r="O4367">
        <v>-8.3909537047063918E-3</v>
      </c>
      <c r="P4367">
        <v>9.5391239999999993</v>
      </c>
      <c r="Q4367">
        <v>41.890634299999995</v>
      </c>
      <c r="R4367">
        <v>127.5857436</v>
      </c>
      <c r="S4367">
        <v>158.46713299999999</v>
      </c>
      <c r="T4367">
        <v>43.084894999999996</v>
      </c>
      <c r="U4367">
        <v>3.8500000000000003E-4</v>
      </c>
      <c r="V4367"/>
      <c r="W4367">
        <v>1.3938546000000001</v>
      </c>
      <c r="X4367"/>
      <c r="Y4367">
        <v>1.0501943</v>
      </c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/>
      <c r="AW4367"/>
      <c r="AX4367"/>
      <c r="AY4367"/>
      <c r="AZ4367"/>
      <c r="BA4367"/>
      <c r="BB4367"/>
      <c r="BC4367"/>
    </row>
    <row r="4368" spans="1:55" x14ac:dyDescent="0.2">
      <c r="A4368" s="3" t="str">
        <f t="shared" si="68"/>
        <v>United StatesSAR_FAO2003</v>
      </c>
      <c r="B4368" t="s">
        <v>196</v>
      </c>
      <c r="C4368" t="s">
        <v>312</v>
      </c>
      <c r="D4368" t="s">
        <v>148</v>
      </c>
      <c r="E4368" t="s">
        <v>50</v>
      </c>
      <c r="F4368">
        <v>6062.0410537874159</v>
      </c>
      <c r="G4368">
        <v>20.895812779402402</v>
      </c>
      <c r="H4368" t="s">
        <v>98</v>
      </c>
      <c r="I4368" t="s">
        <v>248</v>
      </c>
      <c r="J4368">
        <v>0.16625877092324265</v>
      </c>
      <c r="K4368">
        <v>0.97394834419281151</v>
      </c>
      <c r="L4368">
        <v>2.2483265469188687E-2</v>
      </c>
      <c r="M4368"/>
      <c r="N4368">
        <v>1.0730199688148504E-2</v>
      </c>
      <c r="O4368">
        <v>-7.1618093501486929E-3</v>
      </c>
      <c r="P4368">
        <v>8.9145209999999988</v>
      </c>
      <c r="Q4368">
        <v>41.95589780000001</v>
      </c>
      <c r="R4368">
        <v>127.1565288</v>
      </c>
      <c r="S4368">
        <v>166.300399</v>
      </c>
      <c r="T4368">
        <v>43.084717600000005</v>
      </c>
      <c r="U4368"/>
      <c r="V4368"/>
      <c r="W4368">
        <v>1.1564074</v>
      </c>
      <c r="X4368"/>
      <c r="Y4368">
        <v>1.1225476000000001</v>
      </c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/>
      <c r="AW4368"/>
      <c r="AX4368"/>
      <c r="AY4368"/>
      <c r="AZ4368"/>
      <c r="BA4368"/>
      <c r="BB4368"/>
      <c r="BC4368"/>
    </row>
    <row r="4369" spans="1:55" x14ac:dyDescent="0.2">
      <c r="A4369" s="3" t="str">
        <f t="shared" si="68"/>
        <v>United StatesSAR_FAO2004</v>
      </c>
      <c r="B4369" t="s">
        <v>196</v>
      </c>
      <c r="C4369" t="s">
        <v>312</v>
      </c>
      <c r="D4369" t="s">
        <v>148</v>
      </c>
      <c r="E4369" t="s">
        <v>46</v>
      </c>
      <c r="F4369">
        <v>6138.051542216801</v>
      </c>
      <c r="G4369">
        <v>20.962911477840819</v>
      </c>
      <c r="H4369" t="s">
        <v>98</v>
      </c>
      <c r="I4369" t="s">
        <v>248</v>
      </c>
      <c r="J4369">
        <v>0.16055455769446669</v>
      </c>
      <c r="K4369">
        <v>0.97475918824731189</v>
      </c>
      <c r="L4369">
        <v>2.1892556653873328E-2</v>
      </c>
      <c r="M4369"/>
      <c r="N4369">
        <v>1.0691914888892248E-2</v>
      </c>
      <c r="O4369">
        <v>-7.3436597900773896E-3</v>
      </c>
      <c r="P4369">
        <v>9.8900864999999989</v>
      </c>
      <c r="Q4369">
        <v>41.759635299999999</v>
      </c>
      <c r="R4369">
        <v>126.03663659999999</v>
      </c>
      <c r="S4369">
        <v>164.53063999999998</v>
      </c>
      <c r="T4369">
        <v>43.028899799999998</v>
      </c>
      <c r="U4369"/>
      <c r="V4369"/>
      <c r="W4369">
        <v>1.1350903999999999</v>
      </c>
      <c r="X4369"/>
      <c r="Y4369">
        <v>1.5795454</v>
      </c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/>
      <c r="AW4369"/>
      <c r="AX4369"/>
      <c r="AY4369"/>
      <c r="AZ4369"/>
      <c r="BA4369"/>
      <c r="BB4369"/>
      <c r="BC4369"/>
    </row>
    <row r="4370" spans="1:55" x14ac:dyDescent="0.2">
      <c r="A4370" s="3" t="str">
        <f t="shared" si="68"/>
        <v>United StatesSAR_FAO2005</v>
      </c>
      <c r="B4370" t="s">
        <v>196</v>
      </c>
      <c r="C4370" t="s">
        <v>312</v>
      </c>
      <c r="D4370" t="s">
        <v>148</v>
      </c>
      <c r="E4370" t="s">
        <v>43</v>
      </c>
      <c r="F4370">
        <v>6156.3443289454617</v>
      </c>
      <c r="G4370">
        <v>20.832482336958208</v>
      </c>
      <c r="H4370" t="s">
        <v>98</v>
      </c>
      <c r="I4370" t="s">
        <v>156</v>
      </c>
      <c r="J4370">
        <v>0.15734476520138863</v>
      </c>
      <c r="K4370">
        <v>0.97459867305813064</v>
      </c>
      <c r="L4370">
        <v>2.1542797212275779E-2</v>
      </c>
      <c r="M4370"/>
      <c r="N4370">
        <v>1.1349263424129934E-2</v>
      </c>
      <c r="O4370">
        <v>-7.4907336945364269E-3</v>
      </c>
      <c r="P4370">
        <v>10.006143</v>
      </c>
      <c r="Q4370">
        <v>42.004421499999999</v>
      </c>
      <c r="R4370">
        <v>126.73965149999999</v>
      </c>
      <c r="S4370">
        <v>161.99735100000001</v>
      </c>
      <c r="T4370">
        <v>42.968424299999995</v>
      </c>
      <c r="U4370">
        <v>5.3469999999999993E-4</v>
      </c>
      <c r="V4370"/>
      <c r="W4370">
        <v>0.86469679999999993</v>
      </c>
      <c r="X4370"/>
      <c r="Y4370">
        <v>2.2731747000000002</v>
      </c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/>
      <c r="AW4370"/>
      <c r="AX4370"/>
      <c r="AY4370"/>
      <c r="AZ4370"/>
      <c r="BA4370"/>
      <c r="BB4370"/>
      <c r="BC4370"/>
    </row>
    <row r="4371" spans="1:55" x14ac:dyDescent="0.2">
      <c r="A4371" s="3" t="str">
        <f t="shared" si="68"/>
        <v>United StatesSAR_FAO2006</v>
      </c>
      <c r="B4371" t="s">
        <v>196</v>
      </c>
      <c r="C4371" t="s">
        <v>312</v>
      </c>
      <c r="D4371" t="s">
        <v>148</v>
      </c>
      <c r="E4371" t="s">
        <v>39</v>
      </c>
      <c r="F4371">
        <v>6065.3301130479822</v>
      </c>
      <c r="G4371">
        <v>20.327541731589431</v>
      </c>
      <c r="H4371" t="s">
        <v>102</v>
      </c>
      <c r="I4371" t="s">
        <v>156</v>
      </c>
      <c r="J4371">
        <v>0.14958926519009696</v>
      </c>
      <c r="K4371">
        <v>0.97308665850399678</v>
      </c>
      <c r="L4371">
        <v>2.1580714756099365E-2</v>
      </c>
      <c r="M4371"/>
      <c r="N4371">
        <v>1.1827160914599361E-2</v>
      </c>
      <c r="O4371">
        <v>-6.4945341746955243E-3</v>
      </c>
      <c r="P4371">
        <v>8.3909804999999995</v>
      </c>
      <c r="Q4371">
        <v>42.487104999999993</v>
      </c>
      <c r="R4371">
        <v>128.90163509999999</v>
      </c>
      <c r="S4371">
        <v>168.39054299999998</v>
      </c>
      <c r="T4371">
        <v>42.902074399999997</v>
      </c>
      <c r="U4371">
        <v>3.8500000000000003E-4</v>
      </c>
      <c r="V4371"/>
      <c r="W4371">
        <v>1.0265841</v>
      </c>
      <c r="X4371"/>
      <c r="Y4371">
        <v>1.6527894999999999</v>
      </c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/>
      <c r="AW4371"/>
      <c r="AX4371"/>
      <c r="AY4371"/>
      <c r="AZ4371"/>
      <c r="BA4371"/>
      <c r="BB4371"/>
      <c r="BC4371"/>
    </row>
    <row r="4372" spans="1:55" x14ac:dyDescent="0.2">
      <c r="A4372" s="3" t="str">
        <f t="shared" si="68"/>
        <v>United StatesSAR_FAO2007</v>
      </c>
      <c r="B4372" t="s">
        <v>196</v>
      </c>
      <c r="C4372" t="s">
        <v>312</v>
      </c>
      <c r="D4372" t="s">
        <v>148</v>
      </c>
      <c r="E4372" t="s">
        <v>37</v>
      </c>
      <c r="F4372">
        <v>6158.1357086461776</v>
      </c>
      <c r="G4372">
        <v>20.443219578661306</v>
      </c>
      <c r="H4372" t="s">
        <v>108</v>
      </c>
      <c r="I4372" t="s">
        <v>156</v>
      </c>
      <c r="J4372">
        <v>0.14917226907281322</v>
      </c>
      <c r="K4372">
        <v>0.97325175135856734</v>
      </c>
      <c r="L4372">
        <v>2.0983913919114465E-2</v>
      </c>
      <c r="M4372"/>
      <c r="N4372">
        <v>1.2076722421962817E-2</v>
      </c>
      <c r="O4372">
        <v>-6.312387699644542E-3</v>
      </c>
      <c r="P4372">
        <v>8.1738614999999992</v>
      </c>
      <c r="Q4372">
        <v>42.872001500000003</v>
      </c>
      <c r="R4372">
        <v>128.87779169999999</v>
      </c>
      <c r="S4372">
        <v>167.60748299999997</v>
      </c>
      <c r="T4372">
        <v>42.808906499999999</v>
      </c>
      <c r="U4372">
        <v>1.8372999999999998E-3</v>
      </c>
      <c r="V4372"/>
      <c r="W4372">
        <v>1.4724147000000001</v>
      </c>
      <c r="X4372"/>
      <c r="Y4372">
        <v>1.861591</v>
      </c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/>
      <c r="AW4372"/>
      <c r="AX4372"/>
      <c r="AY4372"/>
      <c r="AZ4372"/>
      <c r="BA4372"/>
      <c r="BB4372"/>
      <c r="BC4372"/>
    </row>
    <row r="4373" spans="1:55" x14ac:dyDescent="0.2">
      <c r="A4373" s="3" t="str">
        <f t="shared" si="68"/>
        <v>United StatesSAR_FAO2008</v>
      </c>
      <c r="B4373" t="s">
        <v>196</v>
      </c>
      <c r="C4373" t="s">
        <v>312</v>
      </c>
      <c r="D4373" t="s">
        <v>148</v>
      </c>
      <c r="E4373" t="s">
        <v>33</v>
      </c>
      <c r="F4373">
        <v>5968.7327785948746</v>
      </c>
      <c r="G4373">
        <v>19.62792243827316</v>
      </c>
      <c r="H4373" t="s">
        <v>108</v>
      </c>
      <c r="I4373" t="s">
        <v>156</v>
      </c>
      <c r="J4373">
        <v>0.1438735012183085</v>
      </c>
      <c r="K4373">
        <v>0.97584470444766946</v>
      </c>
      <c r="L4373">
        <v>2.135167093992793E-2</v>
      </c>
      <c r="M4373"/>
      <c r="N4373">
        <v>1.0082012707744168E-2</v>
      </c>
      <c r="O4373">
        <v>-7.278388095341576E-3</v>
      </c>
      <c r="P4373">
        <v>8.8520459999999996</v>
      </c>
      <c r="Q4373">
        <v>44.407504200000005</v>
      </c>
      <c r="R4373">
        <v>128.63242769999999</v>
      </c>
      <c r="S4373">
        <v>161.59280100000001</v>
      </c>
      <c r="T4373">
        <v>42.703826900000003</v>
      </c>
      <c r="U4373"/>
      <c r="V4373"/>
      <c r="W4373">
        <v>1.9538363000000001</v>
      </c>
      <c r="X4373"/>
      <c r="Y4373">
        <v>1.0966426</v>
      </c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  <c r="AW4373"/>
      <c r="AX4373"/>
      <c r="AY4373"/>
      <c r="AZ4373"/>
      <c r="BA4373"/>
      <c r="BB4373"/>
      <c r="BC4373"/>
    </row>
    <row r="4374" spans="1:55" x14ac:dyDescent="0.2">
      <c r="A4374" s="3" t="str">
        <f t="shared" si="68"/>
        <v>United StatesSAR_FAO2009</v>
      </c>
      <c r="B4374" t="s">
        <v>196</v>
      </c>
      <c r="C4374" t="s">
        <v>312</v>
      </c>
      <c r="D4374" t="s">
        <v>148</v>
      </c>
      <c r="E4374" t="s">
        <v>31</v>
      </c>
      <c r="F4374">
        <v>5557.4680644556547</v>
      </c>
      <c r="G4374">
        <v>18.115983848213158</v>
      </c>
      <c r="H4374" t="s">
        <v>108</v>
      </c>
      <c r="I4374" t="s">
        <v>156</v>
      </c>
      <c r="J4374">
        <v>0.13419097840445052</v>
      </c>
      <c r="K4374">
        <v>0.97671688645893073</v>
      </c>
      <c r="L4374">
        <v>2.250863647981138E-2</v>
      </c>
      <c r="M4374"/>
      <c r="N4374">
        <v>8.4392768056668101E-3</v>
      </c>
      <c r="O4374">
        <v>-7.6647997444088461E-3</v>
      </c>
      <c r="P4374">
        <v>9.2297624999999996</v>
      </c>
      <c r="Q4374">
        <v>43.014230699999999</v>
      </c>
      <c r="R4374">
        <v>126.96463079999999</v>
      </c>
      <c r="S4374">
        <v>165.94690599999998</v>
      </c>
      <c r="T4374">
        <v>42.660775000000001</v>
      </c>
      <c r="U4374">
        <v>2.7569999999999999E-3</v>
      </c>
      <c r="V4374"/>
      <c r="W4374">
        <v>1.0330115</v>
      </c>
      <c r="X4374"/>
      <c r="Y4374">
        <v>1.2583135000000001</v>
      </c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  <c r="AW4374"/>
      <c r="AX4374"/>
      <c r="AY4374"/>
      <c r="AZ4374"/>
      <c r="BA4374"/>
      <c r="BB4374"/>
      <c r="BC4374"/>
    </row>
    <row r="4375" spans="1:55" x14ac:dyDescent="0.2">
      <c r="A4375" s="3" t="str">
        <f t="shared" si="68"/>
        <v>United StatesSAR_FAO2010</v>
      </c>
      <c r="B4375" t="s">
        <v>196</v>
      </c>
      <c r="C4375" t="s">
        <v>312</v>
      </c>
      <c r="D4375" t="s">
        <v>148</v>
      </c>
      <c r="E4375" t="s">
        <v>30</v>
      </c>
      <c r="F4375">
        <v>5816.0275892112259</v>
      </c>
      <c r="G4375">
        <v>18.802189593854123</v>
      </c>
      <c r="H4375" t="s">
        <v>108</v>
      </c>
      <c r="I4375" t="s">
        <v>156</v>
      </c>
      <c r="J4375">
        <v>0.13476952476603468</v>
      </c>
      <c r="K4375">
        <v>0.97631897911718857</v>
      </c>
      <c r="L4375">
        <v>2.162749916330816E-2</v>
      </c>
      <c r="M4375"/>
      <c r="N4375">
        <v>8.9918554672413879E-3</v>
      </c>
      <c r="O4375">
        <v>-6.9383337477380777E-3</v>
      </c>
      <c r="P4375">
        <v>10.752682500000001</v>
      </c>
      <c r="Q4375">
        <v>42.877606700000001</v>
      </c>
      <c r="R4375">
        <v>126.1803081</v>
      </c>
      <c r="S4375">
        <v>168.27370400000001</v>
      </c>
      <c r="T4375">
        <v>42.645207199999994</v>
      </c>
      <c r="U4375">
        <v>1.187E-4</v>
      </c>
      <c r="V4375"/>
      <c r="W4375">
        <v>0.86209999999999998</v>
      </c>
      <c r="X4375"/>
      <c r="Y4375">
        <v>0.70016489999999998</v>
      </c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/>
      <c r="AW4375"/>
      <c r="AX4375"/>
      <c r="AY4375"/>
      <c r="AZ4375"/>
      <c r="BA4375"/>
      <c r="BB4375"/>
      <c r="BC4375"/>
    </row>
    <row r="4376" spans="1:55" x14ac:dyDescent="0.2">
      <c r="A4376" s="3" t="str">
        <f t="shared" si="68"/>
        <v>United StatesSAR_FAO2011</v>
      </c>
      <c r="B4376" t="s">
        <v>196</v>
      </c>
      <c r="C4376" t="s">
        <v>312</v>
      </c>
      <c r="D4376" t="s">
        <v>148</v>
      </c>
      <c r="E4376" t="s">
        <v>29</v>
      </c>
      <c r="F4376">
        <v>5593.2075084841372</v>
      </c>
      <c r="G4376">
        <v>17.950911551964261</v>
      </c>
      <c r="H4376" t="s">
        <v>205</v>
      </c>
      <c r="I4376" t="s">
        <v>156</v>
      </c>
      <c r="J4376">
        <v>0.12929625444572754</v>
      </c>
      <c r="K4376">
        <v>0.97861405349076014</v>
      </c>
      <c r="L4376">
        <v>2.1131906308943328E-2</v>
      </c>
      <c r="M4376"/>
      <c r="N4376">
        <v>1.0482024431745965E-2</v>
      </c>
      <c r="O4376">
        <v>-1.0227984231449374E-2</v>
      </c>
      <c r="P4376">
        <v>7.784164500000001</v>
      </c>
      <c r="Q4376">
        <v>43.2196833</v>
      </c>
      <c r="R4376">
        <v>125.0453064</v>
      </c>
      <c r="S4376">
        <v>170.41292100000001</v>
      </c>
      <c r="T4376">
        <v>42.604638099999995</v>
      </c>
      <c r="U4376">
        <v>3.8500000000000003E-4</v>
      </c>
      <c r="V4376"/>
      <c r="W4376">
        <v>1.2565823</v>
      </c>
      <c r="X4376"/>
      <c r="Y4376">
        <v>2.0784597000000002</v>
      </c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  <c r="AW4376"/>
      <c r="AX4376"/>
      <c r="AY4376"/>
      <c r="AZ4376"/>
      <c r="BA4376"/>
      <c r="BB4376"/>
      <c r="BC4376"/>
    </row>
    <row r="4377" spans="1:55" x14ac:dyDescent="0.2">
      <c r="A4377" s="3" t="str">
        <f t="shared" si="68"/>
        <v>United StatesSAR_FAO2012</v>
      </c>
      <c r="B4377" t="s">
        <v>196</v>
      </c>
      <c r="C4377" t="s">
        <v>312</v>
      </c>
      <c r="D4377" t="s">
        <v>148</v>
      </c>
      <c r="E4377" t="s">
        <v>28</v>
      </c>
      <c r="F4377">
        <v>5377.1537351937959</v>
      </c>
      <c r="G4377">
        <v>17.131368001568063</v>
      </c>
      <c r="H4377" t="s">
        <v>146</v>
      </c>
      <c r="I4377" t="s">
        <v>156</v>
      </c>
      <c r="J4377">
        <v>0.12293137069823283</v>
      </c>
      <c r="K4377">
        <v>0.97876489896052177</v>
      </c>
      <c r="L4377">
        <v>2.2154163035615775E-2</v>
      </c>
      <c r="M4377"/>
      <c r="N4377">
        <v>1.0483791636015578E-2</v>
      </c>
      <c r="O4377">
        <v>-1.1402853632153069E-2</v>
      </c>
      <c r="P4377">
        <v>7.9685759999999997</v>
      </c>
      <c r="Q4377">
        <v>43.040232899999999</v>
      </c>
      <c r="R4377">
        <v>123.16786860000001</v>
      </c>
      <c r="S4377">
        <v>168.76827799999998</v>
      </c>
      <c r="T4377">
        <v>42.542871300000002</v>
      </c>
      <c r="U4377">
        <v>2.6629999999999997E-4</v>
      </c>
      <c r="V4377"/>
      <c r="W4377">
        <v>1.1085734999999999</v>
      </c>
      <c r="X4377"/>
      <c r="Y4377">
        <v>1.5270153</v>
      </c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  <c r="AW4377"/>
      <c r="AX4377"/>
      <c r="AY4377"/>
      <c r="AZ4377"/>
      <c r="BA4377"/>
      <c r="BB4377"/>
      <c r="BC4377"/>
    </row>
    <row r="4378" spans="1:55" x14ac:dyDescent="0.2">
      <c r="A4378" s="3" t="str">
        <f t="shared" si="68"/>
        <v>United StatesSAR_FAO2013</v>
      </c>
      <c r="B4378" t="s">
        <v>196</v>
      </c>
      <c r="C4378" t="s">
        <v>312</v>
      </c>
      <c r="D4378" t="s">
        <v>148</v>
      </c>
      <c r="E4378" t="s">
        <v>27</v>
      </c>
      <c r="F4378">
        <v>5518.0956797577564</v>
      </c>
      <c r="G4378">
        <v>17.459016025709058</v>
      </c>
      <c r="H4378" t="s">
        <v>205</v>
      </c>
      <c r="I4378" t="s">
        <v>156</v>
      </c>
      <c r="J4378">
        <v>0.12445111969669398</v>
      </c>
      <c r="K4378">
        <v>0.98019383737222654</v>
      </c>
      <c r="L4378">
        <v>2.0999817351870832E-2</v>
      </c>
      <c r="M4378"/>
      <c r="N4378">
        <v>1.0157362716533443E-2</v>
      </c>
      <c r="O4378">
        <v>-1.1351017440630835E-2</v>
      </c>
      <c r="P4378">
        <v>7.343973000000001</v>
      </c>
      <c r="Q4378">
        <v>42.503223499999997</v>
      </c>
      <c r="R4378">
        <v>121.90641749999999</v>
      </c>
      <c r="S4378">
        <v>170.67304199999998</v>
      </c>
      <c r="T4378">
        <v>42.422483399999997</v>
      </c>
      <c r="U4378"/>
      <c r="V4378"/>
      <c r="W4378">
        <v>1.2133841999999999</v>
      </c>
      <c r="X4378"/>
      <c r="Y4378">
        <v>0.76837349999999993</v>
      </c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  <c r="AW4378"/>
      <c r="AX4378"/>
      <c r="AY4378"/>
      <c r="AZ4378"/>
      <c r="BA4378"/>
      <c r="BB4378"/>
      <c r="BC4378"/>
    </row>
    <row r="4379" spans="1:55" x14ac:dyDescent="0.2">
      <c r="A4379" s="3" t="str">
        <f t="shared" si="68"/>
        <v>United StatesSAR_FAO2014</v>
      </c>
      <c r="B4379" t="s">
        <v>196</v>
      </c>
      <c r="C4379" t="s">
        <v>312</v>
      </c>
      <c r="D4379" t="s">
        <v>148</v>
      </c>
      <c r="E4379" t="s">
        <v>24</v>
      </c>
      <c r="F4379">
        <v>5555.7728194613665</v>
      </c>
      <c r="G4379">
        <v>17.449784470681109</v>
      </c>
      <c r="H4379" t="s">
        <v>197</v>
      </c>
      <c r="I4379" t="s">
        <v>156</v>
      </c>
      <c r="J4379">
        <v>0.12366549060255226</v>
      </c>
      <c r="K4379">
        <v>0.97959932702237495</v>
      </c>
      <c r="L4379">
        <v>2.0813555984311113E-2</v>
      </c>
      <c r="M4379"/>
      <c r="N4379">
        <v>1.0978748501049981E-2</v>
      </c>
      <c r="O4379">
        <v>-1.1391631507736113E-2</v>
      </c>
      <c r="P4379">
        <v>8.7241559999999989</v>
      </c>
      <c r="Q4379">
        <v>43.141551900000003</v>
      </c>
      <c r="R4379">
        <v>120.28868250000001</v>
      </c>
      <c r="S4379">
        <v>169.61309</v>
      </c>
      <c r="T4379">
        <v>42.367130700000004</v>
      </c>
      <c r="U4379">
        <v>1.186E-3</v>
      </c>
      <c r="V4379"/>
      <c r="W4379">
        <v>1.2629409</v>
      </c>
      <c r="X4379"/>
      <c r="Y4379">
        <v>0.89403319999999997</v>
      </c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  <c r="AW4379"/>
      <c r="AX4379"/>
      <c r="AY4379"/>
      <c r="AZ4379"/>
      <c r="BA4379"/>
      <c r="BB4379"/>
      <c r="BC4379"/>
    </row>
    <row r="4380" spans="1:55" x14ac:dyDescent="0.2">
      <c r="A4380" s="3" t="str">
        <f t="shared" si="68"/>
        <v>United StatesSAR_FAO2015</v>
      </c>
      <c r="B4380" t="s">
        <v>196</v>
      </c>
      <c r="C4380" t="s">
        <v>312</v>
      </c>
      <c r="D4380" t="s">
        <v>148</v>
      </c>
      <c r="E4380" t="s">
        <v>22</v>
      </c>
      <c r="F4380">
        <v>5442.1082329338478</v>
      </c>
      <c r="G4380">
        <v>16.967404446413671</v>
      </c>
      <c r="H4380" t="s">
        <v>197</v>
      </c>
      <c r="I4380" t="s">
        <v>156</v>
      </c>
      <c r="J4380">
        <v>0.12138181831686864</v>
      </c>
      <c r="K4380">
        <v>0.97905492269667982</v>
      </c>
      <c r="L4380">
        <v>2.110863846913049E-2</v>
      </c>
      <c r="M4380"/>
      <c r="N4380">
        <v>1.1197395590955426E-2</v>
      </c>
      <c r="O4380">
        <v>-1.1360956756765688E-2</v>
      </c>
      <c r="P4380">
        <v>7.6592880000000001</v>
      </c>
      <c r="Q4380">
        <v>43.5355597</v>
      </c>
      <c r="R4380">
        <v>121.10284830000002</v>
      </c>
      <c r="S4380">
        <v>169.64768599999999</v>
      </c>
      <c r="T4380">
        <v>42.327988400000002</v>
      </c>
      <c r="U4380">
        <v>1.8372999999999998E-3</v>
      </c>
      <c r="V4380"/>
      <c r="W4380">
        <v>2.1113562000000003</v>
      </c>
      <c r="X4380"/>
      <c r="Y4380">
        <v>1.4376331</v>
      </c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  <c r="AW4380"/>
      <c r="AX4380"/>
      <c r="AY4380"/>
      <c r="AZ4380"/>
      <c r="BA4380"/>
      <c r="BB4380"/>
      <c r="BC4380"/>
    </row>
    <row r="4381" spans="1:55" x14ac:dyDescent="0.2">
      <c r="A4381" s="3" t="str">
        <f t="shared" si="68"/>
        <v>United StatesSAR_FAO2016</v>
      </c>
      <c r="B4381" t="s">
        <v>196</v>
      </c>
      <c r="C4381" t="s">
        <v>312</v>
      </c>
      <c r="D4381" t="s">
        <v>148</v>
      </c>
      <c r="E4381" t="s">
        <v>21</v>
      </c>
      <c r="F4381">
        <v>5523.339369494458</v>
      </c>
      <c r="G4381">
        <v>17.09632390951186</v>
      </c>
      <c r="H4381" t="s">
        <v>197</v>
      </c>
      <c r="I4381" t="s">
        <v>156</v>
      </c>
      <c r="J4381">
        <v>0.12157013534142048</v>
      </c>
      <c r="K4381">
        <v>0.94422395835316786</v>
      </c>
      <c r="L4381">
        <v>2.0168190469612778E-2</v>
      </c>
      <c r="M4381"/>
      <c r="N4381">
        <v>1.1209823791056088E-2</v>
      </c>
      <c r="O4381">
        <v>2.4398027386163357E-2</v>
      </c>
      <c r="P4381">
        <v>9.2119020000000003</v>
      </c>
      <c r="Q4381">
        <v>44.595076999999996</v>
      </c>
      <c r="R4381">
        <v>124.23968550000001</v>
      </c>
      <c r="S4381">
        <v>173.85798199999999</v>
      </c>
      <c r="T4381">
        <v>42.108913299999998</v>
      </c>
      <c r="U4381">
        <v>1.8372999999999998E-3</v>
      </c>
      <c r="V4381"/>
      <c r="W4381">
        <v>1.3590646</v>
      </c>
      <c r="X4381">
        <v>59.727286699999993</v>
      </c>
      <c r="Y4381">
        <v>1.1469173000000001</v>
      </c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/>
      <c r="AW4381"/>
      <c r="AX4381"/>
      <c r="AY4381"/>
      <c r="AZ4381"/>
      <c r="BA4381"/>
      <c r="BB4381"/>
      <c r="BC4381"/>
    </row>
    <row r="4382" spans="1:55" x14ac:dyDescent="0.2">
      <c r="A4382" s="3" t="str">
        <f t="shared" si="68"/>
        <v>United StatesSAR_FAO2017</v>
      </c>
      <c r="B4382" t="s">
        <v>196</v>
      </c>
      <c r="C4382" t="s">
        <v>312</v>
      </c>
      <c r="D4382" t="s">
        <v>148</v>
      </c>
      <c r="E4382" t="s">
        <v>20</v>
      </c>
      <c r="F4382">
        <v>5461.9469680824977</v>
      </c>
      <c r="G4382">
        <v>16.799677713977371</v>
      </c>
      <c r="H4382" t="s">
        <v>197</v>
      </c>
      <c r="I4382" t="s">
        <v>156</v>
      </c>
      <c r="J4382">
        <v>0.11853241792418936</v>
      </c>
      <c r="K4382">
        <v>0.94317976675469262</v>
      </c>
      <c r="L4382">
        <v>2.0566206658718143E-2</v>
      </c>
      <c r="M4382"/>
      <c r="N4382">
        <v>1.1628579729272127E-2</v>
      </c>
      <c r="O4382">
        <v>2.462544685731714E-2</v>
      </c>
      <c r="P4382">
        <v>7.0613655</v>
      </c>
      <c r="Q4382">
        <v>45.405240699999993</v>
      </c>
      <c r="R4382">
        <v>126.3685206</v>
      </c>
      <c r="S4382">
        <v>171.39915500000001</v>
      </c>
      <c r="T4382">
        <v>42.059961600000001</v>
      </c>
      <c r="U4382">
        <v>3.2896000000000002E-3</v>
      </c>
      <c r="V4382"/>
      <c r="W4382">
        <v>2.5173093</v>
      </c>
      <c r="X4382">
        <v>59.727286699999993</v>
      </c>
      <c r="Y4382">
        <v>1.6529455</v>
      </c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  <c r="AW4382"/>
      <c r="AX4382"/>
      <c r="AY4382"/>
      <c r="AZ4382"/>
      <c r="BA4382"/>
      <c r="BB4382"/>
      <c r="BC4382"/>
    </row>
    <row r="4383" spans="1:55" x14ac:dyDescent="0.2">
      <c r="A4383" s="3" t="str">
        <f t="shared" si="68"/>
        <v>United StatesSAR_FAO2018</v>
      </c>
      <c r="B4383" t="s">
        <v>196</v>
      </c>
      <c r="C4383" t="s">
        <v>312</v>
      </c>
      <c r="D4383" t="s">
        <v>148</v>
      </c>
      <c r="E4383" t="s">
        <v>19</v>
      </c>
      <c r="F4383">
        <v>5657.4192763298261</v>
      </c>
      <c r="G4383">
        <v>17.309541215315001</v>
      </c>
      <c r="H4383" t="s">
        <v>245</v>
      </c>
      <c r="I4383" t="s">
        <v>156</v>
      </c>
      <c r="J4383">
        <v>0.11983842141486159</v>
      </c>
      <c r="K4383">
        <v>0.94444134950045799</v>
      </c>
      <c r="L4383">
        <v>2.0021019153859267E-2</v>
      </c>
      <c r="M4383"/>
      <c r="N4383">
        <v>1.1115264299619588E-2</v>
      </c>
      <c r="O4383">
        <v>2.4422367046063157E-2</v>
      </c>
      <c r="P4383">
        <v>8.6557275000000011</v>
      </c>
      <c r="Q4383">
        <v>46.070353699999998</v>
      </c>
      <c r="R4383">
        <v>127.29131939999999</v>
      </c>
      <c r="S4383">
        <v>172.15192800000003</v>
      </c>
      <c r="T4383">
        <v>42.160856699999997</v>
      </c>
      <c r="U4383">
        <v>3.2896000000000002E-3</v>
      </c>
      <c r="V4383"/>
      <c r="W4383">
        <v>2.3217848999999995</v>
      </c>
      <c r="X4383">
        <v>59.727286699999993</v>
      </c>
      <c r="Y4383">
        <v>1.4547182000000001</v>
      </c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/>
      <c r="AW4383"/>
      <c r="AX4383"/>
      <c r="AY4383"/>
      <c r="AZ4383"/>
      <c r="BA4383"/>
      <c r="BB4383"/>
      <c r="BC4383"/>
    </row>
    <row r="4384" spans="1:55" x14ac:dyDescent="0.2">
      <c r="A4384" s="3" t="str">
        <f t="shared" si="68"/>
        <v>United StatesSAR_FAO2019</v>
      </c>
      <c r="B4384" t="s">
        <v>196</v>
      </c>
      <c r="C4384" t="s">
        <v>312</v>
      </c>
      <c r="D4384" t="s">
        <v>148</v>
      </c>
      <c r="E4384" t="s">
        <v>18</v>
      </c>
      <c r="F4384">
        <v>5530.4683815262897</v>
      </c>
      <c r="G4384">
        <v>16.844239555342337</v>
      </c>
      <c r="H4384" t="s">
        <v>245</v>
      </c>
      <c r="I4384" t="s">
        <v>156</v>
      </c>
      <c r="J4384">
        <v>0.11657018949493228</v>
      </c>
      <c r="K4384">
        <v>0.94314165471918399</v>
      </c>
      <c r="L4384">
        <v>2.0649800611391118E-2</v>
      </c>
      <c r="M4384"/>
      <c r="N4384">
        <v>1.1849400577759159E-2</v>
      </c>
      <c r="O4384">
        <v>2.4359144091665692E-2</v>
      </c>
      <c r="P4384">
        <v>7.367786999999999</v>
      </c>
      <c r="Q4384">
        <v>46.832357999999999</v>
      </c>
      <c r="R4384">
        <v>127.84044419999999</v>
      </c>
      <c r="S4384">
        <v>170.306963</v>
      </c>
      <c r="T4384">
        <v>42.374163899999999</v>
      </c>
      <c r="U4384">
        <v>3.8500000000000003E-4</v>
      </c>
      <c r="V4384"/>
      <c r="W4384">
        <v>1.1249926000000001</v>
      </c>
      <c r="X4384">
        <v>59.727286699999993</v>
      </c>
      <c r="Y4384">
        <v>0.93381880000000006</v>
      </c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  <c r="AW4384"/>
      <c r="AX4384"/>
      <c r="AY4384"/>
      <c r="AZ4384"/>
      <c r="BA4384"/>
      <c r="BB4384"/>
      <c r="BC4384"/>
    </row>
    <row r="4385" spans="1:55" x14ac:dyDescent="0.2">
      <c r="A4385" s="3" t="str">
        <f t="shared" si="68"/>
        <v>United StatesSAR_FAO2020</v>
      </c>
      <c r="B4385" t="s">
        <v>196</v>
      </c>
      <c r="C4385" t="s">
        <v>312</v>
      </c>
      <c r="D4385" t="s">
        <v>148</v>
      </c>
      <c r="E4385" t="s">
        <v>107</v>
      </c>
      <c r="F4385">
        <v>5001.0927558699268</v>
      </c>
      <c r="G4385">
        <v>15.085728775144094</v>
      </c>
      <c r="H4385" t="s">
        <v>235</v>
      </c>
      <c r="I4385" t="s">
        <v>156</v>
      </c>
      <c r="J4385">
        <v>0.11095836302498747</v>
      </c>
      <c r="K4385">
        <v>0.93568351931938076</v>
      </c>
      <c r="L4385">
        <v>2.3022736144865039E-2</v>
      </c>
      <c r="M4385"/>
      <c r="N4385">
        <v>1.3205465922020551E-2</v>
      </c>
      <c r="O4385">
        <v>2.8088278613733739E-2</v>
      </c>
      <c r="P4385">
        <v>8.8847535000000004</v>
      </c>
      <c r="Q4385">
        <v>46.435296500000007</v>
      </c>
      <c r="R4385">
        <v>126.68460840000002</v>
      </c>
      <c r="S4385">
        <v>171.09674999999999</v>
      </c>
      <c r="T4385">
        <v>42.3700659</v>
      </c>
      <c r="U4385">
        <v>2.6629999999999997E-4</v>
      </c>
      <c r="V4385"/>
      <c r="W4385">
        <v>5.1058693999999996</v>
      </c>
      <c r="X4385">
        <v>59.727286699999993</v>
      </c>
      <c r="Y4385">
        <v>1.9187884000000002</v>
      </c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/>
      <c r="AW4385"/>
      <c r="AX4385"/>
      <c r="AY4385"/>
      <c r="AZ4385"/>
      <c r="BA4385"/>
      <c r="BB4385"/>
      <c r="BC4385"/>
    </row>
    <row r="4386" spans="1:55" x14ac:dyDescent="0.2">
      <c r="A4386" s="3" t="str">
        <f t="shared" si="68"/>
        <v/>
      </c>
    </row>
    <row r="4387" spans="1:55" x14ac:dyDescent="0.2">
      <c r="A4387" s="3" t="str">
        <f t="shared" si="68"/>
        <v/>
      </c>
    </row>
    <row r="4388" spans="1:55" x14ac:dyDescent="0.2">
      <c r="A4388" s="3" t="str">
        <f t="shared" si="68"/>
        <v/>
      </c>
    </row>
    <row r="4389" spans="1:55" x14ac:dyDescent="0.2">
      <c r="A4389" s="3" t="str">
        <f t="shared" si="68"/>
        <v/>
      </c>
    </row>
    <row r="4390" spans="1:55" x14ac:dyDescent="0.2">
      <c r="A4390" s="3" t="str">
        <f t="shared" si="68"/>
        <v/>
      </c>
    </row>
    <row r="4391" spans="1:55" x14ac:dyDescent="0.2">
      <c r="A4391" s="3" t="str">
        <f t="shared" si="68"/>
        <v/>
      </c>
    </row>
    <row r="4392" spans="1:55" x14ac:dyDescent="0.2">
      <c r="A4392" s="3" t="str">
        <f t="shared" si="68"/>
        <v/>
      </c>
    </row>
    <row r="4393" spans="1:55" x14ac:dyDescent="0.2">
      <c r="A4393" s="3" t="str">
        <f t="shared" si="68"/>
        <v/>
      </c>
    </row>
    <row r="4394" spans="1:55" x14ac:dyDescent="0.2">
      <c r="A4394" s="3" t="str">
        <f t="shared" si="68"/>
        <v/>
      </c>
    </row>
    <row r="4395" spans="1:55" x14ac:dyDescent="0.2">
      <c r="A4395" s="3" t="str">
        <f t="shared" si="68"/>
        <v/>
      </c>
    </row>
    <row r="4396" spans="1:55" x14ac:dyDescent="0.2">
      <c r="A4396" s="3" t="str">
        <f t="shared" si="68"/>
        <v/>
      </c>
    </row>
    <row r="4397" spans="1:55" x14ac:dyDescent="0.2">
      <c r="A4397" s="3" t="str">
        <f t="shared" si="68"/>
        <v/>
      </c>
    </row>
    <row r="4398" spans="1:55" x14ac:dyDescent="0.2">
      <c r="A4398" s="3" t="str">
        <f t="shared" si="68"/>
        <v/>
      </c>
    </row>
    <row r="4399" spans="1:55" x14ac:dyDescent="0.2">
      <c r="A4399" s="3" t="str">
        <f t="shared" si="68"/>
        <v/>
      </c>
    </row>
    <row r="4400" spans="1:55" x14ac:dyDescent="0.2">
      <c r="A4400" s="3" t="str">
        <f t="shared" si="68"/>
        <v/>
      </c>
    </row>
    <row r="4401" spans="1:1" x14ac:dyDescent="0.2">
      <c r="A4401" s="3" t="str">
        <f t="shared" si="68"/>
        <v/>
      </c>
    </row>
    <row r="4402" spans="1:1" x14ac:dyDescent="0.2">
      <c r="A4402" s="3" t="str">
        <f t="shared" si="68"/>
        <v/>
      </c>
    </row>
    <row r="4403" spans="1:1" x14ac:dyDescent="0.2">
      <c r="A4403" s="3" t="str">
        <f t="shared" si="68"/>
        <v/>
      </c>
    </row>
    <row r="4404" spans="1:1" x14ac:dyDescent="0.2">
      <c r="A4404" s="3" t="str">
        <f t="shared" si="68"/>
        <v/>
      </c>
    </row>
    <row r="4405" spans="1:1" x14ac:dyDescent="0.2">
      <c r="A4405" s="3" t="str">
        <f t="shared" si="68"/>
        <v/>
      </c>
    </row>
    <row r="4406" spans="1:1" x14ac:dyDescent="0.2">
      <c r="A4406" s="3" t="str">
        <f t="shared" si="68"/>
        <v/>
      </c>
    </row>
    <row r="4407" spans="1:1" x14ac:dyDescent="0.2">
      <c r="A4407" s="3" t="str">
        <f t="shared" si="68"/>
        <v/>
      </c>
    </row>
    <row r="4408" spans="1:1" x14ac:dyDescent="0.2">
      <c r="A4408" s="3" t="str">
        <f t="shared" si="68"/>
        <v/>
      </c>
    </row>
    <row r="4409" spans="1:1" x14ac:dyDescent="0.2">
      <c r="A4409" s="3" t="str">
        <f t="shared" si="68"/>
        <v/>
      </c>
    </row>
    <row r="4410" spans="1:1" x14ac:dyDescent="0.2">
      <c r="A4410" s="3" t="str">
        <f t="shared" si="68"/>
        <v/>
      </c>
    </row>
    <row r="4411" spans="1:1" x14ac:dyDescent="0.2">
      <c r="A4411" s="3" t="str">
        <f t="shared" si="68"/>
        <v/>
      </c>
    </row>
    <row r="4412" spans="1:1" x14ac:dyDescent="0.2">
      <c r="A4412" s="3" t="str">
        <f t="shared" si="68"/>
        <v/>
      </c>
    </row>
    <row r="4413" spans="1:1" x14ac:dyDescent="0.2">
      <c r="A4413" s="3" t="str">
        <f t="shared" si="68"/>
        <v/>
      </c>
    </row>
    <row r="4414" spans="1:1" x14ac:dyDescent="0.2">
      <c r="A4414" s="3" t="str">
        <f t="shared" si="68"/>
        <v/>
      </c>
    </row>
    <row r="4415" spans="1:1" x14ac:dyDescent="0.2">
      <c r="A4415" s="3" t="str">
        <f t="shared" si="68"/>
        <v/>
      </c>
    </row>
    <row r="4416" spans="1:1" x14ac:dyDescent="0.2">
      <c r="A4416" s="3" t="str">
        <f t="shared" si="68"/>
        <v/>
      </c>
    </row>
    <row r="4417" spans="1:1" x14ac:dyDescent="0.2">
      <c r="A4417" s="3" t="str">
        <f t="shared" si="68"/>
        <v/>
      </c>
    </row>
    <row r="4418" spans="1:1" x14ac:dyDescent="0.2">
      <c r="A4418" s="3" t="str">
        <f t="shared" si="68"/>
        <v/>
      </c>
    </row>
    <row r="4419" spans="1:1" x14ac:dyDescent="0.2">
      <c r="A4419" s="3" t="str">
        <f t="shared" ref="A4419:A4482" si="69">C4419&amp;D4419&amp;E4419</f>
        <v/>
      </c>
    </row>
    <row r="4420" spans="1:1" x14ac:dyDescent="0.2">
      <c r="A4420" s="3" t="str">
        <f t="shared" si="69"/>
        <v/>
      </c>
    </row>
    <row r="4421" spans="1:1" x14ac:dyDescent="0.2">
      <c r="A4421" s="3" t="str">
        <f t="shared" si="69"/>
        <v/>
      </c>
    </row>
    <row r="4422" spans="1:1" x14ac:dyDescent="0.2">
      <c r="A4422" s="3" t="str">
        <f t="shared" si="69"/>
        <v/>
      </c>
    </row>
    <row r="4423" spans="1:1" x14ac:dyDescent="0.2">
      <c r="A4423" s="3" t="str">
        <f t="shared" si="69"/>
        <v/>
      </c>
    </row>
    <row r="4424" spans="1:1" x14ac:dyDescent="0.2">
      <c r="A4424" s="3" t="str">
        <f t="shared" si="69"/>
        <v/>
      </c>
    </row>
    <row r="4425" spans="1:1" x14ac:dyDescent="0.2">
      <c r="A4425" s="3" t="str">
        <f t="shared" si="69"/>
        <v/>
      </c>
    </row>
    <row r="4426" spans="1:1" x14ac:dyDescent="0.2">
      <c r="A4426" s="3" t="str">
        <f t="shared" si="69"/>
        <v/>
      </c>
    </row>
    <row r="4427" spans="1:1" x14ac:dyDescent="0.2">
      <c r="A4427" s="3" t="str">
        <f t="shared" si="69"/>
        <v/>
      </c>
    </row>
    <row r="4428" spans="1:1" x14ac:dyDescent="0.2">
      <c r="A4428" s="3" t="str">
        <f t="shared" si="69"/>
        <v/>
      </c>
    </row>
    <row r="4429" spans="1:1" x14ac:dyDescent="0.2">
      <c r="A4429" s="3" t="str">
        <f t="shared" si="69"/>
        <v/>
      </c>
    </row>
    <row r="4430" spans="1:1" x14ac:dyDescent="0.2">
      <c r="A4430" s="3" t="str">
        <f t="shared" si="69"/>
        <v/>
      </c>
    </row>
    <row r="4431" spans="1:1" x14ac:dyDescent="0.2">
      <c r="A4431" s="3" t="str">
        <f t="shared" si="69"/>
        <v/>
      </c>
    </row>
    <row r="4432" spans="1:1" x14ac:dyDescent="0.2">
      <c r="A4432" s="3" t="str">
        <f t="shared" si="69"/>
        <v/>
      </c>
    </row>
    <row r="4433" spans="1:1" x14ac:dyDescent="0.2">
      <c r="A4433" s="3" t="str">
        <f t="shared" si="69"/>
        <v/>
      </c>
    </row>
    <row r="4434" spans="1:1" x14ac:dyDescent="0.2">
      <c r="A4434" s="3" t="str">
        <f t="shared" si="69"/>
        <v/>
      </c>
    </row>
    <row r="4435" spans="1:1" x14ac:dyDescent="0.2">
      <c r="A4435" s="3" t="str">
        <f t="shared" si="69"/>
        <v/>
      </c>
    </row>
    <row r="4436" spans="1:1" x14ac:dyDescent="0.2">
      <c r="A4436" s="3" t="str">
        <f t="shared" si="69"/>
        <v/>
      </c>
    </row>
    <row r="4437" spans="1:1" x14ac:dyDescent="0.2">
      <c r="A4437" s="3" t="str">
        <f t="shared" si="69"/>
        <v/>
      </c>
    </row>
    <row r="4438" spans="1:1" x14ac:dyDescent="0.2">
      <c r="A4438" s="3" t="str">
        <f t="shared" si="69"/>
        <v/>
      </c>
    </row>
    <row r="4439" spans="1:1" x14ac:dyDescent="0.2">
      <c r="A4439" s="3" t="str">
        <f t="shared" si="69"/>
        <v/>
      </c>
    </row>
    <row r="4440" spans="1:1" x14ac:dyDescent="0.2">
      <c r="A4440" s="3" t="str">
        <f t="shared" si="69"/>
        <v/>
      </c>
    </row>
    <row r="4441" spans="1:1" x14ac:dyDescent="0.2">
      <c r="A4441" s="3" t="str">
        <f t="shared" si="69"/>
        <v/>
      </c>
    </row>
    <row r="4442" spans="1:1" x14ac:dyDescent="0.2">
      <c r="A4442" s="3" t="str">
        <f t="shared" si="69"/>
        <v/>
      </c>
    </row>
    <row r="4443" spans="1:1" x14ac:dyDescent="0.2">
      <c r="A4443" s="3" t="str">
        <f t="shared" si="69"/>
        <v/>
      </c>
    </row>
    <row r="4444" spans="1:1" x14ac:dyDescent="0.2">
      <c r="A4444" s="3" t="str">
        <f t="shared" si="69"/>
        <v/>
      </c>
    </row>
    <row r="4445" spans="1:1" x14ac:dyDescent="0.2">
      <c r="A4445" s="3" t="str">
        <f t="shared" si="69"/>
        <v/>
      </c>
    </row>
    <row r="4446" spans="1:1" x14ac:dyDescent="0.2">
      <c r="A4446" s="3" t="str">
        <f t="shared" si="69"/>
        <v/>
      </c>
    </row>
    <row r="4447" spans="1:1" x14ac:dyDescent="0.2">
      <c r="A4447" s="3" t="str">
        <f t="shared" si="69"/>
        <v/>
      </c>
    </row>
    <row r="4448" spans="1:1" x14ac:dyDescent="0.2">
      <c r="A4448" s="3" t="str">
        <f t="shared" si="69"/>
        <v/>
      </c>
    </row>
    <row r="4449" spans="1:1" x14ac:dyDescent="0.2">
      <c r="A4449" s="3" t="str">
        <f t="shared" si="69"/>
        <v/>
      </c>
    </row>
    <row r="4450" spans="1:1" x14ac:dyDescent="0.2">
      <c r="A4450" s="3" t="str">
        <f t="shared" si="69"/>
        <v/>
      </c>
    </row>
    <row r="4451" spans="1:1" x14ac:dyDescent="0.2">
      <c r="A4451" s="3" t="str">
        <f t="shared" si="69"/>
        <v/>
      </c>
    </row>
    <row r="4452" spans="1:1" x14ac:dyDescent="0.2">
      <c r="A4452" s="3" t="str">
        <f t="shared" si="69"/>
        <v/>
      </c>
    </row>
    <row r="4453" spans="1:1" x14ac:dyDescent="0.2">
      <c r="A4453" s="3" t="str">
        <f t="shared" si="69"/>
        <v/>
      </c>
    </row>
    <row r="4454" spans="1:1" x14ac:dyDescent="0.2">
      <c r="A4454" s="3" t="str">
        <f t="shared" si="69"/>
        <v/>
      </c>
    </row>
    <row r="4455" spans="1:1" x14ac:dyDescent="0.2">
      <c r="A4455" s="3" t="str">
        <f t="shared" si="69"/>
        <v/>
      </c>
    </row>
    <row r="4456" spans="1:1" x14ac:dyDescent="0.2">
      <c r="A4456" s="3" t="str">
        <f t="shared" si="69"/>
        <v/>
      </c>
    </row>
    <row r="4457" spans="1:1" x14ac:dyDescent="0.2">
      <c r="A4457" s="3" t="str">
        <f t="shared" si="69"/>
        <v/>
      </c>
    </row>
    <row r="4458" spans="1:1" x14ac:dyDescent="0.2">
      <c r="A4458" s="3" t="str">
        <f t="shared" si="69"/>
        <v/>
      </c>
    </row>
    <row r="4459" spans="1:1" x14ac:dyDescent="0.2">
      <c r="A4459" s="3" t="str">
        <f t="shared" si="69"/>
        <v/>
      </c>
    </row>
    <row r="4460" spans="1:1" x14ac:dyDescent="0.2">
      <c r="A4460" s="3" t="str">
        <f t="shared" si="69"/>
        <v/>
      </c>
    </row>
    <row r="4461" spans="1:1" x14ac:dyDescent="0.2">
      <c r="A4461" s="3" t="str">
        <f t="shared" si="69"/>
        <v/>
      </c>
    </row>
    <row r="4462" spans="1:1" x14ac:dyDescent="0.2">
      <c r="A4462" s="3" t="str">
        <f t="shared" si="69"/>
        <v/>
      </c>
    </row>
    <row r="4463" spans="1:1" x14ac:dyDescent="0.2">
      <c r="A4463" s="3" t="str">
        <f t="shared" si="69"/>
        <v/>
      </c>
    </row>
    <row r="4464" spans="1:1" x14ac:dyDescent="0.2">
      <c r="A4464" s="3" t="str">
        <f t="shared" si="69"/>
        <v/>
      </c>
    </row>
    <row r="4465" spans="1:1" x14ac:dyDescent="0.2">
      <c r="A4465" s="3" t="str">
        <f t="shared" si="69"/>
        <v/>
      </c>
    </row>
    <row r="4466" spans="1:1" x14ac:dyDescent="0.2">
      <c r="A4466" s="3" t="str">
        <f t="shared" si="69"/>
        <v/>
      </c>
    </row>
    <row r="4467" spans="1:1" x14ac:dyDescent="0.2">
      <c r="A4467" s="3" t="str">
        <f t="shared" si="69"/>
        <v/>
      </c>
    </row>
    <row r="4468" spans="1:1" x14ac:dyDescent="0.2">
      <c r="A4468" s="3" t="str">
        <f t="shared" si="69"/>
        <v/>
      </c>
    </row>
    <row r="4469" spans="1:1" x14ac:dyDescent="0.2">
      <c r="A4469" s="3" t="str">
        <f t="shared" si="69"/>
        <v/>
      </c>
    </row>
    <row r="4470" spans="1:1" x14ac:dyDescent="0.2">
      <c r="A4470" s="3" t="str">
        <f t="shared" si="69"/>
        <v/>
      </c>
    </row>
    <row r="4471" spans="1:1" x14ac:dyDescent="0.2">
      <c r="A4471" s="3" t="str">
        <f t="shared" si="69"/>
        <v/>
      </c>
    </row>
    <row r="4472" spans="1:1" x14ac:dyDescent="0.2">
      <c r="A4472" s="3" t="str">
        <f t="shared" si="69"/>
        <v/>
      </c>
    </row>
    <row r="4473" spans="1:1" x14ac:dyDescent="0.2">
      <c r="A4473" s="3" t="str">
        <f t="shared" si="69"/>
        <v/>
      </c>
    </row>
    <row r="4474" spans="1:1" x14ac:dyDescent="0.2">
      <c r="A4474" s="3" t="str">
        <f t="shared" si="69"/>
        <v/>
      </c>
    </row>
    <row r="4475" spans="1:1" x14ac:dyDescent="0.2">
      <c r="A4475" s="3" t="str">
        <f t="shared" si="69"/>
        <v/>
      </c>
    </row>
    <row r="4476" spans="1:1" x14ac:dyDescent="0.2">
      <c r="A4476" s="3" t="str">
        <f t="shared" si="69"/>
        <v/>
      </c>
    </row>
    <row r="4477" spans="1:1" x14ac:dyDescent="0.2">
      <c r="A4477" s="3" t="str">
        <f t="shared" si="69"/>
        <v/>
      </c>
    </row>
    <row r="4478" spans="1:1" x14ac:dyDescent="0.2">
      <c r="A4478" s="3" t="str">
        <f t="shared" si="69"/>
        <v/>
      </c>
    </row>
    <row r="4479" spans="1:1" x14ac:dyDescent="0.2">
      <c r="A4479" s="3" t="str">
        <f t="shared" si="69"/>
        <v/>
      </c>
    </row>
    <row r="4480" spans="1:1" x14ac:dyDescent="0.2">
      <c r="A4480" s="3" t="str">
        <f t="shared" si="69"/>
        <v/>
      </c>
    </row>
    <row r="4481" spans="1:1" x14ac:dyDescent="0.2">
      <c r="A4481" s="3" t="str">
        <f t="shared" si="69"/>
        <v/>
      </c>
    </row>
    <row r="4482" spans="1:1" x14ac:dyDescent="0.2">
      <c r="A4482" s="3" t="str">
        <f t="shared" si="69"/>
        <v/>
      </c>
    </row>
    <row r="4483" spans="1:1" x14ac:dyDescent="0.2">
      <c r="A4483" s="3" t="str">
        <f t="shared" ref="A4483:A4546" si="70">C4483&amp;D4483&amp;E4483</f>
        <v/>
      </c>
    </row>
    <row r="4484" spans="1:1" x14ac:dyDescent="0.2">
      <c r="A4484" s="3" t="str">
        <f t="shared" si="70"/>
        <v/>
      </c>
    </row>
    <row r="4485" spans="1:1" x14ac:dyDescent="0.2">
      <c r="A4485" s="3" t="str">
        <f t="shared" si="70"/>
        <v/>
      </c>
    </row>
    <row r="4486" spans="1:1" x14ac:dyDescent="0.2">
      <c r="A4486" s="3" t="str">
        <f t="shared" si="70"/>
        <v/>
      </c>
    </row>
    <row r="4487" spans="1:1" x14ac:dyDescent="0.2">
      <c r="A4487" s="3" t="str">
        <f t="shared" si="70"/>
        <v/>
      </c>
    </row>
    <row r="4488" spans="1:1" x14ac:dyDescent="0.2">
      <c r="A4488" s="3" t="str">
        <f t="shared" si="70"/>
        <v/>
      </c>
    </row>
    <row r="4489" spans="1:1" x14ac:dyDescent="0.2">
      <c r="A4489" s="3" t="str">
        <f t="shared" si="70"/>
        <v/>
      </c>
    </row>
    <row r="4490" spans="1:1" x14ac:dyDescent="0.2">
      <c r="A4490" s="3" t="str">
        <f t="shared" si="70"/>
        <v/>
      </c>
    </row>
    <row r="4491" spans="1:1" x14ac:dyDescent="0.2">
      <c r="A4491" s="3" t="str">
        <f t="shared" si="70"/>
        <v/>
      </c>
    </row>
    <row r="4492" spans="1:1" x14ac:dyDescent="0.2">
      <c r="A4492" s="3" t="str">
        <f t="shared" si="70"/>
        <v/>
      </c>
    </row>
    <row r="4493" spans="1:1" x14ac:dyDescent="0.2">
      <c r="A4493" s="3" t="str">
        <f t="shared" si="70"/>
        <v/>
      </c>
    </row>
    <row r="4494" spans="1:1" x14ac:dyDescent="0.2">
      <c r="A4494" s="3" t="str">
        <f t="shared" si="70"/>
        <v/>
      </c>
    </row>
    <row r="4495" spans="1:1" x14ac:dyDescent="0.2">
      <c r="A4495" s="3" t="str">
        <f t="shared" si="70"/>
        <v/>
      </c>
    </row>
    <row r="4496" spans="1:1" x14ac:dyDescent="0.2">
      <c r="A4496" s="3" t="str">
        <f t="shared" si="70"/>
        <v/>
      </c>
    </row>
    <row r="4497" spans="1:1" x14ac:dyDescent="0.2">
      <c r="A4497" s="3" t="str">
        <f t="shared" si="70"/>
        <v/>
      </c>
    </row>
    <row r="4498" spans="1:1" x14ac:dyDescent="0.2">
      <c r="A4498" s="3" t="str">
        <f t="shared" si="70"/>
        <v/>
      </c>
    </row>
    <row r="4499" spans="1:1" x14ac:dyDescent="0.2">
      <c r="A4499" s="3" t="str">
        <f t="shared" si="70"/>
        <v/>
      </c>
    </row>
    <row r="4500" spans="1:1" x14ac:dyDescent="0.2">
      <c r="A4500" s="3" t="str">
        <f t="shared" si="70"/>
        <v/>
      </c>
    </row>
    <row r="4501" spans="1:1" x14ac:dyDescent="0.2">
      <c r="A4501" s="3" t="str">
        <f t="shared" si="70"/>
        <v/>
      </c>
    </row>
    <row r="4502" spans="1:1" x14ac:dyDescent="0.2">
      <c r="A4502" s="3" t="str">
        <f t="shared" si="70"/>
        <v/>
      </c>
    </row>
    <row r="4503" spans="1:1" x14ac:dyDescent="0.2">
      <c r="A4503" s="3" t="str">
        <f t="shared" si="70"/>
        <v/>
      </c>
    </row>
    <row r="4504" spans="1:1" x14ac:dyDescent="0.2">
      <c r="A4504" s="3" t="str">
        <f t="shared" si="70"/>
        <v/>
      </c>
    </row>
    <row r="4505" spans="1:1" x14ac:dyDescent="0.2">
      <c r="A4505" s="3" t="str">
        <f t="shared" si="70"/>
        <v/>
      </c>
    </row>
    <row r="4506" spans="1:1" x14ac:dyDescent="0.2">
      <c r="A4506" s="3" t="str">
        <f t="shared" si="70"/>
        <v/>
      </c>
    </row>
    <row r="4507" spans="1:1" x14ac:dyDescent="0.2">
      <c r="A4507" s="3" t="str">
        <f t="shared" si="70"/>
        <v/>
      </c>
    </row>
    <row r="4508" spans="1:1" x14ac:dyDescent="0.2">
      <c r="A4508" s="3" t="str">
        <f t="shared" si="70"/>
        <v/>
      </c>
    </row>
    <row r="4509" spans="1:1" x14ac:dyDescent="0.2">
      <c r="A4509" s="3" t="str">
        <f t="shared" si="70"/>
        <v/>
      </c>
    </row>
    <row r="4510" spans="1:1" x14ac:dyDescent="0.2">
      <c r="A4510" s="3" t="str">
        <f t="shared" si="70"/>
        <v/>
      </c>
    </row>
    <row r="4511" spans="1:1" x14ac:dyDescent="0.2">
      <c r="A4511" s="3" t="str">
        <f t="shared" si="70"/>
        <v/>
      </c>
    </row>
    <row r="4512" spans="1:1" x14ac:dyDescent="0.2">
      <c r="A4512" s="3" t="str">
        <f t="shared" si="70"/>
        <v/>
      </c>
    </row>
    <row r="4513" spans="1:1" x14ac:dyDescent="0.2">
      <c r="A4513" s="3" t="str">
        <f t="shared" si="70"/>
        <v/>
      </c>
    </row>
    <row r="4514" spans="1:1" x14ac:dyDescent="0.2">
      <c r="A4514" s="3" t="str">
        <f t="shared" si="70"/>
        <v/>
      </c>
    </row>
    <row r="4515" spans="1:1" x14ac:dyDescent="0.2">
      <c r="A4515" s="3" t="str">
        <f t="shared" si="70"/>
        <v/>
      </c>
    </row>
    <row r="4516" spans="1:1" x14ac:dyDescent="0.2">
      <c r="A4516" s="3" t="str">
        <f t="shared" si="70"/>
        <v/>
      </c>
    </row>
    <row r="4517" spans="1:1" x14ac:dyDescent="0.2">
      <c r="A4517" s="3" t="str">
        <f t="shared" si="70"/>
        <v/>
      </c>
    </row>
    <row r="4518" spans="1:1" x14ac:dyDescent="0.2">
      <c r="A4518" s="3" t="str">
        <f t="shared" si="70"/>
        <v/>
      </c>
    </row>
    <row r="4519" spans="1:1" x14ac:dyDescent="0.2">
      <c r="A4519" s="3" t="str">
        <f t="shared" si="70"/>
        <v/>
      </c>
    </row>
    <row r="4520" spans="1:1" x14ac:dyDescent="0.2">
      <c r="A4520" s="3" t="str">
        <f t="shared" si="70"/>
        <v/>
      </c>
    </row>
    <row r="4521" spans="1:1" x14ac:dyDescent="0.2">
      <c r="A4521" s="3" t="str">
        <f t="shared" si="70"/>
        <v/>
      </c>
    </row>
    <row r="4522" spans="1:1" x14ac:dyDescent="0.2">
      <c r="A4522" s="3" t="str">
        <f t="shared" si="70"/>
        <v/>
      </c>
    </row>
    <row r="4523" spans="1:1" x14ac:dyDescent="0.2">
      <c r="A4523" s="3" t="str">
        <f t="shared" si="70"/>
        <v/>
      </c>
    </row>
    <row r="4524" spans="1:1" x14ac:dyDescent="0.2">
      <c r="A4524" s="3" t="str">
        <f t="shared" si="70"/>
        <v/>
      </c>
    </row>
    <row r="4525" spans="1:1" x14ac:dyDescent="0.2">
      <c r="A4525" s="3" t="str">
        <f t="shared" si="70"/>
        <v/>
      </c>
    </row>
    <row r="4526" spans="1:1" x14ac:dyDescent="0.2">
      <c r="A4526" s="3" t="str">
        <f t="shared" si="70"/>
        <v/>
      </c>
    </row>
    <row r="4527" spans="1:1" x14ac:dyDescent="0.2">
      <c r="A4527" s="3" t="str">
        <f t="shared" si="70"/>
        <v/>
      </c>
    </row>
    <row r="4528" spans="1:1" x14ac:dyDescent="0.2">
      <c r="A4528" s="3" t="str">
        <f t="shared" si="70"/>
        <v/>
      </c>
    </row>
    <row r="4529" spans="1:1" x14ac:dyDescent="0.2">
      <c r="A4529" s="3" t="str">
        <f t="shared" si="70"/>
        <v/>
      </c>
    </row>
    <row r="4530" spans="1:1" x14ac:dyDescent="0.2">
      <c r="A4530" s="3" t="str">
        <f t="shared" si="70"/>
        <v/>
      </c>
    </row>
    <row r="4531" spans="1:1" x14ac:dyDescent="0.2">
      <c r="A4531" s="3" t="str">
        <f t="shared" si="70"/>
        <v/>
      </c>
    </row>
    <row r="4532" spans="1:1" x14ac:dyDescent="0.2">
      <c r="A4532" s="3" t="str">
        <f t="shared" si="70"/>
        <v/>
      </c>
    </row>
    <row r="4533" spans="1:1" x14ac:dyDescent="0.2">
      <c r="A4533" s="3" t="str">
        <f t="shared" si="70"/>
        <v/>
      </c>
    </row>
    <row r="4534" spans="1:1" x14ac:dyDescent="0.2">
      <c r="A4534" s="3" t="str">
        <f t="shared" si="70"/>
        <v/>
      </c>
    </row>
    <row r="4535" spans="1:1" x14ac:dyDescent="0.2">
      <c r="A4535" s="3" t="str">
        <f t="shared" si="70"/>
        <v/>
      </c>
    </row>
    <row r="4536" spans="1:1" x14ac:dyDescent="0.2">
      <c r="A4536" s="3" t="str">
        <f t="shared" si="70"/>
        <v/>
      </c>
    </row>
    <row r="4537" spans="1:1" x14ac:dyDescent="0.2">
      <c r="A4537" s="3" t="str">
        <f t="shared" si="70"/>
        <v/>
      </c>
    </row>
    <row r="4538" spans="1:1" x14ac:dyDescent="0.2">
      <c r="A4538" s="3" t="str">
        <f t="shared" si="70"/>
        <v/>
      </c>
    </row>
    <row r="4539" spans="1:1" x14ac:dyDescent="0.2">
      <c r="A4539" s="3" t="str">
        <f t="shared" si="70"/>
        <v/>
      </c>
    </row>
    <row r="4540" spans="1:1" x14ac:dyDescent="0.2">
      <c r="A4540" s="3" t="str">
        <f t="shared" si="70"/>
        <v/>
      </c>
    </row>
    <row r="4541" spans="1:1" x14ac:dyDescent="0.2">
      <c r="A4541" s="3" t="str">
        <f t="shared" si="70"/>
        <v/>
      </c>
    </row>
    <row r="4542" spans="1:1" x14ac:dyDescent="0.2">
      <c r="A4542" s="3" t="str">
        <f t="shared" si="70"/>
        <v/>
      </c>
    </row>
    <row r="4543" spans="1:1" x14ac:dyDescent="0.2">
      <c r="A4543" s="3" t="str">
        <f t="shared" si="70"/>
        <v/>
      </c>
    </row>
    <row r="4544" spans="1:1" x14ac:dyDescent="0.2">
      <c r="A4544" s="3" t="str">
        <f t="shared" si="70"/>
        <v/>
      </c>
    </row>
    <row r="4545" spans="1:1" x14ac:dyDescent="0.2">
      <c r="A4545" s="3" t="str">
        <f t="shared" si="70"/>
        <v/>
      </c>
    </row>
    <row r="4546" spans="1:1" x14ac:dyDescent="0.2">
      <c r="A4546" s="3" t="str">
        <f t="shared" si="70"/>
        <v/>
      </c>
    </row>
    <row r="4547" spans="1:1" x14ac:dyDescent="0.2">
      <c r="A4547" s="3" t="str">
        <f t="shared" ref="A4547:A4610" si="71">C4547&amp;D4547&amp;E4547</f>
        <v/>
      </c>
    </row>
    <row r="4548" spans="1:1" x14ac:dyDescent="0.2">
      <c r="A4548" s="3" t="str">
        <f t="shared" si="71"/>
        <v/>
      </c>
    </row>
    <row r="4549" spans="1:1" x14ac:dyDescent="0.2">
      <c r="A4549" s="3" t="str">
        <f t="shared" si="71"/>
        <v/>
      </c>
    </row>
    <row r="4550" spans="1:1" x14ac:dyDescent="0.2">
      <c r="A4550" s="3" t="str">
        <f t="shared" si="71"/>
        <v/>
      </c>
    </row>
    <row r="4551" spans="1:1" x14ac:dyDescent="0.2">
      <c r="A4551" s="3" t="str">
        <f t="shared" si="71"/>
        <v/>
      </c>
    </row>
    <row r="4552" spans="1:1" x14ac:dyDescent="0.2">
      <c r="A4552" s="3" t="str">
        <f t="shared" si="71"/>
        <v/>
      </c>
    </row>
    <row r="4553" spans="1:1" x14ac:dyDescent="0.2">
      <c r="A4553" s="3" t="str">
        <f t="shared" si="71"/>
        <v/>
      </c>
    </row>
    <row r="4554" spans="1:1" x14ac:dyDescent="0.2">
      <c r="A4554" s="3" t="str">
        <f t="shared" si="71"/>
        <v/>
      </c>
    </row>
    <row r="4555" spans="1:1" x14ac:dyDescent="0.2">
      <c r="A4555" s="3" t="str">
        <f t="shared" si="71"/>
        <v/>
      </c>
    </row>
    <row r="4556" spans="1:1" x14ac:dyDescent="0.2">
      <c r="A4556" s="3" t="str">
        <f t="shared" si="71"/>
        <v/>
      </c>
    </row>
    <row r="4557" spans="1:1" x14ac:dyDescent="0.2">
      <c r="A4557" s="3" t="str">
        <f t="shared" si="71"/>
        <v/>
      </c>
    </row>
    <row r="4558" spans="1:1" x14ac:dyDescent="0.2">
      <c r="A4558" s="3" t="str">
        <f t="shared" si="71"/>
        <v/>
      </c>
    </row>
    <row r="4559" spans="1:1" x14ac:dyDescent="0.2">
      <c r="A4559" s="3" t="str">
        <f t="shared" si="71"/>
        <v/>
      </c>
    </row>
    <row r="4560" spans="1:1" x14ac:dyDescent="0.2">
      <c r="A4560" s="3" t="str">
        <f t="shared" si="71"/>
        <v/>
      </c>
    </row>
    <row r="4561" spans="1:1" x14ac:dyDescent="0.2">
      <c r="A4561" s="3" t="str">
        <f t="shared" si="71"/>
        <v/>
      </c>
    </row>
    <row r="4562" spans="1:1" x14ac:dyDescent="0.2">
      <c r="A4562" s="3" t="str">
        <f t="shared" si="71"/>
        <v/>
      </c>
    </row>
    <row r="4563" spans="1:1" x14ac:dyDescent="0.2">
      <c r="A4563" s="3" t="str">
        <f t="shared" si="71"/>
        <v/>
      </c>
    </row>
    <row r="4564" spans="1:1" x14ac:dyDescent="0.2">
      <c r="A4564" s="3" t="str">
        <f t="shared" si="71"/>
        <v/>
      </c>
    </row>
    <row r="4565" spans="1:1" x14ac:dyDescent="0.2">
      <c r="A4565" s="3" t="str">
        <f t="shared" si="71"/>
        <v/>
      </c>
    </row>
    <row r="4566" spans="1:1" x14ac:dyDescent="0.2">
      <c r="A4566" s="3" t="str">
        <f t="shared" si="71"/>
        <v/>
      </c>
    </row>
    <row r="4567" spans="1:1" x14ac:dyDescent="0.2">
      <c r="A4567" s="3" t="str">
        <f t="shared" si="71"/>
        <v/>
      </c>
    </row>
    <row r="4568" spans="1:1" x14ac:dyDescent="0.2">
      <c r="A4568" s="3" t="str">
        <f t="shared" si="71"/>
        <v/>
      </c>
    </row>
    <row r="4569" spans="1:1" x14ac:dyDescent="0.2">
      <c r="A4569" s="3" t="str">
        <f t="shared" si="71"/>
        <v/>
      </c>
    </row>
    <row r="4570" spans="1:1" x14ac:dyDescent="0.2">
      <c r="A4570" s="3" t="str">
        <f t="shared" si="71"/>
        <v/>
      </c>
    </row>
    <row r="4571" spans="1:1" x14ac:dyDescent="0.2">
      <c r="A4571" s="3" t="str">
        <f t="shared" si="71"/>
        <v/>
      </c>
    </row>
    <row r="4572" spans="1:1" x14ac:dyDescent="0.2">
      <c r="A4572" s="3" t="str">
        <f t="shared" si="71"/>
        <v/>
      </c>
    </row>
    <row r="4573" spans="1:1" x14ac:dyDescent="0.2">
      <c r="A4573" s="3" t="str">
        <f t="shared" si="71"/>
        <v/>
      </c>
    </row>
    <row r="4574" spans="1:1" x14ac:dyDescent="0.2">
      <c r="A4574" s="3" t="str">
        <f t="shared" si="71"/>
        <v/>
      </c>
    </row>
    <row r="4575" spans="1:1" x14ac:dyDescent="0.2">
      <c r="A4575" s="3" t="str">
        <f t="shared" si="71"/>
        <v/>
      </c>
    </row>
    <row r="4576" spans="1:1" x14ac:dyDescent="0.2">
      <c r="A4576" s="3" t="str">
        <f t="shared" si="71"/>
        <v/>
      </c>
    </row>
    <row r="4577" spans="1:1" x14ac:dyDescent="0.2">
      <c r="A4577" s="3" t="str">
        <f t="shared" si="71"/>
        <v/>
      </c>
    </row>
    <row r="4578" spans="1:1" x14ac:dyDescent="0.2">
      <c r="A4578" s="3" t="str">
        <f t="shared" si="71"/>
        <v/>
      </c>
    </row>
    <row r="4579" spans="1:1" x14ac:dyDescent="0.2">
      <c r="A4579" s="3" t="str">
        <f t="shared" si="71"/>
        <v/>
      </c>
    </row>
    <row r="4580" spans="1:1" x14ac:dyDescent="0.2">
      <c r="A4580" s="3" t="str">
        <f t="shared" si="71"/>
        <v/>
      </c>
    </row>
    <row r="4581" spans="1:1" x14ac:dyDescent="0.2">
      <c r="A4581" s="3" t="str">
        <f t="shared" si="71"/>
        <v/>
      </c>
    </row>
    <row r="4582" spans="1:1" x14ac:dyDescent="0.2">
      <c r="A4582" s="3" t="str">
        <f t="shared" si="71"/>
        <v/>
      </c>
    </row>
    <row r="4583" spans="1:1" x14ac:dyDescent="0.2">
      <c r="A4583" s="3" t="str">
        <f t="shared" si="71"/>
        <v/>
      </c>
    </row>
    <row r="4584" spans="1:1" x14ac:dyDescent="0.2">
      <c r="A4584" s="3" t="str">
        <f t="shared" si="71"/>
        <v/>
      </c>
    </row>
    <row r="4585" spans="1:1" x14ac:dyDescent="0.2">
      <c r="A4585" s="3" t="str">
        <f t="shared" si="71"/>
        <v/>
      </c>
    </row>
    <row r="4586" spans="1:1" x14ac:dyDescent="0.2">
      <c r="A4586" s="3" t="str">
        <f t="shared" si="71"/>
        <v/>
      </c>
    </row>
    <row r="4587" spans="1:1" x14ac:dyDescent="0.2">
      <c r="A4587" s="3" t="str">
        <f t="shared" si="71"/>
        <v/>
      </c>
    </row>
    <row r="4588" spans="1:1" x14ac:dyDescent="0.2">
      <c r="A4588" s="3" t="str">
        <f t="shared" si="71"/>
        <v/>
      </c>
    </row>
    <row r="4589" spans="1:1" x14ac:dyDescent="0.2">
      <c r="A4589" s="3" t="str">
        <f t="shared" si="71"/>
        <v/>
      </c>
    </row>
    <row r="4590" spans="1:1" x14ac:dyDescent="0.2">
      <c r="A4590" s="3" t="str">
        <f t="shared" si="71"/>
        <v/>
      </c>
    </row>
    <row r="4591" spans="1:1" x14ac:dyDescent="0.2">
      <c r="A4591" s="3" t="str">
        <f t="shared" si="71"/>
        <v/>
      </c>
    </row>
    <row r="4592" spans="1:1" x14ac:dyDescent="0.2">
      <c r="A4592" s="3" t="str">
        <f t="shared" si="71"/>
        <v/>
      </c>
    </row>
    <row r="4593" spans="1:1" x14ac:dyDescent="0.2">
      <c r="A4593" s="3" t="str">
        <f t="shared" si="71"/>
        <v/>
      </c>
    </row>
    <row r="4594" spans="1:1" x14ac:dyDescent="0.2">
      <c r="A4594" s="3" t="str">
        <f t="shared" si="71"/>
        <v/>
      </c>
    </row>
    <row r="4595" spans="1:1" x14ac:dyDescent="0.2">
      <c r="A4595" s="3" t="str">
        <f t="shared" si="71"/>
        <v/>
      </c>
    </row>
    <row r="4596" spans="1:1" x14ac:dyDescent="0.2">
      <c r="A4596" s="3" t="str">
        <f t="shared" si="71"/>
        <v/>
      </c>
    </row>
    <row r="4597" spans="1:1" x14ac:dyDescent="0.2">
      <c r="A4597" s="3" t="str">
        <f t="shared" si="71"/>
        <v/>
      </c>
    </row>
    <row r="4598" spans="1:1" x14ac:dyDescent="0.2">
      <c r="A4598" s="3" t="str">
        <f t="shared" si="71"/>
        <v/>
      </c>
    </row>
    <row r="4599" spans="1:1" x14ac:dyDescent="0.2">
      <c r="A4599" s="3" t="str">
        <f t="shared" si="71"/>
        <v/>
      </c>
    </row>
    <row r="4600" spans="1:1" x14ac:dyDescent="0.2">
      <c r="A4600" s="3" t="str">
        <f t="shared" si="71"/>
        <v/>
      </c>
    </row>
    <row r="4601" spans="1:1" x14ac:dyDescent="0.2">
      <c r="A4601" s="3" t="str">
        <f t="shared" si="71"/>
        <v/>
      </c>
    </row>
    <row r="4602" spans="1:1" x14ac:dyDescent="0.2">
      <c r="A4602" s="3" t="str">
        <f t="shared" si="71"/>
        <v/>
      </c>
    </row>
    <row r="4603" spans="1:1" x14ac:dyDescent="0.2">
      <c r="A4603" s="3" t="str">
        <f t="shared" si="71"/>
        <v/>
      </c>
    </row>
    <row r="4604" spans="1:1" x14ac:dyDescent="0.2">
      <c r="A4604" s="3" t="str">
        <f t="shared" si="71"/>
        <v/>
      </c>
    </row>
    <row r="4605" spans="1:1" x14ac:dyDescent="0.2">
      <c r="A4605" s="3" t="str">
        <f t="shared" si="71"/>
        <v/>
      </c>
    </row>
    <row r="4606" spans="1:1" x14ac:dyDescent="0.2">
      <c r="A4606" s="3" t="str">
        <f t="shared" si="71"/>
        <v/>
      </c>
    </row>
    <row r="4607" spans="1:1" x14ac:dyDescent="0.2">
      <c r="A4607" s="3" t="str">
        <f t="shared" si="71"/>
        <v/>
      </c>
    </row>
    <row r="4608" spans="1:1" x14ac:dyDescent="0.2">
      <c r="A4608" s="3" t="str">
        <f t="shared" si="71"/>
        <v/>
      </c>
    </row>
    <row r="4609" spans="1:1" x14ac:dyDescent="0.2">
      <c r="A4609" s="3" t="str">
        <f t="shared" si="71"/>
        <v/>
      </c>
    </row>
    <row r="4610" spans="1:1" x14ac:dyDescent="0.2">
      <c r="A4610" s="3" t="str">
        <f t="shared" si="71"/>
        <v/>
      </c>
    </row>
    <row r="4611" spans="1:1" x14ac:dyDescent="0.2">
      <c r="A4611" s="3" t="str">
        <f t="shared" ref="A4611:A4641" si="72">C4611&amp;D4611&amp;E4611</f>
        <v/>
      </c>
    </row>
    <row r="4612" spans="1:1" x14ac:dyDescent="0.2">
      <c r="A4612" s="3" t="str">
        <f t="shared" si="72"/>
        <v/>
      </c>
    </row>
    <row r="4613" spans="1:1" x14ac:dyDescent="0.2">
      <c r="A4613" s="3" t="str">
        <f t="shared" si="72"/>
        <v/>
      </c>
    </row>
    <row r="4614" spans="1:1" x14ac:dyDescent="0.2">
      <c r="A4614" s="3" t="str">
        <f t="shared" si="72"/>
        <v/>
      </c>
    </row>
    <row r="4615" spans="1:1" x14ac:dyDescent="0.2">
      <c r="A4615" s="3" t="str">
        <f t="shared" si="72"/>
        <v/>
      </c>
    </row>
    <row r="4616" spans="1:1" x14ac:dyDescent="0.2">
      <c r="A4616" s="3" t="str">
        <f t="shared" si="72"/>
        <v/>
      </c>
    </row>
    <row r="4617" spans="1:1" x14ac:dyDescent="0.2">
      <c r="A4617" s="3" t="str">
        <f t="shared" si="72"/>
        <v/>
      </c>
    </row>
    <row r="4618" spans="1:1" x14ac:dyDescent="0.2">
      <c r="A4618" s="3" t="str">
        <f t="shared" si="72"/>
        <v/>
      </c>
    </row>
    <row r="4619" spans="1:1" x14ac:dyDescent="0.2">
      <c r="A4619" s="3" t="str">
        <f t="shared" si="72"/>
        <v/>
      </c>
    </row>
    <row r="4620" spans="1:1" x14ac:dyDescent="0.2">
      <c r="A4620" s="3" t="str">
        <f t="shared" si="72"/>
        <v/>
      </c>
    </row>
    <row r="4621" spans="1:1" x14ac:dyDescent="0.2">
      <c r="A4621" s="3" t="str">
        <f t="shared" si="72"/>
        <v/>
      </c>
    </row>
    <row r="4622" spans="1:1" x14ac:dyDescent="0.2">
      <c r="A4622" s="3" t="str">
        <f t="shared" si="72"/>
        <v/>
      </c>
    </row>
    <row r="4623" spans="1:1" x14ac:dyDescent="0.2">
      <c r="A4623" s="3" t="str">
        <f t="shared" si="72"/>
        <v/>
      </c>
    </row>
    <row r="4624" spans="1:1" x14ac:dyDescent="0.2">
      <c r="A4624" s="3" t="str">
        <f t="shared" si="72"/>
        <v/>
      </c>
    </row>
    <row r="4625" spans="1:1" x14ac:dyDescent="0.2">
      <c r="A4625" s="3" t="str">
        <f t="shared" si="72"/>
        <v/>
      </c>
    </row>
    <row r="4626" spans="1:1" x14ac:dyDescent="0.2">
      <c r="A4626" s="3" t="str">
        <f t="shared" si="72"/>
        <v/>
      </c>
    </row>
    <row r="4627" spans="1:1" x14ac:dyDescent="0.2">
      <c r="A4627" s="3" t="str">
        <f t="shared" si="72"/>
        <v/>
      </c>
    </row>
    <row r="4628" spans="1:1" x14ac:dyDescent="0.2">
      <c r="A4628" s="3" t="str">
        <f t="shared" si="72"/>
        <v/>
      </c>
    </row>
    <row r="4629" spans="1:1" x14ac:dyDescent="0.2">
      <c r="A4629" s="3" t="str">
        <f t="shared" si="72"/>
        <v/>
      </c>
    </row>
    <row r="4630" spans="1:1" x14ac:dyDescent="0.2">
      <c r="A4630" s="3" t="str">
        <f t="shared" si="72"/>
        <v/>
      </c>
    </row>
    <row r="4631" spans="1:1" x14ac:dyDescent="0.2">
      <c r="A4631" s="3" t="str">
        <f t="shared" si="72"/>
        <v/>
      </c>
    </row>
    <row r="4632" spans="1:1" x14ac:dyDescent="0.2">
      <c r="A4632" s="3" t="str">
        <f t="shared" si="72"/>
        <v/>
      </c>
    </row>
    <row r="4633" spans="1:1" x14ac:dyDescent="0.2">
      <c r="A4633" s="3" t="str">
        <f t="shared" si="72"/>
        <v/>
      </c>
    </row>
    <row r="4634" spans="1:1" x14ac:dyDescent="0.2">
      <c r="A4634" s="3" t="str">
        <f t="shared" si="72"/>
        <v/>
      </c>
    </row>
    <row r="4635" spans="1:1" x14ac:dyDescent="0.2">
      <c r="A4635" s="3" t="str">
        <f t="shared" si="72"/>
        <v/>
      </c>
    </row>
    <row r="4636" spans="1:1" x14ac:dyDescent="0.2">
      <c r="A4636" s="3" t="str">
        <f t="shared" si="72"/>
        <v/>
      </c>
    </row>
    <row r="4637" spans="1:1" x14ac:dyDescent="0.2">
      <c r="A4637" s="3" t="str">
        <f t="shared" si="72"/>
        <v/>
      </c>
    </row>
    <row r="4638" spans="1:1" x14ac:dyDescent="0.2">
      <c r="A4638" s="3" t="str">
        <f t="shared" si="72"/>
        <v/>
      </c>
    </row>
    <row r="4639" spans="1:1" x14ac:dyDescent="0.2">
      <c r="A4639" s="3" t="str">
        <f t="shared" si="72"/>
        <v/>
      </c>
    </row>
    <row r="4640" spans="1:1" x14ac:dyDescent="0.2">
      <c r="A4640" s="3" t="str">
        <f t="shared" si="72"/>
        <v/>
      </c>
    </row>
    <row r="4641" spans="1:1" x14ac:dyDescent="0.2">
      <c r="A4641" s="3" t="str">
        <f t="shared" si="72"/>
        <v/>
      </c>
    </row>
  </sheetData>
  <sortState xmlns:xlrd2="http://schemas.microsoft.com/office/spreadsheetml/2017/richdata2" ref="D4387:D8770">
    <sortCondition descending="1" ref="D4387:D8770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1FD7B-82FA-E048-AD8F-9AACD480262A}">
  <dimension ref="A1"/>
  <sheetViews>
    <sheetView view="pageBreakPreview" zoomScale="60" zoomScaleNormal="100" workbookViewId="0"/>
  </sheetViews>
  <sheetFormatPr baseColWidth="10" defaultRowHeight="16" x14ac:dyDescent="0.2"/>
  <sheetData/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4AE8B-EF86-FD47-B114-8771B265587C}">
  <sheetPr>
    <outlinePr summaryBelow="0" summaryRight="0"/>
  </sheetPr>
  <dimension ref="B2:AZ1022"/>
  <sheetViews>
    <sheetView topLeftCell="B1" workbookViewId="0">
      <selection activeCell="B27" sqref="B27"/>
    </sheetView>
  </sheetViews>
  <sheetFormatPr baseColWidth="10" defaultRowHeight="16" outlineLevelRow="2" x14ac:dyDescent="0.2"/>
  <cols>
    <col min="1" max="1" width="2.33203125" customWidth="1"/>
    <col min="3" max="3" width="14.6640625" bestFit="1" customWidth="1"/>
    <col min="4" max="4" width="12.6640625" bestFit="1" customWidth="1"/>
    <col min="5" max="5" width="14.1640625" customWidth="1"/>
    <col min="7" max="13" width="12.6640625" bestFit="1" customWidth="1"/>
    <col min="14" max="14" width="15.6640625" bestFit="1" customWidth="1"/>
    <col min="15" max="16" width="16.83203125" bestFit="1" customWidth="1"/>
    <col min="17" max="22" width="12.6640625" bestFit="1" customWidth="1"/>
    <col min="23" max="23" width="16.83203125" bestFit="1" customWidth="1"/>
    <col min="24" max="24" width="12.6640625" bestFit="1" customWidth="1"/>
    <col min="25" max="25" width="16.83203125" bestFit="1" customWidth="1"/>
    <col min="26" max="26" width="17.83203125" bestFit="1" customWidth="1"/>
    <col min="27" max="30" width="12.6640625" bestFit="1" customWidth="1"/>
    <col min="31" max="31" width="15.6640625" bestFit="1" customWidth="1"/>
    <col min="32" max="32" width="17.5" bestFit="1" customWidth="1"/>
    <col min="33" max="33" width="16.5" bestFit="1" customWidth="1"/>
    <col min="34" max="34" width="12.6640625" bestFit="1" customWidth="1"/>
    <col min="35" max="35" width="16.5" bestFit="1" customWidth="1"/>
    <col min="36" max="52" width="12.6640625" bestFit="1" customWidth="1"/>
  </cols>
  <sheetData>
    <row r="2" spans="2:22" x14ac:dyDescent="0.2">
      <c r="B2" s="4" t="s">
        <v>323</v>
      </c>
      <c r="C2" s="4" t="str">
        <f>Tests!C2</f>
        <v>China</v>
      </c>
      <c r="F2" t="s">
        <v>334</v>
      </c>
      <c r="G2" t="s">
        <v>331</v>
      </c>
      <c r="H2" t="s">
        <v>332</v>
      </c>
      <c r="I2" t="s">
        <v>333</v>
      </c>
    </row>
    <row r="3" spans="2:22" x14ac:dyDescent="0.2">
      <c r="B3" s="4" t="s">
        <v>324</v>
      </c>
      <c r="C3" s="4" t="str">
        <f>Tests!C3</f>
        <v>AR5_UNFCCC</v>
      </c>
      <c r="F3" t="s">
        <v>330</v>
      </c>
      <c r="G3" t="str">
        <f>$F3&amp;"!$A$1:$BC$4386"</f>
        <v>homepage!$A$1:$BC$4386</v>
      </c>
      <c r="H3" t="str">
        <f>$F3&amp;"!$A$1:$A$4386"</f>
        <v>homepage!$A$1:$A$4386</v>
      </c>
      <c r="I3" t="str">
        <f>$F3&amp;"!$A$1:$BC$1"</f>
        <v>homepage!$A$1:$BC$1</v>
      </c>
    </row>
    <row r="4" spans="2:22" x14ac:dyDescent="0.2">
      <c r="F4" t="s">
        <v>282</v>
      </c>
      <c r="G4" t="str">
        <f>$F4&amp;"!$A$1:$BC$4386"</f>
        <v>potential!$A$1:$BC$4386</v>
      </c>
      <c r="H4" t="str">
        <f>$F4&amp;"!$A$1:$A$4386"</f>
        <v>potential!$A$1:$A$4386</v>
      </c>
      <c r="I4" t="str">
        <f>$F4&amp;"!$A$1:$BC$1"</f>
        <v>potential!$A$1:$BC$1</v>
      </c>
    </row>
    <row r="5" spans="2:22" x14ac:dyDescent="0.2">
      <c r="F5" t="s">
        <v>336</v>
      </c>
      <c r="G5" t="str">
        <f>$F5&amp;"!$A$1:$BC$4386"</f>
        <v>tradeoff!$A$1:$BC$4386</v>
      </c>
      <c r="H5" t="str">
        <f>$F5&amp;"!$A$1:$A$4386"</f>
        <v>tradeoff!$A$1:$A$4386</v>
      </c>
      <c r="I5" t="str">
        <f>$F5&amp;"!$A$1:$BC$1"</f>
        <v>tradeoff!$A$1:$BC$1</v>
      </c>
    </row>
    <row r="10" spans="2:22" s="3" customFormat="1" collapsed="1" x14ac:dyDescent="0.2">
      <c r="B10" s="3" t="s">
        <v>329</v>
      </c>
    </row>
    <row r="12" spans="2:22" x14ac:dyDescent="0.2">
      <c r="B12" t="s">
        <v>141</v>
      </c>
      <c r="C12" t="s">
        <v>95</v>
      </c>
      <c r="D12" t="s">
        <v>151</v>
      </c>
      <c r="E12" t="s">
        <v>111</v>
      </c>
      <c r="F12" t="s">
        <v>155</v>
      </c>
      <c r="G12" t="s">
        <v>160</v>
      </c>
      <c r="H12" t="s">
        <v>166</v>
      </c>
      <c r="I12" t="s">
        <v>139</v>
      </c>
      <c r="J12" t="s">
        <v>163</v>
      </c>
      <c r="K12" t="s">
        <v>292</v>
      </c>
      <c r="L12" t="s">
        <v>176</v>
      </c>
      <c r="M12" t="s">
        <v>174</v>
      </c>
      <c r="N12" t="s">
        <v>180</v>
      </c>
      <c r="O12" t="s">
        <v>296</v>
      </c>
      <c r="P12" t="s">
        <v>185</v>
      </c>
      <c r="Q12" t="s">
        <v>306</v>
      </c>
      <c r="R12" t="s">
        <v>188</v>
      </c>
      <c r="S12" t="s">
        <v>194</v>
      </c>
      <c r="T12" t="s">
        <v>311</v>
      </c>
      <c r="U12" t="s">
        <v>301</v>
      </c>
      <c r="V12" t="s">
        <v>312</v>
      </c>
    </row>
    <row r="13" spans="2:22" x14ac:dyDescent="0.2">
      <c r="B13" s="5" t="str">
        <f>"[""" &amp; _xlfn.TEXTJOIN(""", """, TRUE, B$12:X$12) &amp; """]"</f>
        <v>["Argentina", "Australia", "Brazil", "Canada", "China", "Colombia", "Ethiopia", "Finland", "Germany", "Greece", "India", "Indonesia", "Mexico", "Nepal", "Norway", "Russia", "Rwanda", "Sweden", "Turkey", "United Kingdom", "United States"]</v>
      </c>
    </row>
    <row r="15" spans="2:22" s="3" customFormat="1" collapsed="1" x14ac:dyDescent="0.2">
      <c r="B15" s="3" t="s">
        <v>335</v>
      </c>
    </row>
    <row r="17" spans="2:52" x14ac:dyDescent="0.2">
      <c r="B17" t="s">
        <v>23</v>
      </c>
      <c r="C17" t="s">
        <v>148</v>
      </c>
      <c r="D17" t="s">
        <v>285</v>
      </c>
      <c r="E17" t="s">
        <v>300</v>
      </c>
      <c r="F17" t="s">
        <v>25</v>
      </c>
      <c r="G17" t="s">
        <v>145</v>
      </c>
      <c r="H17" t="s">
        <v>26</v>
      </c>
      <c r="I17" t="s">
        <v>142</v>
      </c>
    </row>
    <row r="18" spans="2:52" x14ac:dyDescent="0.2">
      <c r="B18" s="5" t="str">
        <f>"[""" &amp; _xlfn.TEXTJOIN(""", """, TRUE, B$17:X$17) &amp; """]"</f>
        <v>["SAR_UNFCCC", "SAR_FAO", "AR6_UNFCCC", "AR6_FAO", "AR5_UNFCCC", "AR5_FAO", "AR4_UNFCCC", "AR4_FAO"]</v>
      </c>
    </row>
    <row r="20" spans="2:52" s="3" customFormat="1" collapsed="1" x14ac:dyDescent="0.2">
      <c r="B20" s="3" t="s">
        <v>337</v>
      </c>
    </row>
    <row r="22" spans="2:52" x14ac:dyDescent="0.2">
      <c r="B22" t="s">
        <v>3</v>
      </c>
      <c r="C22" t="s">
        <v>4</v>
      </c>
      <c r="D22" t="s">
        <v>7</v>
      </c>
      <c r="E22" t="s">
        <v>6</v>
      </c>
      <c r="F22" t="s">
        <v>5</v>
      </c>
      <c r="G22" t="s">
        <v>10</v>
      </c>
      <c r="H22" t="s">
        <v>8</v>
      </c>
      <c r="I22" t="s">
        <v>284</v>
      </c>
      <c r="J22" t="s">
        <v>9</v>
      </c>
      <c r="K22" t="s">
        <v>93</v>
      </c>
      <c r="L22" t="s">
        <v>80</v>
      </c>
      <c r="M22" t="s">
        <v>82</v>
      </c>
      <c r="N22" t="s">
        <v>85</v>
      </c>
      <c r="O22" t="s">
        <v>87</v>
      </c>
      <c r="P22" t="s">
        <v>263</v>
      </c>
      <c r="Q22" t="s">
        <v>264</v>
      </c>
      <c r="R22" t="s">
        <v>265</v>
      </c>
      <c r="S22" t="s">
        <v>266</v>
      </c>
      <c r="T22" t="s">
        <v>270</v>
      </c>
      <c r="U22" t="s">
        <v>273</v>
      </c>
      <c r="V22" t="s">
        <v>81</v>
      </c>
      <c r="W22" t="s">
        <v>13</v>
      </c>
      <c r="X22" t="s">
        <v>262</v>
      </c>
      <c r="Y22" t="s">
        <v>267</v>
      </c>
      <c r="Z22" t="s">
        <v>268</v>
      </c>
      <c r="AA22" t="s">
        <v>269</v>
      </c>
      <c r="AB22" t="s">
        <v>271</v>
      </c>
      <c r="AC22" t="s">
        <v>274</v>
      </c>
      <c r="AD22" t="s">
        <v>275</v>
      </c>
      <c r="AE22" t="s">
        <v>17</v>
      </c>
      <c r="AF22" t="s">
        <v>278</v>
      </c>
      <c r="AG22" t="s">
        <v>279</v>
      </c>
      <c r="AH22" t="s">
        <v>280</v>
      </c>
      <c r="AI22" t="s">
        <v>281</v>
      </c>
      <c r="AJ22" t="s">
        <v>11</v>
      </c>
      <c r="AK22" t="s">
        <v>12</v>
      </c>
      <c r="AL22" t="s">
        <v>83</v>
      </c>
      <c r="AM22" t="s">
        <v>84</v>
      </c>
      <c r="AN22" t="s">
        <v>86</v>
      </c>
      <c r="AO22" t="s">
        <v>14</v>
      </c>
      <c r="AP22" t="s">
        <v>260</v>
      </c>
      <c r="AQ22" t="s">
        <v>261</v>
      </c>
      <c r="AR22" t="s">
        <v>272</v>
      </c>
      <c r="AS22" t="s">
        <v>15</v>
      </c>
      <c r="AT22" t="s">
        <v>16</v>
      </c>
      <c r="AU22" t="s">
        <v>88</v>
      </c>
      <c r="AV22" t="s">
        <v>89</v>
      </c>
      <c r="AW22" t="s">
        <v>90</v>
      </c>
      <c r="AX22" t="s">
        <v>276</v>
      </c>
      <c r="AY22" t="s">
        <v>277</v>
      </c>
    </row>
    <row r="23" spans="2:52" x14ac:dyDescent="0.2">
      <c r="B23" s="5" t="str">
        <f>"[""" &amp; _xlfn.TEXTJOIN(""", """, TRUE, B$22:X$22) &amp; """]"</f>
        <v>["tot_em", "tot_em_cap", "rank_cap_ghg", "rank_glob", "share_glob", "energy_share", "waste_share", "other_share", "ippu_share", "afolu_share", "rice_cult_emissions", "manure_manag_emissions", "enteric_ferm_emissions", "agric_soils_emissions", "drain_org_soil_emissions", "fire_humid_trop_for_emissions", "fire_org_soil_emissions", "forest_fire_emissions", "net_forest_conv_emissions", "savanna_fire_emissions", "other_agric_emissions", "forestland_emissions", "cropland_emissions"]</v>
      </c>
    </row>
    <row r="25" spans="2:52" s="3" customFormat="1" x14ac:dyDescent="0.2">
      <c r="B25" s="3" t="s">
        <v>327</v>
      </c>
    </row>
    <row r="26" spans="2:52" outlineLevel="1" x14ac:dyDescent="0.2"/>
    <row r="27" spans="2:52" outlineLevel="1" x14ac:dyDescent="0.2">
      <c r="C27" t="s">
        <v>3</v>
      </c>
      <c r="D27" t="s">
        <v>4</v>
      </c>
      <c r="E27" t="s">
        <v>7</v>
      </c>
      <c r="F27" t="s">
        <v>6</v>
      </c>
      <c r="G27" t="s">
        <v>5</v>
      </c>
      <c r="H27" t="s">
        <v>10</v>
      </c>
      <c r="I27" t="s">
        <v>8</v>
      </c>
      <c r="J27" t="s">
        <v>284</v>
      </c>
      <c r="K27" t="s">
        <v>9</v>
      </c>
      <c r="L27" t="s">
        <v>93</v>
      </c>
      <c r="M27" t="s">
        <v>80</v>
      </c>
      <c r="N27" t="s">
        <v>82</v>
      </c>
      <c r="O27" t="s">
        <v>85</v>
      </c>
      <c r="P27" t="s">
        <v>87</v>
      </c>
      <c r="Q27" t="s">
        <v>263</v>
      </c>
      <c r="R27" t="s">
        <v>264</v>
      </c>
      <c r="S27" t="s">
        <v>265</v>
      </c>
      <c r="T27" t="s">
        <v>266</v>
      </c>
      <c r="U27" t="s">
        <v>270</v>
      </c>
      <c r="V27" t="s">
        <v>273</v>
      </c>
      <c r="W27" t="s">
        <v>81</v>
      </c>
      <c r="X27" t="s">
        <v>13</v>
      </c>
      <c r="Y27" t="s">
        <v>262</v>
      </c>
      <c r="Z27" t="s">
        <v>267</v>
      </c>
      <c r="AA27" t="s">
        <v>268</v>
      </c>
      <c r="AB27" t="s">
        <v>269</v>
      </c>
      <c r="AC27" t="s">
        <v>271</v>
      </c>
      <c r="AD27" t="s">
        <v>274</v>
      </c>
      <c r="AE27" t="s">
        <v>275</v>
      </c>
      <c r="AF27" t="s">
        <v>17</v>
      </c>
      <c r="AG27" t="s">
        <v>278</v>
      </c>
      <c r="AH27" t="s">
        <v>279</v>
      </c>
      <c r="AI27" t="s">
        <v>280</v>
      </c>
      <c r="AJ27" t="s">
        <v>281</v>
      </c>
      <c r="AK27" t="s">
        <v>11</v>
      </c>
      <c r="AL27" t="s">
        <v>12</v>
      </c>
      <c r="AM27" t="s">
        <v>83</v>
      </c>
      <c r="AN27" t="s">
        <v>84</v>
      </c>
      <c r="AO27" t="s">
        <v>86</v>
      </c>
      <c r="AP27" t="s">
        <v>14</v>
      </c>
      <c r="AQ27" t="s">
        <v>260</v>
      </c>
      <c r="AR27" t="s">
        <v>261</v>
      </c>
      <c r="AS27" t="s">
        <v>272</v>
      </c>
      <c r="AT27" t="s">
        <v>15</v>
      </c>
      <c r="AU27" t="s">
        <v>16</v>
      </c>
      <c r="AV27" t="s">
        <v>88</v>
      </c>
      <c r="AW27" t="s">
        <v>89</v>
      </c>
      <c r="AX27" t="s">
        <v>90</v>
      </c>
      <c r="AY27" t="s">
        <v>276</v>
      </c>
      <c r="AZ27" t="s">
        <v>277</v>
      </c>
    </row>
    <row r="28" spans="2:52" outlineLevel="1" x14ac:dyDescent="0.2">
      <c r="B28" t="s">
        <v>339</v>
      </c>
      <c r="C28" cm="1">
        <f t="array" aca="1" ref="C28" ca="1">INDEX(B$29:B$1022, MATCH(FALSE, ISBLANK(C$29:C$1022), 0))</f>
        <v>1990</v>
      </c>
    </row>
    <row r="29" spans="2:52" outlineLevel="1" x14ac:dyDescent="0.2">
      <c r="B29">
        <v>1990</v>
      </c>
      <c r="C29" s="1">
        <f ca="1">IFERROR(INDEX(INDIRECT($G$3),MATCH(Retrieving!$C$2&amp;Retrieving!$C$3&amp;Retrieving!$B29,INDIRECT($H$3),0),MATCH(Retrieving!C$27,INDIRECT($I$3),0)),0)</f>
        <v>0</v>
      </c>
      <c r="D29" s="1">
        <f ca="1">IFERROR(INDEX(INDIRECT($G$3),MATCH(Retrieving!$C$2&amp;Retrieving!$C$3&amp;Retrieving!$B29,INDIRECT($H$3),0),MATCH(Retrieving!D$27,INDIRECT($I$3),0)),0)</f>
        <v>0</v>
      </c>
      <c r="E29" s="1">
        <f ca="1">IFERROR(INDEX(INDIRECT($G$3),MATCH(Retrieving!$C$2&amp;Retrieving!$C$3&amp;Retrieving!$B29,INDIRECT($H$3),0),MATCH(Retrieving!E$27,INDIRECT($I$3),0)),0)</f>
        <v>0</v>
      </c>
      <c r="F29" s="1">
        <f ca="1">IFERROR(INDEX(INDIRECT($G$3),MATCH(Retrieving!$C$2&amp;Retrieving!$C$3&amp;Retrieving!$B29,INDIRECT($H$3),0),MATCH(Retrieving!F$27,INDIRECT($I$3),0)),0)</f>
        <v>0</v>
      </c>
      <c r="G29" s="1">
        <f ca="1">IFERROR(INDEX(INDIRECT($G$3),MATCH(Retrieving!$C$2&amp;Retrieving!$C$3&amp;Retrieving!$B29,INDIRECT($H$3),0),MATCH(Retrieving!G$27,INDIRECT($I$3),0)),0)</f>
        <v>0</v>
      </c>
      <c r="H29" s="1">
        <f ca="1">IFERROR(INDEX(INDIRECT($G$3),MATCH(Retrieving!$C$2&amp;Retrieving!$C$3&amp;Retrieving!$B29,INDIRECT($H$3),0),MATCH(Retrieving!H$27,INDIRECT($I$3),0)),0)</f>
        <v>0</v>
      </c>
      <c r="I29" s="1">
        <f ca="1">IFERROR(INDEX(INDIRECT($G$3),MATCH(Retrieving!$C$2&amp;Retrieving!$C$3&amp;Retrieving!$B29,INDIRECT($H$3),0),MATCH(Retrieving!I$27,INDIRECT($I$3),0)),0)</f>
        <v>0</v>
      </c>
      <c r="J29" s="1">
        <f ca="1">IFERROR(INDEX(INDIRECT($G$3),MATCH(Retrieving!$C$2&amp;Retrieving!$C$3&amp;Retrieving!$B29,INDIRECT($H$3),0),MATCH(Retrieving!J$27,INDIRECT($I$3),0)),0)</f>
        <v>0</v>
      </c>
      <c r="K29" s="1">
        <f ca="1">IFERROR(INDEX(INDIRECT($G$3),MATCH(Retrieving!$C$2&amp;Retrieving!$C$3&amp;Retrieving!$B29,INDIRECT($H$3),0),MATCH(Retrieving!K$27,INDIRECT($I$3),0)),0)</f>
        <v>0</v>
      </c>
      <c r="L29" s="1">
        <f ca="1">IFERROR(INDEX(INDIRECT($G$3),MATCH(Retrieving!$C$2&amp;Retrieving!$C$3&amp;Retrieving!$B29,INDIRECT($H$3),0),MATCH(Retrieving!L$27,INDIRECT($I$3),0)),0)</f>
        <v>0</v>
      </c>
      <c r="M29" s="1">
        <f ca="1">IFERROR(INDEX(INDIRECT($G$3),MATCH(Retrieving!$C$2&amp;Retrieving!$C$3&amp;Retrieving!$B29,INDIRECT($H$3),0),MATCH(Retrieving!M$27,INDIRECT($I$3),0)),0)</f>
        <v>0</v>
      </c>
      <c r="N29" s="1">
        <f ca="1">IFERROR(INDEX(INDIRECT($G$3),MATCH(Retrieving!$C$2&amp;Retrieving!$C$3&amp;Retrieving!$B29,INDIRECT($H$3),0),MATCH(Retrieving!N$27,INDIRECT($I$3),0)),0)</f>
        <v>0</v>
      </c>
      <c r="O29" s="1">
        <f ca="1">IFERROR(INDEX(INDIRECT($G$3),MATCH(Retrieving!$C$2&amp;Retrieving!$C$3&amp;Retrieving!$B29,INDIRECT($H$3),0),MATCH(Retrieving!O$27,INDIRECT($I$3),0)),0)</f>
        <v>0</v>
      </c>
      <c r="P29" s="1">
        <f ca="1">IFERROR(INDEX(INDIRECT($G$3),MATCH(Retrieving!$C$2&amp;Retrieving!$C$3&amp;Retrieving!$B29,INDIRECT($H$3),0),MATCH(Retrieving!P$27,INDIRECT($I$3),0)),0)</f>
        <v>0</v>
      </c>
      <c r="Q29" s="1">
        <f ca="1">IFERROR(INDEX(INDIRECT($G$3),MATCH(Retrieving!$C$2&amp;Retrieving!$C$3&amp;Retrieving!$B29,INDIRECT($H$3),0),MATCH(Retrieving!Q$27,INDIRECT($I$3),0)),0)</f>
        <v>0</v>
      </c>
      <c r="R29" s="1">
        <f ca="1">IFERROR(INDEX(INDIRECT($G$3),MATCH(Retrieving!$C$2&amp;Retrieving!$C$3&amp;Retrieving!$B29,INDIRECT($H$3),0),MATCH(Retrieving!R$27,INDIRECT($I$3),0)),0)</f>
        <v>0</v>
      </c>
      <c r="S29" s="1">
        <f ca="1">IFERROR(INDEX(INDIRECT($G$3),MATCH(Retrieving!$C$2&amp;Retrieving!$C$3&amp;Retrieving!$B29,INDIRECT($H$3),0),MATCH(Retrieving!S$27,INDIRECT($I$3),0)),0)</f>
        <v>0</v>
      </c>
      <c r="T29" s="1">
        <f ca="1">IFERROR(INDEX(INDIRECT($G$3),MATCH(Retrieving!$C$2&amp;Retrieving!$C$3&amp;Retrieving!$B29,INDIRECT($H$3),0),MATCH(Retrieving!T$27,INDIRECT($I$3),0)),0)</f>
        <v>0</v>
      </c>
      <c r="U29" s="1">
        <f ca="1">IFERROR(INDEX(INDIRECT($G$3),MATCH(Retrieving!$C$2&amp;Retrieving!$C$3&amp;Retrieving!$B29,INDIRECT($H$3),0),MATCH(Retrieving!U$27,INDIRECT($I$3),0)),0)</f>
        <v>0</v>
      </c>
      <c r="V29" s="1">
        <f ca="1">IFERROR(INDEX(INDIRECT($G$3),MATCH(Retrieving!$C$2&amp;Retrieving!$C$3&amp;Retrieving!$B29,INDIRECT($H$3),0),MATCH(Retrieving!V$27,INDIRECT($I$3),0)),0)</f>
        <v>0</v>
      </c>
      <c r="W29" s="1">
        <f ca="1">IFERROR(INDEX(INDIRECT($G$3),MATCH(Retrieving!$C$2&amp;Retrieving!$C$3&amp;Retrieving!$B29,INDIRECT($H$3),0),MATCH(Retrieving!W$27,INDIRECT($I$3),0)),0)</f>
        <v>0</v>
      </c>
      <c r="X29" s="1">
        <f ca="1">IFERROR(INDEX(INDIRECT($G$3),MATCH(Retrieving!$C$2&amp;Retrieving!$C$3&amp;Retrieving!$B29,INDIRECT($H$3),0),MATCH(Retrieving!X$27,INDIRECT($I$3),0)),0)</f>
        <v>0</v>
      </c>
      <c r="Y29" s="1">
        <f ca="1">IFERROR(INDEX(INDIRECT($G$3),MATCH(Retrieving!$C$2&amp;Retrieving!$C$3&amp;Retrieving!$B29,INDIRECT($H$3),0),MATCH(Retrieving!Y$27,INDIRECT($I$3),0)),0)</f>
        <v>0</v>
      </c>
      <c r="Z29" s="1">
        <f ca="1">IFERROR(INDEX(INDIRECT($G$3),MATCH(Retrieving!$C$2&amp;Retrieving!$C$3&amp;Retrieving!$B29,INDIRECT($H$3),0),MATCH(Retrieving!Z$27,INDIRECT($I$3),0)),0)</f>
        <v>0</v>
      </c>
      <c r="AA29" s="1">
        <f ca="1">IFERROR(INDEX(INDIRECT($G$3),MATCH(Retrieving!$C$2&amp;Retrieving!$C$3&amp;Retrieving!$B29,INDIRECT($H$3),0),MATCH(Retrieving!AA$27,INDIRECT($I$3),0)),0)</f>
        <v>0</v>
      </c>
      <c r="AB29" s="1">
        <f ca="1">IFERROR(INDEX(INDIRECT($G$3),MATCH(Retrieving!$C$2&amp;Retrieving!$C$3&amp;Retrieving!$B29,INDIRECT($H$3),0),MATCH(Retrieving!AB$27,INDIRECT($I$3),0)),0)</f>
        <v>0</v>
      </c>
      <c r="AC29" s="1">
        <f ca="1">IFERROR(INDEX(INDIRECT($G$3),MATCH(Retrieving!$C$2&amp;Retrieving!$C$3&amp;Retrieving!$B29,INDIRECT($H$3),0),MATCH(Retrieving!AC$27,INDIRECT($I$3),0)),0)</f>
        <v>0</v>
      </c>
      <c r="AD29" s="1">
        <f ca="1">IFERROR(INDEX(INDIRECT($G$3),MATCH(Retrieving!$C$2&amp;Retrieving!$C$3&amp;Retrieving!$B29,INDIRECT($H$3),0),MATCH(Retrieving!AD$27,INDIRECT($I$3),0)),0)</f>
        <v>0</v>
      </c>
      <c r="AE29" s="1">
        <f ca="1">IFERROR(INDEX(INDIRECT($G$3),MATCH(Retrieving!$C$2&amp;Retrieving!$C$3&amp;Retrieving!$B29,INDIRECT($H$3),0),MATCH(Retrieving!AE$27,INDIRECT($I$3),0)),0)</f>
        <v>0</v>
      </c>
      <c r="AF29" s="1">
        <f ca="1">IFERROR(INDEX(INDIRECT($G$3),MATCH(Retrieving!$C$2&amp;Retrieving!$C$3&amp;Retrieving!$B29,INDIRECT($H$3),0),MATCH(Retrieving!AF$27,INDIRECT($I$3),0)),0)</f>
        <v>0</v>
      </c>
      <c r="AG29" s="1">
        <f ca="1">IFERROR(INDEX(INDIRECT($G$3),MATCH(Retrieving!$C$2&amp;Retrieving!$C$3&amp;Retrieving!$B29,INDIRECT($H$3),0),MATCH(Retrieving!AG$27,INDIRECT($I$3),0)),0)</f>
        <v>0</v>
      </c>
      <c r="AH29" s="1">
        <f ca="1">IFERROR(INDEX(INDIRECT($G$3),MATCH(Retrieving!$C$2&amp;Retrieving!$C$3&amp;Retrieving!$B29,INDIRECT($H$3),0),MATCH(Retrieving!AH$27,INDIRECT($I$3),0)),0)</f>
        <v>0</v>
      </c>
      <c r="AI29" s="1">
        <f ca="1">IFERROR(INDEX(INDIRECT($G$3),MATCH(Retrieving!$C$2&amp;Retrieving!$C$3&amp;Retrieving!$B29,INDIRECT($H$3),0),MATCH(Retrieving!AI$27,INDIRECT($I$3),0)),0)</f>
        <v>0</v>
      </c>
      <c r="AJ29" s="1">
        <f ca="1">IFERROR(INDEX(INDIRECT($G$3),MATCH(Retrieving!$C$2&amp;Retrieving!$C$3&amp;Retrieving!$B29,INDIRECT($H$3),0),MATCH(Retrieving!AJ$27,INDIRECT($I$3),0)),0)</f>
        <v>0</v>
      </c>
      <c r="AK29" s="1">
        <f ca="1">IFERROR(INDEX(INDIRECT($G$3),MATCH(Retrieving!$C$2&amp;Retrieving!$C$3&amp;Retrieving!$B29,INDIRECT($H$3),0),MATCH(Retrieving!AK$27,INDIRECT($I$3),0)),0)</f>
        <v>0</v>
      </c>
      <c r="AL29" s="1">
        <f ca="1">IFERROR(INDEX(INDIRECT($G$3),MATCH(Retrieving!$C$2&amp;Retrieving!$C$3&amp;Retrieving!$B29,INDIRECT($H$3),0),MATCH(Retrieving!AL$27,INDIRECT($I$3),0)),0)</f>
        <v>0</v>
      </c>
      <c r="AM29" s="1">
        <f ca="1">IFERROR(INDEX(INDIRECT($G$3),MATCH(Retrieving!$C$2&amp;Retrieving!$C$3&amp;Retrieving!$B29,INDIRECT($H$3),0),MATCH(Retrieving!AM$27,INDIRECT($I$3),0)),0)</f>
        <v>0</v>
      </c>
      <c r="AN29" s="1">
        <f ca="1">IFERROR(INDEX(INDIRECT($G$3),MATCH(Retrieving!$C$2&amp;Retrieving!$C$3&amp;Retrieving!$B29,INDIRECT($H$3),0),MATCH(Retrieving!AN$27,INDIRECT($I$3),0)),0)</f>
        <v>0</v>
      </c>
      <c r="AO29" s="1">
        <f ca="1">IFERROR(INDEX(INDIRECT($G$3),MATCH(Retrieving!$C$2&amp;Retrieving!$C$3&amp;Retrieving!$B29,INDIRECT($H$3),0),MATCH(Retrieving!AO$27,INDIRECT($I$3),0)),0)</f>
        <v>0</v>
      </c>
      <c r="AP29" s="1">
        <f ca="1">IFERROR(INDEX(INDIRECT($G$3),MATCH(Retrieving!$C$2&amp;Retrieving!$C$3&amp;Retrieving!$B29,INDIRECT($H$3),0),MATCH(Retrieving!AP$27,INDIRECT($I$3),0)),0)</f>
        <v>0</v>
      </c>
      <c r="AQ29" s="1">
        <f ca="1">IFERROR(INDEX(INDIRECT($G$3),MATCH(Retrieving!$C$2&amp;Retrieving!$C$3&amp;Retrieving!$B29,INDIRECT($H$3),0),MATCH(Retrieving!AQ$27,INDIRECT($I$3),0)),0)</f>
        <v>0</v>
      </c>
      <c r="AR29" s="1">
        <f ca="1">IFERROR(INDEX(INDIRECT($G$3),MATCH(Retrieving!$C$2&amp;Retrieving!$C$3&amp;Retrieving!$B29,INDIRECT($H$3),0),MATCH(Retrieving!AR$27,INDIRECT($I$3),0)),0)</f>
        <v>0</v>
      </c>
      <c r="AS29" s="1">
        <f ca="1">IFERROR(INDEX(INDIRECT($G$3),MATCH(Retrieving!$C$2&amp;Retrieving!$C$3&amp;Retrieving!$B29,INDIRECT($H$3),0),MATCH(Retrieving!AS$27,INDIRECT($I$3),0)),0)</f>
        <v>0</v>
      </c>
      <c r="AT29" s="1">
        <f ca="1">IFERROR(INDEX(INDIRECT($G$3),MATCH(Retrieving!$C$2&amp;Retrieving!$C$3&amp;Retrieving!$B29,INDIRECT($H$3),0),MATCH(Retrieving!AT$27,INDIRECT($I$3),0)),0)</f>
        <v>0</v>
      </c>
      <c r="AU29" s="1">
        <f ca="1">IFERROR(INDEX(INDIRECT($G$3),MATCH(Retrieving!$C$2&amp;Retrieving!$C$3&amp;Retrieving!$B29,INDIRECT($H$3),0),MATCH(Retrieving!AU$27,INDIRECT($I$3),0)),0)</f>
        <v>0</v>
      </c>
      <c r="AV29" s="1">
        <f ca="1">IFERROR(INDEX(INDIRECT($G$3),MATCH(Retrieving!$C$2&amp;Retrieving!$C$3&amp;Retrieving!$B29,INDIRECT($H$3),0),MATCH(Retrieving!AV$27,INDIRECT($I$3),0)),0)</f>
        <v>0</v>
      </c>
      <c r="AW29" s="1">
        <f ca="1">IFERROR(INDEX(INDIRECT($G$3),MATCH(Retrieving!$C$2&amp;Retrieving!$C$3&amp;Retrieving!$B29,INDIRECT($H$3),0),MATCH(Retrieving!AW$27,INDIRECT($I$3),0)),0)</f>
        <v>0</v>
      </c>
      <c r="AX29" s="1">
        <f ca="1">IFERROR(INDEX(INDIRECT($G$3),MATCH(Retrieving!$C$2&amp;Retrieving!$C$3&amp;Retrieving!$B29,INDIRECT($H$3),0),MATCH(Retrieving!AX$27,INDIRECT($I$3),0)),0)</f>
        <v>0</v>
      </c>
      <c r="AY29" s="1">
        <f ca="1">IFERROR(INDEX(INDIRECT($G$3),MATCH(Retrieving!$C$2&amp;Retrieving!$C$3&amp;Retrieving!$B29,INDIRECT($H$3),0),MATCH(Retrieving!AY$27,INDIRECT($I$3),0)),0)</f>
        <v>0</v>
      </c>
      <c r="AZ29" s="1">
        <f ca="1">IFERROR(INDEX(INDIRECT($G$3),MATCH(Retrieving!$C$2&amp;Retrieving!$C$3&amp;Retrieving!$B29,INDIRECT($H$3),0),MATCH(Retrieving!AZ$27,INDIRECT($I$3),0)),0)</f>
        <v>0</v>
      </c>
    </row>
    <row r="30" spans="2:52" outlineLevel="1" x14ac:dyDescent="0.2">
      <c r="B30">
        <f>B29+1</f>
        <v>1991</v>
      </c>
      <c r="C30" s="1">
        <f ca="1">IFERROR(INDEX(INDIRECT($G$3),MATCH(Retrieving!$C$2&amp;Retrieving!$C$3&amp;Retrieving!$B30,INDIRECT($H$3),0),MATCH(Retrieving!C$27,INDIRECT($I$3),0)),0)</f>
        <v>0</v>
      </c>
      <c r="D30" s="1">
        <f ca="1">IFERROR(INDEX(INDIRECT($G$3),MATCH(Retrieving!$C$2&amp;Retrieving!$C$3&amp;Retrieving!$B30,INDIRECT($H$3),0),MATCH(Retrieving!D$27,INDIRECT($I$3),0)),0)</f>
        <v>0</v>
      </c>
      <c r="E30" s="1">
        <f ca="1">IFERROR(INDEX(INDIRECT($G$3),MATCH(Retrieving!$C$2&amp;Retrieving!$C$3&amp;Retrieving!$B30,INDIRECT($H$3),0),MATCH(Retrieving!E$27,INDIRECT($I$3),0)),0)</f>
        <v>0</v>
      </c>
      <c r="F30" s="1">
        <f ca="1">IFERROR(INDEX(INDIRECT($G$3),MATCH(Retrieving!$C$2&amp;Retrieving!$C$3&amp;Retrieving!$B30,INDIRECT($H$3),0),MATCH(Retrieving!F$27,INDIRECT($I$3),0)),0)</f>
        <v>0</v>
      </c>
      <c r="G30" s="1">
        <f ca="1">IFERROR(INDEX(INDIRECT($G$3),MATCH(Retrieving!$C$2&amp;Retrieving!$C$3&amp;Retrieving!$B30,INDIRECT($H$3),0),MATCH(Retrieving!G$27,INDIRECT($I$3),0)),0)</f>
        <v>0</v>
      </c>
      <c r="H30" s="1">
        <f ca="1">IFERROR(INDEX(INDIRECT($G$3),MATCH(Retrieving!$C$2&amp;Retrieving!$C$3&amp;Retrieving!$B30,INDIRECT($H$3),0),MATCH(Retrieving!H$27,INDIRECT($I$3),0)),0)</f>
        <v>0</v>
      </c>
      <c r="I30" s="1">
        <f ca="1">IFERROR(INDEX(INDIRECT($G$3),MATCH(Retrieving!$C$2&amp;Retrieving!$C$3&amp;Retrieving!$B30,INDIRECT($H$3),0),MATCH(Retrieving!I$27,INDIRECT($I$3),0)),0)</f>
        <v>0</v>
      </c>
      <c r="J30" s="1">
        <f ca="1">IFERROR(INDEX(INDIRECT($G$3),MATCH(Retrieving!$C$2&amp;Retrieving!$C$3&amp;Retrieving!$B30,INDIRECT($H$3),0),MATCH(Retrieving!J$27,INDIRECT($I$3),0)),0)</f>
        <v>0</v>
      </c>
      <c r="K30" s="1">
        <f ca="1">IFERROR(INDEX(INDIRECT($G$3),MATCH(Retrieving!$C$2&amp;Retrieving!$C$3&amp;Retrieving!$B30,INDIRECT($H$3),0),MATCH(Retrieving!K$27,INDIRECT($I$3),0)),0)</f>
        <v>0</v>
      </c>
      <c r="L30" s="1">
        <f ca="1">IFERROR(INDEX(INDIRECT($G$3),MATCH(Retrieving!$C$2&amp;Retrieving!$C$3&amp;Retrieving!$B30,INDIRECT($H$3),0),MATCH(Retrieving!L$27,INDIRECT($I$3),0)),0)</f>
        <v>0</v>
      </c>
      <c r="M30" s="1">
        <f ca="1">IFERROR(INDEX(INDIRECT($G$3),MATCH(Retrieving!$C$2&amp;Retrieving!$C$3&amp;Retrieving!$B30,INDIRECT($H$3),0),MATCH(Retrieving!M$27,INDIRECT($I$3),0)),0)</f>
        <v>0</v>
      </c>
      <c r="N30" s="1">
        <f ca="1">IFERROR(INDEX(INDIRECT($G$3),MATCH(Retrieving!$C$2&amp;Retrieving!$C$3&amp;Retrieving!$B30,INDIRECT($H$3),0),MATCH(Retrieving!N$27,INDIRECT($I$3),0)),0)</f>
        <v>0</v>
      </c>
      <c r="O30" s="1">
        <f ca="1">IFERROR(INDEX(INDIRECT($G$3),MATCH(Retrieving!$C$2&amp;Retrieving!$C$3&amp;Retrieving!$B30,INDIRECT($H$3),0),MATCH(Retrieving!O$27,INDIRECT($I$3),0)),0)</f>
        <v>0</v>
      </c>
      <c r="P30" s="1">
        <f ca="1">IFERROR(INDEX(INDIRECT($G$3),MATCH(Retrieving!$C$2&amp;Retrieving!$C$3&amp;Retrieving!$B30,INDIRECT($H$3),0),MATCH(Retrieving!P$27,INDIRECT($I$3),0)),0)</f>
        <v>0</v>
      </c>
      <c r="Q30" s="1">
        <f ca="1">IFERROR(INDEX(INDIRECT($G$3),MATCH(Retrieving!$C$2&amp;Retrieving!$C$3&amp;Retrieving!$B30,INDIRECT($H$3),0),MATCH(Retrieving!Q$27,INDIRECT($I$3),0)),0)</f>
        <v>0</v>
      </c>
      <c r="R30" s="1">
        <f ca="1">IFERROR(INDEX(INDIRECT($G$3),MATCH(Retrieving!$C$2&amp;Retrieving!$C$3&amp;Retrieving!$B30,INDIRECT($H$3),0),MATCH(Retrieving!R$27,INDIRECT($I$3),0)),0)</f>
        <v>0</v>
      </c>
      <c r="S30" s="1">
        <f ca="1">IFERROR(INDEX(INDIRECT($G$3),MATCH(Retrieving!$C$2&amp;Retrieving!$C$3&amp;Retrieving!$B30,INDIRECT($H$3),0),MATCH(Retrieving!S$27,INDIRECT($I$3),0)),0)</f>
        <v>0</v>
      </c>
      <c r="T30" s="1">
        <f ca="1">IFERROR(INDEX(INDIRECT($G$3),MATCH(Retrieving!$C$2&amp;Retrieving!$C$3&amp;Retrieving!$B30,INDIRECT($H$3),0),MATCH(Retrieving!T$27,INDIRECT($I$3),0)),0)</f>
        <v>0</v>
      </c>
      <c r="U30" s="1">
        <f ca="1">IFERROR(INDEX(INDIRECT($G$3),MATCH(Retrieving!$C$2&amp;Retrieving!$C$3&amp;Retrieving!$B30,INDIRECT($H$3),0),MATCH(Retrieving!U$27,INDIRECT($I$3),0)),0)</f>
        <v>0</v>
      </c>
      <c r="V30" s="1">
        <f ca="1">IFERROR(INDEX(INDIRECT($G$3),MATCH(Retrieving!$C$2&amp;Retrieving!$C$3&amp;Retrieving!$B30,INDIRECT($H$3),0),MATCH(Retrieving!V$27,INDIRECT($I$3),0)),0)</f>
        <v>0</v>
      </c>
      <c r="W30" s="1">
        <f ca="1">IFERROR(INDEX(INDIRECT($G$3),MATCH(Retrieving!$C$2&amp;Retrieving!$C$3&amp;Retrieving!$B30,INDIRECT($H$3),0),MATCH(Retrieving!W$27,INDIRECT($I$3),0)),0)</f>
        <v>0</v>
      </c>
      <c r="X30" s="1">
        <f ca="1">IFERROR(INDEX(INDIRECT($G$3),MATCH(Retrieving!$C$2&amp;Retrieving!$C$3&amp;Retrieving!$B30,INDIRECT($H$3),0),MATCH(Retrieving!X$27,INDIRECT($I$3),0)),0)</f>
        <v>0</v>
      </c>
      <c r="Y30" s="1">
        <f ca="1">IFERROR(INDEX(INDIRECT($G$3),MATCH(Retrieving!$C$2&amp;Retrieving!$C$3&amp;Retrieving!$B30,INDIRECT($H$3),0),MATCH(Retrieving!Y$27,INDIRECT($I$3),0)),0)</f>
        <v>0</v>
      </c>
      <c r="Z30" s="1">
        <f ca="1">IFERROR(INDEX(INDIRECT($G$3),MATCH(Retrieving!$C$2&amp;Retrieving!$C$3&amp;Retrieving!$B30,INDIRECT($H$3),0),MATCH(Retrieving!Z$27,INDIRECT($I$3),0)),0)</f>
        <v>0</v>
      </c>
      <c r="AA30" s="1">
        <f ca="1">IFERROR(INDEX(INDIRECT($G$3),MATCH(Retrieving!$C$2&amp;Retrieving!$C$3&amp;Retrieving!$B30,INDIRECT($H$3),0),MATCH(Retrieving!AA$27,INDIRECT($I$3),0)),0)</f>
        <v>0</v>
      </c>
      <c r="AB30" s="1">
        <f ca="1">IFERROR(INDEX(INDIRECT($G$3),MATCH(Retrieving!$C$2&amp;Retrieving!$C$3&amp;Retrieving!$B30,INDIRECT($H$3),0),MATCH(Retrieving!AB$27,INDIRECT($I$3),0)),0)</f>
        <v>0</v>
      </c>
      <c r="AC30" s="1">
        <f ca="1">IFERROR(INDEX(INDIRECT($G$3),MATCH(Retrieving!$C$2&amp;Retrieving!$C$3&amp;Retrieving!$B30,INDIRECT($H$3),0),MATCH(Retrieving!AC$27,INDIRECT($I$3),0)),0)</f>
        <v>0</v>
      </c>
      <c r="AD30" s="1">
        <f ca="1">IFERROR(INDEX(INDIRECT($G$3),MATCH(Retrieving!$C$2&amp;Retrieving!$C$3&amp;Retrieving!$B30,INDIRECT($H$3),0),MATCH(Retrieving!AD$27,INDIRECT($I$3),0)),0)</f>
        <v>0</v>
      </c>
      <c r="AE30" s="1">
        <f ca="1">IFERROR(INDEX(INDIRECT($G$3),MATCH(Retrieving!$C$2&amp;Retrieving!$C$3&amp;Retrieving!$B30,INDIRECT($H$3),0),MATCH(Retrieving!AE$27,INDIRECT($I$3),0)),0)</f>
        <v>0</v>
      </c>
      <c r="AF30" s="1">
        <f ca="1">IFERROR(INDEX(INDIRECT($G$3),MATCH(Retrieving!$C$2&amp;Retrieving!$C$3&amp;Retrieving!$B30,INDIRECT($H$3),0),MATCH(Retrieving!AF$27,INDIRECT($I$3),0)),0)</f>
        <v>0</v>
      </c>
      <c r="AG30" s="1">
        <f ca="1">IFERROR(INDEX(INDIRECT($G$3),MATCH(Retrieving!$C$2&amp;Retrieving!$C$3&amp;Retrieving!$B30,INDIRECT($H$3),0),MATCH(Retrieving!AG$27,INDIRECT($I$3),0)),0)</f>
        <v>0</v>
      </c>
      <c r="AH30" s="1">
        <f ca="1">IFERROR(INDEX(INDIRECT($G$3),MATCH(Retrieving!$C$2&amp;Retrieving!$C$3&amp;Retrieving!$B30,INDIRECT($H$3),0),MATCH(Retrieving!AH$27,INDIRECT($I$3),0)),0)</f>
        <v>0</v>
      </c>
      <c r="AI30" s="1">
        <f ca="1">IFERROR(INDEX(INDIRECT($G$3),MATCH(Retrieving!$C$2&amp;Retrieving!$C$3&amp;Retrieving!$B30,INDIRECT($H$3),0),MATCH(Retrieving!AI$27,INDIRECT($I$3),0)),0)</f>
        <v>0</v>
      </c>
      <c r="AJ30" s="1">
        <f ca="1">IFERROR(INDEX(INDIRECT($G$3),MATCH(Retrieving!$C$2&amp;Retrieving!$C$3&amp;Retrieving!$B30,INDIRECT($H$3),0),MATCH(Retrieving!AJ$27,INDIRECT($I$3),0)),0)</f>
        <v>0</v>
      </c>
      <c r="AK30" s="1">
        <f ca="1">IFERROR(INDEX(INDIRECT($G$3),MATCH(Retrieving!$C$2&amp;Retrieving!$C$3&amp;Retrieving!$B30,INDIRECT($H$3),0),MATCH(Retrieving!AK$27,INDIRECT($I$3),0)),0)</f>
        <v>0</v>
      </c>
      <c r="AL30" s="1">
        <f ca="1">IFERROR(INDEX(INDIRECT($G$3),MATCH(Retrieving!$C$2&amp;Retrieving!$C$3&amp;Retrieving!$B30,INDIRECT($H$3),0),MATCH(Retrieving!AL$27,INDIRECT($I$3),0)),0)</f>
        <v>0</v>
      </c>
      <c r="AM30" s="1">
        <f ca="1">IFERROR(INDEX(INDIRECT($G$3),MATCH(Retrieving!$C$2&amp;Retrieving!$C$3&amp;Retrieving!$B30,INDIRECT($H$3),0),MATCH(Retrieving!AM$27,INDIRECT($I$3),0)),0)</f>
        <v>0</v>
      </c>
      <c r="AN30" s="1">
        <f ca="1">IFERROR(INDEX(INDIRECT($G$3),MATCH(Retrieving!$C$2&amp;Retrieving!$C$3&amp;Retrieving!$B30,INDIRECT($H$3),0),MATCH(Retrieving!AN$27,INDIRECT($I$3),0)),0)</f>
        <v>0</v>
      </c>
      <c r="AO30" s="1">
        <f ca="1">IFERROR(INDEX(INDIRECT($G$3),MATCH(Retrieving!$C$2&amp;Retrieving!$C$3&amp;Retrieving!$B30,INDIRECT($H$3),0),MATCH(Retrieving!AO$27,INDIRECT($I$3),0)),0)</f>
        <v>0</v>
      </c>
      <c r="AP30" s="1">
        <f ca="1">IFERROR(INDEX(INDIRECT($G$3),MATCH(Retrieving!$C$2&amp;Retrieving!$C$3&amp;Retrieving!$B30,INDIRECT($H$3),0),MATCH(Retrieving!AP$27,INDIRECT($I$3),0)),0)</f>
        <v>0</v>
      </c>
      <c r="AQ30" s="1">
        <f ca="1">IFERROR(INDEX(INDIRECT($G$3),MATCH(Retrieving!$C$2&amp;Retrieving!$C$3&amp;Retrieving!$B30,INDIRECT($H$3),0),MATCH(Retrieving!AQ$27,INDIRECT($I$3),0)),0)</f>
        <v>0</v>
      </c>
      <c r="AR30" s="1">
        <f ca="1">IFERROR(INDEX(INDIRECT($G$3),MATCH(Retrieving!$C$2&amp;Retrieving!$C$3&amp;Retrieving!$B30,INDIRECT($H$3),0),MATCH(Retrieving!AR$27,INDIRECT($I$3),0)),0)</f>
        <v>0</v>
      </c>
      <c r="AS30" s="1">
        <f ca="1">IFERROR(INDEX(INDIRECT($G$3),MATCH(Retrieving!$C$2&amp;Retrieving!$C$3&amp;Retrieving!$B30,INDIRECT($H$3),0),MATCH(Retrieving!AS$27,INDIRECT($I$3),0)),0)</f>
        <v>0</v>
      </c>
      <c r="AT30" s="1">
        <f ca="1">IFERROR(INDEX(INDIRECT($G$3),MATCH(Retrieving!$C$2&amp;Retrieving!$C$3&amp;Retrieving!$B30,INDIRECT($H$3),0),MATCH(Retrieving!AT$27,INDIRECT($I$3),0)),0)</f>
        <v>0</v>
      </c>
      <c r="AU30" s="1">
        <f ca="1">IFERROR(INDEX(INDIRECT($G$3),MATCH(Retrieving!$C$2&amp;Retrieving!$C$3&amp;Retrieving!$B30,INDIRECT($H$3),0),MATCH(Retrieving!AU$27,INDIRECT($I$3),0)),0)</f>
        <v>0</v>
      </c>
      <c r="AV30" s="1">
        <f ca="1">IFERROR(INDEX(INDIRECT($G$3),MATCH(Retrieving!$C$2&amp;Retrieving!$C$3&amp;Retrieving!$B30,INDIRECT($H$3),0),MATCH(Retrieving!AV$27,INDIRECT($I$3),0)),0)</f>
        <v>0</v>
      </c>
      <c r="AW30" s="1">
        <f ca="1">IFERROR(INDEX(INDIRECT($G$3),MATCH(Retrieving!$C$2&amp;Retrieving!$C$3&amp;Retrieving!$B30,INDIRECT($H$3),0),MATCH(Retrieving!AW$27,INDIRECT($I$3),0)),0)</f>
        <v>0</v>
      </c>
      <c r="AX30" s="1">
        <f ca="1">IFERROR(INDEX(INDIRECT($G$3),MATCH(Retrieving!$C$2&amp;Retrieving!$C$3&amp;Retrieving!$B30,INDIRECT($H$3),0),MATCH(Retrieving!AX$27,INDIRECT($I$3),0)),0)</f>
        <v>0</v>
      </c>
      <c r="AY30" s="1">
        <f ca="1">IFERROR(INDEX(INDIRECT($G$3),MATCH(Retrieving!$C$2&amp;Retrieving!$C$3&amp;Retrieving!$B30,INDIRECT($H$3),0),MATCH(Retrieving!AY$27,INDIRECT($I$3),0)),0)</f>
        <v>0</v>
      </c>
      <c r="AZ30" s="1">
        <f ca="1">IFERROR(INDEX(INDIRECT($G$3),MATCH(Retrieving!$C$2&amp;Retrieving!$C$3&amp;Retrieving!$B30,INDIRECT($H$3),0),MATCH(Retrieving!AZ$27,INDIRECT($I$3),0)),0)</f>
        <v>0</v>
      </c>
    </row>
    <row r="31" spans="2:52" outlineLevel="1" x14ac:dyDescent="0.2">
      <c r="B31">
        <f t="shared" ref="B31:B61" si="0">B30+1</f>
        <v>1992</v>
      </c>
      <c r="C31" s="1">
        <f ca="1">IFERROR(INDEX(INDIRECT($G$3),MATCH(Retrieving!$C$2&amp;Retrieving!$C$3&amp;Retrieving!$B31,INDIRECT($H$3),0),MATCH(Retrieving!C$27,INDIRECT($I$3),0)),0)</f>
        <v>0</v>
      </c>
      <c r="D31" s="1">
        <f ca="1">IFERROR(INDEX(INDIRECT($G$3),MATCH(Retrieving!$C$2&amp;Retrieving!$C$3&amp;Retrieving!$B31,INDIRECT($H$3),0),MATCH(Retrieving!D$27,INDIRECT($I$3),0)),0)</f>
        <v>0</v>
      </c>
      <c r="E31" s="1">
        <f ca="1">IFERROR(INDEX(INDIRECT($G$3),MATCH(Retrieving!$C$2&amp;Retrieving!$C$3&amp;Retrieving!$B31,INDIRECT($H$3),0),MATCH(Retrieving!E$27,INDIRECT($I$3),0)),0)</f>
        <v>0</v>
      </c>
      <c r="F31" s="1">
        <f ca="1">IFERROR(INDEX(INDIRECT($G$3),MATCH(Retrieving!$C$2&amp;Retrieving!$C$3&amp;Retrieving!$B31,INDIRECT($H$3),0),MATCH(Retrieving!F$27,INDIRECT($I$3),0)),0)</f>
        <v>0</v>
      </c>
      <c r="G31" s="1">
        <f ca="1">IFERROR(INDEX(INDIRECT($G$3),MATCH(Retrieving!$C$2&amp;Retrieving!$C$3&amp;Retrieving!$B31,INDIRECT($H$3),0),MATCH(Retrieving!G$27,INDIRECT($I$3),0)),0)</f>
        <v>0</v>
      </c>
      <c r="H31" s="1">
        <f ca="1">IFERROR(INDEX(INDIRECT($G$3),MATCH(Retrieving!$C$2&amp;Retrieving!$C$3&amp;Retrieving!$B31,INDIRECT($H$3),0),MATCH(Retrieving!H$27,INDIRECT($I$3),0)),0)</f>
        <v>0</v>
      </c>
      <c r="I31" s="1">
        <f ca="1">IFERROR(INDEX(INDIRECT($G$3),MATCH(Retrieving!$C$2&amp;Retrieving!$C$3&amp;Retrieving!$B31,INDIRECT($H$3),0),MATCH(Retrieving!I$27,INDIRECT($I$3),0)),0)</f>
        <v>0</v>
      </c>
      <c r="J31" s="1">
        <f ca="1">IFERROR(INDEX(INDIRECT($G$3),MATCH(Retrieving!$C$2&amp;Retrieving!$C$3&amp;Retrieving!$B31,INDIRECT($H$3),0),MATCH(Retrieving!J$27,INDIRECT($I$3),0)),0)</f>
        <v>0</v>
      </c>
      <c r="K31" s="1">
        <f ca="1">IFERROR(INDEX(INDIRECT($G$3),MATCH(Retrieving!$C$2&amp;Retrieving!$C$3&amp;Retrieving!$B31,INDIRECT($H$3),0),MATCH(Retrieving!K$27,INDIRECT($I$3),0)),0)</f>
        <v>0</v>
      </c>
      <c r="L31" s="1">
        <f ca="1">IFERROR(INDEX(INDIRECT($G$3),MATCH(Retrieving!$C$2&amp;Retrieving!$C$3&amp;Retrieving!$B31,INDIRECT($H$3),0),MATCH(Retrieving!L$27,INDIRECT($I$3),0)),0)</f>
        <v>0</v>
      </c>
      <c r="M31" s="1">
        <f ca="1">IFERROR(INDEX(INDIRECT($G$3),MATCH(Retrieving!$C$2&amp;Retrieving!$C$3&amp;Retrieving!$B31,INDIRECT($H$3),0),MATCH(Retrieving!M$27,INDIRECT($I$3),0)),0)</f>
        <v>0</v>
      </c>
      <c r="N31" s="1">
        <f ca="1">IFERROR(INDEX(INDIRECT($G$3),MATCH(Retrieving!$C$2&amp;Retrieving!$C$3&amp;Retrieving!$B31,INDIRECT($H$3),0),MATCH(Retrieving!N$27,INDIRECT($I$3),0)),0)</f>
        <v>0</v>
      </c>
      <c r="O31" s="1">
        <f ca="1">IFERROR(INDEX(INDIRECT($G$3),MATCH(Retrieving!$C$2&amp;Retrieving!$C$3&amp;Retrieving!$B31,INDIRECT($H$3),0),MATCH(Retrieving!O$27,INDIRECT($I$3),0)),0)</f>
        <v>0</v>
      </c>
      <c r="P31" s="1">
        <f ca="1">IFERROR(INDEX(INDIRECT($G$3),MATCH(Retrieving!$C$2&amp;Retrieving!$C$3&amp;Retrieving!$B31,INDIRECT($H$3),0),MATCH(Retrieving!P$27,INDIRECT($I$3),0)),0)</f>
        <v>0</v>
      </c>
      <c r="Q31" s="1">
        <f ca="1">IFERROR(INDEX(INDIRECT($G$3),MATCH(Retrieving!$C$2&amp;Retrieving!$C$3&amp;Retrieving!$B31,INDIRECT($H$3),0),MATCH(Retrieving!Q$27,INDIRECT($I$3),0)),0)</f>
        <v>0</v>
      </c>
      <c r="R31" s="1">
        <f ca="1">IFERROR(INDEX(INDIRECT($G$3),MATCH(Retrieving!$C$2&amp;Retrieving!$C$3&amp;Retrieving!$B31,INDIRECT($H$3),0),MATCH(Retrieving!R$27,INDIRECT($I$3),0)),0)</f>
        <v>0</v>
      </c>
      <c r="S31" s="1">
        <f ca="1">IFERROR(INDEX(INDIRECT($G$3),MATCH(Retrieving!$C$2&amp;Retrieving!$C$3&amp;Retrieving!$B31,INDIRECT($H$3),0),MATCH(Retrieving!S$27,INDIRECT($I$3),0)),0)</f>
        <v>0</v>
      </c>
      <c r="T31" s="1">
        <f ca="1">IFERROR(INDEX(INDIRECT($G$3),MATCH(Retrieving!$C$2&amp;Retrieving!$C$3&amp;Retrieving!$B31,INDIRECT($H$3),0),MATCH(Retrieving!T$27,INDIRECT($I$3),0)),0)</f>
        <v>0</v>
      </c>
      <c r="U31" s="1">
        <f ca="1">IFERROR(INDEX(INDIRECT($G$3),MATCH(Retrieving!$C$2&amp;Retrieving!$C$3&amp;Retrieving!$B31,INDIRECT($H$3),0),MATCH(Retrieving!U$27,INDIRECT($I$3),0)),0)</f>
        <v>0</v>
      </c>
      <c r="V31" s="1">
        <f ca="1">IFERROR(INDEX(INDIRECT($G$3),MATCH(Retrieving!$C$2&amp;Retrieving!$C$3&amp;Retrieving!$B31,INDIRECT($H$3),0),MATCH(Retrieving!V$27,INDIRECT($I$3),0)),0)</f>
        <v>0</v>
      </c>
      <c r="W31" s="1">
        <f ca="1">IFERROR(INDEX(INDIRECT($G$3),MATCH(Retrieving!$C$2&amp;Retrieving!$C$3&amp;Retrieving!$B31,INDIRECT($H$3),0),MATCH(Retrieving!W$27,INDIRECT($I$3),0)),0)</f>
        <v>0</v>
      </c>
      <c r="X31" s="1">
        <f ca="1">IFERROR(INDEX(INDIRECT($G$3),MATCH(Retrieving!$C$2&amp;Retrieving!$C$3&amp;Retrieving!$B31,INDIRECT($H$3),0),MATCH(Retrieving!X$27,INDIRECT($I$3),0)),0)</f>
        <v>0</v>
      </c>
      <c r="Y31" s="1">
        <f ca="1">IFERROR(INDEX(INDIRECT($G$3),MATCH(Retrieving!$C$2&amp;Retrieving!$C$3&amp;Retrieving!$B31,INDIRECT($H$3),0),MATCH(Retrieving!Y$27,INDIRECT($I$3),0)),0)</f>
        <v>0</v>
      </c>
      <c r="Z31" s="1">
        <f ca="1">IFERROR(INDEX(INDIRECT($G$3),MATCH(Retrieving!$C$2&amp;Retrieving!$C$3&amp;Retrieving!$B31,INDIRECT($H$3),0),MATCH(Retrieving!Z$27,INDIRECT($I$3),0)),0)</f>
        <v>0</v>
      </c>
      <c r="AA31" s="1">
        <f ca="1">IFERROR(INDEX(INDIRECT($G$3),MATCH(Retrieving!$C$2&amp;Retrieving!$C$3&amp;Retrieving!$B31,INDIRECT($H$3),0),MATCH(Retrieving!AA$27,INDIRECT($I$3),0)),0)</f>
        <v>0</v>
      </c>
      <c r="AB31" s="1">
        <f ca="1">IFERROR(INDEX(INDIRECT($G$3),MATCH(Retrieving!$C$2&amp;Retrieving!$C$3&amp;Retrieving!$B31,INDIRECT($H$3),0),MATCH(Retrieving!AB$27,INDIRECT($I$3),0)),0)</f>
        <v>0</v>
      </c>
      <c r="AC31" s="1">
        <f ca="1">IFERROR(INDEX(INDIRECT($G$3),MATCH(Retrieving!$C$2&amp;Retrieving!$C$3&amp;Retrieving!$B31,INDIRECT($H$3),0),MATCH(Retrieving!AC$27,INDIRECT($I$3),0)),0)</f>
        <v>0</v>
      </c>
      <c r="AD31" s="1">
        <f ca="1">IFERROR(INDEX(INDIRECT($G$3),MATCH(Retrieving!$C$2&amp;Retrieving!$C$3&amp;Retrieving!$B31,INDIRECT($H$3),0),MATCH(Retrieving!AD$27,INDIRECT($I$3),0)),0)</f>
        <v>0</v>
      </c>
      <c r="AE31" s="1">
        <f ca="1">IFERROR(INDEX(INDIRECT($G$3),MATCH(Retrieving!$C$2&amp;Retrieving!$C$3&amp;Retrieving!$B31,INDIRECT($H$3),0),MATCH(Retrieving!AE$27,INDIRECT($I$3),0)),0)</f>
        <v>0</v>
      </c>
      <c r="AF31" s="1">
        <f ca="1">IFERROR(INDEX(INDIRECT($G$3),MATCH(Retrieving!$C$2&amp;Retrieving!$C$3&amp;Retrieving!$B31,INDIRECT($H$3),0),MATCH(Retrieving!AF$27,INDIRECT($I$3),0)),0)</f>
        <v>0</v>
      </c>
      <c r="AG31" s="1">
        <f ca="1">IFERROR(INDEX(INDIRECT($G$3),MATCH(Retrieving!$C$2&amp;Retrieving!$C$3&amp;Retrieving!$B31,INDIRECT($H$3),0),MATCH(Retrieving!AG$27,INDIRECT($I$3),0)),0)</f>
        <v>0</v>
      </c>
      <c r="AH31" s="1">
        <f ca="1">IFERROR(INDEX(INDIRECT($G$3),MATCH(Retrieving!$C$2&amp;Retrieving!$C$3&amp;Retrieving!$B31,INDIRECT($H$3),0),MATCH(Retrieving!AH$27,INDIRECT($I$3),0)),0)</f>
        <v>0</v>
      </c>
      <c r="AI31" s="1">
        <f ca="1">IFERROR(INDEX(INDIRECT($G$3),MATCH(Retrieving!$C$2&amp;Retrieving!$C$3&amp;Retrieving!$B31,INDIRECT($H$3),0),MATCH(Retrieving!AI$27,INDIRECT($I$3),0)),0)</f>
        <v>0</v>
      </c>
      <c r="AJ31" s="1">
        <f ca="1">IFERROR(INDEX(INDIRECT($G$3),MATCH(Retrieving!$C$2&amp;Retrieving!$C$3&amp;Retrieving!$B31,INDIRECT($H$3),0),MATCH(Retrieving!AJ$27,INDIRECT($I$3),0)),0)</f>
        <v>0</v>
      </c>
      <c r="AK31" s="1">
        <f ca="1">IFERROR(INDEX(INDIRECT($G$3),MATCH(Retrieving!$C$2&amp;Retrieving!$C$3&amp;Retrieving!$B31,INDIRECT($H$3),0),MATCH(Retrieving!AK$27,INDIRECT($I$3),0)),0)</f>
        <v>0</v>
      </c>
      <c r="AL31" s="1">
        <f ca="1">IFERROR(INDEX(INDIRECT($G$3),MATCH(Retrieving!$C$2&amp;Retrieving!$C$3&amp;Retrieving!$B31,INDIRECT($H$3),0),MATCH(Retrieving!AL$27,INDIRECT($I$3),0)),0)</f>
        <v>0</v>
      </c>
      <c r="AM31" s="1">
        <f ca="1">IFERROR(INDEX(INDIRECT($G$3),MATCH(Retrieving!$C$2&amp;Retrieving!$C$3&amp;Retrieving!$B31,INDIRECT($H$3),0),MATCH(Retrieving!AM$27,INDIRECT($I$3),0)),0)</f>
        <v>0</v>
      </c>
      <c r="AN31" s="1">
        <f ca="1">IFERROR(INDEX(INDIRECT($G$3),MATCH(Retrieving!$C$2&amp;Retrieving!$C$3&amp;Retrieving!$B31,INDIRECT($H$3),0),MATCH(Retrieving!AN$27,INDIRECT($I$3),0)),0)</f>
        <v>0</v>
      </c>
      <c r="AO31" s="1">
        <f ca="1">IFERROR(INDEX(INDIRECT($G$3),MATCH(Retrieving!$C$2&amp;Retrieving!$C$3&amp;Retrieving!$B31,INDIRECT($H$3),0),MATCH(Retrieving!AO$27,INDIRECT($I$3),0)),0)</f>
        <v>0</v>
      </c>
      <c r="AP31" s="1">
        <f ca="1">IFERROR(INDEX(INDIRECT($G$3),MATCH(Retrieving!$C$2&amp;Retrieving!$C$3&amp;Retrieving!$B31,INDIRECT($H$3),0),MATCH(Retrieving!AP$27,INDIRECT($I$3),0)),0)</f>
        <v>0</v>
      </c>
      <c r="AQ31" s="1">
        <f ca="1">IFERROR(INDEX(INDIRECT($G$3),MATCH(Retrieving!$C$2&amp;Retrieving!$C$3&amp;Retrieving!$B31,INDIRECT($H$3),0),MATCH(Retrieving!AQ$27,INDIRECT($I$3),0)),0)</f>
        <v>0</v>
      </c>
      <c r="AR31" s="1">
        <f ca="1">IFERROR(INDEX(INDIRECT($G$3),MATCH(Retrieving!$C$2&amp;Retrieving!$C$3&amp;Retrieving!$B31,INDIRECT($H$3),0),MATCH(Retrieving!AR$27,INDIRECT($I$3),0)),0)</f>
        <v>0</v>
      </c>
      <c r="AS31" s="1">
        <f ca="1">IFERROR(INDEX(INDIRECT($G$3),MATCH(Retrieving!$C$2&amp;Retrieving!$C$3&amp;Retrieving!$B31,INDIRECT($H$3),0),MATCH(Retrieving!AS$27,INDIRECT($I$3),0)),0)</f>
        <v>0</v>
      </c>
      <c r="AT31" s="1">
        <f ca="1">IFERROR(INDEX(INDIRECT($G$3),MATCH(Retrieving!$C$2&amp;Retrieving!$C$3&amp;Retrieving!$B31,INDIRECT($H$3),0),MATCH(Retrieving!AT$27,INDIRECT($I$3),0)),0)</f>
        <v>0</v>
      </c>
      <c r="AU31" s="1">
        <f ca="1">IFERROR(INDEX(INDIRECT($G$3),MATCH(Retrieving!$C$2&amp;Retrieving!$C$3&amp;Retrieving!$B31,INDIRECT($H$3),0),MATCH(Retrieving!AU$27,INDIRECT($I$3),0)),0)</f>
        <v>0</v>
      </c>
      <c r="AV31" s="1">
        <f ca="1">IFERROR(INDEX(INDIRECT($G$3),MATCH(Retrieving!$C$2&amp;Retrieving!$C$3&amp;Retrieving!$B31,INDIRECT($H$3),0),MATCH(Retrieving!AV$27,INDIRECT($I$3),0)),0)</f>
        <v>0</v>
      </c>
      <c r="AW31" s="1">
        <f ca="1">IFERROR(INDEX(INDIRECT($G$3),MATCH(Retrieving!$C$2&amp;Retrieving!$C$3&amp;Retrieving!$B31,INDIRECT($H$3),0),MATCH(Retrieving!AW$27,INDIRECT($I$3),0)),0)</f>
        <v>0</v>
      </c>
      <c r="AX31" s="1">
        <f ca="1">IFERROR(INDEX(INDIRECT($G$3),MATCH(Retrieving!$C$2&amp;Retrieving!$C$3&amp;Retrieving!$B31,INDIRECT($H$3),0),MATCH(Retrieving!AX$27,INDIRECT($I$3),0)),0)</f>
        <v>0</v>
      </c>
      <c r="AY31" s="1">
        <f ca="1">IFERROR(INDEX(INDIRECT($G$3),MATCH(Retrieving!$C$2&amp;Retrieving!$C$3&amp;Retrieving!$B31,INDIRECT($H$3),0),MATCH(Retrieving!AY$27,INDIRECT($I$3),0)),0)</f>
        <v>0</v>
      </c>
      <c r="AZ31" s="1">
        <f ca="1">IFERROR(INDEX(INDIRECT($G$3),MATCH(Retrieving!$C$2&amp;Retrieving!$C$3&amp;Retrieving!$B31,INDIRECT($H$3),0),MATCH(Retrieving!AZ$27,INDIRECT($I$3),0)),0)</f>
        <v>0</v>
      </c>
    </row>
    <row r="32" spans="2:52" outlineLevel="1" x14ac:dyDescent="0.2">
      <c r="B32">
        <f t="shared" si="0"/>
        <v>1993</v>
      </c>
      <c r="C32" s="1">
        <f ca="1">IFERROR(INDEX(INDIRECT($G$3),MATCH(Retrieving!$C$2&amp;Retrieving!$C$3&amp;Retrieving!$B32,INDIRECT($H$3),0),MATCH(Retrieving!C$27,INDIRECT($I$3),0)),0)</f>
        <v>0</v>
      </c>
      <c r="D32" s="1">
        <f ca="1">IFERROR(INDEX(INDIRECT($G$3),MATCH(Retrieving!$C$2&amp;Retrieving!$C$3&amp;Retrieving!$B32,INDIRECT($H$3),0),MATCH(Retrieving!D$27,INDIRECT($I$3),0)),0)</f>
        <v>0</v>
      </c>
      <c r="E32" s="1">
        <f ca="1">IFERROR(INDEX(INDIRECT($G$3),MATCH(Retrieving!$C$2&amp;Retrieving!$C$3&amp;Retrieving!$B32,INDIRECT($H$3),0),MATCH(Retrieving!E$27,INDIRECT($I$3),0)),0)</f>
        <v>0</v>
      </c>
      <c r="F32" s="1">
        <f ca="1">IFERROR(INDEX(INDIRECT($G$3),MATCH(Retrieving!$C$2&amp;Retrieving!$C$3&amp;Retrieving!$B32,INDIRECT($H$3),0),MATCH(Retrieving!F$27,INDIRECT($I$3),0)),0)</f>
        <v>0</v>
      </c>
      <c r="G32" s="1">
        <f ca="1">IFERROR(INDEX(INDIRECT($G$3),MATCH(Retrieving!$C$2&amp;Retrieving!$C$3&amp;Retrieving!$B32,INDIRECT($H$3),0),MATCH(Retrieving!G$27,INDIRECT($I$3),0)),0)</f>
        <v>0</v>
      </c>
      <c r="H32" s="1">
        <f ca="1">IFERROR(INDEX(INDIRECT($G$3),MATCH(Retrieving!$C$2&amp;Retrieving!$C$3&amp;Retrieving!$B32,INDIRECT($H$3),0),MATCH(Retrieving!H$27,INDIRECT($I$3),0)),0)</f>
        <v>0</v>
      </c>
      <c r="I32" s="1">
        <f ca="1">IFERROR(INDEX(INDIRECT($G$3),MATCH(Retrieving!$C$2&amp;Retrieving!$C$3&amp;Retrieving!$B32,INDIRECT($H$3),0),MATCH(Retrieving!I$27,INDIRECT($I$3),0)),0)</f>
        <v>0</v>
      </c>
      <c r="J32" s="1">
        <f ca="1">IFERROR(INDEX(INDIRECT($G$3),MATCH(Retrieving!$C$2&amp;Retrieving!$C$3&amp;Retrieving!$B32,INDIRECT($H$3),0),MATCH(Retrieving!J$27,INDIRECT($I$3),0)),0)</f>
        <v>0</v>
      </c>
      <c r="K32" s="1">
        <f ca="1">IFERROR(INDEX(INDIRECT($G$3),MATCH(Retrieving!$C$2&amp;Retrieving!$C$3&amp;Retrieving!$B32,INDIRECT($H$3),0),MATCH(Retrieving!K$27,INDIRECT($I$3),0)),0)</f>
        <v>0</v>
      </c>
      <c r="L32" s="1">
        <f ca="1">IFERROR(INDEX(INDIRECT($G$3),MATCH(Retrieving!$C$2&amp;Retrieving!$C$3&amp;Retrieving!$B32,INDIRECT($H$3),0),MATCH(Retrieving!L$27,INDIRECT($I$3),0)),0)</f>
        <v>0</v>
      </c>
      <c r="M32" s="1">
        <f ca="1">IFERROR(INDEX(INDIRECT($G$3),MATCH(Retrieving!$C$2&amp;Retrieving!$C$3&amp;Retrieving!$B32,INDIRECT($H$3),0),MATCH(Retrieving!M$27,INDIRECT($I$3),0)),0)</f>
        <v>0</v>
      </c>
      <c r="N32" s="1">
        <f ca="1">IFERROR(INDEX(INDIRECT($G$3),MATCH(Retrieving!$C$2&amp;Retrieving!$C$3&amp;Retrieving!$B32,INDIRECT($H$3),0),MATCH(Retrieving!N$27,INDIRECT($I$3),0)),0)</f>
        <v>0</v>
      </c>
      <c r="O32" s="1">
        <f ca="1">IFERROR(INDEX(INDIRECT($G$3),MATCH(Retrieving!$C$2&amp;Retrieving!$C$3&amp;Retrieving!$B32,INDIRECT($H$3),0),MATCH(Retrieving!O$27,INDIRECT($I$3),0)),0)</f>
        <v>0</v>
      </c>
      <c r="P32" s="1">
        <f ca="1">IFERROR(INDEX(INDIRECT($G$3),MATCH(Retrieving!$C$2&amp;Retrieving!$C$3&amp;Retrieving!$B32,INDIRECT($H$3),0),MATCH(Retrieving!P$27,INDIRECT($I$3),0)),0)</f>
        <v>0</v>
      </c>
      <c r="Q32" s="1">
        <f ca="1">IFERROR(INDEX(INDIRECT($G$3),MATCH(Retrieving!$C$2&amp;Retrieving!$C$3&amp;Retrieving!$B32,INDIRECT($H$3),0),MATCH(Retrieving!Q$27,INDIRECT($I$3),0)),0)</f>
        <v>0</v>
      </c>
      <c r="R32" s="1">
        <f ca="1">IFERROR(INDEX(INDIRECT($G$3),MATCH(Retrieving!$C$2&amp;Retrieving!$C$3&amp;Retrieving!$B32,INDIRECT($H$3),0),MATCH(Retrieving!R$27,INDIRECT($I$3),0)),0)</f>
        <v>0</v>
      </c>
      <c r="S32" s="1">
        <f ca="1">IFERROR(INDEX(INDIRECT($G$3),MATCH(Retrieving!$C$2&amp;Retrieving!$C$3&amp;Retrieving!$B32,INDIRECT($H$3),0),MATCH(Retrieving!S$27,INDIRECT($I$3),0)),0)</f>
        <v>0</v>
      </c>
      <c r="T32" s="1">
        <f ca="1">IFERROR(INDEX(INDIRECT($G$3),MATCH(Retrieving!$C$2&amp;Retrieving!$C$3&amp;Retrieving!$B32,INDIRECT($H$3),0),MATCH(Retrieving!T$27,INDIRECT($I$3),0)),0)</f>
        <v>0</v>
      </c>
      <c r="U32" s="1">
        <f ca="1">IFERROR(INDEX(INDIRECT($G$3),MATCH(Retrieving!$C$2&amp;Retrieving!$C$3&amp;Retrieving!$B32,INDIRECT($H$3),0),MATCH(Retrieving!U$27,INDIRECT($I$3),0)),0)</f>
        <v>0</v>
      </c>
      <c r="V32" s="1">
        <f ca="1">IFERROR(INDEX(INDIRECT($G$3),MATCH(Retrieving!$C$2&amp;Retrieving!$C$3&amp;Retrieving!$B32,INDIRECT($H$3),0),MATCH(Retrieving!V$27,INDIRECT($I$3),0)),0)</f>
        <v>0</v>
      </c>
      <c r="W32" s="1">
        <f ca="1">IFERROR(INDEX(INDIRECT($G$3),MATCH(Retrieving!$C$2&amp;Retrieving!$C$3&amp;Retrieving!$B32,INDIRECT($H$3),0),MATCH(Retrieving!W$27,INDIRECT($I$3),0)),0)</f>
        <v>0</v>
      </c>
      <c r="X32" s="1">
        <f ca="1">IFERROR(INDEX(INDIRECT($G$3),MATCH(Retrieving!$C$2&amp;Retrieving!$C$3&amp;Retrieving!$B32,INDIRECT($H$3),0),MATCH(Retrieving!X$27,INDIRECT($I$3),0)),0)</f>
        <v>0</v>
      </c>
      <c r="Y32" s="1">
        <f ca="1">IFERROR(INDEX(INDIRECT($G$3),MATCH(Retrieving!$C$2&amp;Retrieving!$C$3&amp;Retrieving!$B32,INDIRECT($H$3),0),MATCH(Retrieving!Y$27,INDIRECT($I$3),0)),0)</f>
        <v>0</v>
      </c>
      <c r="Z32" s="1">
        <f ca="1">IFERROR(INDEX(INDIRECT($G$3),MATCH(Retrieving!$C$2&amp;Retrieving!$C$3&amp;Retrieving!$B32,INDIRECT($H$3),0),MATCH(Retrieving!Z$27,INDIRECT($I$3),0)),0)</f>
        <v>0</v>
      </c>
      <c r="AA32" s="1">
        <f ca="1">IFERROR(INDEX(INDIRECT($G$3),MATCH(Retrieving!$C$2&amp;Retrieving!$C$3&amp;Retrieving!$B32,INDIRECT($H$3),0),MATCH(Retrieving!AA$27,INDIRECT($I$3),0)),0)</f>
        <v>0</v>
      </c>
      <c r="AB32" s="1">
        <f ca="1">IFERROR(INDEX(INDIRECT($G$3),MATCH(Retrieving!$C$2&amp;Retrieving!$C$3&amp;Retrieving!$B32,INDIRECT($H$3),0),MATCH(Retrieving!AB$27,INDIRECT($I$3),0)),0)</f>
        <v>0</v>
      </c>
      <c r="AC32" s="1">
        <f ca="1">IFERROR(INDEX(INDIRECT($G$3),MATCH(Retrieving!$C$2&amp;Retrieving!$C$3&amp;Retrieving!$B32,INDIRECT($H$3),0),MATCH(Retrieving!AC$27,INDIRECT($I$3),0)),0)</f>
        <v>0</v>
      </c>
      <c r="AD32" s="1">
        <f ca="1">IFERROR(INDEX(INDIRECT($G$3),MATCH(Retrieving!$C$2&amp;Retrieving!$C$3&amp;Retrieving!$B32,INDIRECT($H$3),0),MATCH(Retrieving!AD$27,INDIRECT($I$3),0)),0)</f>
        <v>0</v>
      </c>
      <c r="AE32" s="1">
        <f ca="1">IFERROR(INDEX(INDIRECT($G$3),MATCH(Retrieving!$C$2&amp;Retrieving!$C$3&amp;Retrieving!$B32,INDIRECT($H$3),0),MATCH(Retrieving!AE$27,INDIRECT($I$3),0)),0)</f>
        <v>0</v>
      </c>
      <c r="AF32" s="1">
        <f ca="1">IFERROR(INDEX(INDIRECT($G$3),MATCH(Retrieving!$C$2&amp;Retrieving!$C$3&amp;Retrieving!$B32,INDIRECT($H$3),0),MATCH(Retrieving!AF$27,INDIRECT($I$3),0)),0)</f>
        <v>0</v>
      </c>
      <c r="AG32" s="1">
        <f ca="1">IFERROR(INDEX(INDIRECT($G$3),MATCH(Retrieving!$C$2&amp;Retrieving!$C$3&amp;Retrieving!$B32,INDIRECT($H$3),0),MATCH(Retrieving!AG$27,INDIRECT($I$3),0)),0)</f>
        <v>0</v>
      </c>
      <c r="AH32" s="1">
        <f ca="1">IFERROR(INDEX(INDIRECT($G$3),MATCH(Retrieving!$C$2&amp;Retrieving!$C$3&amp;Retrieving!$B32,INDIRECT($H$3),0),MATCH(Retrieving!AH$27,INDIRECT($I$3),0)),0)</f>
        <v>0</v>
      </c>
      <c r="AI32" s="1">
        <f ca="1">IFERROR(INDEX(INDIRECT($G$3),MATCH(Retrieving!$C$2&amp;Retrieving!$C$3&amp;Retrieving!$B32,INDIRECT($H$3),0),MATCH(Retrieving!AI$27,INDIRECT($I$3),0)),0)</f>
        <v>0</v>
      </c>
      <c r="AJ32" s="1">
        <f ca="1">IFERROR(INDEX(INDIRECT($G$3),MATCH(Retrieving!$C$2&amp;Retrieving!$C$3&amp;Retrieving!$B32,INDIRECT($H$3),0),MATCH(Retrieving!AJ$27,INDIRECT($I$3),0)),0)</f>
        <v>0</v>
      </c>
      <c r="AK32" s="1">
        <f ca="1">IFERROR(INDEX(INDIRECT($G$3),MATCH(Retrieving!$C$2&amp;Retrieving!$C$3&amp;Retrieving!$B32,INDIRECT($H$3),0),MATCH(Retrieving!AK$27,INDIRECT($I$3),0)),0)</f>
        <v>0</v>
      </c>
      <c r="AL32" s="1">
        <f ca="1">IFERROR(INDEX(INDIRECT($G$3),MATCH(Retrieving!$C$2&amp;Retrieving!$C$3&amp;Retrieving!$B32,INDIRECT($H$3),0),MATCH(Retrieving!AL$27,INDIRECT($I$3),0)),0)</f>
        <v>0</v>
      </c>
      <c r="AM32" s="1">
        <f ca="1">IFERROR(INDEX(INDIRECT($G$3),MATCH(Retrieving!$C$2&amp;Retrieving!$C$3&amp;Retrieving!$B32,INDIRECT($H$3),0),MATCH(Retrieving!AM$27,INDIRECT($I$3),0)),0)</f>
        <v>0</v>
      </c>
      <c r="AN32" s="1">
        <f ca="1">IFERROR(INDEX(INDIRECT($G$3),MATCH(Retrieving!$C$2&amp;Retrieving!$C$3&amp;Retrieving!$B32,INDIRECT($H$3),0),MATCH(Retrieving!AN$27,INDIRECT($I$3),0)),0)</f>
        <v>0</v>
      </c>
      <c r="AO32" s="1">
        <f ca="1">IFERROR(INDEX(INDIRECT($G$3),MATCH(Retrieving!$C$2&amp;Retrieving!$C$3&amp;Retrieving!$B32,INDIRECT($H$3),0),MATCH(Retrieving!AO$27,INDIRECT($I$3),0)),0)</f>
        <v>0</v>
      </c>
      <c r="AP32" s="1">
        <f ca="1">IFERROR(INDEX(INDIRECT($G$3),MATCH(Retrieving!$C$2&amp;Retrieving!$C$3&amp;Retrieving!$B32,INDIRECT($H$3),0),MATCH(Retrieving!AP$27,INDIRECT($I$3),0)),0)</f>
        <v>0</v>
      </c>
      <c r="AQ32" s="1">
        <f ca="1">IFERROR(INDEX(INDIRECT($G$3),MATCH(Retrieving!$C$2&amp;Retrieving!$C$3&amp;Retrieving!$B32,INDIRECT($H$3),0),MATCH(Retrieving!AQ$27,INDIRECT($I$3),0)),0)</f>
        <v>0</v>
      </c>
      <c r="AR32" s="1">
        <f ca="1">IFERROR(INDEX(INDIRECT($G$3),MATCH(Retrieving!$C$2&amp;Retrieving!$C$3&amp;Retrieving!$B32,INDIRECT($H$3),0),MATCH(Retrieving!AR$27,INDIRECT($I$3),0)),0)</f>
        <v>0</v>
      </c>
      <c r="AS32" s="1">
        <f ca="1">IFERROR(INDEX(INDIRECT($G$3),MATCH(Retrieving!$C$2&amp;Retrieving!$C$3&amp;Retrieving!$B32,INDIRECT($H$3),0),MATCH(Retrieving!AS$27,INDIRECT($I$3),0)),0)</f>
        <v>0</v>
      </c>
      <c r="AT32" s="1">
        <f ca="1">IFERROR(INDEX(INDIRECT($G$3),MATCH(Retrieving!$C$2&amp;Retrieving!$C$3&amp;Retrieving!$B32,INDIRECT($H$3),0),MATCH(Retrieving!AT$27,INDIRECT($I$3),0)),0)</f>
        <v>0</v>
      </c>
      <c r="AU32" s="1">
        <f ca="1">IFERROR(INDEX(INDIRECT($G$3),MATCH(Retrieving!$C$2&amp;Retrieving!$C$3&amp;Retrieving!$B32,INDIRECT($H$3),0),MATCH(Retrieving!AU$27,INDIRECT($I$3),0)),0)</f>
        <v>0</v>
      </c>
      <c r="AV32" s="1">
        <f ca="1">IFERROR(INDEX(INDIRECT($G$3),MATCH(Retrieving!$C$2&amp;Retrieving!$C$3&amp;Retrieving!$B32,INDIRECT($H$3),0),MATCH(Retrieving!AV$27,INDIRECT($I$3),0)),0)</f>
        <v>0</v>
      </c>
      <c r="AW32" s="1">
        <f ca="1">IFERROR(INDEX(INDIRECT($G$3),MATCH(Retrieving!$C$2&amp;Retrieving!$C$3&amp;Retrieving!$B32,INDIRECT($H$3),0),MATCH(Retrieving!AW$27,INDIRECT($I$3),0)),0)</f>
        <v>0</v>
      </c>
      <c r="AX32" s="1">
        <f ca="1">IFERROR(INDEX(INDIRECT($G$3),MATCH(Retrieving!$C$2&amp;Retrieving!$C$3&amp;Retrieving!$B32,INDIRECT($H$3),0),MATCH(Retrieving!AX$27,INDIRECT($I$3),0)),0)</f>
        <v>0</v>
      </c>
      <c r="AY32" s="1">
        <f ca="1">IFERROR(INDEX(INDIRECT($G$3),MATCH(Retrieving!$C$2&amp;Retrieving!$C$3&amp;Retrieving!$B32,INDIRECT($H$3),0),MATCH(Retrieving!AY$27,INDIRECT($I$3),0)),0)</f>
        <v>0</v>
      </c>
      <c r="AZ32" s="1">
        <f ca="1">IFERROR(INDEX(INDIRECT($G$3),MATCH(Retrieving!$C$2&amp;Retrieving!$C$3&amp;Retrieving!$B32,INDIRECT($H$3),0),MATCH(Retrieving!AZ$27,INDIRECT($I$3),0)),0)</f>
        <v>0</v>
      </c>
    </row>
    <row r="33" spans="2:52" outlineLevel="1" x14ac:dyDescent="0.2">
      <c r="B33">
        <f t="shared" si="0"/>
        <v>1994</v>
      </c>
      <c r="C33" s="1">
        <f ca="1">IFERROR(INDEX(INDIRECT($G$3),MATCH(Retrieving!$C$2&amp;Retrieving!$C$3&amp;Retrieving!$B33,INDIRECT($H$3),0),MATCH(Retrieving!C$27,INDIRECT($I$3),0)),0)</f>
        <v>4282.9989999999998</v>
      </c>
      <c r="D33" s="1">
        <f ca="1">IFERROR(INDEX(INDIRECT($G$3),MATCH(Retrieving!$C$2&amp;Retrieving!$C$3&amp;Retrieving!$B33,INDIRECT($H$3),0),MATCH(Retrieving!D$27,INDIRECT($I$3),0)),0)</f>
        <v>3.5936174050938257</v>
      </c>
      <c r="E33" s="1" t="str">
        <f ca="1">IFERROR(INDEX(INDIRECT($G$3),MATCH(Retrieving!$C$2&amp;Retrieving!$C$3&amp;Retrieving!$B33,INDIRECT($H$3),0),MATCH(Retrieving!E$27,INDIRECT($I$3),0)),0)</f>
        <v>134th</v>
      </c>
      <c r="F33" s="1" t="str">
        <f ca="1">IFERROR(INDEX(INDIRECT($G$3),MATCH(Retrieving!$C$2&amp;Retrieving!$C$3&amp;Retrieving!$B33,INDIRECT($H$3),0),MATCH(Retrieving!F$27,INDIRECT($I$3),0)),0)</f>
        <v>2nd</v>
      </c>
      <c r="G33" s="1">
        <f ca="1">IFERROR(INDEX(INDIRECT($G$3),MATCH(Retrieving!$C$2&amp;Retrieving!$C$3&amp;Retrieving!$B33,INDIRECT($H$3),0),MATCH(Retrieving!G$27,INDIRECT($I$3),0)),0)</f>
        <v>0.10794494825739764</v>
      </c>
      <c r="H33" s="1">
        <f ca="1">IFERROR(INDEX(INDIRECT($G$3),MATCH(Retrieving!$C$2&amp;Retrieving!$C$3&amp;Retrieving!$B33,INDIRECT($H$3),0),MATCH(Retrieving!H$27,INDIRECT($I$3),0)),0)</f>
        <v>0.71705059935806659</v>
      </c>
      <c r="I33" s="1">
        <f ca="1">IFERROR(INDEX(INDIRECT($G$3),MATCH(Retrieving!$C$2&amp;Retrieving!$C$3&amp;Retrieving!$B33,INDIRECT($H$3),0),MATCH(Retrieving!I$27,INDIRECT($I$3),0)),0)</f>
        <v>5.0469309005208733E-2</v>
      </c>
      <c r="J33" s="1">
        <f ca="1">IFERROR(INDEX(INDIRECT($G$3),MATCH(Retrieving!$C$2&amp;Retrieving!$C$3&amp;Retrieving!$B33,INDIRECT($H$3),0),MATCH(Retrieving!J$27,INDIRECT($I$3),0)),0)</f>
        <v>0</v>
      </c>
      <c r="K33" s="1">
        <f ca="1">IFERROR(INDEX(INDIRECT($G$3),MATCH(Retrieving!$C$2&amp;Retrieving!$C$3&amp;Retrieving!$B33,INDIRECT($H$3),0),MATCH(Retrieving!K$27,INDIRECT($I$3),0)),0)</f>
        <v>6.5831441940565477E-2</v>
      </c>
      <c r="L33" s="1">
        <f ca="1">IFERROR(INDEX(INDIRECT($G$3),MATCH(Retrieving!$C$2&amp;Retrieving!$C$3&amp;Retrieving!$B33,INDIRECT($H$3),0),MATCH(Retrieving!L$27,INDIRECT($I$3),0)),0)</f>
        <v>0.16664864969615917</v>
      </c>
      <c r="M33" s="1">
        <f ca="1">IFERROR(INDEX(INDIRECT($G$3),MATCH(Retrieving!$C$2&amp;Retrieving!$C$3&amp;Retrieving!$B33,INDIRECT($H$3),0),MATCH(Retrieving!M$27,INDIRECT($I$3),0)),0)</f>
        <v>172.11600000000001</v>
      </c>
      <c r="N33" s="1">
        <f ca="1">IFERROR(INDEX(INDIRECT($G$3),MATCH(Retrieving!$C$2&amp;Retrieving!$C$3&amp;Retrieving!$B33,INDIRECT($H$3),0),MATCH(Retrieving!N$27,INDIRECT($I$3),0)),0)</f>
        <v>36.201000000000001</v>
      </c>
      <c r="O33" s="1">
        <f ca="1">IFERROR(INDEX(INDIRECT($G$3),MATCH(Retrieving!$C$2&amp;Retrieving!$C$3&amp;Retrieving!$B33,INDIRECT($H$3),0),MATCH(Retrieving!O$27,INDIRECT($I$3),0)),0)</f>
        <v>285.096</v>
      </c>
      <c r="P33" s="1">
        <f ca="1">IFERROR(INDEX(INDIRECT($G$3),MATCH(Retrieving!$C$2&amp;Retrieving!$C$3&amp;Retrieving!$B33,INDIRECT($H$3),0),MATCH(Retrieving!P$27,INDIRECT($I$3),0)),0)</f>
        <v>195.57</v>
      </c>
      <c r="Q33" s="1">
        <f ca="1">IFERROR(INDEX(INDIRECT($G$3),MATCH(Retrieving!$C$2&amp;Retrieving!$C$3&amp;Retrieving!$B33,INDIRECT($H$3),0),MATCH(Retrieving!Q$27,INDIRECT($I$3),0)),0)</f>
        <v>0</v>
      </c>
      <c r="R33" s="1">
        <f ca="1">IFERROR(INDEX(INDIRECT($G$3),MATCH(Retrieving!$C$2&amp;Retrieving!$C$3&amp;Retrieving!$B33,INDIRECT($H$3),0),MATCH(Retrieving!R$27,INDIRECT($I$3),0)),0)</f>
        <v>0</v>
      </c>
      <c r="S33" s="1">
        <f ca="1">IFERROR(INDEX(INDIRECT($G$3),MATCH(Retrieving!$C$2&amp;Retrieving!$C$3&amp;Retrieving!$B33,INDIRECT($H$3),0),MATCH(Retrieving!S$27,INDIRECT($I$3),0)),0)</f>
        <v>0</v>
      </c>
      <c r="T33" s="1">
        <f ca="1">IFERROR(INDEX(INDIRECT($G$3),MATCH(Retrieving!$C$2&amp;Retrieving!$C$3&amp;Retrieving!$B33,INDIRECT($H$3),0),MATCH(Retrieving!T$27,INDIRECT($I$3),0)),0)</f>
        <v>0</v>
      </c>
      <c r="U33" s="1">
        <f ca="1">IFERROR(INDEX(INDIRECT($G$3),MATCH(Retrieving!$C$2&amp;Retrieving!$C$3&amp;Retrieving!$B33,INDIRECT($H$3),0),MATCH(Retrieving!U$27,INDIRECT($I$3),0)),0)</f>
        <v>0</v>
      </c>
      <c r="V33" s="1">
        <f ca="1">IFERROR(INDEX(INDIRECT($G$3),MATCH(Retrieving!$C$2&amp;Retrieving!$C$3&amp;Retrieving!$B33,INDIRECT($H$3),0),MATCH(Retrieving!V$27,INDIRECT($I$3),0)),0)</f>
        <v>0</v>
      </c>
      <c r="W33" s="1">
        <f ca="1">IFERROR(INDEX(INDIRECT($G$3),MATCH(Retrieving!$C$2&amp;Retrieving!$C$3&amp;Retrieving!$B33,INDIRECT($H$3),0),MATCH(Retrieving!W$27,INDIRECT($I$3),0)),0)</f>
        <v>1.06</v>
      </c>
      <c r="X33" s="1">
        <f ca="1">IFERROR(INDEX(INDIRECT($G$3),MATCH(Retrieving!$C$2&amp;Retrieving!$C$3&amp;Retrieving!$B33,INDIRECT($H$3),0),MATCH(Retrieving!X$27,INDIRECT($I$3),0)),0)</f>
        <v>0</v>
      </c>
      <c r="Y33" s="1">
        <f ca="1">IFERROR(INDEX(INDIRECT($G$3),MATCH(Retrieving!$C$2&amp;Retrieving!$C$3&amp;Retrieving!$B33,INDIRECT($H$3),0),MATCH(Retrieving!Y$27,INDIRECT($I$3),0)),0)</f>
        <v>0</v>
      </c>
      <c r="Z33" s="1">
        <f ca="1">IFERROR(INDEX(INDIRECT($G$3),MATCH(Retrieving!$C$2&amp;Retrieving!$C$3&amp;Retrieving!$B33,INDIRECT($H$3),0),MATCH(Retrieving!Z$27,INDIRECT($I$3),0)),0)</f>
        <v>0</v>
      </c>
      <c r="AA33" s="1">
        <f ca="1">IFERROR(INDEX(INDIRECT($G$3),MATCH(Retrieving!$C$2&amp;Retrieving!$C$3&amp;Retrieving!$B33,INDIRECT($H$3),0),MATCH(Retrieving!AA$27,INDIRECT($I$3),0)),0)</f>
        <v>0</v>
      </c>
      <c r="AB33" s="1">
        <f ca="1">IFERROR(INDEX(INDIRECT($G$3),MATCH(Retrieving!$C$2&amp;Retrieving!$C$3&amp;Retrieving!$B33,INDIRECT($H$3),0),MATCH(Retrieving!AB$27,INDIRECT($I$3),0)),0)</f>
        <v>0</v>
      </c>
      <c r="AC33" s="1">
        <f ca="1">IFERROR(INDEX(INDIRECT($G$3),MATCH(Retrieving!$C$2&amp;Retrieving!$C$3&amp;Retrieving!$B33,INDIRECT($H$3),0),MATCH(Retrieving!AC$27,INDIRECT($I$3),0)),0)</f>
        <v>0</v>
      </c>
      <c r="AD33" s="1">
        <f ca="1">IFERROR(INDEX(INDIRECT($G$3),MATCH(Retrieving!$C$2&amp;Retrieving!$C$3&amp;Retrieving!$B33,INDIRECT($H$3),0),MATCH(Retrieving!AD$27,INDIRECT($I$3),0)),0)</f>
        <v>0</v>
      </c>
      <c r="AE33" s="1">
        <f ca="1">IFERROR(INDEX(INDIRECT($G$3),MATCH(Retrieving!$C$2&amp;Retrieving!$C$3&amp;Retrieving!$B33,INDIRECT($H$3),0),MATCH(Retrieving!AE$27,INDIRECT($I$3),0)),0)</f>
        <v>0</v>
      </c>
      <c r="AF33" s="1">
        <f ca="1">IFERROR(INDEX(INDIRECT($G$3),MATCH(Retrieving!$C$2&amp;Retrieving!$C$3&amp;Retrieving!$B33,INDIRECT($H$3),0),MATCH(Retrieving!AF$27,INDIRECT($I$3),0)),0)</f>
        <v>0</v>
      </c>
      <c r="AG33" s="1">
        <f ca="1">IFERROR(INDEX(INDIRECT($G$3),MATCH(Retrieving!$C$2&amp;Retrieving!$C$3&amp;Retrieving!$B33,INDIRECT($H$3),0),MATCH(Retrieving!AG$27,INDIRECT($I$3),0)),0)</f>
        <v>0</v>
      </c>
      <c r="AH33" s="1">
        <f ca="1">IFERROR(INDEX(INDIRECT($G$3),MATCH(Retrieving!$C$2&amp;Retrieving!$C$3&amp;Retrieving!$B33,INDIRECT($H$3),0),MATCH(Retrieving!AH$27,INDIRECT($I$3),0)),0)</f>
        <v>0</v>
      </c>
      <c r="AI33" s="1">
        <f ca="1">IFERROR(INDEX(INDIRECT($G$3),MATCH(Retrieving!$C$2&amp;Retrieving!$C$3&amp;Retrieving!$B33,INDIRECT($H$3),0),MATCH(Retrieving!AI$27,INDIRECT($I$3),0)),0)</f>
        <v>0</v>
      </c>
      <c r="AJ33" s="1">
        <f ca="1">IFERROR(INDEX(INDIRECT($G$3),MATCH(Retrieving!$C$2&amp;Retrieving!$C$3&amp;Retrieving!$B33,INDIRECT($H$3),0),MATCH(Retrieving!AJ$27,INDIRECT($I$3),0)),0)</f>
        <v>0</v>
      </c>
      <c r="AK33" s="1">
        <f ca="1">IFERROR(INDEX(INDIRECT($G$3),MATCH(Retrieving!$C$2&amp;Retrieving!$C$3&amp;Retrieving!$B33,INDIRECT($H$3),0),MATCH(Retrieving!AK$27,INDIRECT($I$3),0)),0)</f>
        <v>0</v>
      </c>
      <c r="AL33" s="1">
        <f ca="1">IFERROR(INDEX(INDIRECT($G$3),MATCH(Retrieving!$C$2&amp;Retrieving!$C$3&amp;Retrieving!$B33,INDIRECT($H$3),0),MATCH(Retrieving!AL$27,INDIRECT($I$3),0)),0)</f>
        <v>23.713000000000001</v>
      </c>
      <c r="AM33" s="1">
        <f ca="1">IFERROR(INDEX(INDIRECT($G$3),MATCH(Retrieving!$C$2&amp;Retrieving!$C$3&amp;Retrieving!$B33,INDIRECT($H$3),0),MATCH(Retrieving!AM$27,INDIRECT($I$3),0)),0)</f>
        <v>0</v>
      </c>
      <c r="AN33" s="1">
        <f ca="1">IFERROR(INDEX(INDIRECT($G$3),MATCH(Retrieving!$C$2&amp;Retrieving!$C$3&amp;Retrieving!$B33,INDIRECT($H$3),0),MATCH(Retrieving!AN$27,INDIRECT($I$3),0)),0)</f>
        <v>0</v>
      </c>
      <c r="AO33" s="1">
        <f ca="1">IFERROR(INDEX(INDIRECT($G$3),MATCH(Retrieving!$C$2&amp;Retrieving!$C$3&amp;Retrieving!$B33,INDIRECT($H$3),0),MATCH(Retrieving!AO$27,INDIRECT($I$3),0)),0)</f>
        <v>0</v>
      </c>
      <c r="AP33" s="1">
        <f ca="1">IFERROR(INDEX(INDIRECT($G$3),MATCH(Retrieving!$C$2&amp;Retrieving!$C$3&amp;Retrieving!$B33,INDIRECT($H$3),0),MATCH(Retrieving!AP$27,INDIRECT($I$3),0)),0)</f>
        <v>0</v>
      </c>
      <c r="AQ33" s="1">
        <f ca="1">IFERROR(INDEX(INDIRECT($G$3),MATCH(Retrieving!$C$2&amp;Retrieving!$C$3&amp;Retrieving!$B33,INDIRECT($H$3),0),MATCH(Retrieving!AQ$27,INDIRECT($I$3),0)),0)</f>
        <v>0</v>
      </c>
      <c r="AR33" s="1">
        <f ca="1">IFERROR(INDEX(INDIRECT($G$3),MATCH(Retrieving!$C$2&amp;Retrieving!$C$3&amp;Retrieving!$B33,INDIRECT($H$3),0),MATCH(Retrieving!AR$27,INDIRECT($I$3),0)),0)</f>
        <v>0</v>
      </c>
      <c r="AS33" s="1">
        <f ca="1">IFERROR(INDEX(INDIRECT($G$3),MATCH(Retrieving!$C$2&amp;Retrieving!$C$3&amp;Retrieving!$B33,INDIRECT($H$3),0),MATCH(Retrieving!AS$27,INDIRECT($I$3),0)),0)</f>
        <v>0</v>
      </c>
      <c r="AT33" s="1">
        <f ca="1">IFERROR(INDEX(INDIRECT($G$3),MATCH(Retrieving!$C$2&amp;Retrieving!$C$3&amp;Retrieving!$B33,INDIRECT($H$3),0),MATCH(Retrieving!AT$27,INDIRECT($I$3),0)),0)</f>
        <v>0</v>
      </c>
      <c r="AU33" s="1">
        <f ca="1">IFERROR(INDEX(INDIRECT($G$3),MATCH(Retrieving!$C$2&amp;Retrieving!$C$3&amp;Retrieving!$B33,INDIRECT($H$3),0),MATCH(Retrieving!AU$27,INDIRECT($I$3),0)),0)</f>
        <v>0</v>
      </c>
      <c r="AV33" s="1">
        <f ca="1">IFERROR(INDEX(INDIRECT($G$3),MATCH(Retrieving!$C$2&amp;Retrieving!$C$3&amp;Retrieving!$B33,INDIRECT($H$3),0),MATCH(Retrieving!AV$27,INDIRECT($I$3),0)),0)</f>
        <v>0</v>
      </c>
      <c r="AW33" s="1">
        <f ca="1">IFERROR(INDEX(INDIRECT($G$3),MATCH(Retrieving!$C$2&amp;Retrieving!$C$3&amp;Retrieving!$B33,INDIRECT($H$3),0),MATCH(Retrieving!AW$27,INDIRECT($I$3),0)),0)</f>
        <v>0</v>
      </c>
      <c r="AX33" s="1">
        <f ca="1">IFERROR(INDEX(INDIRECT($G$3),MATCH(Retrieving!$C$2&amp;Retrieving!$C$3&amp;Retrieving!$B33,INDIRECT($H$3),0),MATCH(Retrieving!AX$27,INDIRECT($I$3),0)),0)</f>
        <v>-431.19200000000001</v>
      </c>
      <c r="AY33" s="1">
        <f ca="1">IFERROR(INDEX(INDIRECT($G$3),MATCH(Retrieving!$C$2&amp;Retrieving!$C$3&amp;Retrieving!$B33,INDIRECT($H$3),0),MATCH(Retrieving!AY$27,INDIRECT($I$3),0)),0)</f>
        <v>0</v>
      </c>
      <c r="AZ33" s="1">
        <f ca="1">IFERROR(INDEX(INDIRECT($G$3),MATCH(Retrieving!$C$2&amp;Retrieving!$C$3&amp;Retrieving!$B33,INDIRECT($H$3),0),MATCH(Retrieving!AZ$27,INDIRECT($I$3),0)),0)</f>
        <v>0</v>
      </c>
    </row>
    <row r="34" spans="2:52" outlineLevel="1" x14ac:dyDescent="0.2">
      <c r="B34">
        <f t="shared" si="0"/>
        <v>1995</v>
      </c>
      <c r="C34" s="1">
        <f ca="1">IFERROR(INDEX(INDIRECT($G$3),MATCH(Retrieving!$C$2&amp;Retrieving!$C$3&amp;Retrieving!$B34,INDIRECT($H$3),0),MATCH(Retrieving!C$27,INDIRECT($I$3),0)),0)</f>
        <v>0</v>
      </c>
      <c r="D34" s="1">
        <f ca="1">IFERROR(INDEX(INDIRECT($G$3),MATCH(Retrieving!$C$2&amp;Retrieving!$C$3&amp;Retrieving!$B34,INDIRECT($H$3),0),MATCH(Retrieving!D$27,INDIRECT($I$3),0)),0)</f>
        <v>0</v>
      </c>
      <c r="E34" s="1">
        <f ca="1">IFERROR(INDEX(INDIRECT($G$3),MATCH(Retrieving!$C$2&amp;Retrieving!$C$3&amp;Retrieving!$B34,INDIRECT($H$3),0),MATCH(Retrieving!E$27,INDIRECT($I$3),0)),0)</f>
        <v>0</v>
      </c>
      <c r="F34" s="1">
        <f ca="1">IFERROR(INDEX(INDIRECT($G$3),MATCH(Retrieving!$C$2&amp;Retrieving!$C$3&amp;Retrieving!$B34,INDIRECT($H$3),0),MATCH(Retrieving!F$27,INDIRECT($I$3),0)),0)</f>
        <v>0</v>
      </c>
      <c r="G34" s="1">
        <f ca="1">IFERROR(INDEX(INDIRECT($G$3),MATCH(Retrieving!$C$2&amp;Retrieving!$C$3&amp;Retrieving!$B34,INDIRECT($H$3),0),MATCH(Retrieving!G$27,INDIRECT($I$3),0)),0)</f>
        <v>0</v>
      </c>
      <c r="H34" s="1">
        <f ca="1">IFERROR(INDEX(INDIRECT($G$3),MATCH(Retrieving!$C$2&amp;Retrieving!$C$3&amp;Retrieving!$B34,INDIRECT($H$3),0),MATCH(Retrieving!H$27,INDIRECT($I$3),0)),0)</f>
        <v>0</v>
      </c>
      <c r="I34" s="1">
        <f ca="1">IFERROR(INDEX(INDIRECT($G$3),MATCH(Retrieving!$C$2&amp;Retrieving!$C$3&amp;Retrieving!$B34,INDIRECT($H$3),0),MATCH(Retrieving!I$27,INDIRECT($I$3),0)),0)</f>
        <v>0</v>
      </c>
      <c r="J34" s="1">
        <f ca="1">IFERROR(INDEX(INDIRECT($G$3),MATCH(Retrieving!$C$2&amp;Retrieving!$C$3&amp;Retrieving!$B34,INDIRECT($H$3),0),MATCH(Retrieving!J$27,INDIRECT($I$3),0)),0)</f>
        <v>0</v>
      </c>
      <c r="K34" s="1">
        <f ca="1">IFERROR(INDEX(INDIRECT($G$3),MATCH(Retrieving!$C$2&amp;Retrieving!$C$3&amp;Retrieving!$B34,INDIRECT($H$3),0),MATCH(Retrieving!K$27,INDIRECT($I$3),0)),0)</f>
        <v>0</v>
      </c>
      <c r="L34" s="1">
        <f ca="1">IFERROR(INDEX(INDIRECT($G$3),MATCH(Retrieving!$C$2&amp;Retrieving!$C$3&amp;Retrieving!$B34,INDIRECT($H$3),0),MATCH(Retrieving!L$27,INDIRECT($I$3),0)),0)</f>
        <v>0</v>
      </c>
      <c r="M34" s="1">
        <f ca="1">IFERROR(INDEX(INDIRECT($G$3),MATCH(Retrieving!$C$2&amp;Retrieving!$C$3&amp;Retrieving!$B34,INDIRECT($H$3),0),MATCH(Retrieving!M$27,INDIRECT($I$3),0)),0)</f>
        <v>0</v>
      </c>
      <c r="N34" s="1">
        <f ca="1">IFERROR(INDEX(INDIRECT($G$3),MATCH(Retrieving!$C$2&amp;Retrieving!$C$3&amp;Retrieving!$B34,INDIRECT($H$3),0),MATCH(Retrieving!N$27,INDIRECT($I$3),0)),0)</f>
        <v>0</v>
      </c>
      <c r="O34" s="1">
        <f ca="1">IFERROR(INDEX(INDIRECT($G$3),MATCH(Retrieving!$C$2&amp;Retrieving!$C$3&amp;Retrieving!$B34,INDIRECT($H$3),0),MATCH(Retrieving!O$27,INDIRECT($I$3),0)),0)</f>
        <v>0</v>
      </c>
      <c r="P34" s="1">
        <f ca="1">IFERROR(INDEX(INDIRECT($G$3),MATCH(Retrieving!$C$2&amp;Retrieving!$C$3&amp;Retrieving!$B34,INDIRECT($H$3),0),MATCH(Retrieving!P$27,INDIRECT($I$3),0)),0)</f>
        <v>0</v>
      </c>
      <c r="Q34" s="1">
        <f ca="1">IFERROR(INDEX(INDIRECT($G$3),MATCH(Retrieving!$C$2&amp;Retrieving!$C$3&amp;Retrieving!$B34,INDIRECT($H$3),0),MATCH(Retrieving!Q$27,INDIRECT($I$3),0)),0)</f>
        <v>0</v>
      </c>
      <c r="R34" s="1">
        <f ca="1">IFERROR(INDEX(INDIRECT($G$3),MATCH(Retrieving!$C$2&amp;Retrieving!$C$3&amp;Retrieving!$B34,INDIRECT($H$3),0),MATCH(Retrieving!R$27,INDIRECT($I$3),0)),0)</f>
        <v>0</v>
      </c>
      <c r="S34" s="1">
        <f ca="1">IFERROR(INDEX(INDIRECT($G$3),MATCH(Retrieving!$C$2&amp;Retrieving!$C$3&amp;Retrieving!$B34,INDIRECT($H$3),0),MATCH(Retrieving!S$27,INDIRECT($I$3),0)),0)</f>
        <v>0</v>
      </c>
      <c r="T34" s="1">
        <f ca="1">IFERROR(INDEX(INDIRECT($G$3),MATCH(Retrieving!$C$2&amp;Retrieving!$C$3&amp;Retrieving!$B34,INDIRECT($H$3),0),MATCH(Retrieving!T$27,INDIRECT($I$3),0)),0)</f>
        <v>0</v>
      </c>
      <c r="U34" s="1">
        <f ca="1">IFERROR(INDEX(INDIRECT($G$3),MATCH(Retrieving!$C$2&amp;Retrieving!$C$3&amp;Retrieving!$B34,INDIRECT($H$3),0),MATCH(Retrieving!U$27,INDIRECT($I$3),0)),0)</f>
        <v>0</v>
      </c>
      <c r="V34" s="1">
        <f ca="1">IFERROR(INDEX(INDIRECT($G$3),MATCH(Retrieving!$C$2&amp;Retrieving!$C$3&amp;Retrieving!$B34,INDIRECT($H$3),0),MATCH(Retrieving!V$27,INDIRECT($I$3),0)),0)</f>
        <v>0</v>
      </c>
      <c r="W34" s="1">
        <f ca="1">IFERROR(INDEX(INDIRECT($G$3),MATCH(Retrieving!$C$2&amp;Retrieving!$C$3&amp;Retrieving!$B34,INDIRECT($H$3),0),MATCH(Retrieving!W$27,INDIRECT($I$3),0)),0)</f>
        <v>0</v>
      </c>
      <c r="X34" s="1">
        <f ca="1">IFERROR(INDEX(INDIRECT($G$3),MATCH(Retrieving!$C$2&amp;Retrieving!$C$3&amp;Retrieving!$B34,INDIRECT($H$3),0),MATCH(Retrieving!X$27,INDIRECT($I$3),0)),0)</f>
        <v>0</v>
      </c>
      <c r="Y34" s="1">
        <f ca="1">IFERROR(INDEX(INDIRECT($G$3),MATCH(Retrieving!$C$2&amp;Retrieving!$C$3&amp;Retrieving!$B34,INDIRECT($H$3),0),MATCH(Retrieving!Y$27,INDIRECT($I$3),0)),0)</f>
        <v>0</v>
      </c>
      <c r="Z34" s="1">
        <f ca="1">IFERROR(INDEX(INDIRECT($G$3),MATCH(Retrieving!$C$2&amp;Retrieving!$C$3&amp;Retrieving!$B34,INDIRECT($H$3),0),MATCH(Retrieving!Z$27,INDIRECT($I$3),0)),0)</f>
        <v>0</v>
      </c>
      <c r="AA34" s="1">
        <f ca="1">IFERROR(INDEX(INDIRECT($G$3),MATCH(Retrieving!$C$2&amp;Retrieving!$C$3&amp;Retrieving!$B34,INDIRECT($H$3),0),MATCH(Retrieving!AA$27,INDIRECT($I$3),0)),0)</f>
        <v>0</v>
      </c>
      <c r="AB34" s="1">
        <f ca="1">IFERROR(INDEX(INDIRECT($G$3),MATCH(Retrieving!$C$2&amp;Retrieving!$C$3&amp;Retrieving!$B34,INDIRECT($H$3),0),MATCH(Retrieving!AB$27,INDIRECT($I$3),0)),0)</f>
        <v>0</v>
      </c>
      <c r="AC34" s="1">
        <f ca="1">IFERROR(INDEX(INDIRECT($G$3),MATCH(Retrieving!$C$2&amp;Retrieving!$C$3&amp;Retrieving!$B34,INDIRECT($H$3),0),MATCH(Retrieving!AC$27,INDIRECT($I$3),0)),0)</f>
        <v>0</v>
      </c>
      <c r="AD34" s="1">
        <f ca="1">IFERROR(INDEX(INDIRECT($G$3),MATCH(Retrieving!$C$2&amp;Retrieving!$C$3&amp;Retrieving!$B34,INDIRECT($H$3),0),MATCH(Retrieving!AD$27,INDIRECT($I$3),0)),0)</f>
        <v>0</v>
      </c>
      <c r="AE34" s="1">
        <f ca="1">IFERROR(INDEX(INDIRECT($G$3),MATCH(Retrieving!$C$2&amp;Retrieving!$C$3&amp;Retrieving!$B34,INDIRECT($H$3),0),MATCH(Retrieving!AE$27,INDIRECT($I$3),0)),0)</f>
        <v>0</v>
      </c>
      <c r="AF34" s="1">
        <f ca="1">IFERROR(INDEX(INDIRECT($G$3),MATCH(Retrieving!$C$2&amp;Retrieving!$C$3&amp;Retrieving!$B34,INDIRECT($H$3),0),MATCH(Retrieving!AF$27,INDIRECT($I$3),0)),0)</f>
        <v>0</v>
      </c>
      <c r="AG34" s="1">
        <f ca="1">IFERROR(INDEX(INDIRECT($G$3),MATCH(Retrieving!$C$2&amp;Retrieving!$C$3&amp;Retrieving!$B34,INDIRECT($H$3),0),MATCH(Retrieving!AG$27,INDIRECT($I$3),0)),0)</f>
        <v>0</v>
      </c>
      <c r="AH34" s="1">
        <f ca="1">IFERROR(INDEX(INDIRECT($G$3),MATCH(Retrieving!$C$2&amp;Retrieving!$C$3&amp;Retrieving!$B34,INDIRECT($H$3),0),MATCH(Retrieving!AH$27,INDIRECT($I$3),0)),0)</f>
        <v>0</v>
      </c>
      <c r="AI34" s="1">
        <f ca="1">IFERROR(INDEX(INDIRECT($G$3),MATCH(Retrieving!$C$2&amp;Retrieving!$C$3&amp;Retrieving!$B34,INDIRECT($H$3),0),MATCH(Retrieving!AI$27,INDIRECT($I$3),0)),0)</f>
        <v>0</v>
      </c>
      <c r="AJ34" s="1">
        <f ca="1">IFERROR(INDEX(INDIRECT($G$3),MATCH(Retrieving!$C$2&amp;Retrieving!$C$3&amp;Retrieving!$B34,INDIRECT($H$3),0),MATCH(Retrieving!AJ$27,INDIRECT($I$3),0)),0)</f>
        <v>0</v>
      </c>
      <c r="AK34" s="1">
        <f ca="1">IFERROR(INDEX(INDIRECT($G$3),MATCH(Retrieving!$C$2&amp;Retrieving!$C$3&amp;Retrieving!$B34,INDIRECT($H$3),0),MATCH(Retrieving!AK$27,INDIRECT($I$3),0)),0)</f>
        <v>0</v>
      </c>
      <c r="AL34" s="1">
        <f ca="1">IFERROR(INDEX(INDIRECT($G$3),MATCH(Retrieving!$C$2&amp;Retrieving!$C$3&amp;Retrieving!$B34,INDIRECT($H$3),0),MATCH(Retrieving!AL$27,INDIRECT($I$3),0)),0)</f>
        <v>0</v>
      </c>
      <c r="AM34" s="1">
        <f ca="1">IFERROR(INDEX(INDIRECT($G$3),MATCH(Retrieving!$C$2&amp;Retrieving!$C$3&amp;Retrieving!$B34,INDIRECT($H$3),0),MATCH(Retrieving!AM$27,INDIRECT($I$3),0)),0)</f>
        <v>0</v>
      </c>
      <c r="AN34" s="1">
        <f ca="1">IFERROR(INDEX(INDIRECT($G$3),MATCH(Retrieving!$C$2&amp;Retrieving!$C$3&amp;Retrieving!$B34,INDIRECT($H$3),0),MATCH(Retrieving!AN$27,INDIRECT($I$3),0)),0)</f>
        <v>0</v>
      </c>
      <c r="AO34" s="1">
        <f ca="1">IFERROR(INDEX(INDIRECT($G$3),MATCH(Retrieving!$C$2&amp;Retrieving!$C$3&amp;Retrieving!$B34,INDIRECT($H$3),0),MATCH(Retrieving!AO$27,INDIRECT($I$3),0)),0)</f>
        <v>0</v>
      </c>
      <c r="AP34" s="1">
        <f ca="1">IFERROR(INDEX(INDIRECT($G$3),MATCH(Retrieving!$C$2&amp;Retrieving!$C$3&amp;Retrieving!$B34,INDIRECT($H$3),0),MATCH(Retrieving!AP$27,INDIRECT($I$3),0)),0)</f>
        <v>0</v>
      </c>
      <c r="AQ34" s="1">
        <f ca="1">IFERROR(INDEX(INDIRECT($G$3),MATCH(Retrieving!$C$2&amp;Retrieving!$C$3&amp;Retrieving!$B34,INDIRECT($H$3),0),MATCH(Retrieving!AQ$27,INDIRECT($I$3),0)),0)</f>
        <v>0</v>
      </c>
      <c r="AR34" s="1">
        <f ca="1">IFERROR(INDEX(INDIRECT($G$3),MATCH(Retrieving!$C$2&amp;Retrieving!$C$3&amp;Retrieving!$B34,INDIRECT($H$3),0),MATCH(Retrieving!AR$27,INDIRECT($I$3),0)),0)</f>
        <v>0</v>
      </c>
      <c r="AS34" s="1">
        <f ca="1">IFERROR(INDEX(INDIRECT($G$3),MATCH(Retrieving!$C$2&amp;Retrieving!$C$3&amp;Retrieving!$B34,INDIRECT($H$3),0),MATCH(Retrieving!AS$27,INDIRECT($I$3),0)),0)</f>
        <v>0</v>
      </c>
      <c r="AT34" s="1">
        <f ca="1">IFERROR(INDEX(INDIRECT($G$3),MATCH(Retrieving!$C$2&amp;Retrieving!$C$3&amp;Retrieving!$B34,INDIRECT($H$3),0),MATCH(Retrieving!AT$27,INDIRECT($I$3),0)),0)</f>
        <v>0</v>
      </c>
      <c r="AU34" s="1">
        <f ca="1">IFERROR(INDEX(INDIRECT($G$3),MATCH(Retrieving!$C$2&amp;Retrieving!$C$3&amp;Retrieving!$B34,INDIRECT($H$3),0),MATCH(Retrieving!AU$27,INDIRECT($I$3),0)),0)</f>
        <v>0</v>
      </c>
      <c r="AV34" s="1">
        <f ca="1">IFERROR(INDEX(INDIRECT($G$3),MATCH(Retrieving!$C$2&amp;Retrieving!$C$3&amp;Retrieving!$B34,INDIRECT($H$3),0),MATCH(Retrieving!AV$27,INDIRECT($I$3),0)),0)</f>
        <v>0</v>
      </c>
      <c r="AW34" s="1">
        <f ca="1">IFERROR(INDEX(INDIRECT($G$3),MATCH(Retrieving!$C$2&amp;Retrieving!$C$3&amp;Retrieving!$B34,INDIRECT($H$3),0),MATCH(Retrieving!AW$27,INDIRECT($I$3),0)),0)</f>
        <v>0</v>
      </c>
      <c r="AX34" s="1">
        <f ca="1">IFERROR(INDEX(INDIRECT($G$3),MATCH(Retrieving!$C$2&amp;Retrieving!$C$3&amp;Retrieving!$B34,INDIRECT($H$3),0),MATCH(Retrieving!AX$27,INDIRECT($I$3),0)),0)</f>
        <v>0</v>
      </c>
      <c r="AY34" s="1">
        <f ca="1">IFERROR(INDEX(INDIRECT($G$3),MATCH(Retrieving!$C$2&amp;Retrieving!$C$3&amp;Retrieving!$B34,INDIRECT($H$3),0),MATCH(Retrieving!AY$27,INDIRECT($I$3),0)),0)</f>
        <v>0</v>
      </c>
      <c r="AZ34" s="1">
        <f ca="1">IFERROR(INDEX(INDIRECT($G$3),MATCH(Retrieving!$C$2&amp;Retrieving!$C$3&amp;Retrieving!$B34,INDIRECT($H$3),0),MATCH(Retrieving!AZ$27,INDIRECT($I$3),0)),0)</f>
        <v>0</v>
      </c>
    </row>
    <row r="35" spans="2:52" outlineLevel="1" x14ac:dyDescent="0.2">
      <c r="B35">
        <f t="shared" si="0"/>
        <v>1996</v>
      </c>
      <c r="C35" s="1">
        <f ca="1">IFERROR(INDEX(INDIRECT($G$3),MATCH(Retrieving!$C$2&amp;Retrieving!$C$3&amp;Retrieving!$B35,INDIRECT($H$3),0),MATCH(Retrieving!C$27,INDIRECT($I$3),0)),0)</f>
        <v>0</v>
      </c>
      <c r="D35" s="1">
        <f ca="1">IFERROR(INDEX(INDIRECT($G$3),MATCH(Retrieving!$C$2&amp;Retrieving!$C$3&amp;Retrieving!$B35,INDIRECT($H$3),0),MATCH(Retrieving!D$27,INDIRECT($I$3),0)),0)</f>
        <v>0</v>
      </c>
      <c r="E35" s="1">
        <f ca="1">IFERROR(INDEX(INDIRECT($G$3),MATCH(Retrieving!$C$2&amp;Retrieving!$C$3&amp;Retrieving!$B35,INDIRECT($H$3),0),MATCH(Retrieving!E$27,INDIRECT($I$3),0)),0)</f>
        <v>0</v>
      </c>
      <c r="F35" s="1">
        <f ca="1">IFERROR(INDEX(INDIRECT($G$3),MATCH(Retrieving!$C$2&amp;Retrieving!$C$3&amp;Retrieving!$B35,INDIRECT($H$3),0),MATCH(Retrieving!F$27,INDIRECT($I$3),0)),0)</f>
        <v>0</v>
      </c>
      <c r="G35" s="1">
        <f ca="1">IFERROR(INDEX(INDIRECT($G$3),MATCH(Retrieving!$C$2&amp;Retrieving!$C$3&amp;Retrieving!$B35,INDIRECT($H$3),0),MATCH(Retrieving!G$27,INDIRECT($I$3),0)),0)</f>
        <v>0</v>
      </c>
      <c r="H35" s="1">
        <f ca="1">IFERROR(INDEX(INDIRECT($G$3),MATCH(Retrieving!$C$2&amp;Retrieving!$C$3&amp;Retrieving!$B35,INDIRECT($H$3),0),MATCH(Retrieving!H$27,INDIRECT($I$3),0)),0)</f>
        <v>0</v>
      </c>
      <c r="I35" s="1">
        <f ca="1">IFERROR(INDEX(INDIRECT($G$3),MATCH(Retrieving!$C$2&amp;Retrieving!$C$3&amp;Retrieving!$B35,INDIRECT($H$3),0),MATCH(Retrieving!I$27,INDIRECT($I$3),0)),0)</f>
        <v>0</v>
      </c>
      <c r="J35" s="1">
        <f ca="1">IFERROR(INDEX(INDIRECT($G$3),MATCH(Retrieving!$C$2&amp;Retrieving!$C$3&amp;Retrieving!$B35,INDIRECT($H$3),0),MATCH(Retrieving!J$27,INDIRECT($I$3),0)),0)</f>
        <v>0</v>
      </c>
      <c r="K35" s="1">
        <f ca="1">IFERROR(INDEX(INDIRECT($G$3),MATCH(Retrieving!$C$2&amp;Retrieving!$C$3&amp;Retrieving!$B35,INDIRECT($H$3),0),MATCH(Retrieving!K$27,INDIRECT($I$3),0)),0)</f>
        <v>0</v>
      </c>
      <c r="L35" s="1">
        <f ca="1">IFERROR(INDEX(INDIRECT($G$3),MATCH(Retrieving!$C$2&amp;Retrieving!$C$3&amp;Retrieving!$B35,INDIRECT($H$3),0),MATCH(Retrieving!L$27,INDIRECT($I$3),0)),0)</f>
        <v>0</v>
      </c>
      <c r="M35" s="1">
        <f ca="1">IFERROR(INDEX(INDIRECT($G$3),MATCH(Retrieving!$C$2&amp;Retrieving!$C$3&amp;Retrieving!$B35,INDIRECT($H$3),0),MATCH(Retrieving!M$27,INDIRECT($I$3),0)),0)</f>
        <v>0</v>
      </c>
      <c r="N35" s="1">
        <f ca="1">IFERROR(INDEX(INDIRECT($G$3),MATCH(Retrieving!$C$2&amp;Retrieving!$C$3&amp;Retrieving!$B35,INDIRECT($H$3),0),MATCH(Retrieving!N$27,INDIRECT($I$3),0)),0)</f>
        <v>0</v>
      </c>
      <c r="O35" s="1">
        <f ca="1">IFERROR(INDEX(INDIRECT($G$3),MATCH(Retrieving!$C$2&amp;Retrieving!$C$3&amp;Retrieving!$B35,INDIRECT($H$3),0),MATCH(Retrieving!O$27,INDIRECT($I$3),0)),0)</f>
        <v>0</v>
      </c>
      <c r="P35" s="1">
        <f ca="1">IFERROR(INDEX(INDIRECT($G$3),MATCH(Retrieving!$C$2&amp;Retrieving!$C$3&amp;Retrieving!$B35,INDIRECT($H$3),0),MATCH(Retrieving!P$27,INDIRECT($I$3),0)),0)</f>
        <v>0</v>
      </c>
      <c r="Q35" s="1">
        <f ca="1">IFERROR(INDEX(INDIRECT($G$3),MATCH(Retrieving!$C$2&amp;Retrieving!$C$3&amp;Retrieving!$B35,INDIRECT($H$3),0),MATCH(Retrieving!Q$27,INDIRECT($I$3),0)),0)</f>
        <v>0</v>
      </c>
      <c r="R35" s="1">
        <f ca="1">IFERROR(INDEX(INDIRECT($G$3),MATCH(Retrieving!$C$2&amp;Retrieving!$C$3&amp;Retrieving!$B35,INDIRECT($H$3),0),MATCH(Retrieving!R$27,INDIRECT($I$3),0)),0)</f>
        <v>0</v>
      </c>
      <c r="S35" s="1">
        <f ca="1">IFERROR(INDEX(INDIRECT($G$3),MATCH(Retrieving!$C$2&amp;Retrieving!$C$3&amp;Retrieving!$B35,INDIRECT($H$3),0),MATCH(Retrieving!S$27,INDIRECT($I$3),0)),0)</f>
        <v>0</v>
      </c>
      <c r="T35" s="1">
        <f ca="1">IFERROR(INDEX(INDIRECT($G$3),MATCH(Retrieving!$C$2&amp;Retrieving!$C$3&amp;Retrieving!$B35,INDIRECT($H$3),0),MATCH(Retrieving!T$27,INDIRECT($I$3),0)),0)</f>
        <v>0</v>
      </c>
      <c r="U35" s="1">
        <f ca="1">IFERROR(INDEX(INDIRECT($G$3),MATCH(Retrieving!$C$2&amp;Retrieving!$C$3&amp;Retrieving!$B35,INDIRECT($H$3),0),MATCH(Retrieving!U$27,INDIRECT($I$3),0)),0)</f>
        <v>0</v>
      </c>
      <c r="V35" s="1">
        <f ca="1">IFERROR(INDEX(INDIRECT($G$3),MATCH(Retrieving!$C$2&amp;Retrieving!$C$3&amp;Retrieving!$B35,INDIRECT($H$3),0),MATCH(Retrieving!V$27,INDIRECT($I$3),0)),0)</f>
        <v>0</v>
      </c>
      <c r="W35" s="1">
        <f ca="1">IFERROR(INDEX(INDIRECT($G$3),MATCH(Retrieving!$C$2&amp;Retrieving!$C$3&amp;Retrieving!$B35,INDIRECT($H$3),0),MATCH(Retrieving!W$27,INDIRECT($I$3),0)),0)</f>
        <v>0</v>
      </c>
      <c r="X35" s="1">
        <f ca="1">IFERROR(INDEX(INDIRECT($G$3),MATCH(Retrieving!$C$2&amp;Retrieving!$C$3&amp;Retrieving!$B35,INDIRECT($H$3),0),MATCH(Retrieving!X$27,INDIRECT($I$3),0)),0)</f>
        <v>0</v>
      </c>
      <c r="Y35" s="1">
        <f ca="1">IFERROR(INDEX(INDIRECT($G$3),MATCH(Retrieving!$C$2&amp;Retrieving!$C$3&amp;Retrieving!$B35,INDIRECT($H$3),0),MATCH(Retrieving!Y$27,INDIRECT($I$3),0)),0)</f>
        <v>0</v>
      </c>
      <c r="Z35" s="1">
        <f ca="1">IFERROR(INDEX(INDIRECT($G$3),MATCH(Retrieving!$C$2&amp;Retrieving!$C$3&amp;Retrieving!$B35,INDIRECT($H$3),0),MATCH(Retrieving!Z$27,INDIRECT($I$3),0)),0)</f>
        <v>0</v>
      </c>
      <c r="AA35" s="1">
        <f ca="1">IFERROR(INDEX(INDIRECT($G$3),MATCH(Retrieving!$C$2&amp;Retrieving!$C$3&amp;Retrieving!$B35,INDIRECT($H$3),0),MATCH(Retrieving!AA$27,INDIRECT($I$3),0)),0)</f>
        <v>0</v>
      </c>
      <c r="AB35" s="1">
        <f ca="1">IFERROR(INDEX(INDIRECT($G$3),MATCH(Retrieving!$C$2&amp;Retrieving!$C$3&amp;Retrieving!$B35,INDIRECT($H$3),0),MATCH(Retrieving!AB$27,INDIRECT($I$3),0)),0)</f>
        <v>0</v>
      </c>
      <c r="AC35" s="1">
        <f ca="1">IFERROR(INDEX(INDIRECT($G$3),MATCH(Retrieving!$C$2&amp;Retrieving!$C$3&amp;Retrieving!$B35,INDIRECT($H$3),0),MATCH(Retrieving!AC$27,INDIRECT($I$3),0)),0)</f>
        <v>0</v>
      </c>
      <c r="AD35" s="1">
        <f ca="1">IFERROR(INDEX(INDIRECT($G$3),MATCH(Retrieving!$C$2&amp;Retrieving!$C$3&amp;Retrieving!$B35,INDIRECT($H$3),0),MATCH(Retrieving!AD$27,INDIRECT($I$3),0)),0)</f>
        <v>0</v>
      </c>
      <c r="AE35" s="1">
        <f ca="1">IFERROR(INDEX(INDIRECT($G$3),MATCH(Retrieving!$C$2&amp;Retrieving!$C$3&amp;Retrieving!$B35,INDIRECT($H$3),0),MATCH(Retrieving!AE$27,INDIRECT($I$3),0)),0)</f>
        <v>0</v>
      </c>
      <c r="AF35" s="1">
        <f ca="1">IFERROR(INDEX(INDIRECT($G$3),MATCH(Retrieving!$C$2&amp;Retrieving!$C$3&amp;Retrieving!$B35,INDIRECT($H$3),0),MATCH(Retrieving!AF$27,INDIRECT($I$3),0)),0)</f>
        <v>0</v>
      </c>
      <c r="AG35" s="1">
        <f ca="1">IFERROR(INDEX(INDIRECT($G$3),MATCH(Retrieving!$C$2&amp;Retrieving!$C$3&amp;Retrieving!$B35,INDIRECT($H$3),0),MATCH(Retrieving!AG$27,INDIRECT($I$3),0)),0)</f>
        <v>0</v>
      </c>
      <c r="AH35" s="1">
        <f ca="1">IFERROR(INDEX(INDIRECT($G$3),MATCH(Retrieving!$C$2&amp;Retrieving!$C$3&amp;Retrieving!$B35,INDIRECT($H$3),0),MATCH(Retrieving!AH$27,INDIRECT($I$3),0)),0)</f>
        <v>0</v>
      </c>
      <c r="AI35" s="1">
        <f ca="1">IFERROR(INDEX(INDIRECT($G$3),MATCH(Retrieving!$C$2&amp;Retrieving!$C$3&amp;Retrieving!$B35,INDIRECT($H$3),0),MATCH(Retrieving!AI$27,INDIRECT($I$3),0)),0)</f>
        <v>0</v>
      </c>
      <c r="AJ35" s="1">
        <f ca="1">IFERROR(INDEX(INDIRECT($G$3),MATCH(Retrieving!$C$2&amp;Retrieving!$C$3&amp;Retrieving!$B35,INDIRECT($H$3),0),MATCH(Retrieving!AJ$27,INDIRECT($I$3),0)),0)</f>
        <v>0</v>
      </c>
      <c r="AK35" s="1">
        <f ca="1">IFERROR(INDEX(INDIRECT($G$3),MATCH(Retrieving!$C$2&amp;Retrieving!$C$3&amp;Retrieving!$B35,INDIRECT($H$3),0),MATCH(Retrieving!AK$27,INDIRECT($I$3),0)),0)</f>
        <v>0</v>
      </c>
      <c r="AL35" s="1">
        <f ca="1">IFERROR(INDEX(INDIRECT($G$3),MATCH(Retrieving!$C$2&amp;Retrieving!$C$3&amp;Retrieving!$B35,INDIRECT($H$3),0),MATCH(Retrieving!AL$27,INDIRECT($I$3),0)),0)</f>
        <v>0</v>
      </c>
      <c r="AM35" s="1">
        <f ca="1">IFERROR(INDEX(INDIRECT($G$3),MATCH(Retrieving!$C$2&amp;Retrieving!$C$3&amp;Retrieving!$B35,INDIRECT($H$3),0),MATCH(Retrieving!AM$27,INDIRECT($I$3),0)),0)</f>
        <v>0</v>
      </c>
      <c r="AN35" s="1">
        <f ca="1">IFERROR(INDEX(INDIRECT($G$3),MATCH(Retrieving!$C$2&amp;Retrieving!$C$3&amp;Retrieving!$B35,INDIRECT($H$3),0),MATCH(Retrieving!AN$27,INDIRECT($I$3),0)),0)</f>
        <v>0</v>
      </c>
      <c r="AO35" s="1">
        <f ca="1">IFERROR(INDEX(INDIRECT($G$3),MATCH(Retrieving!$C$2&amp;Retrieving!$C$3&amp;Retrieving!$B35,INDIRECT($H$3),0),MATCH(Retrieving!AO$27,INDIRECT($I$3),0)),0)</f>
        <v>0</v>
      </c>
      <c r="AP35" s="1">
        <f ca="1">IFERROR(INDEX(INDIRECT($G$3),MATCH(Retrieving!$C$2&amp;Retrieving!$C$3&amp;Retrieving!$B35,INDIRECT($H$3),0),MATCH(Retrieving!AP$27,INDIRECT($I$3),0)),0)</f>
        <v>0</v>
      </c>
      <c r="AQ35" s="1">
        <f ca="1">IFERROR(INDEX(INDIRECT($G$3),MATCH(Retrieving!$C$2&amp;Retrieving!$C$3&amp;Retrieving!$B35,INDIRECT($H$3),0),MATCH(Retrieving!AQ$27,INDIRECT($I$3),0)),0)</f>
        <v>0</v>
      </c>
      <c r="AR35" s="1">
        <f ca="1">IFERROR(INDEX(INDIRECT($G$3),MATCH(Retrieving!$C$2&amp;Retrieving!$C$3&amp;Retrieving!$B35,INDIRECT($H$3),0),MATCH(Retrieving!AR$27,INDIRECT($I$3),0)),0)</f>
        <v>0</v>
      </c>
      <c r="AS35" s="1">
        <f ca="1">IFERROR(INDEX(INDIRECT($G$3),MATCH(Retrieving!$C$2&amp;Retrieving!$C$3&amp;Retrieving!$B35,INDIRECT($H$3),0),MATCH(Retrieving!AS$27,INDIRECT($I$3),0)),0)</f>
        <v>0</v>
      </c>
      <c r="AT35" s="1">
        <f ca="1">IFERROR(INDEX(INDIRECT($G$3),MATCH(Retrieving!$C$2&amp;Retrieving!$C$3&amp;Retrieving!$B35,INDIRECT($H$3),0),MATCH(Retrieving!AT$27,INDIRECT($I$3),0)),0)</f>
        <v>0</v>
      </c>
      <c r="AU35" s="1">
        <f ca="1">IFERROR(INDEX(INDIRECT($G$3),MATCH(Retrieving!$C$2&amp;Retrieving!$C$3&amp;Retrieving!$B35,INDIRECT($H$3),0),MATCH(Retrieving!AU$27,INDIRECT($I$3),0)),0)</f>
        <v>0</v>
      </c>
      <c r="AV35" s="1">
        <f ca="1">IFERROR(INDEX(INDIRECT($G$3),MATCH(Retrieving!$C$2&amp;Retrieving!$C$3&amp;Retrieving!$B35,INDIRECT($H$3),0),MATCH(Retrieving!AV$27,INDIRECT($I$3),0)),0)</f>
        <v>0</v>
      </c>
      <c r="AW35" s="1">
        <f ca="1">IFERROR(INDEX(INDIRECT($G$3),MATCH(Retrieving!$C$2&amp;Retrieving!$C$3&amp;Retrieving!$B35,INDIRECT($H$3),0),MATCH(Retrieving!AW$27,INDIRECT($I$3),0)),0)</f>
        <v>0</v>
      </c>
      <c r="AX35" s="1">
        <f ca="1">IFERROR(INDEX(INDIRECT($G$3),MATCH(Retrieving!$C$2&amp;Retrieving!$C$3&amp;Retrieving!$B35,INDIRECT($H$3),0),MATCH(Retrieving!AX$27,INDIRECT($I$3),0)),0)</f>
        <v>0</v>
      </c>
      <c r="AY35" s="1">
        <f ca="1">IFERROR(INDEX(INDIRECT($G$3),MATCH(Retrieving!$C$2&amp;Retrieving!$C$3&amp;Retrieving!$B35,INDIRECT($H$3),0),MATCH(Retrieving!AY$27,INDIRECT($I$3),0)),0)</f>
        <v>0</v>
      </c>
      <c r="AZ35" s="1">
        <f ca="1">IFERROR(INDEX(INDIRECT($G$3),MATCH(Retrieving!$C$2&amp;Retrieving!$C$3&amp;Retrieving!$B35,INDIRECT($H$3),0),MATCH(Retrieving!AZ$27,INDIRECT($I$3),0)),0)</f>
        <v>0</v>
      </c>
    </row>
    <row r="36" spans="2:52" outlineLevel="1" x14ac:dyDescent="0.2">
      <c r="B36">
        <f t="shared" si="0"/>
        <v>1997</v>
      </c>
      <c r="C36" s="1">
        <f ca="1">IFERROR(INDEX(INDIRECT($G$3),MATCH(Retrieving!$C$2&amp;Retrieving!$C$3&amp;Retrieving!$B36,INDIRECT($H$3),0),MATCH(Retrieving!C$27,INDIRECT($I$3),0)),0)</f>
        <v>0</v>
      </c>
      <c r="D36" s="1">
        <f ca="1">IFERROR(INDEX(INDIRECT($G$3),MATCH(Retrieving!$C$2&amp;Retrieving!$C$3&amp;Retrieving!$B36,INDIRECT($H$3),0),MATCH(Retrieving!D$27,INDIRECT($I$3),0)),0)</f>
        <v>0</v>
      </c>
      <c r="E36" s="1">
        <f ca="1">IFERROR(INDEX(INDIRECT($G$3),MATCH(Retrieving!$C$2&amp;Retrieving!$C$3&amp;Retrieving!$B36,INDIRECT($H$3),0),MATCH(Retrieving!E$27,INDIRECT($I$3),0)),0)</f>
        <v>0</v>
      </c>
      <c r="F36" s="1">
        <f ca="1">IFERROR(INDEX(INDIRECT($G$3),MATCH(Retrieving!$C$2&amp;Retrieving!$C$3&amp;Retrieving!$B36,INDIRECT($H$3),0),MATCH(Retrieving!F$27,INDIRECT($I$3),0)),0)</f>
        <v>0</v>
      </c>
      <c r="G36" s="1">
        <f ca="1">IFERROR(INDEX(INDIRECT($G$3),MATCH(Retrieving!$C$2&amp;Retrieving!$C$3&amp;Retrieving!$B36,INDIRECT($H$3),0),MATCH(Retrieving!G$27,INDIRECT($I$3),0)),0)</f>
        <v>0</v>
      </c>
      <c r="H36" s="1">
        <f ca="1">IFERROR(INDEX(INDIRECT($G$3),MATCH(Retrieving!$C$2&amp;Retrieving!$C$3&amp;Retrieving!$B36,INDIRECT($H$3),0),MATCH(Retrieving!H$27,INDIRECT($I$3),0)),0)</f>
        <v>0</v>
      </c>
      <c r="I36" s="1">
        <f ca="1">IFERROR(INDEX(INDIRECT($G$3),MATCH(Retrieving!$C$2&amp;Retrieving!$C$3&amp;Retrieving!$B36,INDIRECT($H$3),0),MATCH(Retrieving!I$27,INDIRECT($I$3),0)),0)</f>
        <v>0</v>
      </c>
      <c r="J36" s="1">
        <f ca="1">IFERROR(INDEX(INDIRECT($G$3),MATCH(Retrieving!$C$2&amp;Retrieving!$C$3&amp;Retrieving!$B36,INDIRECT($H$3),0),MATCH(Retrieving!J$27,INDIRECT($I$3),0)),0)</f>
        <v>0</v>
      </c>
      <c r="K36" s="1">
        <f ca="1">IFERROR(INDEX(INDIRECT($G$3),MATCH(Retrieving!$C$2&amp;Retrieving!$C$3&amp;Retrieving!$B36,INDIRECT($H$3),0),MATCH(Retrieving!K$27,INDIRECT($I$3),0)),0)</f>
        <v>0</v>
      </c>
      <c r="L36" s="1">
        <f ca="1">IFERROR(INDEX(INDIRECT($G$3),MATCH(Retrieving!$C$2&amp;Retrieving!$C$3&amp;Retrieving!$B36,INDIRECT($H$3),0),MATCH(Retrieving!L$27,INDIRECT($I$3),0)),0)</f>
        <v>0</v>
      </c>
      <c r="M36" s="1">
        <f ca="1">IFERROR(INDEX(INDIRECT($G$3),MATCH(Retrieving!$C$2&amp;Retrieving!$C$3&amp;Retrieving!$B36,INDIRECT($H$3),0),MATCH(Retrieving!M$27,INDIRECT($I$3),0)),0)</f>
        <v>0</v>
      </c>
      <c r="N36" s="1">
        <f ca="1">IFERROR(INDEX(INDIRECT($G$3),MATCH(Retrieving!$C$2&amp;Retrieving!$C$3&amp;Retrieving!$B36,INDIRECT($H$3),0),MATCH(Retrieving!N$27,INDIRECT($I$3),0)),0)</f>
        <v>0</v>
      </c>
      <c r="O36" s="1">
        <f ca="1">IFERROR(INDEX(INDIRECT($G$3),MATCH(Retrieving!$C$2&amp;Retrieving!$C$3&amp;Retrieving!$B36,INDIRECT($H$3),0),MATCH(Retrieving!O$27,INDIRECT($I$3),0)),0)</f>
        <v>0</v>
      </c>
      <c r="P36" s="1">
        <f ca="1">IFERROR(INDEX(INDIRECT($G$3),MATCH(Retrieving!$C$2&amp;Retrieving!$C$3&amp;Retrieving!$B36,INDIRECT($H$3),0),MATCH(Retrieving!P$27,INDIRECT($I$3),0)),0)</f>
        <v>0</v>
      </c>
      <c r="Q36" s="1">
        <f ca="1">IFERROR(INDEX(INDIRECT($G$3),MATCH(Retrieving!$C$2&amp;Retrieving!$C$3&amp;Retrieving!$B36,INDIRECT($H$3),0),MATCH(Retrieving!Q$27,INDIRECT($I$3),0)),0)</f>
        <v>0</v>
      </c>
      <c r="R36" s="1">
        <f ca="1">IFERROR(INDEX(INDIRECT($G$3),MATCH(Retrieving!$C$2&amp;Retrieving!$C$3&amp;Retrieving!$B36,INDIRECT($H$3),0),MATCH(Retrieving!R$27,INDIRECT($I$3),0)),0)</f>
        <v>0</v>
      </c>
      <c r="S36" s="1">
        <f ca="1">IFERROR(INDEX(INDIRECT($G$3),MATCH(Retrieving!$C$2&amp;Retrieving!$C$3&amp;Retrieving!$B36,INDIRECT($H$3),0),MATCH(Retrieving!S$27,INDIRECT($I$3),0)),0)</f>
        <v>0</v>
      </c>
      <c r="T36" s="1">
        <f ca="1">IFERROR(INDEX(INDIRECT($G$3),MATCH(Retrieving!$C$2&amp;Retrieving!$C$3&amp;Retrieving!$B36,INDIRECT($H$3),0),MATCH(Retrieving!T$27,INDIRECT($I$3),0)),0)</f>
        <v>0</v>
      </c>
      <c r="U36" s="1">
        <f ca="1">IFERROR(INDEX(INDIRECT($G$3),MATCH(Retrieving!$C$2&amp;Retrieving!$C$3&amp;Retrieving!$B36,INDIRECT($H$3),0),MATCH(Retrieving!U$27,INDIRECT($I$3),0)),0)</f>
        <v>0</v>
      </c>
      <c r="V36" s="1">
        <f ca="1">IFERROR(INDEX(INDIRECT($G$3),MATCH(Retrieving!$C$2&amp;Retrieving!$C$3&amp;Retrieving!$B36,INDIRECT($H$3),0),MATCH(Retrieving!V$27,INDIRECT($I$3),0)),0)</f>
        <v>0</v>
      </c>
      <c r="W36" s="1">
        <f ca="1">IFERROR(INDEX(INDIRECT($G$3),MATCH(Retrieving!$C$2&amp;Retrieving!$C$3&amp;Retrieving!$B36,INDIRECT($H$3),0),MATCH(Retrieving!W$27,INDIRECT($I$3),0)),0)</f>
        <v>0</v>
      </c>
      <c r="X36" s="1">
        <f ca="1">IFERROR(INDEX(INDIRECT($G$3),MATCH(Retrieving!$C$2&amp;Retrieving!$C$3&amp;Retrieving!$B36,INDIRECT($H$3),0),MATCH(Retrieving!X$27,INDIRECT($I$3),0)),0)</f>
        <v>0</v>
      </c>
      <c r="Y36" s="1">
        <f ca="1">IFERROR(INDEX(INDIRECT($G$3),MATCH(Retrieving!$C$2&amp;Retrieving!$C$3&amp;Retrieving!$B36,INDIRECT($H$3),0),MATCH(Retrieving!Y$27,INDIRECT($I$3),0)),0)</f>
        <v>0</v>
      </c>
      <c r="Z36" s="1">
        <f ca="1">IFERROR(INDEX(INDIRECT($G$3),MATCH(Retrieving!$C$2&amp;Retrieving!$C$3&amp;Retrieving!$B36,INDIRECT($H$3),0),MATCH(Retrieving!Z$27,INDIRECT($I$3),0)),0)</f>
        <v>0</v>
      </c>
      <c r="AA36" s="1">
        <f ca="1">IFERROR(INDEX(INDIRECT($G$3),MATCH(Retrieving!$C$2&amp;Retrieving!$C$3&amp;Retrieving!$B36,INDIRECT($H$3),0),MATCH(Retrieving!AA$27,INDIRECT($I$3),0)),0)</f>
        <v>0</v>
      </c>
      <c r="AB36" s="1">
        <f ca="1">IFERROR(INDEX(INDIRECT($G$3),MATCH(Retrieving!$C$2&amp;Retrieving!$C$3&amp;Retrieving!$B36,INDIRECT($H$3),0),MATCH(Retrieving!AB$27,INDIRECT($I$3),0)),0)</f>
        <v>0</v>
      </c>
      <c r="AC36" s="1">
        <f ca="1">IFERROR(INDEX(INDIRECT($G$3),MATCH(Retrieving!$C$2&amp;Retrieving!$C$3&amp;Retrieving!$B36,INDIRECT($H$3),0),MATCH(Retrieving!AC$27,INDIRECT($I$3),0)),0)</f>
        <v>0</v>
      </c>
      <c r="AD36" s="1">
        <f ca="1">IFERROR(INDEX(INDIRECT($G$3),MATCH(Retrieving!$C$2&amp;Retrieving!$C$3&amp;Retrieving!$B36,INDIRECT($H$3),0),MATCH(Retrieving!AD$27,INDIRECT($I$3),0)),0)</f>
        <v>0</v>
      </c>
      <c r="AE36" s="1">
        <f ca="1">IFERROR(INDEX(INDIRECT($G$3),MATCH(Retrieving!$C$2&amp;Retrieving!$C$3&amp;Retrieving!$B36,INDIRECT($H$3),0),MATCH(Retrieving!AE$27,INDIRECT($I$3),0)),0)</f>
        <v>0</v>
      </c>
      <c r="AF36" s="1">
        <f ca="1">IFERROR(INDEX(INDIRECT($G$3),MATCH(Retrieving!$C$2&amp;Retrieving!$C$3&amp;Retrieving!$B36,INDIRECT($H$3),0),MATCH(Retrieving!AF$27,INDIRECT($I$3),0)),0)</f>
        <v>0</v>
      </c>
      <c r="AG36" s="1">
        <f ca="1">IFERROR(INDEX(INDIRECT($G$3),MATCH(Retrieving!$C$2&amp;Retrieving!$C$3&amp;Retrieving!$B36,INDIRECT($H$3),0),MATCH(Retrieving!AG$27,INDIRECT($I$3),0)),0)</f>
        <v>0</v>
      </c>
      <c r="AH36" s="1">
        <f ca="1">IFERROR(INDEX(INDIRECT($G$3),MATCH(Retrieving!$C$2&amp;Retrieving!$C$3&amp;Retrieving!$B36,INDIRECT($H$3),0),MATCH(Retrieving!AH$27,INDIRECT($I$3),0)),0)</f>
        <v>0</v>
      </c>
      <c r="AI36" s="1">
        <f ca="1">IFERROR(INDEX(INDIRECT($G$3),MATCH(Retrieving!$C$2&amp;Retrieving!$C$3&amp;Retrieving!$B36,INDIRECT($H$3),0),MATCH(Retrieving!AI$27,INDIRECT($I$3),0)),0)</f>
        <v>0</v>
      </c>
      <c r="AJ36" s="1">
        <f ca="1">IFERROR(INDEX(INDIRECT($G$3),MATCH(Retrieving!$C$2&amp;Retrieving!$C$3&amp;Retrieving!$B36,INDIRECT($H$3),0),MATCH(Retrieving!AJ$27,INDIRECT($I$3),0)),0)</f>
        <v>0</v>
      </c>
      <c r="AK36" s="1">
        <f ca="1">IFERROR(INDEX(INDIRECT($G$3),MATCH(Retrieving!$C$2&amp;Retrieving!$C$3&amp;Retrieving!$B36,INDIRECT($H$3),0),MATCH(Retrieving!AK$27,INDIRECT($I$3),0)),0)</f>
        <v>0</v>
      </c>
      <c r="AL36" s="1">
        <f ca="1">IFERROR(INDEX(INDIRECT($G$3),MATCH(Retrieving!$C$2&amp;Retrieving!$C$3&amp;Retrieving!$B36,INDIRECT($H$3),0),MATCH(Retrieving!AL$27,INDIRECT($I$3),0)),0)</f>
        <v>0</v>
      </c>
      <c r="AM36" s="1">
        <f ca="1">IFERROR(INDEX(INDIRECT($G$3),MATCH(Retrieving!$C$2&amp;Retrieving!$C$3&amp;Retrieving!$B36,INDIRECT($H$3),0),MATCH(Retrieving!AM$27,INDIRECT($I$3),0)),0)</f>
        <v>0</v>
      </c>
      <c r="AN36" s="1">
        <f ca="1">IFERROR(INDEX(INDIRECT($G$3),MATCH(Retrieving!$C$2&amp;Retrieving!$C$3&amp;Retrieving!$B36,INDIRECT($H$3),0),MATCH(Retrieving!AN$27,INDIRECT($I$3),0)),0)</f>
        <v>0</v>
      </c>
      <c r="AO36" s="1">
        <f ca="1">IFERROR(INDEX(INDIRECT($G$3),MATCH(Retrieving!$C$2&amp;Retrieving!$C$3&amp;Retrieving!$B36,INDIRECT($H$3),0),MATCH(Retrieving!AO$27,INDIRECT($I$3),0)),0)</f>
        <v>0</v>
      </c>
      <c r="AP36" s="1">
        <f ca="1">IFERROR(INDEX(INDIRECT($G$3),MATCH(Retrieving!$C$2&amp;Retrieving!$C$3&amp;Retrieving!$B36,INDIRECT($H$3),0),MATCH(Retrieving!AP$27,INDIRECT($I$3),0)),0)</f>
        <v>0</v>
      </c>
      <c r="AQ36" s="1">
        <f ca="1">IFERROR(INDEX(INDIRECT($G$3),MATCH(Retrieving!$C$2&amp;Retrieving!$C$3&amp;Retrieving!$B36,INDIRECT($H$3),0),MATCH(Retrieving!AQ$27,INDIRECT($I$3),0)),0)</f>
        <v>0</v>
      </c>
      <c r="AR36" s="1">
        <f ca="1">IFERROR(INDEX(INDIRECT($G$3),MATCH(Retrieving!$C$2&amp;Retrieving!$C$3&amp;Retrieving!$B36,INDIRECT($H$3),0),MATCH(Retrieving!AR$27,INDIRECT($I$3),0)),0)</f>
        <v>0</v>
      </c>
      <c r="AS36" s="1">
        <f ca="1">IFERROR(INDEX(INDIRECT($G$3),MATCH(Retrieving!$C$2&amp;Retrieving!$C$3&amp;Retrieving!$B36,INDIRECT($H$3),0),MATCH(Retrieving!AS$27,INDIRECT($I$3),0)),0)</f>
        <v>0</v>
      </c>
      <c r="AT36" s="1">
        <f ca="1">IFERROR(INDEX(INDIRECT($G$3),MATCH(Retrieving!$C$2&amp;Retrieving!$C$3&amp;Retrieving!$B36,INDIRECT($H$3),0),MATCH(Retrieving!AT$27,INDIRECT($I$3),0)),0)</f>
        <v>0</v>
      </c>
      <c r="AU36" s="1">
        <f ca="1">IFERROR(INDEX(INDIRECT($G$3),MATCH(Retrieving!$C$2&amp;Retrieving!$C$3&amp;Retrieving!$B36,INDIRECT($H$3),0),MATCH(Retrieving!AU$27,INDIRECT($I$3),0)),0)</f>
        <v>0</v>
      </c>
      <c r="AV36" s="1">
        <f ca="1">IFERROR(INDEX(INDIRECT($G$3),MATCH(Retrieving!$C$2&amp;Retrieving!$C$3&amp;Retrieving!$B36,INDIRECT($H$3),0),MATCH(Retrieving!AV$27,INDIRECT($I$3),0)),0)</f>
        <v>0</v>
      </c>
      <c r="AW36" s="1">
        <f ca="1">IFERROR(INDEX(INDIRECT($G$3),MATCH(Retrieving!$C$2&amp;Retrieving!$C$3&amp;Retrieving!$B36,INDIRECT($H$3),0),MATCH(Retrieving!AW$27,INDIRECT($I$3),0)),0)</f>
        <v>0</v>
      </c>
      <c r="AX36" s="1">
        <f ca="1">IFERROR(INDEX(INDIRECT($G$3),MATCH(Retrieving!$C$2&amp;Retrieving!$C$3&amp;Retrieving!$B36,INDIRECT($H$3),0),MATCH(Retrieving!AX$27,INDIRECT($I$3),0)),0)</f>
        <v>0</v>
      </c>
      <c r="AY36" s="1">
        <f ca="1">IFERROR(INDEX(INDIRECT($G$3),MATCH(Retrieving!$C$2&amp;Retrieving!$C$3&amp;Retrieving!$B36,INDIRECT($H$3),0),MATCH(Retrieving!AY$27,INDIRECT($I$3),0)),0)</f>
        <v>0</v>
      </c>
      <c r="AZ36" s="1">
        <f ca="1">IFERROR(INDEX(INDIRECT($G$3),MATCH(Retrieving!$C$2&amp;Retrieving!$C$3&amp;Retrieving!$B36,INDIRECT($H$3),0),MATCH(Retrieving!AZ$27,INDIRECT($I$3),0)),0)</f>
        <v>0</v>
      </c>
    </row>
    <row r="37" spans="2:52" outlineLevel="1" x14ac:dyDescent="0.2">
      <c r="B37">
        <f t="shared" si="0"/>
        <v>1998</v>
      </c>
      <c r="C37" s="1">
        <f ca="1">IFERROR(INDEX(INDIRECT($G$3),MATCH(Retrieving!$C$2&amp;Retrieving!$C$3&amp;Retrieving!$B37,INDIRECT($H$3),0),MATCH(Retrieving!C$27,INDIRECT($I$3),0)),0)</f>
        <v>0</v>
      </c>
      <c r="D37" s="1">
        <f ca="1">IFERROR(INDEX(INDIRECT($G$3),MATCH(Retrieving!$C$2&amp;Retrieving!$C$3&amp;Retrieving!$B37,INDIRECT($H$3),0),MATCH(Retrieving!D$27,INDIRECT($I$3),0)),0)</f>
        <v>0</v>
      </c>
      <c r="E37" s="1">
        <f ca="1">IFERROR(INDEX(INDIRECT($G$3),MATCH(Retrieving!$C$2&amp;Retrieving!$C$3&amp;Retrieving!$B37,INDIRECT($H$3),0),MATCH(Retrieving!E$27,INDIRECT($I$3),0)),0)</f>
        <v>0</v>
      </c>
      <c r="F37" s="1">
        <f ca="1">IFERROR(INDEX(INDIRECT($G$3),MATCH(Retrieving!$C$2&amp;Retrieving!$C$3&amp;Retrieving!$B37,INDIRECT($H$3),0),MATCH(Retrieving!F$27,INDIRECT($I$3),0)),0)</f>
        <v>0</v>
      </c>
      <c r="G37" s="1">
        <f ca="1">IFERROR(INDEX(INDIRECT($G$3),MATCH(Retrieving!$C$2&amp;Retrieving!$C$3&amp;Retrieving!$B37,INDIRECT($H$3),0),MATCH(Retrieving!G$27,INDIRECT($I$3),0)),0)</f>
        <v>0</v>
      </c>
      <c r="H37" s="1">
        <f ca="1">IFERROR(INDEX(INDIRECT($G$3),MATCH(Retrieving!$C$2&amp;Retrieving!$C$3&amp;Retrieving!$B37,INDIRECT($H$3),0),MATCH(Retrieving!H$27,INDIRECT($I$3),0)),0)</f>
        <v>0</v>
      </c>
      <c r="I37" s="1">
        <f ca="1">IFERROR(INDEX(INDIRECT($G$3),MATCH(Retrieving!$C$2&amp;Retrieving!$C$3&amp;Retrieving!$B37,INDIRECT($H$3),0),MATCH(Retrieving!I$27,INDIRECT($I$3),0)),0)</f>
        <v>0</v>
      </c>
      <c r="J37" s="1">
        <f ca="1">IFERROR(INDEX(INDIRECT($G$3),MATCH(Retrieving!$C$2&amp;Retrieving!$C$3&amp;Retrieving!$B37,INDIRECT($H$3),0),MATCH(Retrieving!J$27,INDIRECT($I$3),0)),0)</f>
        <v>0</v>
      </c>
      <c r="K37" s="1">
        <f ca="1">IFERROR(INDEX(INDIRECT($G$3),MATCH(Retrieving!$C$2&amp;Retrieving!$C$3&amp;Retrieving!$B37,INDIRECT($H$3),0),MATCH(Retrieving!K$27,INDIRECT($I$3),0)),0)</f>
        <v>0</v>
      </c>
      <c r="L37" s="1">
        <f ca="1">IFERROR(INDEX(INDIRECT($G$3),MATCH(Retrieving!$C$2&amp;Retrieving!$C$3&amp;Retrieving!$B37,INDIRECT($H$3),0),MATCH(Retrieving!L$27,INDIRECT($I$3),0)),0)</f>
        <v>0</v>
      </c>
      <c r="M37" s="1">
        <f ca="1">IFERROR(INDEX(INDIRECT($G$3),MATCH(Retrieving!$C$2&amp;Retrieving!$C$3&amp;Retrieving!$B37,INDIRECT($H$3),0),MATCH(Retrieving!M$27,INDIRECT($I$3),0)),0)</f>
        <v>0</v>
      </c>
      <c r="N37" s="1">
        <f ca="1">IFERROR(INDEX(INDIRECT($G$3),MATCH(Retrieving!$C$2&amp;Retrieving!$C$3&amp;Retrieving!$B37,INDIRECT($H$3),0),MATCH(Retrieving!N$27,INDIRECT($I$3),0)),0)</f>
        <v>0</v>
      </c>
      <c r="O37" s="1">
        <f ca="1">IFERROR(INDEX(INDIRECT($G$3),MATCH(Retrieving!$C$2&amp;Retrieving!$C$3&amp;Retrieving!$B37,INDIRECT($H$3),0),MATCH(Retrieving!O$27,INDIRECT($I$3),0)),0)</f>
        <v>0</v>
      </c>
      <c r="P37" s="1">
        <f ca="1">IFERROR(INDEX(INDIRECT($G$3),MATCH(Retrieving!$C$2&amp;Retrieving!$C$3&amp;Retrieving!$B37,INDIRECT($H$3),0),MATCH(Retrieving!P$27,INDIRECT($I$3),0)),0)</f>
        <v>0</v>
      </c>
      <c r="Q37" s="1">
        <f ca="1">IFERROR(INDEX(INDIRECT($G$3),MATCH(Retrieving!$C$2&amp;Retrieving!$C$3&amp;Retrieving!$B37,INDIRECT($H$3),0),MATCH(Retrieving!Q$27,INDIRECT($I$3),0)),0)</f>
        <v>0</v>
      </c>
      <c r="R37" s="1">
        <f ca="1">IFERROR(INDEX(INDIRECT($G$3),MATCH(Retrieving!$C$2&amp;Retrieving!$C$3&amp;Retrieving!$B37,INDIRECT($H$3),0),MATCH(Retrieving!R$27,INDIRECT($I$3),0)),0)</f>
        <v>0</v>
      </c>
      <c r="S37" s="1">
        <f ca="1">IFERROR(INDEX(INDIRECT($G$3),MATCH(Retrieving!$C$2&amp;Retrieving!$C$3&amp;Retrieving!$B37,INDIRECT($H$3),0),MATCH(Retrieving!S$27,INDIRECT($I$3),0)),0)</f>
        <v>0</v>
      </c>
      <c r="T37" s="1">
        <f ca="1">IFERROR(INDEX(INDIRECT($G$3),MATCH(Retrieving!$C$2&amp;Retrieving!$C$3&amp;Retrieving!$B37,INDIRECT($H$3),0),MATCH(Retrieving!T$27,INDIRECT($I$3),0)),0)</f>
        <v>0</v>
      </c>
      <c r="U37" s="1">
        <f ca="1">IFERROR(INDEX(INDIRECT($G$3),MATCH(Retrieving!$C$2&amp;Retrieving!$C$3&amp;Retrieving!$B37,INDIRECT($H$3),0),MATCH(Retrieving!U$27,INDIRECT($I$3),0)),0)</f>
        <v>0</v>
      </c>
      <c r="V37" s="1">
        <f ca="1">IFERROR(INDEX(INDIRECT($G$3),MATCH(Retrieving!$C$2&amp;Retrieving!$C$3&amp;Retrieving!$B37,INDIRECT($H$3),0),MATCH(Retrieving!V$27,INDIRECT($I$3),0)),0)</f>
        <v>0</v>
      </c>
      <c r="W37" s="1">
        <f ca="1">IFERROR(INDEX(INDIRECT($G$3),MATCH(Retrieving!$C$2&amp;Retrieving!$C$3&amp;Retrieving!$B37,INDIRECT($H$3),0),MATCH(Retrieving!W$27,INDIRECT($I$3),0)),0)</f>
        <v>0</v>
      </c>
      <c r="X37" s="1">
        <f ca="1">IFERROR(INDEX(INDIRECT($G$3),MATCH(Retrieving!$C$2&amp;Retrieving!$C$3&amp;Retrieving!$B37,INDIRECT($H$3),0),MATCH(Retrieving!X$27,INDIRECT($I$3),0)),0)</f>
        <v>0</v>
      </c>
      <c r="Y37" s="1">
        <f ca="1">IFERROR(INDEX(INDIRECT($G$3),MATCH(Retrieving!$C$2&amp;Retrieving!$C$3&amp;Retrieving!$B37,INDIRECT($H$3),0),MATCH(Retrieving!Y$27,INDIRECT($I$3),0)),0)</f>
        <v>0</v>
      </c>
      <c r="Z37" s="1">
        <f ca="1">IFERROR(INDEX(INDIRECT($G$3),MATCH(Retrieving!$C$2&amp;Retrieving!$C$3&amp;Retrieving!$B37,INDIRECT($H$3),0),MATCH(Retrieving!Z$27,INDIRECT($I$3),0)),0)</f>
        <v>0</v>
      </c>
      <c r="AA37" s="1">
        <f ca="1">IFERROR(INDEX(INDIRECT($G$3),MATCH(Retrieving!$C$2&amp;Retrieving!$C$3&amp;Retrieving!$B37,INDIRECT($H$3),0),MATCH(Retrieving!AA$27,INDIRECT($I$3),0)),0)</f>
        <v>0</v>
      </c>
      <c r="AB37" s="1">
        <f ca="1">IFERROR(INDEX(INDIRECT($G$3),MATCH(Retrieving!$C$2&amp;Retrieving!$C$3&amp;Retrieving!$B37,INDIRECT($H$3),0),MATCH(Retrieving!AB$27,INDIRECT($I$3),0)),0)</f>
        <v>0</v>
      </c>
      <c r="AC37" s="1">
        <f ca="1">IFERROR(INDEX(INDIRECT($G$3),MATCH(Retrieving!$C$2&amp;Retrieving!$C$3&amp;Retrieving!$B37,INDIRECT($H$3),0),MATCH(Retrieving!AC$27,INDIRECT($I$3),0)),0)</f>
        <v>0</v>
      </c>
      <c r="AD37" s="1">
        <f ca="1">IFERROR(INDEX(INDIRECT($G$3),MATCH(Retrieving!$C$2&amp;Retrieving!$C$3&amp;Retrieving!$B37,INDIRECT($H$3),0),MATCH(Retrieving!AD$27,INDIRECT($I$3),0)),0)</f>
        <v>0</v>
      </c>
      <c r="AE37" s="1">
        <f ca="1">IFERROR(INDEX(INDIRECT($G$3),MATCH(Retrieving!$C$2&amp;Retrieving!$C$3&amp;Retrieving!$B37,INDIRECT($H$3),0),MATCH(Retrieving!AE$27,INDIRECT($I$3),0)),0)</f>
        <v>0</v>
      </c>
      <c r="AF37" s="1">
        <f ca="1">IFERROR(INDEX(INDIRECT($G$3),MATCH(Retrieving!$C$2&amp;Retrieving!$C$3&amp;Retrieving!$B37,INDIRECT($H$3),0),MATCH(Retrieving!AF$27,INDIRECT($I$3),0)),0)</f>
        <v>0</v>
      </c>
      <c r="AG37" s="1">
        <f ca="1">IFERROR(INDEX(INDIRECT($G$3),MATCH(Retrieving!$C$2&amp;Retrieving!$C$3&amp;Retrieving!$B37,INDIRECT($H$3),0),MATCH(Retrieving!AG$27,INDIRECT($I$3),0)),0)</f>
        <v>0</v>
      </c>
      <c r="AH37" s="1">
        <f ca="1">IFERROR(INDEX(INDIRECT($G$3),MATCH(Retrieving!$C$2&amp;Retrieving!$C$3&amp;Retrieving!$B37,INDIRECT($H$3),0),MATCH(Retrieving!AH$27,INDIRECT($I$3),0)),0)</f>
        <v>0</v>
      </c>
      <c r="AI37" s="1">
        <f ca="1">IFERROR(INDEX(INDIRECT($G$3),MATCH(Retrieving!$C$2&amp;Retrieving!$C$3&amp;Retrieving!$B37,INDIRECT($H$3),0),MATCH(Retrieving!AI$27,INDIRECT($I$3),0)),0)</f>
        <v>0</v>
      </c>
      <c r="AJ37" s="1">
        <f ca="1">IFERROR(INDEX(INDIRECT($G$3),MATCH(Retrieving!$C$2&amp;Retrieving!$C$3&amp;Retrieving!$B37,INDIRECT($H$3),0),MATCH(Retrieving!AJ$27,INDIRECT($I$3),0)),0)</f>
        <v>0</v>
      </c>
      <c r="AK37" s="1">
        <f ca="1">IFERROR(INDEX(INDIRECT($G$3),MATCH(Retrieving!$C$2&amp;Retrieving!$C$3&amp;Retrieving!$B37,INDIRECT($H$3),0),MATCH(Retrieving!AK$27,INDIRECT($I$3),0)),0)</f>
        <v>0</v>
      </c>
      <c r="AL37" s="1">
        <f ca="1">IFERROR(INDEX(INDIRECT($G$3),MATCH(Retrieving!$C$2&amp;Retrieving!$C$3&amp;Retrieving!$B37,INDIRECT($H$3),0),MATCH(Retrieving!AL$27,INDIRECT($I$3),0)),0)</f>
        <v>0</v>
      </c>
      <c r="AM37" s="1">
        <f ca="1">IFERROR(INDEX(INDIRECT($G$3),MATCH(Retrieving!$C$2&amp;Retrieving!$C$3&amp;Retrieving!$B37,INDIRECT($H$3),0),MATCH(Retrieving!AM$27,INDIRECT($I$3),0)),0)</f>
        <v>0</v>
      </c>
      <c r="AN37" s="1">
        <f ca="1">IFERROR(INDEX(INDIRECT($G$3),MATCH(Retrieving!$C$2&amp;Retrieving!$C$3&amp;Retrieving!$B37,INDIRECT($H$3),0),MATCH(Retrieving!AN$27,INDIRECT($I$3),0)),0)</f>
        <v>0</v>
      </c>
      <c r="AO37" s="1">
        <f ca="1">IFERROR(INDEX(INDIRECT($G$3),MATCH(Retrieving!$C$2&amp;Retrieving!$C$3&amp;Retrieving!$B37,INDIRECT($H$3),0),MATCH(Retrieving!AO$27,INDIRECT($I$3),0)),0)</f>
        <v>0</v>
      </c>
      <c r="AP37" s="1">
        <f ca="1">IFERROR(INDEX(INDIRECT($G$3),MATCH(Retrieving!$C$2&amp;Retrieving!$C$3&amp;Retrieving!$B37,INDIRECT($H$3),0),MATCH(Retrieving!AP$27,INDIRECT($I$3),0)),0)</f>
        <v>0</v>
      </c>
      <c r="AQ37" s="1">
        <f ca="1">IFERROR(INDEX(INDIRECT($G$3),MATCH(Retrieving!$C$2&amp;Retrieving!$C$3&amp;Retrieving!$B37,INDIRECT($H$3),0),MATCH(Retrieving!AQ$27,INDIRECT($I$3),0)),0)</f>
        <v>0</v>
      </c>
      <c r="AR37" s="1">
        <f ca="1">IFERROR(INDEX(INDIRECT($G$3),MATCH(Retrieving!$C$2&amp;Retrieving!$C$3&amp;Retrieving!$B37,INDIRECT($H$3),0),MATCH(Retrieving!AR$27,INDIRECT($I$3),0)),0)</f>
        <v>0</v>
      </c>
      <c r="AS37" s="1">
        <f ca="1">IFERROR(INDEX(INDIRECT($G$3),MATCH(Retrieving!$C$2&amp;Retrieving!$C$3&amp;Retrieving!$B37,INDIRECT($H$3),0),MATCH(Retrieving!AS$27,INDIRECT($I$3),0)),0)</f>
        <v>0</v>
      </c>
      <c r="AT37" s="1">
        <f ca="1">IFERROR(INDEX(INDIRECT($G$3),MATCH(Retrieving!$C$2&amp;Retrieving!$C$3&amp;Retrieving!$B37,INDIRECT($H$3),0),MATCH(Retrieving!AT$27,INDIRECT($I$3),0)),0)</f>
        <v>0</v>
      </c>
      <c r="AU37" s="1">
        <f ca="1">IFERROR(INDEX(INDIRECT($G$3),MATCH(Retrieving!$C$2&amp;Retrieving!$C$3&amp;Retrieving!$B37,INDIRECT($H$3),0),MATCH(Retrieving!AU$27,INDIRECT($I$3),0)),0)</f>
        <v>0</v>
      </c>
      <c r="AV37" s="1">
        <f ca="1">IFERROR(INDEX(INDIRECT($G$3),MATCH(Retrieving!$C$2&amp;Retrieving!$C$3&amp;Retrieving!$B37,INDIRECT($H$3),0),MATCH(Retrieving!AV$27,INDIRECT($I$3),0)),0)</f>
        <v>0</v>
      </c>
      <c r="AW37" s="1">
        <f ca="1">IFERROR(INDEX(INDIRECT($G$3),MATCH(Retrieving!$C$2&amp;Retrieving!$C$3&amp;Retrieving!$B37,INDIRECT($H$3),0),MATCH(Retrieving!AW$27,INDIRECT($I$3),0)),0)</f>
        <v>0</v>
      </c>
      <c r="AX37" s="1">
        <f ca="1">IFERROR(INDEX(INDIRECT($G$3),MATCH(Retrieving!$C$2&amp;Retrieving!$C$3&amp;Retrieving!$B37,INDIRECT($H$3),0),MATCH(Retrieving!AX$27,INDIRECT($I$3),0)),0)</f>
        <v>0</v>
      </c>
      <c r="AY37" s="1">
        <f ca="1">IFERROR(INDEX(INDIRECT($G$3),MATCH(Retrieving!$C$2&amp;Retrieving!$C$3&amp;Retrieving!$B37,INDIRECT($H$3),0),MATCH(Retrieving!AY$27,INDIRECT($I$3),0)),0)</f>
        <v>0</v>
      </c>
      <c r="AZ37" s="1">
        <f ca="1">IFERROR(INDEX(INDIRECT($G$3),MATCH(Retrieving!$C$2&amp;Retrieving!$C$3&amp;Retrieving!$B37,INDIRECT($H$3),0),MATCH(Retrieving!AZ$27,INDIRECT($I$3),0)),0)</f>
        <v>0</v>
      </c>
    </row>
    <row r="38" spans="2:52" outlineLevel="1" x14ac:dyDescent="0.2">
      <c r="B38">
        <f t="shared" si="0"/>
        <v>1999</v>
      </c>
      <c r="C38" s="1">
        <f ca="1">IFERROR(INDEX(INDIRECT($G$3),MATCH(Retrieving!$C$2&amp;Retrieving!$C$3&amp;Retrieving!$B38,INDIRECT($H$3),0),MATCH(Retrieving!C$27,INDIRECT($I$3),0)),0)</f>
        <v>0</v>
      </c>
      <c r="D38" s="1">
        <f ca="1">IFERROR(INDEX(INDIRECT($G$3),MATCH(Retrieving!$C$2&amp;Retrieving!$C$3&amp;Retrieving!$B38,INDIRECT($H$3),0),MATCH(Retrieving!D$27,INDIRECT($I$3),0)),0)</f>
        <v>0</v>
      </c>
      <c r="E38" s="1">
        <f ca="1">IFERROR(INDEX(INDIRECT($G$3),MATCH(Retrieving!$C$2&amp;Retrieving!$C$3&amp;Retrieving!$B38,INDIRECT($H$3),0),MATCH(Retrieving!E$27,INDIRECT($I$3),0)),0)</f>
        <v>0</v>
      </c>
      <c r="F38" s="1">
        <f ca="1">IFERROR(INDEX(INDIRECT($G$3),MATCH(Retrieving!$C$2&amp;Retrieving!$C$3&amp;Retrieving!$B38,INDIRECT($H$3),0),MATCH(Retrieving!F$27,INDIRECT($I$3),0)),0)</f>
        <v>0</v>
      </c>
      <c r="G38" s="1">
        <f ca="1">IFERROR(INDEX(INDIRECT($G$3),MATCH(Retrieving!$C$2&amp;Retrieving!$C$3&amp;Retrieving!$B38,INDIRECT($H$3),0),MATCH(Retrieving!G$27,INDIRECT($I$3),0)),0)</f>
        <v>0</v>
      </c>
      <c r="H38" s="1">
        <f ca="1">IFERROR(INDEX(INDIRECT($G$3),MATCH(Retrieving!$C$2&amp;Retrieving!$C$3&amp;Retrieving!$B38,INDIRECT($H$3),0),MATCH(Retrieving!H$27,INDIRECT($I$3),0)),0)</f>
        <v>0</v>
      </c>
      <c r="I38" s="1">
        <f ca="1">IFERROR(INDEX(INDIRECT($G$3),MATCH(Retrieving!$C$2&amp;Retrieving!$C$3&amp;Retrieving!$B38,INDIRECT($H$3),0),MATCH(Retrieving!I$27,INDIRECT($I$3),0)),0)</f>
        <v>0</v>
      </c>
      <c r="J38" s="1">
        <f ca="1">IFERROR(INDEX(INDIRECT($G$3),MATCH(Retrieving!$C$2&amp;Retrieving!$C$3&amp;Retrieving!$B38,INDIRECT($H$3),0),MATCH(Retrieving!J$27,INDIRECT($I$3),0)),0)</f>
        <v>0</v>
      </c>
      <c r="K38" s="1">
        <f ca="1">IFERROR(INDEX(INDIRECT($G$3),MATCH(Retrieving!$C$2&amp;Retrieving!$C$3&amp;Retrieving!$B38,INDIRECT($H$3),0),MATCH(Retrieving!K$27,INDIRECT($I$3),0)),0)</f>
        <v>0</v>
      </c>
      <c r="L38" s="1">
        <f ca="1">IFERROR(INDEX(INDIRECT($G$3),MATCH(Retrieving!$C$2&amp;Retrieving!$C$3&amp;Retrieving!$B38,INDIRECT($H$3),0),MATCH(Retrieving!L$27,INDIRECT($I$3),0)),0)</f>
        <v>0</v>
      </c>
      <c r="M38" s="1">
        <f ca="1">IFERROR(INDEX(INDIRECT($G$3),MATCH(Retrieving!$C$2&amp;Retrieving!$C$3&amp;Retrieving!$B38,INDIRECT($H$3),0),MATCH(Retrieving!M$27,INDIRECT($I$3),0)),0)</f>
        <v>0</v>
      </c>
      <c r="N38" s="1">
        <f ca="1">IFERROR(INDEX(INDIRECT($G$3),MATCH(Retrieving!$C$2&amp;Retrieving!$C$3&amp;Retrieving!$B38,INDIRECT($H$3),0),MATCH(Retrieving!N$27,INDIRECT($I$3),0)),0)</f>
        <v>0</v>
      </c>
      <c r="O38" s="1">
        <f ca="1">IFERROR(INDEX(INDIRECT($G$3),MATCH(Retrieving!$C$2&amp;Retrieving!$C$3&amp;Retrieving!$B38,INDIRECT($H$3),0),MATCH(Retrieving!O$27,INDIRECT($I$3),0)),0)</f>
        <v>0</v>
      </c>
      <c r="P38" s="1">
        <f ca="1">IFERROR(INDEX(INDIRECT($G$3),MATCH(Retrieving!$C$2&amp;Retrieving!$C$3&amp;Retrieving!$B38,INDIRECT($H$3),0),MATCH(Retrieving!P$27,INDIRECT($I$3),0)),0)</f>
        <v>0</v>
      </c>
      <c r="Q38" s="1">
        <f ca="1">IFERROR(INDEX(INDIRECT($G$3),MATCH(Retrieving!$C$2&amp;Retrieving!$C$3&amp;Retrieving!$B38,INDIRECT($H$3),0),MATCH(Retrieving!Q$27,INDIRECT($I$3),0)),0)</f>
        <v>0</v>
      </c>
      <c r="R38" s="1">
        <f ca="1">IFERROR(INDEX(INDIRECT($G$3),MATCH(Retrieving!$C$2&amp;Retrieving!$C$3&amp;Retrieving!$B38,INDIRECT($H$3),0),MATCH(Retrieving!R$27,INDIRECT($I$3),0)),0)</f>
        <v>0</v>
      </c>
      <c r="S38" s="1">
        <f ca="1">IFERROR(INDEX(INDIRECT($G$3),MATCH(Retrieving!$C$2&amp;Retrieving!$C$3&amp;Retrieving!$B38,INDIRECT($H$3),0),MATCH(Retrieving!S$27,INDIRECT($I$3),0)),0)</f>
        <v>0</v>
      </c>
      <c r="T38" s="1">
        <f ca="1">IFERROR(INDEX(INDIRECT($G$3),MATCH(Retrieving!$C$2&amp;Retrieving!$C$3&amp;Retrieving!$B38,INDIRECT($H$3),0),MATCH(Retrieving!T$27,INDIRECT($I$3),0)),0)</f>
        <v>0</v>
      </c>
      <c r="U38" s="1">
        <f ca="1">IFERROR(INDEX(INDIRECT($G$3),MATCH(Retrieving!$C$2&amp;Retrieving!$C$3&amp;Retrieving!$B38,INDIRECT($H$3),0),MATCH(Retrieving!U$27,INDIRECT($I$3),0)),0)</f>
        <v>0</v>
      </c>
      <c r="V38" s="1">
        <f ca="1">IFERROR(INDEX(INDIRECT($G$3),MATCH(Retrieving!$C$2&amp;Retrieving!$C$3&amp;Retrieving!$B38,INDIRECT($H$3),0),MATCH(Retrieving!V$27,INDIRECT($I$3),0)),0)</f>
        <v>0</v>
      </c>
      <c r="W38" s="1">
        <f ca="1">IFERROR(INDEX(INDIRECT($G$3),MATCH(Retrieving!$C$2&amp;Retrieving!$C$3&amp;Retrieving!$B38,INDIRECT($H$3),0),MATCH(Retrieving!W$27,INDIRECT($I$3),0)),0)</f>
        <v>0</v>
      </c>
      <c r="X38" s="1">
        <f ca="1">IFERROR(INDEX(INDIRECT($G$3),MATCH(Retrieving!$C$2&amp;Retrieving!$C$3&amp;Retrieving!$B38,INDIRECT($H$3),0),MATCH(Retrieving!X$27,INDIRECT($I$3),0)),0)</f>
        <v>0</v>
      </c>
      <c r="Y38" s="1">
        <f ca="1">IFERROR(INDEX(INDIRECT($G$3),MATCH(Retrieving!$C$2&amp;Retrieving!$C$3&amp;Retrieving!$B38,INDIRECT($H$3),0),MATCH(Retrieving!Y$27,INDIRECT($I$3),0)),0)</f>
        <v>0</v>
      </c>
      <c r="Z38" s="1">
        <f ca="1">IFERROR(INDEX(INDIRECT($G$3),MATCH(Retrieving!$C$2&amp;Retrieving!$C$3&amp;Retrieving!$B38,INDIRECT($H$3),0),MATCH(Retrieving!Z$27,INDIRECT($I$3),0)),0)</f>
        <v>0</v>
      </c>
      <c r="AA38" s="1">
        <f ca="1">IFERROR(INDEX(INDIRECT($G$3),MATCH(Retrieving!$C$2&amp;Retrieving!$C$3&amp;Retrieving!$B38,INDIRECT($H$3),0),MATCH(Retrieving!AA$27,INDIRECT($I$3),0)),0)</f>
        <v>0</v>
      </c>
      <c r="AB38" s="1">
        <f ca="1">IFERROR(INDEX(INDIRECT($G$3),MATCH(Retrieving!$C$2&amp;Retrieving!$C$3&amp;Retrieving!$B38,INDIRECT($H$3),0),MATCH(Retrieving!AB$27,INDIRECT($I$3),0)),0)</f>
        <v>0</v>
      </c>
      <c r="AC38" s="1">
        <f ca="1">IFERROR(INDEX(INDIRECT($G$3),MATCH(Retrieving!$C$2&amp;Retrieving!$C$3&amp;Retrieving!$B38,INDIRECT($H$3),0),MATCH(Retrieving!AC$27,INDIRECT($I$3),0)),0)</f>
        <v>0</v>
      </c>
      <c r="AD38" s="1">
        <f ca="1">IFERROR(INDEX(INDIRECT($G$3),MATCH(Retrieving!$C$2&amp;Retrieving!$C$3&amp;Retrieving!$B38,INDIRECT($H$3),0),MATCH(Retrieving!AD$27,INDIRECT($I$3),0)),0)</f>
        <v>0</v>
      </c>
      <c r="AE38" s="1">
        <f ca="1">IFERROR(INDEX(INDIRECT($G$3),MATCH(Retrieving!$C$2&amp;Retrieving!$C$3&amp;Retrieving!$B38,INDIRECT($H$3),0),MATCH(Retrieving!AE$27,INDIRECT($I$3),0)),0)</f>
        <v>0</v>
      </c>
      <c r="AF38" s="1">
        <f ca="1">IFERROR(INDEX(INDIRECT($G$3),MATCH(Retrieving!$C$2&amp;Retrieving!$C$3&amp;Retrieving!$B38,INDIRECT($H$3),0),MATCH(Retrieving!AF$27,INDIRECT($I$3),0)),0)</f>
        <v>0</v>
      </c>
      <c r="AG38" s="1">
        <f ca="1">IFERROR(INDEX(INDIRECT($G$3),MATCH(Retrieving!$C$2&amp;Retrieving!$C$3&amp;Retrieving!$B38,INDIRECT($H$3),0),MATCH(Retrieving!AG$27,INDIRECT($I$3),0)),0)</f>
        <v>0</v>
      </c>
      <c r="AH38" s="1">
        <f ca="1">IFERROR(INDEX(INDIRECT($G$3),MATCH(Retrieving!$C$2&amp;Retrieving!$C$3&amp;Retrieving!$B38,INDIRECT($H$3),0),MATCH(Retrieving!AH$27,INDIRECT($I$3),0)),0)</f>
        <v>0</v>
      </c>
      <c r="AI38" s="1">
        <f ca="1">IFERROR(INDEX(INDIRECT($G$3),MATCH(Retrieving!$C$2&amp;Retrieving!$C$3&amp;Retrieving!$B38,INDIRECT($H$3),0),MATCH(Retrieving!AI$27,INDIRECT($I$3),0)),0)</f>
        <v>0</v>
      </c>
      <c r="AJ38" s="1">
        <f ca="1">IFERROR(INDEX(INDIRECT($G$3),MATCH(Retrieving!$C$2&amp;Retrieving!$C$3&amp;Retrieving!$B38,INDIRECT($H$3),0),MATCH(Retrieving!AJ$27,INDIRECT($I$3),0)),0)</f>
        <v>0</v>
      </c>
      <c r="AK38" s="1">
        <f ca="1">IFERROR(INDEX(INDIRECT($G$3),MATCH(Retrieving!$C$2&amp;Retrieving!$C$3&amp;Retrieving!$B38,INDIRECT($H$3),0),MATCH(Retrieving!AK$27,INDIRECT($I$3),0)),0)</f>
        <v>0</v>
      </c>
      <c r="AL38" s="1">
        <f ca="1">IFERROR(INDEX(INDIRECT($G$3),MATCH(Retrieving!$C$2&amp;Retrieving!$C$3&amp;Retrieving!$B38,INDIRECT($H$3),0),MATCH(Retrieving!AL$27,INDIRECT($I$3),0)),0)</f>
        <v>0</v>
      </c>
      <c r="AM38" s="1">
        <f ca="1">IFERROR(INDEX(INDIRECT($G$3),MATCH(Retrieving!$C$2&amp;Retrieving!$C$3&amp;Retrieving!$B38,INDIRECT($H$3),0),MATCH(Retrieving!AM$27,INDIRECT($I$3),0)),0)</f>
        <v>0</v>
      </c>
      <c r="AN38" s="1">
        <f ca="1">IFERROR(INDEX(INDIRECT($G$3),MATCH(Retrieving!$C$2&amp;Retrieving!$C$3&amp;Retrieving!$B38,INDIRECT($H$3),0),MATCH(Retrieving!AN$27,INDIRECT($I$3),0)),0)</f>
        <v>0</v>
      </c>
      <c r="AO38" s="1">
        <f ca="1">IFERROR(INDEX(INDIRECT($G$3),MATCH(Retrieving!$C$2&amp;Retrieving!$C$3&amp;Retrieving!$B38,INDIRECT($H$3),0),MATCH(Retrieving!AO$27,INDIRECT($I$3),0)),0)</f>
        <v>0</v>
      </c>
      <c r="AP38" s="1">
        <f ca="1">IFERROR(INDEX(INDIRECT($G$3),MATCH(Retrieving!$C$2&amp;Retrieving!$C$3&amp;Retrieving!$B38,INDIRECT($H$3),0),MATCH(Retrieving!AP$27,INDIRECT($I$3),0)),0)</f>
        <v>0</v>
      </c>
      <c r="AQ38" s="1">
        <f ca="1">IFERROR(INDEX(INDIRECT($G$3),MATCH(Retrieving!$C$2&amp;Retrieving!$C$3&amp;Retrieving!$B38,INDIRECT($H$3),0),MATCH(Retrieving!AQ$27,INDIRECT($I$3),0)),0)</f>
        <v>0</v>
      </c>
      <c r="AR38" s="1">
        <f ca="1">IFERROR(INDEX(INDIRECT($G$3),MATCH(Retrieving!$C$2&amp;Retrieving!$C$3&amp;Retrieving!$B38,INDIRECT($H$3),0),MATCH(Retrieving!AR$27,INDIRECT($I$3),0)),0)</f>
        <v>0</v>
      </c>
      <c r="AS38" s="1">
        <f ca="1">IFERROR(INDEX(INDIRECT($G$3),MATCH(Retrieving!$C$2&amp;Retrieving!$C$3&amp;Retrieving!$B38,INDIRECT($H$3),0),MATCH(Retrieving!AS$27,INDIRECT($I$3),0)),0)</f>
        <v>0</v>
      </c>
      <c r="AT38" s="1">
        <f ca="1">IFERROR(INDEX(INDIRECT($G$3),MATCH(Retrieving!$C$2&amp;Retrieving!$C$3&amp;Retrieving!$B38,INDIRECT($H$3),0),MATCH(Retrieving!AT$27,INDIRECT($I$3),0)),0)</f>
        <v>0</v>
      </c>
      <c r="AU38" s="1">
        <f ca="1">IFERROR(INDEX(INDIRECT($G$3),MATCH(Retrieving!$C$2&amp;Retrieving!$C$3&amp;Retrieving!$B38,INDIRECT($H$3),0),MATCH(Retrieving!AU$27,INDIRECT($I$3),0)),0)</f>
        <v>0</v>
      </c>
      <c r="AV38" s="1">
        <f ca="1">IFERROR(INDEX(INDIRECT($G$3),MATCH(Retrieving!$C$2&amp;Retrieving!$C$3&amp;Retrieving!$B38,INDIRECT($H$3),0),MATCH(Retrieving!AV$27,INDIRECT($I$3),0)),0)</f>
        <v>0</v>
      </c>
      <c r="AW38" s="1">
        <f ca="1">IFERROR(INDEX(INDIRECT($G$3),MATCH(Retrieving!$C$2&amp;Retrieving!$C$3&amp;Retrieving!$B38,INDIRECT($H$3),0),MATCH(Retrieving!AW$27,INDIRECT($I$3),0)),0)</f>
        <v>0</v>
      </c>
      <c r="AX38" s="1">
        <f ca="1">IFERROR(INDEX(INDIRECT($G$3),MATCH(Retrieving!$C$2&amp;Retrieving!$C$3&amp;Retrieving!$B38,INDIRECT($H$3),0),MATCH(Retrieving!AX$27,INDIRECT($I$3),0)),0)</f>
        <v>0</v>
      </c>
      <c r="AY38" s="1">
        <f ca="1">IFERROR(INDEX(INDIRECT($G$3),MATCH(Retrieving!$C$2&amp;Retrieving!$C$3&amp;Retrieving!$B38,INDIRECT($H$3),0),MATCH(Retrieving!AY$27,INDIRECT($I$3),0)),0)</f>
        <v>0</v>
      </c>
      <c r="AZ38" s="1">
        <f ca="1">IFERROR(INDEX(INDIRECT($G$3),MATCH(Retrieving!$C$2&amp;Retrieving!$C$3&amp;Retrieving!$B38,INDIRECT($H$3),0),MATCH(Retrieving!AZ$27,INDIRECT($I$3),0)),0)</f>
        <v>0</v>
      </c>
    </row>
    <row r="39" spans="2:52" outlineLevel="1" x14ac:dyDescent="0.2">
      <c r="B39">
        <f t="shared" si="0"/>
        <v>2000</v>
      </c>
      <c r="C39" s="1">
        <f ca="1">IFERROR(INDEX(INDIRECT($G$3),MATCH(Retrieving!$C$2&amp;Retrieving!$C$3&amp;Retrieving!$B39,INDIRECT($H$3),0),MATCH(Retrieving!C$27,INDIRECT($I$3),0)),0)</f>
        <v>0</v>
      </c>
      <c r="D39" s="1">
        <f ca="1">IFERROR(INDEX(INDIRECT($G$3),MATCH(Retrieving!$C$2&amp;Retrieving!$C$3&amp;Retrieving!$B39,INDIRECT($H$3),0),MATCH(Retrieving!D$27,INDIRECT($I$3),0)),0)</f>
        <v>0</v>
      </c>
      <c r="E39" s="1">
        <f ca="1">IFERROR(INDEX(INDIRECT($G$3),MATCH(Retrieving!$C$2&amp;Retrieving!$C$3&amp;Retrieving!$B39,INDIRECT($H$3),0),MATCH(Retrieving!E$27,INDIRECT($I$3),0)),0)</f>
        <v>0</v>
      </c>
      <c r="F39" s="1">
        <f ca="1">IFERROR(INDEX(INDIRECT($G$3),MATCH(Retrieving!$C$2&amp;Retrieving!$C$3&amp;Retrieving!$B39,INDIRECT($H$3),0),MATCH(Retrieving!F$27,INDIRECT($I$3),0)),0)</f>
        <v>0</v>
      </c>
      <c r="G39" s="1">
        <f ca="1">IFERROR(INDEX(INDIRECT($G$3),MATCH(Retrieving!$C$2&amp;Retrieving!$C$3&amp;Retrieving!$B39,INDIRECT($H$3),0),MATCH(Retrieving!G$27,INDIRECT($I$3),0)),0)</f>
        <v>0</v>
      </c>
      <c r="H39" s="1">
        <f ca="1">IFERROR(INDEX(INDIRECT($G$3),MATCH(Retrieving!$C$2&amp;Retrieving!$C$3&amp;Retrieving!$B39,INDIRECT($H$3),0),MATCH(Retrieving!H$27,INDIRECT($I$3),0)),0)</f>
        <v>0</v>
      </c>
      <c r="I39" s="1">
        <f ca="1">IFERROR(INDEX(INDIRECT($G$3),MATCH(Retrieving!$C$2&amp;Retrieving!$C$3&amp;Retrieving!$B39,INDIRECT($H$3),0),MATCH(Retrieving!I$27,INDIRECT($I$3),0)),0)</f>
        <v>0</v>
      </c>
      <c r="J39" s="1">
        <f ca="1">IFERROR(INDEX(INDIRECT($G$3),MATCH(Retrieving!$C$2&amp;Retrieving!$C$3&amp;Retrieving!$B39,INDIRECT($H$3),0),MATCH(Retrieving!J$27,INDIRECT($I$3),0)),0)</f>
        <v>0</v>
      </c>
      <c r="K39" s="1">
        <f ca="1">IFERROR(INDEX(INDIRECT($G$3),MATCH(Retrieving!$C$2&amp;Retrieving!$C$3&amp;Retrieving!$B39,INDIRECT($H$3),0),MATCH(Retrieving!K$27,INDIRECT($I$3),0)),0)</f>
        <v>0</v>
      </c>
      <c r="L39" s="1">
        <f ca="1">IFERROR(INDEX(INDIRECT($G$3),MATCH(Retrieving!$C$2&amp;Retrieving!$C$3&amp;Retrieving!$B39,INDIRECT($H$3),0),MATCH(Retrieving!L$27,INDIRECT($I$3),0)),0)</f>
        <v>0</v>
      </c>
      <c r="M39" s="1">
        <f ca="1">IFERROR(INDEX(INDIRECT($G$3),MATCH(Retrieving!$C$2&amp;Retrieving!$C$3&amp;Retrieving!$B39,INDIRECT($H$3),0),MATCH(Retrieving!M$27,INDIRECT($I$3),0)),0)</f>
        <v>0</v>
      </c>
      <c r="N39" s="1">
        <f ca="1">IFERROR(INDEX(INDIRECT($G$3),MATCH(Retrieving!$C$2&amp;Retrieving!$C$3&amp;Retrieving!$B39,INDIRECT($H$3),0),MATCH(Retrieving!N$27,INDIRECT($I$3),0)),0)</f>
        <v>0</v>
      </c>
      <c r="O39" s="1">
        <f ca="1">IFERROR(INDEX(INDIRECT($G$3),MATCH(Retrieving!$C$2&amp;Retrieving!$C$3&amp;Retrieving!$B39,INDIRECT($H$3),0),MATCH(Retrieving!O$27,INDIRECT($I$3),0)),0)</f>
        <v>0</v>
      </c>
      <c r="P39" s="1">
        <f ca="1">IFERROR(INDEX(INDIRECT($G$3),MATCH(Retrieving!$C$2&amp;Retrieving!$C$3&amp;Retrieving!$B39,INDIRECT($H$3),0),MATCH(Retrieving!P$27,INDIRECT($I$3),0)),0)</f>
        <v>0</v>
      </c>
      <c r="Q39" s="1">
        <f ca="1">IFERROR(INDEX(INDIRECT($G$3),MATCH(Retrieving!$C$2&amp;Retrieving!$C$3&amp;Retrieving!$B39,INDIRECT($H$3),0),MATCH(Retrieving!Q$27,INDIRECT($I$3),0)),0)</f>
        <v>0</v>
      </c>
      <c r="R39" s="1">
        <f ca="1">IFERROR(INDEX(INDIRECT($G$3),MATCH(Retrieving!$C$2&amp;Retrieving!$C$3&amp;Retrieving!$B39,INDIRECT($H$3),0),MATCH(Retrieving!R$27,INDIRECT($I$3),0)),0)</f>
        <v>0</v>
      </c>
      <c r="S39" s="1">
        <f ca="1">IFERROR(INDEX(INDIRECT($G$3),MATCH(Retrieving!$C$2&amp;Retrieving!$C$3&amp;Retrieving!$B39,INDIRECT($H$3),0),MATCH(Retrieving!S$27,INDIRECT($I$3),0)),0)</f>
        <v>0</v>
      </c>
      <c r="T39" s="1">
        <f ca="1">IFERROR(INDEX(INDIRECT($G$3),MATCH(Retrieving!$C$2&amp;Retrieving!$C$3&amp;Retrieving!$B39,INDIRECT($H$3),0),MATCH(Retrieving!T$27,INDIRECT($I$3),0)),0)</f>
        <v>0</v>
      </c>
      <c r="U39" s="1">
        <f ca="1">IFERROR(INDEX(INDIRECT($G$3),MATCH(Retrieving!$C$2&amp;Retrieving!$C$3&amp;Retrieving!$B39,INDIRECT($H$3),0),MATCH(Retrieving!U$27,INDIRECT($I$3),0)),0)</f>
        <v>0</v>
      </c>
      <c r="V39" s="1">
        <f ca="1">IFERROR(INDEX(INDIRECT($G$3),MATCH(Retrieving!$C$2&amp;Retrieving!$C$3&amp;Retrieving!$B39,INDIRECT($H$3),0),MATCH(Retrieving!V$27,INDIRECT($I$3),0)),0)</f>
        <v>0</v>
      </c>
      <c r="W39" s="1">
        <f ca="1">IFERROR(INDEX(INDIRECT($G$3),MATCH(Retrieving!$C$2&amp;Retrieving!$C$3&amp;Retrieving!$B39,INDIRECT($H$3),0),MATCH(Retrieving!W$27,INDIRECT($I$3),0)),0)</f>
        <v>0</v>
      </c>
      <c r="X39" s="1">
        <f ca="1">IFERROR(INDEX(INDIRECT($G$3),MATCH(Retrieving!$C$2&amp;Retrieving!$C$3&amp;Retrieving!$B39,INDIRECT($H$3),0),MATCH(Retrieving!X$27,INDIRECT($I$3),0)),0)</f>
        <v>0</v>
      </c>
      <c r="Y39" s="1">
        <f ca="1">IFERROR(INDEX(INDIRECT($G$3),MATCH(Retrieving!$C$2&amp;Retrieving!$C$3&amp;Retrieving!$B39,INDIRECT($H$3),0),MATCH(Retrieving!Y$27,INDIRECT($I$3),0)),0)</f>
        <v>0</v>
      </c>
      <c r="Z39" s="1">
        <f ca="1">IFERROR(INDEX(INDIRECT($G$3),MATCH(Retrieving!$C$2&amp;Retrieving!$C$3&amp;Retrieving!$B39,INDIRECT($H$3),0),MATCH(Retrieving!Z$27,INDIRECT($I$3),0)),0)</f>
        <v>0</v>
      </c>
      <c r="AA39" s="1">
        <f ca="1">IFERROR(INDEX(INDIRECT($G$3),MATCH(Retrieving!$C$2&amp;Retrieving!$C$3&amp;Retrieving!$B39,INDIRECT($H$3),0),MATCH(Retrieving!AA$27,INDIRECT($I$3),0)),0)</f>
        <v>0</v>
      </c>
      <c r="AB39" s="1">
        <f ca="1">IFERROR(INDEX(INDIRECT($G$3),MATCH(Retrieving!$C$2&amp;Retrieving!$C$3&amp;Retrieving!$B39,INDIRECT($H$3),0),MATCH(Retrieving!AB$27,INDIRECT($I$3),0)),0)</f>
        <v>0</v>
      </c>
      <c r="AC39" s="1">
        <f ca="1">IFERROR(INDEX(INDIRECT($G$3),MATCH(Retrieving!$C$2&amp;Retrieving!$C$3&amp;Retrieving!$B39,INDIRECT($H$3),0),MATCH(Retrieving!AC$27,INDIRECT($I$3),0)),0)</f>
        <v>0</v>
      </c>
      <c r="AD39" s="1">
        <f ca="1">IFERROR(INDEX(INDIRECT($G$3),MATCH(Retrieving!$C$2&amp;Retrieving!$C$3&amp;Retrieving!$B39,INDIRECT($H$3),0),MATCH(Retrieving!AD$27,INDIRECT($I$3),0)),0)</f>
        <v>0</v>
      </c>
      <c r="AE39" s="1">
        <f ca="1">IFERROR(INDEX(INDIRECT($G$3),MATCH(Retrieving!$C$2&amp;Retrieving!$C$3&amp;Retrieving!$B39,INDIRECT($H$3),0),MATCH(Retrieving!AE$27,INDIRECT($I$3),0)),0)</f>
        <v>0</v>
      </c>
      <c r="AF39" s="1">
        <f ca="1">IFERROR(INDEX(INDIRECT($G$3),MATCH(Retrieving!$C$2&amp;Retrieving!$C$3&amp;Retrieving!$B39,INDIRECT($H$3),0),MATCH(Retrieving!AF$27,INDIRECT($I$3),0)),0)</f>
        <v>0</v>
      </c>
      <c r="AG39" s="1">
        <f ca="1">IFERROR(INDEX(INDIRECT($G$3),MATCH(Retrieving!$C$2&amp;Retrieving!$C$3&amp;Retrieving!$B39,INDIRECT($H$3),0),MATCH(Retrieving!AG$27,INDIRECT($I$3),0)),0)</f>
        <v>0</v>
      </c>
      <c r="AH39" s="1">
        <f ca="1">IFERROR(INDEX(INDIRECT($G$3),MATCH(Retrieving!$C$2&amp;Retrieving!$C$3&amp;Retrieving!$B39,INDIRECT($H$3),0),MATCH(Retrieving!AH$27,INDIRECT($I$3),0)),0)</f>
        <v>0</v>
      </c>
      <c r="AI39" s="1">
        <f ca="1">IFERROR(INDEX(INDIRECT($G$3),MATCH(Retrieving!$C$2&amp;Retrieving!$C$3&amp;Retrieving!$B39,INDIRECT($H$3),0),MATCH(Retrieving!AI$27,INDIRECT($I$3),0)),0)</f>
        <v>0</v>
      </c>
      <c r="AJ39" s="1">
        <f ca="1">IFERROR(INDEX(INDIRECT($G$3),MATCH(Retrieving!$C$2&amp;Retrieving!$C$3&amp;Retrieving!$B39,INDIRECT($H$3),0),MATCH(Retrieving!AJ$27,INDIRECT($I$3),0)),0)</f>
        <v>0</v>
      </c>
      <c r="AK39" s="1">
        <f ca="1">IFERROR(INDEX(INDIRECT($G$3),MATCH(Retrieving!$C$2&amp;Retrieving!$C$3&amp;Retrieving!$B39,INDIRECT($H$3),0),MATCH(Retrieving!AK$27,INDIRECT($I$3),0)),0)</f>
        <v>0</v>
      </c>
      <c r="AL39" s="1">
        <f ca="1">IFERROR(INDEX(INDIRECT($G$3),MATCH(Retrieving!$C$2&amp;Retrieving!$C$3&amp;Retrieving!$B39,INDIRECT($H$3),0),MATCH(Retrieving!AL$27,INDIRECT($I$3),0)),0)</f>
        <v>0</v>
      </c>
      <c r="AM39" s="1">
        <f ca="1">IFERROR(INDEX(INDIRECT($G$3),MATCH(Retrieving!$C$2&amp;Retrieving!$C$3&amp;Retrieving!$B39,INDIRECT($H$3),0),MATCH(Retrieving!AM$27,INDIRECT($I$3),0)),0)</f>
        <v>0</v>
      </c>
      <c r="AN39" s="1">
        <f ca="1">IFERROR(INDEX(INDIRECT($G$3),MATCH(Retrieving!$C$2&amp;Retrieving!$C$3&amp;Retrieving!$B39,INDIRECT($H$3),0),MATCH(Retrieving!AN$27,INDIRECT($I$3),0)),0)</f>
        <v>0</v>
      </c>
      <c r="AO39" s="1">
        <f ca="1">IFERROR(INDEX(INDIRECT($G$3),MATCH(Retrieving!$C$2&amp;Retrieving!$C$3&amp;Retrieving!$B39,INDIRECT($H$3),0),MATCH(Retrieving!AO$27,INDIRECT($I$3),0)),0)</f>
        <v>0</v>
      </c>
      <c r="AP39" s="1">
        <f ca="1">IFERROR(INDEX(INDIRECT($G$3),MATCH(Retrieving!$C$2&amp;Retrieving!$C$3&amp;Retrieving!$B39,INDIRECT($H$3),0),MATCH(Retrieving!AP$27,INDIRECT($I$3),0)),0)</f>
        <v>0</v>
      </c>
      <c r="AQ39" s="1">
        <f ca="1">IFERROR(INDEX(INDIRECT($G$3),MATCH(Retrieving!$C$2&amp;Retrieving!$C$3&amp;Retrieving!$B39,INDIRECT($H$3),0),MATCH(Retrieving!AQ$27,INDIRECT($I$3),0)),0)</f>
        <v>0</v>
      </c>
      <c r="AR39" s="1">
        <f ca="1">IFERROR(INDEX(INDIRECT($G$3),MATCH(Retrieving!$C$2&amp;Retrieving!$C$3&amp;Retrieving!$B39,INDIRECT($H$3),0),MATCH(Retrieving!AR$27,INDIRECT($I$3),0)),0)</f>
        <v>0</v>
      </c>
      <c r="AS39" s="1">
        <f ca="1">IFERROR(INDEX(INDIRECT($G$3),MATCH(Retrieving!$C$2&amp;Retrieving!$C$3&amp;Retrieving!$B39,INDIRECT($H$3),0),MATCH(Retrieving!AS$27,INDIRECT($I$3),0)),0)</f>
        <v>0</v>
      </c>
      <c r="AT39" s="1">
        <f ca="1">IFERROR(INDEX(INDIRECT($G$3),MATCH(Retrieving!$C$2&amp;Retrieving!$C$3&amp;Retrieving!$B39,INDIRECT($H$3),0),MATCH(Retrieving!AT$27,INDIRECT($I$3),0)),0)</f>
        <v>0</v>
      </c>
      <c r="AU39" s="1">
        <f ca="1">IFERROR(INDEX(INDIRECT($G$3),MATCH(Retrieving!$C$2&amp;Retrieving!$C$3&amp;Retrieving!$B39,INDIRECT($H$3),0),MATCH(Retrieving!AU$27,INDIRECT($I$3),0)),0)</f>
        <v>0</v>
      </c>
      <c r="AV39" s="1">
        <f ca="1">IFERROR(INDEX(INDIRECT($G$3),MATCH(Retrieving!$C$2&amp;Retrieving!$C$3&amp;Retrieving!$B39,INDIRECT($H$3),0),MATCH(Retrieving!AV$27,INDIRECT($I$3),0)),0)</f>
        <v>0</v>
      </c>
      <c r="AW39" s="1">
        <f ca="1">IFERROR(INDEX(INDIRECT($G$3),MATCH(Retrieving!$C$2&amp;Retrieving!$C$3&amp;Retrieving!$B39,INDIRECT($H$3),0),MATCH(Retrieving!AW$27,INDIRECT($I$3),0)),0)</f>
        <v>0</v>
      </c>
      <c r="AX39" s="1">
        <f ca="1">IFERROR(INDEX(INDIRECT($G$3),MATCH(Retrieving!$C$2&amp;Retrieving!$C$3&amp;Retrieving!$B39,INDIRECT($H$3),0),MATCH(Retrieving!AX$27,INDIRECT($I$3),0)),0)</f>
        <v>0</v>
      </c>
      <c r="AY39" s="1">
        <f ca="1">IFERROR(INDEX(INDIRECT($G$3),MATCH(Retrieving!$C$2&amp;Retrieving!$C$3&amp;Retrieving!$B39,INDIRECT($H$3),0),MATCH(Retrieving!AY$27,INDIRECT($I$3),0)),0)</f>
        <v>0</v>
      </c>
      <c r="AZ39" s="1">
        <f ca="1">IFERROR(INDEX(INDIRECT($G$3),MATCH(Retrieving!$C$2&amp;Retrieving!$C$3&amp;Retrieving!$B39,INDIRECT($H$3),0),MATCH(Retrieving!AZ$27,INDIRECT($I$3),0)),0)</f>
        <v>0</v>
      </c>
    </row>
    <row r="40" spans="2:52" outlineLevel="1" x14ac:dyDescent="0.2">
      <c r="B40">
        <f t="shared" si="0"/>
        <v>2001</v>
      </c>
      <c r="C40" s="1">
        <f ca="1">IFERROR(INDEX(INDIRECT($G$3),MATCH(Retrieving!$C$2&amp;Retrieving!$C$3&amp;Retrieving!$B40,INDIRECT($H$3),0),MATCH(Retrieving!C$27,INDIRECT($I$3),0)),0)</f>
        <v>0</v>
      </c>
      <c r="D40" s="1">
        <f ca="1">IFERROR(INDEX(INDIRECT($G$3),MATCH(Retrieving!$C$2&amp;Retrieving!$C$3&amp;Retrieving!$B40,INDIRECT($H$3),0),MATCH(Retrieving!D$27,INDIRECT($I$3),0)),0)</f>
        <v>0</v>
      </c>
      <c r="E40" s="1">
        <f ca="1">IFERROR(INDEX(INDIRECT($G$3),MATCH(Retrieving!$C$2&amp;Retrieving!$C$3&amp;Retrieving!$B40,INDIRECT($H$3),0),MATCH(Retrieving!E$27,INDIRECT($I$3),0)),0)</f>
        <v>0</v>
      </c>
      <c r="F40" s="1">
        <f ca="1">IFERROR(INDEX(INDIRECT($G$3),MATCH(Retrieving!$C$2&amp;Retrieving!$C$3&amp;Retrieving!$B40,INDIRECT($H$3),0),MATCH(Retrieving!F$27,INDIRECT($I$3),0)),0)</f>
        <v>0</v>
      </c>
      <c r="G40" s="1">
        <f ca="1">IFERROR(INDEX(INDIRECT($G$3),MATCH(Retrieving!$C$2&amp;Retrieving!$C$3&amp;Retrieving!$B40,INDIRECT($H$3),0),MATCH(Retrieving!G$27,INDIRECT($I$3),0)),0)</f>
        <v>0</v>
      </c>
      <c r="H40" s="1">
        <f ca="1">IFERROR(INDEX(INDIRECT($G$3),MATCH(Retrieving!$C$2&amp;Retrieving!$C$3&amp;Retrieving!$B40,INDIRECT($H$3),0),MATCH(Retrieving!H$27,INDIRECT($I$3),0)),0)</f>
        <v>0</v>
      </c>
      <c r="I40" s="1">
        <f ca="1">IFERROR(INDEX(INDIRECT($G$3),MATCH(Retrieving!$C$2&amp;Retrieving!$C$3&amp;Retrieving!$B40,INDIRECT($H$3),0),MATCH(Retrieving!I$27,INDIRECT($I$3),0)),0)</f>
        <v>0</v>
      </c>
      <c r="J40" s="1">
        <f ca="1">IFERROR(INDEX(INDIRECT($G$3),MATCH(Retrieving!$C$2&amp;Retrieving!$C$3&amp;Retrieving!$B40,INDIRECT($H$3),0),MATCH(Retrieving!J$27,INDIRECT($I$3),0)),0)</f>
        <v>0</v>
      </c>
      <c r="K40" s="1">
        <f ca="1">IFERROR(INDEX(INDIRECT($G$3),MATCH(Retrieving!$C$2&amp;Retrieving!$C$3&amp;Retrieving!$B40,INDIRECT($H$3),0),MATCH(Retrieving!K$27,INDIRECT($I$3),0)),0)</f>
        <v>0</v>
      </c>
      <c r="L40" s="1">
        <f ca="1">IFERROR(INDEX(INDIRECT($G$3),MATCH(Retrieving!$C$2&amp;Retrieving!$C$3&amp;Retrieving!$B40,INDIRECT($H$3),0),MATCH(Retrieving!L$27,INDIRECT($I$3),0)),0)</f>
        <v>0</v>
      </c>
      <c r="M40" s="1">
        <f ca="1">IFERROR(INDEX(INDIRECT($G$3),MATCH(Retrieving!$C$2&amp;Retrieving!$C$3&amp;Retrieving!$B40,INDIRECT($H$3),0),MATCH(Retrieving!M$27,INDIRECT($I$3),0)),0)</f>
        <v>0</v>
      </c>
      <c r="N40" s="1">
        <f ca="1">IFERROR(INDEX(INDIRECT($G$3),MATCH(Retrieving!$C$2&amp;Retrieving!$C$3&amp;Retrieving!$B40,INDIRECT($H$3),0),MATCH(Retrieving!N$27,INDIRECT($I$3),0)),0)</f>
        <v>0</v>
      </c>
      <c r="O40" s="1">
        <f ca="1">IFERROR(INDEX(INDIRECT($G$3),MATCH(Retrieving!$C$2&amp;Retrieving!$C$3&amp;Retrieving!$B40,INDIRECT($H$3),0),MATCH(Retrieving!O$27,INDIRECT($I$3),0)),0)</f>
        <v>0</v>
      </c>
      <c r="P40" s="1">
        <f ca="1">IFERROR(INDEX(INDIRECT($G$3),MATCH(Retrieving!$C$2&amp;Retrieving!$C$3&amp;Retrieving!$B40,INDIRECT($H$3),0),MATCH(Retrieving!P$27,INDIRECT($I$3),0)),0)</f>
        <v>0</v>
      </c>
      <c r="Q40" s="1">
        <f ca="1">IFERROR(INDEX(INDIRECT($G$3),MATCH(Retrieving!$C$2&amp;Retrieving!$C$3&amp;Retrieving!$B40,INDIRECT($H$3),0),MATCH(Retrieving!Q$27,INDIRECT($I$3),0)),0)</f>
        <v>0</v>
      </c>
      <c r="R40" s="1">
        <f ca="1">IFERROR(INDEX(INDIRECT($G$3),MATCH(Retrieving!$C$2&amp;Retrieving!$C$3&amp;Retrieving!$B40,INDIRECT($H$3),0),MATCH(Retrieving!R$27,INDIRECT($I$3),0)),0)</f>
        <v>0</v>
      </c>
      <c r="S40" s="1">
        <f ca="1">IFERROR(INDEX(INDIRECT($G$3),MATCH(Retrieving!$C$2&amp;Retrieving!$C$3&amp;Retrieving!$B40,INDIRECT($H$3),0),MATCH(Retrieving!S$27,INDIRECT($I$3),0)),0)</f>
        <v>0</v>
      </c>
      <c r="T40" s="1">
        <f ca="1">IFERROR(INDEX(INDIRECT($G$3),MATCH(Retrieving!$C$2&amp;Retrieving!$C$3&amp;Retrieving!$B40,INDIRECT($H$3),0),MATCH(Retrieving!T$27,INDIRECT($I$3),0)),0)</f>
        <v>0</v>
      </c>
      <c r="U40" s="1">
        <f ca="1">IFERROR(INDEX(INDIRECT($G$3),MATCH(Retrieving!$C$2&amp;Retrieving!$C$3&amp;Retrieving!$B40,INDIRECT($H$3),0),MATCH(Retrieving!U$27,INDIRECT($I$3),0)),0)</f>
        <v>0</v>
      </c>
      <c r="V40" s="1">
        <f ca="1">IFERROR(INDEX(INDIRECT($G$3),MATCH(Retrieving!$C$2&amp;Retrieving!$C$3&amp;Retrieving!$B40,INDIRECT($H$3),0),MATCH(Retrieving!V$27,INDIRECT($I$3),0)),0)</f>
        <v>0</v>
      </c>
      <c r="W40" s="1">
        <f ca="1">IFERROR(INDEX(INDIRECT($G$3),MATCH(Retrieving!$C$2&amp;Retrieving!$C$3&amp;Retrieving!$B40,INDIRECT($H$3),0),MATCH(Retrieving!W$27,INDIRECT($I$3),0)),0)</f>
        <v>0</v>
      </c>
      <c r="X40" s="1">
        <f ca="1">IFERROR(INDEX(INDIRECT($G$3),MATCH(Retrieving!$C$2&amp;Retrieving!$C$3&amp;Retrieving!$B40,INDIRECT($H$3),0),MATCH(Retrieving!X$27,INDIRECT($I$3),0)),0)</f>
        <v>0</v>
      </c>
      <c r="Y40" s="1">
        <f ca="1">IFERROR(INDEX(INDIRECT($G$3),MATCH(Retrieving!$C$2&amp;Retrieving!$C$3&amp;Retrieving!$B40,INDIRECT($H$3),0),MATCH(Retrieving!Y$27,INDIRECT($I$3),0)),0)</f>
        <v>0</v>
      </c>
      <c r="Z40" s="1">
        <f ca="1">IFERROR(INDEX(INDIRECT($G$3),MATCH(Retrieving!$C$2&amp;Retrieving!$C$3&amp;Retrieving!$B40,INDIRECT($H$3),0),MATCH(Retrieving!Z$27,INDIRECT($I$3),0)),0)</f>
        <v>0</v>
      </c>
      <c r="AA40" s="1">
        <f ca="1">IFERROR(INDEX(INDIRECT($G$3),MATCH(Retrieving!$C$2&amp;Retrieving!$C$3&amp;Retrieving!$B40,INDIRECT($H$3),0),MATCH(Retrieving!AA$27,INDIRECT($I$3),0)),0)</f>
        <v>0</v>
      </c>
      <c r="AB40" s="1">
        <f ca="1">IFERROR(INDEX(INDIRECT($G$3),MATCH(Retrieving!$C$2&amp;Retrieving!$C$3&amp;Retrieving!$B40,INDIRECT($H$3),0),MATCH(Retrieving!AB$27,INDIRECT($I$3),0)),0)</f>
        <v>0</v>
      </c>
      <c r="AC40" s="1">
        <f ca="1">IFERROR(INDEX(INDIRECT($G$3),MATCH(Retrieving!$C$2&amp;Retrieving!$C$3&amp;Retrieving!$B40,INDIRECT($H$3),0),MATCH(Retrieving!AC$27,INDIRECT($I$3),0)),0)</f>
        <v>0</v>
      </c>
      <c r="AD40" s="1">
        <f ca="1">IFERROR(INDEX(INDIRECT($G$3),MATCH(Retrieving!$C$2&amp;Retrieving!$C$3&amp;Retrieving!$B40,INDIRECT($H$3),0),MATCH(Retrieving!AD$27,INDIRECT($I$3),0)),0)</f>
        <v>0</v>
      </c>
      <c r="AE40" s="1">
        <f ca="1">IFERROR(INDEX(INDIRECT($G$3),MATCH(Retrieving!$C$2&amp;Retrieving!$C$3&amp;Retrieving!$B40,INDIRECT($H$3),0),MATCH(Retrieving!AE$27,INDIRECT($I$3),0)),0)</f>
        <v>0</v>
      </c>
      <c r="AF40" s="1">
        <f ca="1">IFERROR(INDEX(INDIRECT($G$3),MATCH(Retrieving!$C$2&amp;Retrieving!$C$3&amp;Retrieving!$B40,INDIRECT($H$3),0),MATCH(Retrieving!AF$27,INDIRECT($I$3),0)),0)</f>
        <v>0</v>
      </c>
      <c r="AG40" s="1">
        <f ca="1">IFERROR(INDEX(INDIRECT($G$3),MATCH(Retrieving!$C$2&amp;Retrieving!$C$3&amp;Retrieving!$B40,INDIRECT($H$3),0),MATCH(Retrieving!AG$27,INDIRECT($I$3),0)),0)</f>
        <v>0</v>
      </c>
      <c r="AH40" s="1">
        <f ca="1">IFERROR(INDEX(INDIRECT($G$3),MATCH(Retrieving!$C$2&amp;Retrieving!$C$3&amp;Retrieving!$B40,INDIRECT($H$3),0),MATCH(Retrieving!AH$27,INDIRECT($I$3),0)),0)</f>
        <v>0</v>
      </c>
      <c r="AI40" s="1">
        <f ca="1">IFERROR(INDEX(INDIRECT($G$3),MATCH(Retrieving!$C$2&amp;Retrieving!$C$3&amp;Retrieving!$B40,INDIRECT($H$3),0),MATCH(Retrieving!AI$27,INDIRECT($I$3),0)),0)</f>
        <v>0</v>
      </c>
      <c r="AJ40" s="1">
        <f ca="1">IFERROR(INDEX(INDIRECT($G$3),MATCH(Retrieving!$C$2&amp;Retrieving!$C$3&amp;Retrieving!$B40,INDIRECT($H$3),0),MATCH(Retrieving!AJ$27,INDIRECT($I$3),0)),0)</f>
        <v>0</v>
      </c>
      <c r="AK40" s="1">
        <f ca="1">IFERROR(INDEX(INDIRECT($G$3),MATCH(Retrieving!$C$2&amp;Retrieving!$C$3&amp;Retrieving!$B40,INDIRECT($H$3),0),MATCH(Retrieving!AK$27,INDIRECT($I$3),0)),0)</f>
        <v>0</v>
      </c>
      <c r="AL40" s="1">
        <f ca="1">IFERROR(INDEX(INDIRECT($G$3),MATCH(Retrieving!$C$2&amp;Retrieving!$C$3&amp;Retrieving!$B40,INDIRECT($H$3),0),MATCH(Retrieving!AL$27,INDIRECT($I$3),0)),0)</f>
        <v>0</v>
      </c>
      <c r="AM40" s="1">
        <f ca="1">IFERROR(INDEX(INDIRECT($G$3),MATCH(Retrieving!$C$2&amp;Retrieving!$C$3&amp;Retrieving!$B40,INDIRECT($H$3),0),MATCH(Retrieving!AM$27,INDIRECT($I$3),0)),0)</f>
        <v>0</v>
      </c>
      <c r="AN40" s="1">
        <f ca="1">IFERROR(INDEX(INDIRECT($G$3),MATCH(Retrieving!$C$2&amp;Retrieving!$C$3&amp;Retrieving!$B40,INDIRECT($H$3),0),MATCH(Retrieving!AN$27,INDIRECT($I$3),0)),0)</f>
        <v>0</v>
      </c>
      <c r="AO40" s="1">
        <f ca="1">IFERROR(INDEX(INDIRECT($G$3),MATCH(Retrieving!$C$2&amp;Retrieving!$C$3&amp;Retrieving!$B40,INDIRECT($H$3),0),MATCH(Retrieving!AO$27,INDIRECT($I$3),0)),0)</f>
        <v>0</v>
      </c>
      <c r="AP40" s="1">
        <f ca="1">IFERROR(INDEX(INDIRECT($G$3),MATCH(Retrieving!$C$2&amp;Retrieving!$C$3&amp;Retrieving!$B40,INDIRECT($H$3),0),MATCH(Retrieving!AP$27,INDIRECT($I$3),0)),0)</f>
        <v>0</v>
      </c>
      <c r="AQ40" s="1">
        <f ca="1">IFERROR(INDEX(INDIRECT($G$3),MATCH(Retrieving!$C$2&amp;Retrieving!$C$3&amp;Retrieving!$B40,INDIRECT($H$3),0),MATCH(Retrieving!AQ$27,INDIRECT($I$3),0)),0)</f>
        <v>0</v>
      </c>
      <c r="AR40" s="1">
        <f ca="1">IFERROR(INDEX(INDIRECT($G$3),MATCH(Retrieving!$C$2&amp;Retrieving!$C$3&amp;Retrieving!$B40,INDIRECT($H$3),0),MATCH(Retrieving!AR$27,INDIRECT($I$3),0)),0)</f>
        <v>0</v>
      </c>
      <c r="AS40" s="1">
        <f ca="1">IFERROR(INDEX(INDIRECT($G$3),MATCH(Retrieving!$C$2&amp;Retrieving!$C$3&amp;Retrieving!$B40,INDIRECT($H$3),0),MATCH(Retrieving!AS$27,INDIRECT($I$3),0)),0)</f>
        <v>0</v>
      </c>
      <c r="AT40" s="1">
        <f ca="1">IFERROR(INDEX(INDIRECT($G$3),MATCH(Retrieving!$C$2&amp;Retrieving!$C$3&amp;Retrieving!$B40,INDIRECT($H$3),0),MATCH(Retrieving!AT$27,INDIRECT($I$3),0)),0)</f>
        <v>0</v>
      </c>
      <c r="AU40" s="1">
        <f ca="1">IFERROR(INDEX(INDIRECT($G$3),MATCH(Retrieving!$C$2&amp;Retrieving!$C$3&amp;Retrieving!$B40,INDIRECT($H$3),0),MATCH(Retrieving!AU$27,INDIRECT($I$3),0)),0)</f>
        <v>0</v>
      </c>
      <c r="AV40" s="1">
        <f ca="1">IFERROR(INDEX(INDIRECT($G$3),MATCH(Retrieving!$C$2&amp;Retrieving!$C$3&amp;Retrieving!$B40,INDIRECT($H$3),0),MATCH(Retrieving!AV$27,INDIRECT($I$3),0)),0)</f>
        <v>0</v>
      </c>
      <c r="AW40" s="1">
        <f ca="1">IFERROR(INDEX(INDIRECT($G$3),MATCH(Retrieving!$C$2&amp;Retrieving!$C$3&amp;Retrieving!$B40,INDIRECT($H$3),0),MATCH(Retrieving!AW$27,INDIRECT($I$3),0)),0)</f>
        <v>0</v>
      </c>
      <c r="AX40" s="1">
        <f ca="1">IFERROR(INDEX(INDIRECT($G$3),MATCH(Retrieving!$C$2&amp;Retrieving!$C$3&amp;Retrieving!$B40,INDIRECT($H$3),0),MATCH(Retrieving!AX$27,INDIRECT($I$3),0)),0)</f>
        <v>0</v>
      </c>
      <c r="AY40" s="1">
        <f ca="1">IFERROR(INDEX(INDIRECT($G$3),MATCH(Retrieving!$C$2&amp;Retrieving!$C$3&amp;Retrieving!$B40,INDIRECT($H$3),0),MATCH(Retrieving!AY$27,INDIRECT($I$3),0)),0)</f>
        <v>0</v>
      </c>
      <c r="AZ40" s="1">
        <f ca="1">IFERROR(INDEX(INDIRECT($G$3),MATCH(Retrieving!$C$2&amp;Retrieving!$C$3&amp;Retrieving!$B40,INDIRECT($H$3),0),MATCH(Retrieving!AZ$27,INDIRECT($I$3),0)),0)</f>
        <v>0</v>
      </c>
    </row>
    <row r="41" spans="2:52" outlineLevel="1" x14ac:dyDescent="0.2">
      <c r="B41">
        <f t="shared" si="0"/>
        <v>2002</v>
      </c>
      <c r="C41" s="1">
        <f ca="1">IFERROR(INDEX(INDIRECT($G$3),MATCH(Retrieving!$C$2&amp;Retrieving!$C$3&amp;Retrieving!$B41,INDIRECT($H$3),0),MATCH(Retrieving!C$27,INDIRECT($I$3),0)),0)</f>
        <v>0</v>
      </c>
      <c r="D41" s="1">
        <f ca="1">IFERROR(INDEX(INDIRECT($G$3),MATCH(Retrieving!$C$2&amp;Retrieving!$C$3&amp;Retrieving!$B41,INDIRECT($H$3),0),MATCH(Retrieving!D$27,INDIRECT($I$3),0)),0)</f>
        <v>0</v>
      </c>
      <c r="E41" s="1">
        <f ca="1">IFERROR(INDEX(INDIRECT($G$3),MATCH(Retrieving!$C$2&amp;Retrieving!$C$3&amp;Retrieving!$B41,INDIRECT($H$3),0),MATCH(Retrieving!E$27,INDIRECT($I$3),0)),0)</f>
        <v>0</v>
      </c>
      <c r="F41" s="1">
        <f ca="1">IFERROR(INDEX(INDIRECT($G$3),MATCH(Retrieving!$C$2&amp;Retrieving!$C$3&amp;Retrieving!$B41,INDIRECT($H$3),0),MATCH(Retrieving!F$27,INDIRECT($I$3),0)),0)</f>
        <v>0</v>
      </c>
      <c r="G41" s="1">
        <f ca="1">IFERROR(INDEX(INDIRECT($G$3),MATCH(Retrieving!$C$2&amp;Retrieving!$C$3&amp;Retrieving!$B41,INDIRECT($H$3),0),MATCH(Retrieving!G$27,INDIRECT($I$3),0)),0)</f>
        <v>0</v>
      </c>
      <c r="H41" s="1">
        <f ca="1">IFERROR(INDEX(INDIRECT($G$3),MATCH(Retrieving!$C$2&amp;Retrieving!$C$3&amp;Retrieving!$B41,INDIRECT($H$3),0),MATCH(Retrieving!H$27,INDIRECT($I$3),0)),0)</f>
        <v>0</v>
      </c>
      <c r="I41" s="1">
        <f ca="1">IFERROR(INDEX(INDIRECT($G$3),MATCH(Retrieving!$C$2&amp;Retrieving!$C$3&amp;Retrieving!$B41,INDIRECT($H$3),0),MATCH(Retrieving!I$27,INDIRECT($I$3),0)),0)</f>
        <v>0</v>
      </c>
      <c r="J41" s="1">
        <f ca="1">IFERROR(INDEX(INDIRECT($G$3),MATCH(Retrieving!$C$2&amp;Retrieving!$C$3&amp;Retrieving!$B41,INDIRECT($H$3),0),MATCH(Retrieving!J$27,INDIRECT($I$3),0)),0)</f>
        <v>0</v>
      </c>
      <c r="K41" s="1">
        <f ca="1">IFERROR(INDEX(INDIRECT($G$3),MATCH(Retrieving!$C$2&amp;Retrieving!$C$3&amp;Retrieving!$B41,INDIRECT($H$3),0),MATCH(Retrieving!K$27,INDIRECT($I$3),0)),0)</f>
        <v>0</v>
      </c>
      <c r="L41" s="1">
        <f ca="1">IFERROR(INDEX(INDIRECT($G$3),MATCH(Retrieving!$C$2&amp;Retrieving!$C$3&amp;Retrieving!$B41,INDIRECT($H$3),0),MATCH(Retrieving!L$27,INDIRECT($I$3),0)),0)</f>
        <v>0</v>
      </c>
      <c r="M41" s="1">
        <f ca="1">IFERROR(INDEX(INDIRECT($G$3),MATCH(Retrieving!$C$2&amp;Retrieving!$C$3&amp;Retrieving!$B41,INDIRECT($H$3),0),MATCH(Retrieving!M$27,INDIRECT($I$3),0)),0)</f>
        <v>0</v>
      </c>
      <c r="N41" s="1">
        <f ca="1">IFERROR(INDEX(INDIRECT($G$3),MATCH(Retrieving!$C$2&amp;Retrieving!$C$3&amp;Retrieving!$B41,INDIRECT($H$3),0),MATCH(Retrieving!N$27,INDIRECT($I$3),0)),0)</f>
        <v>0</v>
      </c>
      <c r="O41" s="1">
        <f ca="1">IFERROR(INDEX(INDIRECT($G$3),MATCH(Retrieving!$C$2&amp;Retrieving!$C$3&amp;Retrieving!$B41,INDIRECT($H$3),0),MATCH(Retrieving!O$27,INDIRECT($I$3),0)),0)</f>
        <v>0</v>
      </c>
      <c r="P41" s="1">
        <f ca="1">IFERROR(INDEX(INDIRECT($G$3),MATCH(Retrieving!$C$2&amp;Retrieving!$C$3&amp;Retrieving!$B41,INDIRECT($H$3),0),MATCH(Retrieving!P$27,INDIRECT($I$3),0)),0)</f>
        <v>0</v>
      </c>
      <c r="Q41" s="1">
        <f ca="1">IFERROR(INDEX(INDIRECT($G$3),MATCH(Retrieving!$C$2&amp;Retrieving!$C$3&amp;Retrieving!$B41,INDIRECT($H$3),0),MATCH(Retrieving!Q$27,INDIRECT($I$3),0)),0)</f>
        <v>0</v>
      </c>
      <c r="R41" s="1">
        <f ca="1">IFERROR(INDEX(INDIRECT($G$3),MATCH(Retrieving!$C$2&amp;Retrieving!$C$3&amp;Retrieving!$B41,INDIRECT($H$3),0),MATCH(Retrieving!R$27,INDIRECT($I$3),0)),0)</f>
        <v>0</v>
      </c>
      <c r="S41" s="1">
        <f ca="1">IFERROR(INDEX(INDIRECT($G$3),MATCH(Retrieving!$C$2&amp;Retrieving!$C$3&amp;Retrieving!$B41,INDIRECT($H$3),0),MATCH(Retrieving!S$27,INDIRECT($I$3),0)),0)</f>
        <v>0</v>
      </c>
      <c r="T41" s="1">
        <f ca="1">IFERROR(INDEX(INDIRECT($G$3),MATCH(Retrieving!$C$2&amp;Retrieving!$C$3&amp;Retrieving!$B41,INDIRECT($H$3),0),MATCH(Retrieving!T$27,INDIRECT($I$3),0)),0)</f>
        <v>0</v>
      </c>
      <c r="U41" s="1">
        <f ca="1">IFERROR(INDEX(INDIRECT($G$3),MATCH(Retrieving!$C$2&amp;Retrieving!$C$3&amp;Retrieving!$B41,INDIRECT($H$3),0),MATCH(Retrieving!U$27,INDIRECT($I$3),0)),0)</f>
        <v>0</v>
      </c>
      <c r="V41" s="1">
        <f ca="1">IFERROR(INDEX(INDIRECT($G$3),MATCH(Retrieving!$C$2&amp;Retrieving!$C$3&amp;Retrieving!$B41,INDIRECT($H$3),0),MATCH(Retrieving!V$27,INDIRECT($I$3),0)),0)</f>
        <v>0</v>
      </c>
      <c r="W41" s="1">
        <f ca="1">IFERROR(INDEX(INDIRECT($G$3),MATCH(Retrieving!$C$2&amp;Retrieving!$C$3&amp;Retrieving!$B41,INDIRECT($H$3),0),MATCH(Retrieving!W$27,INDIRECT($I$3),0)),0)</f>
        <v>0</v>
      </c>
      <c r="X41" s="1">
        <f ca="1">IFERROR(INDEX(INDIRECT($G$3),MATCH(Retrieving!$C$2&amp;Retrieving!$C$3&amp;Retrieving!$B41,INDIRECT($H$3),0),MATCH(Retrieving!X$27,INDIRECT($I$3),0)),0)</f>
        <v>0</v>
      </c>
      <c r="Y41" s="1">
        <f ca="1">IFERROR(INDEX(INDIRECT($G$3),MATCH(Retrieving!$C$2&amp;Retrieving!$C$3&amp;Retrieving!$B41,INDIRECT($H$3),0),MATCH(Retrieving!Y$27,INDIRECT($I$3),0)),0)</f>
        <v>0</v>
      </c>
      <c r="Z41" s="1">
        <f ca="1">IFERROR(INDEX(INDIRECT($G$3),MATCH(Retrieving!$C$2&amp;Retrieving!$C$3&amp;Retrieving!$B41,INDIRECT($H$3),0),MATCH(Retrieving!Z$27,INDIRECT($I$3),0)),0)</f>
        <v>0</v>
      </c>
      <c r="AA41" s="1">
        <f ca="1">IFERROR(INDEX(INDIRECT($G$3),MATCH(Retrieving!$C$2&amp;Retrieving!$C$3&amp;Retrieving!$B41,INDIRECT($H$3),0),MATCH(Retrieving!AA$27,INDIRECT($I$3),0)),0)</f>
        <v>0</v>
      </c>
      <c r="AB41" s="1">
        <f ca="1">IFERROR(INDEX(INDIRECT($G$3),MATCH(Retrieving!$C$2&amp;Retrieving!$C$3&amp;Retrieving!$B41,INDIRECT($H$3),0),MATCH(Retrieving!AB$27,INDIRECT($I$3),0)),0)</f>
        <v>0</v>
      </c>
      <c r="AC41" s="1">
        <f ca="1">IFERROR(INDEX(INDIRECT($G$3),MATCH(Retrieving!$C$2&amp;Retrieving!$C$3&amp;Retrieving!$B41,INDIRECT($H$3),0),MATCH(Retrieving!AC$27,INDIRECT($I$3),0)),0)</f>
        <v>0</v>
      </c>
      <c r="AD41" s="1">
        <f ca="1">IFERROR(INDEX(INDIRECT($G$3),MATCH(Retrieving!$C$2&amp;Retrieving!$C$3&amp;Retrieving!$B41,INDIRECT($H$3),0),MATCH(Retrieving!AD$27,INDIRECT($I$3),0)),0)</f>
        <v>0</v>
      </c>
      <c r="AE41" s="1">
        <f ca="1">IFERROR(INDEX(INDIRECT($G$3),MATCH(Retrieving!$C$2&amp;Retrieving!$C$3&amp;Retrieving!$B41,INDIRECT($H$3),0),MATCH(Retrieving!AE$27,INDIRECT($I$3),0)),0)</f>
        <v>0</v>
      </c>
      <c r="AF41" s="1">
        <f ca="1">IFERROR(INDEX(INDIRECT($G$3),MATCH(Retrieving!$C$2&amp;Retrieving!$C$3&amp;Retrieving!$B41,INDIRECT($H$3),0),MATCH(Retrieving!AF$27,INDIRECT($I$3),0)),0)</f>
        <v>0</v>
      </c>
      <c r="AG41" s="1">
        <f ca="1">IFERROR(INDEX(INDIRECT($G$3),MATCH(Retrieving!$C$2&amp;Retrieving!$C$3&amp;Retrieving!$B41,INDIRECT($H$3),0),MATCH(Retrieving!AG$27,INDIRECT($I$3),0)),0)</f>
        <v>0</v>
      </c>
      <c r="AH41" s="1">
        <f ca="1">IFERROR(INDEX(INDIRECT($G$3),MATCH(Retrieving!$C$2&amp;Retrieving!$C$3&amp;Retrieving!$B41,INDIRECT($H$3),0),MATCH(Retrieving!AH$27,INDIRECT($I$3),0)),0)</f>
        <v>0</v>
      </c>
      <c r="AI41" s="1">
        <f ca="1">IFERROR(INDEX(INDIRECT($G$3),MATCH(Retrieving!$C$2&amp;Retrieving!$C$3&amp;Retrieving!$B41,INDIRECT($H$3),0),MATCH(Retrieving!AI$27,INDIRECT($I$3),0)),0)</f>
        <v>0</v>
      </c>
      <c r="AJ41" s="1">
        <f ca="1">IFERROR(INDEX(INDIRECT($G$3),MATCH(Retrieving!$C$2&amp;Retrieving!$C$3&amp;Retrieving!$B41,INDIRECT($H$3),0),MATCH(Retrieving!AJ$27,INDIRECT($I$3),0)),0)</f>
        <v>0</v>
      </c>
      <c r="AK41" s="1">
        <f ca="1">IFERROR(INDEX(INDIRECT($G$3),MATCH(Retrieving!$C$2&amp;Retrieving!$C$3&amp;Retrieving!$B41,INDIRECT($H$3),0),MATCH(Retrieving!AK$27,INDIRECT($I$3),0)),0)</f>
        <v>0</v>
      </c>
      <c r="AL41" s="1">
        <f ca="1">IFERROR(INDEX(INDIRECT($G$3),MATCH(Retrieving!$C$2&amp;Retrieving!$C$3&amp;Retrieving!$B41,INDIRECT($H$3),0),MATCH(Retrieving!AL$27,INDIRECT($I$3),0)),0)</f>
        <v>0</v>
      </c>
      <c r="AM41" s="1">
        <f ca="1">IFERROR(INDEX(INDIRECT($G$3),MATCH(Retrieving!$C$2&amp;Retrieving!$C$3&amp;Retrieving!$B41,INDIRECT($H$3),0),MATCH(Retrieving!AM$27,INDIRECT($I$3),0)),0)</f>
        <v>0</v>
      </c>
      <c r="AN41" s="1">
        <f ca="1">IFERROR(INDEX(INDIRECT($G$3),MATCH(Retrieving!$C$2&amp;Retrieving!$C$3&amp;Retrieving!$B41,INDIRECT($H$3),0),MATCH(Retrieving!AN$27,INDIRECT($I$3),0)),0)</f>
        <v>0</v>
      </c>
      <c r="AO41" s="1">
        <f ca="1">IFERROR(INDEX(INDIRECT($G$3),MATCH(Retrieving!$C$2&amp;Retrieving!$C$3&amp;Retrieving!$B41,INDIRECT($H$3),0),MATCH(Retrieving!AO$27,INDIRECT($I$3),0)),0)</f>
        <v>0</v>
      </c>
      <c r="AP41" s="1">
        <f ca="1">IFERROR(INDEX(INDIRECT($G$3),MATCH(Retrieving!$C$2&amp;Retrieving!$C$3&amp;Retrieving!$B41,INDIRECT($H$3),0),MATCH(Retrieving!AP$27,INDIRECT($I$3),0)),0)</f>
        <v>0</v>
      </c>
      <c r="AQ41" s="1">
        <f ca="1">IFERROR(INDEX(INDIRECT($G$3),MATCH(Retrieving!$C$2&amp;Retrieving!$C$3&amp;Retrieving!$B41,INDIRECT($H$3),0),MATCH(Retrieving!AQ$27,INDIRECT($I$3),0)),0)</f>
        <v>0</v>
      </c>
      <c r="AR41" s="1">
        <f ca="1">IFERROR(INDEX(INDIRECT($G$3),MATCH(Retrieving!$C$2&amp;Retrieving!$C$3&amp;Retrieving!$B41,INDIRECT($H$3),0),MATCH(Retrieving!AR$27,INDIRECT($I$3),0)),0)</f>
        <v>0</v>
      </c>
      <c r="AS41" s="1">
        <f ca="1">IFERROR(INDEX(INDIRECT($G$3),MATCH(Retrieving!$C$2&amp;Retrieving!$C$3&amp;Retrieving!$B41,INDIRECT($H$3),0),MATCH(Retrieving!AS$27,INDIRECT($I$3),0)),0)</f>
        <v>0</v>
      </c>
      <c r="AT41" s="1">
        <f ca="1">IFERROR(INDEX(INDIRECT($G$3),MATCH(Retrieving!$C$2&amp;Retrieving!$C$3&amp;Retrieving!$B41,INDIRECT($H$3),0),MATCH(Retrieving!AT$27,INDIRECT($I$3),0)),0)</f>
        <v>0</v>
      </c>
      <c r="AU41" s="1">
        <f ca="1">IFERROR(INDEX(INDIRECT($G$3),MATCH(Retrieving!$C$2&amp;Retrieving!$C$3&amp;Retrieving!$B41,INDIRECT($H$3),0),MATCH(Retrieving!AU$27,INDIRECT($I$3),0)),0)</f>
        <v>0</v>
      </c>
      <c r="AV41" s="1">
        <f ca="1">IFERROR(INDEX(INDIRECT($G$3),MATCH(Retrieving!$C$2&amp;Retrieving!$C$3&amp;Retrieving!$B41,INDIRECT($H$3),0),MATCH(Retrieving!AV$27,INDIRECT($I$3),0)),0)</f>
        <v>0</v>
      </c>
      <c r="AW41" s="1">
        <f ca="1">IFERROR(INDEX(INDIRECT($G$3),MATCH(Retrieving!$C$2&amp;Retrieving!$C$3&amp;Retrieving!$B41,INDIRECT($H$3),0),MATCH(Retrieving!AW$27,INDIRECT($I$3),0)),0)</f>
        <v>0</v>
      </c>
      <c r="AX41" s="1">
        <f ca="1">IFERROR(INDEX(INDIRECT($G$3),MATCH(Retrieving!$C$2&amp;Retrieving!$C$3&amp;Retrieving!$B41,INDIRECT($H$3),0),MATCH(Retrieving!AX$27,INDIRECT($I$3),0)),0)</f>
        <v>0</v>
      </c>
      <c r="AY41" s="1">
        <f ca="1">IFERROR(INDEX(INDIRECT($G$3),MATCH(Retrieving!$C$2&amp;Retrieving!$C$3&amp;Retrieving!$B41,INDIRECT($H$3),0),MATCH(Retrieving!AY$27,INDIRECT($I$3),0)),0)</f>
        <v>0</v>
      </c>
      <c r="AZ41" s="1">
        <f ca="1">IFERROR(INDEX(INDIRECT($G$3),MATCH(Retrieving!$C$2&amp;Retrieving!$C$3&amp;Retrieving!$B41,INDIRECT($H$3),0),MATCH(Retrieving!AZ$27,INDIRECT($I$3),0)),0)</f>
        <v>0</v>
      </c>
    </row>
    <row r="42" spans="2:52" outlineLevel="1" x14ac:dyDescent="0.2">
      <c r="B42">
        <f t="shared" si="0"/>
        <v>2003</v>
      </c>
      <c r="C42" s="1">
        <f ca="1">IFERROR(INDEX(INDIRECT($G$3),MATCH(Retrieving!$C$2&amp;Retrieving!$C$3&amp;Retrieving!$B42,INDIRECT($H$3),0),MATCH(Retrieving!C$27,INDIRECT($I$3),0)),0)</f>
        <v>0</v>
      </c>
      <c r="D42" s="1">
        <f ca="1">IFERROR(INDEX(INDIRECT($G$3),MATCH(Retrieving!$C$2&amp;Retrieving!$C$3&amp;Retrieving!$B42,INDIRECT($H$3),0),MATCH(Retrieving!D$27,INDIRECT($I$3),0)),0)</f>
        <v>0</v>
      </c>
      <c r="E42" s="1">
        <f ca="1">IFERROR(INDEX(INDIRECT($G$3),MATCH(Retrieving!$C$2&amp;Retrieving!$C$3&amp;Retrieving!$B42,INDIRECT($H$3),0),MATCH(Retrieving!E$27,INDIRECT($I$3),0)),0)</f>
        <v>0</v>
      </c>
      <c r="F42" s="1">
        <f ca="1">IFERROR(INDEX(INDIRECT($G$3),MATCH(Retrieving!$C$2&amp;Retrieving!$C$3&amp;Retrieving!$B42,INDIRECT($H$3),0),MATCH(Retrieving!F$27,INDIRECT($I$3),0)),0)</f>
        <v>0</v>
      </c>
      <c r="G42" s="1">
        <f ca="1">IFERROR(INDEX(INDIRECT($G$3),MATCH(Retrieving!$C$2&amp;Retrieving!$C$3&amp;Retrieving!$B42,INDIRECT($H$3),0),MATCH(Retrieving!G$27,INDIRECT($I$3),0)),0)</f>
        <v>0</v>
      </c>
      <c r="H42" s="1">
        <f ca="1">IFERROR(INDEX(INDIRECT($G$3),MATCH(Retrieving!$C$2&amp;Retrieving!$C$3&amp;Retrieving!$B42,INDIRECT($H$3),0),MATCH(Retrieving!H$27,INDIRECT($I$3),0)),0)</f>
        <v>0</v>
      </c>
      <c r="I42" s="1">
        <f ca="1">IFERROR(INDEX(INDIRECT($G$3),MATCH(Retrieving!$C$2&amp;Retrieving!$C$3&amp;Retrieving!$B42,INDIRECT($H$3),0),MATCH(Retrieving!I$27,INDIRECT($I$3),0)),0)</f>
        <v>0</v>
      </c>
      <c r="J42" s="1">
        <f ca="1">IFERROR(INDEX(INDIRECT($G$3),MATCH(Retrieving!$C$2&amp;Retrieving!$C$3&amp;Retrieving!$B42,INDIRECT($H$3),0),MATCH(Retrieving!J$27,INDIRECT($I$3),0)),0)</f>
        <v>0</v>
      </c>
      <c r="K42" s="1">
        <f ca="1">IFERROR(INDEX(INDIRECT($G$3),MATCH(Retrieving!$C$2&amp;Retrieving!$C$3&amp;Retrieving!$B42,INDIRECT($H$3),0),MATCH(Retrieving!K$27,INDIRECT($I$3),0)),0)</f>
        <v>0</v>
      </c>
      <c r="L42" s="1">
        <f ca="1">IFERROR(INDEX(INDIRECT($G$3),MATCH(Retrieving!$C$2&amp;Retrieving!$C$3&amp;Retrieving!$B42,INDIRECT($H$3),0),MATCH(Retrieving!L$27,INDIRECT($I$3),0)),0)</f>
        <v>0</v>
      </c>
      <c r="M42" s="1">
        <f ca="1">IFERROR(INDEX(INDIRECT($G$3),MATCH(Retrieving!$C$2&amp;Retrieving!$C$3&amp;Retrieving!$B42,INDIRECT($H$3),0),MATCH(Retrieving!M$27,INDIRECT($I$3),0)),0)</f>
        <v>0</v>
      </c>
      <c r="N42" s="1">
        <f ca="1">IFERROR(INDEX(INDIRECT($G$3),MATCH(Retrieving!$C$2&amp;Retrieving!$C$3&amp;Retrieving!$B42,INDIRECT($H$3),0),MATCH(Retrieving!N$27,INDIRECT($I$3),0)),0)</f>
        <v>0</v>
      </c>
      <c r="O42" s="1">
        <f ca="1">IFERROR(INDEX(INDIRECT($G$3),MATCH(Retrieving!$C$2&amp;Retrieving!$C$3&amp;Retrieving!$B42,INDIRECT($H$3),0),MATCH(Retrieving!O$27,INDIRECT($I$3),0)),0)</f>
        <v>0</v>
      </c>
      <c r="P42" s="1">
        <f ca="1">IFERROR(INDEX(INDIRECT($G$3),MATCH(Retrieving!$C$2&amp;Retrieving!$C$3&amp;Retrieving!$B42,INDIRECT($H$3),0),MATCH(Retrieving!P$27,INDIRECT($I$3),0)),0)</f>
        <v>0</v>
      </c>
      <c r="Q42" s="1">
        <f ca="1">IFERROR(INDEX(INDIRECT($G$3),MATCH(Retrieving!$C$2&amp;Retrieving!$C$3&amp;Retrieving!$B42,INDIRECT($H$3),0),MATCH(Retrieving!Q$27,INDIRECT($I$3),0)),0)</f>
        <v>0</v>
      </c>
      <c r="R42" s="1">
        <f ca="1">IFERROR(INDEX(INDIRECT($G$3),MATCH(Retrieving!$C$2&amp;Retrieving!$C$3&amp;Retrieving!$B42,INDIRECT($H$3),0),MATCH(Retrieving!R$27,INDIRECT($I$3),0)),0)</f>
        <v>0</v>
      </c>
      <c r="S42" s="1">
        <f ca="1">IFERROR(INDEX(INDIRECT($G$3),MATCH(Retrieving!$C$2&amp;Retrieving!$C$3&amp;Retrieving!$B42,INDIRECT($H$3),0),MATCH(Retrieving!S$27,INDIRECT($I$3),0)),0)</f>
        <v>0</v>
      </c>
      <c r="T42" s="1">
        <f ca="1">IFERROR(INDEX(INDIRECT($G$3),MATCH(Retrieving!$C$2&amp;Retrieving!$C$3&amp;Retrieving!$B42,INDIRECT($H$3),0),MATCH(Retrieving!T$27,INDIRECT($I$3),0)),0)</f>
        <v>0</v>
      </c>
      <c r="U42" s="1">
        <f ca="1">IFERROR(INDEX(INDIRECT($G$3),MATCH(Retrieving!$C$2&amp;Retrieving!$C$3&amp;Retrieving!$B42,INDIRECT($H$3),0),MATCH(Retrieving!U$27,INDIRECT($I$3),0)),0)</f>
        <v>0</v>
      </c>
      <c r="V42" s="1">
        <f ca="1">IFERROR(INDEX(INDIRECT($G$3),MATCH(Retrieving!$C$2&amp;Retrieving!$C$3&amp;Retrieving!$B42,INDIRECT($H$3),0),MATCH(Retrieving!V$27,INDIRECT($I$3),0)),0)</f>
        <v>0</v>
      </c>
      <c r="W42" s="1">
        <f ca="1">IFERROR(INDEX(INDIRECT($G$3),MATCH(Retrieving!$C$2&amp;Retrieving!$C$3&amp;Retrieving!$B42,INDIRECT($H$3),0),MATCH(Retrieving!W$27,INDIRECT($I$3),0)),0)</f>
        <v>0</v>
      </c>
      <c r="X42" s="1">
        <f ca="1">IFERROR(INDEX(INDIRECT($G$3),MATCH(Retrieving!$C$2&amp;Retrieving!$C$3&amp;Retrieving!$B42,INDIRECT($H$3),0),MATCH(Retrieving!X$27,INDIRECT($I$3),0)),0)</f>
        <v>0</v>
      </c>
      <c r="Y42" s="1">
        <f ca="1">IFERROR(INDEX(INDIRECT($G$3),MATCH(Retrieving!$C$2&amp;Retrieving!$C$3&amp;Retrieving!$B42,INDIRECT($H$3),0),MATCH(Retrieving!Y$27,INDIRECT($I$3),0)),0)</f>
        <v>0</v>
      </c>
      <c r="Z42" s="1">
        <f ca="1">IFERROR(INDEX(INDIRECT($G$3),MATCH(Retrieving!$C$2&amp;Retrieving!$C$3&amp;Retrieving!$B42,INDIRECT($H$3),0),MATCH(Retrieving!Z$27,INDIRECT($I$3),0)),0)</f>
        <v>0</v>
      </c>
      <c r="AA42" s="1">
        <f ca="1">IFERROR(INDEX(INDIRECT($G$3),MATCH(Retrieving!$C$2&amp;Retrieving!$C$3&amp;Retrieving!$B42,INDIRECT($H$3),0),MATCH(Retrieving!AA$27,INDIRECT($I$3),0)),0)</f>
        <v>0</v>
      </c>
      <c r="AB42" s="1">
        <f ca="1">IFERROR(INDEX(INDIRECT($G$3),MATCH(Retrieving!$C$2&amp;Retrieving!$C$3&amp;Retrieving!$B42,INDIRECT($H$3),0),MATCH(Retrieving!AB$27,INDIRECT($I$3),0)),0)</f>
        <v>0</v>
      </c>
      <c r="AC42" s="1">
        <f ca="1">IFERROR(INDEX(INDIRECT($G$3),MATCH(Retrieving!$C$2&amp;Retrieving!$C$3&amp;Retrieving!$B42,INDIRECT($H$3),0),MATCH(Retrieving!AC$27,INDIRECT($I$3),0)),0)</f>
        <v>0</v>
      </c>
      <c r="AD42" s="1">
        <f ca="1">IFERROR(INDEX(INDIRECT($G$3),MATCH(Retrieving!$C$2&amp;Retrieving!$C$3&amp;Retrieving!$B42,INDIRECT($H$3),0),MATCH(Retrieving!AD$27,INDIRECT($I$3),0)),0)</f>
        <v>0</v>
      </c>
      <c r="AE42" s="1">
        <f ca="1">IFERROR(INDEX(INDIRECT($G$3),MATCH(Retrieving!$C$2&amp;Retrieving!$C$3&amp;Retrieving!$B42,INDIRECT($H$3),0),MATCH(Retrieving!AE$27,INDIRECT($I$3),0)),0)</f>
        <v>0</v>
      </c>
      <c r="AF42" s="1">
        <f ca="1">IFERROR(INDEX(INDIRECT($G$3),MATCH(Retrieving!$C$2&amp;Retrieving!$C$3&amp;Retrieving!$B42,INDIRECT($H$3),0),MATCH(Retrieving!AF$27,INDIRECT($I$3),0)),0)</f>
        <v>0</v>
      </c>
      <c r="AG42" s="1">
        <f ca="1">IFERROR(INDEX(INDIRECT($G$3),MATCH(Retrieving!$C$2&amp;Retrieving!$C$3&amp;Retrieving!$B42,INDIRECT($H$3),0),MATCH(Retrieving!AG$27,INDIRECT($I$3),0)),0)</f>
        <v>0</v>
      </c>
      <c r="AH42" s="1">
        <f ca="1">IFERROR(INDEX(INDIRECT($G$3),MATCH(Retrieving!$C$2&amp;Retrieving!$C$3&amp;Retrieving!$B42,INDIRECT($H$3),0),MATCH(Retrieving!AH$27,INDIRECT($I$3),0)),0)</f>
        <v>0</v>
      </c>
      <c r="AI42" s="1">
        <f ca="1">IFERROR(INDEX(INDIRECT($G$3),MATCH(Retrieving!$C$2&amp;Retrieving!$C$3&amp;Retrieving!$B42,INDIRECT($H$3),0),MATCH(Retrieving!AI$27,INDIRECT($I$3),0)),0)</f>
        <v>0</v>
      </c>
      <c r="AJ42" s="1">
        <f ca="1">IFERROR(INDEX(INDIRECT($G$3),MATCH(Retrieving!$C$2&amp;Retrieving!$C$3&amp;Retrieving!$B42,INDIRECT($H$3),0),MATCH(Retrieving!AJ$27,INDIRECT($I$3),0)),0)</f>
        <v>0</v>
      </c>
      <c r="AK42" s="1">
        <f ca="1">IFERROR(INDEX(INDIRECT($G$3),MATCH(Retrieving!$C$2&amp;Retrieving!$C$3&amp;Retrieving!$B42,INDIRECT($H$3),0),MATCH(Retrieving!AK$27,INDIRECT($I$3),0)),0)</f>
        <v>0</v>
      </c>
      <c r="AL42" s="1">
        <f ca="1">IFERROR(INDEX(INDIRECT($G$3),MATCH(Retrieving!$C$2&amp;Retrieving!$C$3&amp;Retrieving!$B42,INDIRECT($H$3),0),MATCH(Retrieving!AL$27,INDIRECT($I$3),0)),0)</f>
        <v>0</v>
      </c>
      <c r="AM42" s="1">
        <f ca="1">IFERROR(INDEX(INDIRECT($G$3),MATCH(Retrieving!$C$2&amp;Retrieving!$C$3&amp;Retrieving!$B42,INDIRECT($H$3),0),MATCH(Retrieving!AM$27,INDIRECT($I$3),0)),0)</f>
        <v>0</v>
      </c>
      <c r="AN42" s="1">
        <f ca="1">IFERROR(INDEX(INDIRECT($G$3),MATCH(Retrieving!$C$2&amp;Retrieving!$C$3&amp;Retrieving!$B42,INDIRECT($H$3),0),MATCH(Retrieving!AN$27,INDIRECT($I$3),0)),0)</f>
        <v>0</v>
      </c>
      <c r="AO42" s="1">
        <f ca="1">IFERROR(INDEX(INDIRECT($G$3),MATCH(Retrieving!$C$2&amp;Retrieving!$C$3&amp;Retrieving!$B42,INDIRECT($H$3),0),MATCH(Retrieving!AO$27,INDIRECT($I$3),0)),0)</f>
        <v>0</v>
      </c>
      <c r="AP42" s="1">
        <f ca="1">IFERROR(INDEX(INDIRECT($G$3),MATCH(Retrieving!$C$2&amp;Retrieving!$C$3&amp;Retrieving!$B42,INDIRECT($H$3),0),MATCH(Retrieving!AP$27,INDIRECT($I$3),0)),0)</f>
        <v>0</v>
      </c>
      <c r="AQ42" s="1">
        <f ca="1">IFERROR(INDEX(INDIRECT($G$3),MATCH(Retrieving!$C$2&amp;Retrieving!$C$3&amp;Retrieving!$B42,INDIRECT($H$3),0),MATCH(Retrieving!AQ$27,INDIRECT($I$3),0)),0)</f>
        <v>0</v>
      </c>
      <c r="AR42" s="1">
        <f ca="1">IFERROR(INDEX(INDIRECT($G$3),MATCH(Retrieving!$C$2&amp;Retrieving!$C$3&amp;Retrieving!$B42,INDIRECT($H$3),0),MATCH(Retrieving!AR$27,INDIRECT($I$3),0)),0)</f>
        <v>0</v>
      </c>
      <c r="AS42" s="1">
        <f ca="1">IFERROR(INDEX(INDIRECT($G$3),MATCH(Retrieving!$C$2&amp;Retrieving!$C$3&amp;Retrieving!$B42,INDIRECT($H$3),0),MATCH(Retrieving!AS$27,INDIRECT($I$3),0)),0)</f>
        <v>0</v>
      </c>
      <c r="AT42" s="1">
        <f ca="1">IFERROR(INDEX(INDIRECT($G$3),MATCH(Retrieving!$C$2&amp;Retrieving!$C$3&amp;Retrieving!$B42,INDIRECT($H$3),0),MATCH(Retrieving!AT$27,INDIRECT($I$3),0)),0)</f>
        <v>0</v>
      </c>
      <c r="AU42" s="1">
        <f ca="1">IFERROR(INDEX(INDIRECT($G$3),MATCH(Retrieving!$C$2&amp;Retrieving!$C$3&amp;Retrieving!$B42,INDIRECT($H$3),0),MATCH(Retrieving!AU$27,INDIRECT($I$3),0)),0)</f>
        <v>0</v>
      </c>
      <c r="AV42" s="1">
        <f ca="1">IFERROR(INDEX(INDIRECT($G$3),MATCH(Retrieving!$C$2&amp;Retrieving!$C$3&amp;Retrieving!$B42,INDIRECT($H$3),0),MATCH(Retrieving!AV$27,INDIRECT($I$3),0)),0)</f>
        <v>0</v>
      </c>
      <c r="AW42" s="1">
        <f ca="1">IFERROR(INDEX(INDIRECT($G$3),MATCH(Retrieving!$C$2&amp;Retrieving!$C$3&amp;Retrieving!$B42,INDIRECT($H$3),0),MATCH(Retrieving!AW$27,INDIRECT($I$3),0)),0)</f>
        <v>0</v>
      </c>
      <c r="AX42" s="1">
        <f ca="1">IFERROR(INDEX(INDIRECT($G$3),MATCH(Retrieving!$C$2&amp;Retrieving!$C$3&amp;Retrieving!$B42,INDIRECT($H$3),0),MATCH(Retrieving!AX$27,INDIRECT($I$3),0)),0)</f>
        <v>0</v>
      </c>
      <c r="AY42" s="1">
        <f ca="1">IFERROR(INDEX(INDIRECT($G$3),MATCH(Retrieving!$C$2&amp;Retrieving!$C$3&amp;Retrieving!$B42,INDIRECT($H$3),0),MATCH(Retrieving!AY$27,INDIRECT($I$3),0)),0)</f>
        <v>0</v>
      </c>
      <c r="AZ42" s="1">
        <f ca="1">IFERROR(INDEX(INDIRECT($G$3),MATCH(Retrieving!$C$2&amp;Retrieving!$C$3&amp;Retrieving!$B42,INDIRECT($H$3),0),MATCH(Retrieving!AZ$27,INDIRECT($I$3),0)),0)</f>
        <v>0</v>
      </c>
    </row>
    <row r="43" spans="2:52" outlineLevel="1" x14ac:dyDescent="0.2">
      <c r="B43">
        <f t="shared" si="0"/>
        <v>2004</v>
      </c>
      <c r="C43" s="1">
        <f ca="1">IFERROR(INDEX(INDIRECT($G$3),MATCH(Retrieving!$C$2&amp;Retrieving!$C$3&amp;Retrieving!$B43,INDIRECT($H$3),0),MATCH(Retrieving!C$27,INDIRECT($I$3),0)),0)</f>
        <v>0</v>
      </c>
      <c r="D43" s="1">
        <f ca="1">IFERROR(INDEX(INDIRECT($G$3),MATCH(Retrieving!$C$2&amp;Retrieving!$C$3&amp;Retrieving!$B43,INDIRECT($H$3),0),MATCH(Retrieving!D$27,INDIRECT($I$3),0)),0)</f>
        <v>0</v>
      </c>
      <c r="E43" s="1">
        <f ca="1">IFERROR(INDEX(INDIRECT($G$3),MATCH(Retrieving!$C$2&amp;Retrieving!$C$3&amp;Retrieving!$B43,INDIRECT($H$3),0),MATCH(Retrieving!E$27,INDIRECT($I$3),0)),0)</f>
        <v>0</v>
      </c>
      <c r="F43" s="1">
        <f ca="1">IFERROR(INDEX(INDIRECT($G$3),MATCH(Retrieving!$C$2&amp;Retrieving!$C$3&amp;Retrieving!$B43,INDIRECT($H$3),0),MATCH(Retrieving!F$27,INDIRECT($I$3),0)),0)</f>
        <v>0</v>
      </c>
      <c r="G43" s="1">
        <f ca="1">IFERROR(INDEX(INDIRECT($G$3),MATCH(Retrieving!$C$2&amp;Retrieving!$C$3&amp;Retrieving!$B43,INDIRECT($H$3),0),MATCH(Retrieving!G$27,INDIRECT($I$3),0)),0)</f>
        <v>0</v>
      </c>
      <c r="H43" s="1">
        <f ca="1">IFERROR(INDEX(INDIRECT($G$3),MATCH(Retrieving!$C$2&amp;Retrieving!$C$3&amp;Retrieving!$B43,INDIRECT($H$3),0),MATCH(Retrieving!H$27,INDIRECT($I$3),0)),0)</f>
        <v>0</v>
      </c>
      <c r="I43" s="1">
        <f ca="1">IFERROR(INDEX(INDIRECT($G$3),MATCH(Retrieving!$C$2&amp;Retrieving!$C$3&amp;Retrieving!$B43,INDIRECT($H$3),0),MATCH(Retrieving!I$27,INDIRECT($I$3),0)),0)</f>
        <v>0</v>
      </c>
      <c r="J43" s="1">
        <f ca="1">IFERROR(INDEX(INDIRECT($G$3),MATCH(Retrieving!$C$2&amp;Retrieving!$C$3&amp;Retrieving!$B43,INDIRECT($H$3),0),MATCH(Retrieving!J$27,INDIRECT($I$3),0)),0)</f>
        <v>0</v>
      </c>
      <c r="K43" s="1">
        <f ca="1">IFERROR(INDEX(INDIRECT($G$3),MATCH(Retrieving!$C$2&amp;Retrieving!$C$3&amp;Retrieving!$B43,INDIRECT($H$3),0),MATCH(Retrieving!K$27,INDIRECT($I$3),0)),0)</f>
        <v>0</v>
      </c>
      <c r="L43" s="1">
        <f ca="1">IFERROR(INDEX(INDIRECT($G$3),MATCH(Retrieving!$C$2&amp;Retrieving!$C$3&amp;Retrieving!$B43,INDIRECT($H$3),0),MATCH(Retrieving!L$27,INDIRECT($I$3),0)),0)</f>
        <v>0</v>
      </c>
      <c r="M43" s="1">
        <f ca="1">IFERROR(INDEX(INDIRECT($G$3),MATCH(Retrieving!$C$2&amp;Retrieving!$C$3&amp;Retrieving!$B43,INDIRECT($H$3),0),MATCH(Retrieving!M$27,INDIRECT($I$3),0)),0)</f>
        <v>0</v>
      </c>
      <c r="N43" s="1">
        <f ca="1">IFERROR(INDEX(INDIRECT($G$3),MATCH(Retrieving!$C$2&amp;Retrieving!$C$3&amp;Retrieving!$B43,INDIRECT($H$3),0),MATCH(Retrieving!N$27,INDIRECT($I$3),0)),0)</f>
        <v>0</v>
      </c>
      <c r="O43" s="1">
        <f ca="1">IFERROR(INDEX(INDIRECT($G$3),MATCH(Retrieving!$C$2&amp;Retrieving!$C$3&amp;Retrieving!$B43,INDIRECT($H$3),0),MATCH(Retrieving!O$27,INDIRECT($I$3),0)),0)</f>
        <v>0</v>
      </c>
      <c r="P43" s="1">
        <f ca="1">IFERROR(INDEX(INDIRECT($G$3),MATCH(Retrieving!$C$2&amp;Retrieving!$C$3&amp;Retrieving!$B43,INDIRECT($H$3),0),MATCH(Retrieving!P$27,INDIRECT($I$3),0)),0)</f>
        <v>0</v>
      </c>
      <c r="Q43" s="1">
        <f ca="1">IFERROR(INDEX(INDIRECT($G$3),MATCH(Retrieving!$C$2&amp;Retrieving!$C$3&amp;Retrieving!$B43,INDIRECT($H$3),0),MATCH(Retrieving!Q$27,INDIRECT($I$3),0)),0)</f>
        <v>0</v>
      </c>
      <c r="R43" s="1">
        <f ca="1">IFERROR(INDEX(INDIRECT($G$3),MATCH(Retrieving!$C$2&amp;Retrieving!$C$3&amp;Retrieving!$B43,INDIRECT($H$3),0),MATCH(Retrieving!R$27,INDIRECT($I$3),0)),0)</f>
        <v>0</v>
      </c>
      <c r="S43" s="1">
        <f ca="1">IFERROR(INDEX(INDIRECT($G$3),MATCH(Retrieving!$C$2&amp;Retrieving!$C$3&amp;Retrieving!$B43,INDIRECT($H$3),0),MATCH(Retrieving!S$27,INDIRECT($I$3),0)),0)</f>
        <v>0</v>
      </c>
      <c r="T43" s="1">
        <f ca="1">IFERROR(INDEX(INDIRECT($G$3),MATCH(Retrieving!$C$2&amp;Retrieving!$C$3&amp;Retrieving!$B43,INDIRECT($H$3),0),MATCH(Retrieving!T$27,INDIRECT($I$3),0)),0)</f>
        <v>0</v>
      </c>
      <c r="U43" s="1">
        <f ca="1">IFERROR(INDEX(INDIRECT($G$3),MATCH(Retrieving!$C$2&amp;Retrieving!$C$3&amp;Retrieving!$B43,INDIRECT($H$3),0),MATCH(Retrieving!U$27,INDIRECT($I$3),0)),0)</f>
        <v>0</v>
      </c>
      <c r="V43" s="1">
        <f ca="1">IFERROR(INDEX(INDIRECT($G$3),MATCH(Retrieving!$C$2&amp;Retrieving!$C$3&amp;Retrieving!$B43,INDIRECT($H$3),0),MATCH(Retrieving!V$27,INDIRECT($I$3),0)),0)</f>
        <v>0</v>
      </c>
      <c r="W43" s="1">
        <f ca="1">IFERROR(INDEX(INDIRECT($G$3),MATCH(Retrieving!$C$2&amp;Retrieving!$C$3&amp;Retrieving!$B43,INDIRECT($H$3),0),MATCH(Retrieving!W$27,INDIRECT($I$3),0)),0)</f>
        <v>0</v>
      </c>
      <c r="X43" s="1">
        <f ca="1">IFERROR(INDEX(INDIRECT($G$3),MATCH(Retrieving!$C$2&amp;Retrieving!$C$3&amp;Retrieving!$B43,INDIRECT($H$3),0),MATCH(Retrieving!X$27,INDIRECT($I$3),0)),0)</f>
        <v>0</v>
      </c>
      <c r="Y43" s="1">
        <f ca="1">IFERROR(INDEX(INDIRECT($G$3),MATCH(Retrieving!$C$2&amp;Retrieving!$C$3&amp;Retrieving!$B43,INDIRECT($H$3),0),MATCH(Retrieving!Y$27,INDIRECT($I$3),0)),0)</f>
        <v>0</v>
      </c>
      <c r="Z43" s="1">
        <f ca="1">IFERROR(INDEX(INDIRECT($G$3),MATCH(Retrieving!$C$2&amp;Retrieving!$C$3&amp;Retrieving!$B43,INDIRECT($H$3),0),MATCH(Retrieving!Z$27,INDIRECT($I$3),0)),0)</f>
        <v>0</v>
      </c>
      <c r="AA43" s="1">
        <f ca="1">IFERROR(INDEX(INDIRECT($G$3),MATCH(Retrieving!$C$2&amp;Retrieving!$C$3&amp;Retrieving!$B43,INDIRECT($H$3),0),MATCH(Retrieving!AA$27,INDIRECT($I$3),0)),0)</f>
        <v>0</v>
      </c>
      <c r="AB43" s="1">
        <f ca="1">IFERROR(INDEX(INDIRECT($G$3),MATCH(Retrieving!$C$2&amp;Retrieving!$C$3&amp;Retrieving!$B43,INDIRECT($H$3),0),MATCH(Retrieving!AB$27,INDIRECT($I$3),0)),0)</f>
        <v>0</v>
      </c>
      <c r="AC43" s="1">
        <f ca="1">IFERROR(INDEX(INDIRECT($G$3),MATCH(Retrieving!$C$2&amp;Retrieving!$C$3&amp;Retrieving!$B43,INDIRECT($H$3),0),MATCH(Retrieving!AC$27,INDIRECT($I$3),0)),0)</f>
        <v>0</v>
      </c>
      <c r="AD43" s="1">
        <f ca="1">IFERROR(INDEX(INDIRECT($G$3),MATCH(Retrieving!$C$2&amp;Retrieving!$C$3&amp;Retrieving!$B43,INDIRECT($H$3),0),MATCH(Retrieving!AD$27,INDIRECT($I$3),0)),0)</f>
        <v>0</v>
      </c>
      <c r="AE43" s="1">
        <f ca="1">IFERROR(INDEX(INDIRECT($G$3),MATCH(Retrieving!$C$2&amp;Retrieving!$C$3&amp;Retrieving!$B43,INDIRECT($H$3),0),MATCH(Retrieving!AE$27,INDIRECT($I$3),0)),0)</f>
        <v>0</v>
      </c>
      <c r="AF43" s="1">
        <f ca="1">IFERROR(INDEX(INDIRECT($G$3),MATCH(Retrieving!$C$2&amp;Retrieving!$C$3&amp;Retrieving!$B43,INDIRECT($H$3),0),MATCH(Retrieving!AF$27,INDIRECT($I$3),0)),0)</f>
        <v>0</v>
      </c>
      <c r="AG43" s="1">
        <f ca="1">IFERROR(INDEX(INDIRECT($G$3),MATCH(Retrieving!$C$2&amp;Retrieving!$C$3&amp;Retrieving!$B43,INDIRECT($H$3),0),MATCH(Retrieving!AG$27,INDIRECT($I$3),0)),0)</f>
        <v>0</v>
      </c>
      <c r="AH43" s="1">
        <f ca="1">IFERROR(INDEX(INDIRECT($G$3),MATCH(Retrieving!$C$2&amp;Retrieving!$C$3&amp;Retrieving!$B43,INDIRECT($H$3),0),MATCH(Retrieving!AH$27,INDIRECT($I$3),0)),0)</f>
        <v>0</v>
      </c>
      <c r="AI43" s="1">
        <f ca="1">IFERROR(INDEX(INDIRECT($G$3),MATCH(Retrieving!$C$2&amp;Retrieving!$C$3&amp;Retrieving!$B43,INDIRECT($H$3),0),MATCH(Retrieving!AI$27,INDIRECT($I$3),0)),0)</f>
        <v>0</v>
      </c>
      <c r="AJ43" s="1">
        <f ca="1">IFERROR(INDEX(INDIRECT($G$3),MATCH(Retrieving!$C$2&amp;Retrieving!$C$3&amp;Retrieving!$B43,INDIRECT($H$3),0),MATCH(Retrieving!AJ$27,INDIRECT($I$3),0)),0)</f>
        <v>0</v>
      </c>
      <c r="AK43" s="1">
        <f ca="1">IFERROR(INDEX(INDIRECT($G$3),MATCH(Retrieving!$C$2&amp;Retrieving!$C$3&amp;Retrieving!$B43,INDIRECT($H$3),0),MATCH(Retrieving!AK$27,INDIRECT($I$3),0)),0)</f>
        <v>0</v>
      </c>
      <c r="AL43" s="1">
        <f ca="1">IFERROR(INDEX(INDIRECT($G$3),MATCH(Retrieving!$C$2&amp;Retrieving!$C$3&amp;Retrieving!$B43,INDIRECT($H$3),0),MATCH(Retrieving!AL$27,INDIRECT($I$3),0)),0)</f>
        <v>0</v>
      </c>
      <c r="AM43" s="1">
        <f ca="1">IFERROR(INDEX(INDIRECT($G$3),MATCH(Retrieving!$C$2&amp;Retrieving!$C$3&amp;Retrieving!$B43,INDIRECT($H$3),0),MATCH(Retrieving!AM$27,INDIRECT($I$3),0)),0)</f>
        <v>0</v>
      </c>
      <c r="AN43" s="1">
        <f ca="1">IFERROR(INDEX(INDIRECT($G$3),MATCH(Retrieving!$C$2&amp;Retrieving!$C$3&amp;Retrieving!$B43,INDIRECT($H$3),0),MATCH(Retrieving!AN$27,INDIRECT($I$3),0)),0)</f>
        <v>0</v>
      </c>
      <c r="AO43" s="1">
        <f ca="1">IFERROR(INDEX(INDIRECT($G$3),MATCH(Retrieving!$C$2&amp;Retrieving!$C$3&amp;Retrieving!$B43,INDIRECT($H$3),0),MATCH(Retrieving!AO$27,INDIRECT($I$3),0)),0)</f>
        <v>0</v>
      </c>
      <c r="AP43" s="1">
        <f ca="1">IFERROR(INDEX(INDIRECT($G$3),MATCH(Retrieving!$C$2&amp;Retrieving!$C$3&amp;Retrieving!$B43,INDIRECT($H$3),0),MATCH(Retrieving!AP$27,INDIRECT($I$3),0)),0)</f>
        <v>0</v>
      </c>
      <c r="AQ43" s="1">
        <f ca="1">IFERROR(INDEX(INDIRECT($G$3),MATCH(Retrieving!$C$2&amp;Retrieving!$C$3&amp;Retrieving!$B43,INDIRECT($H$3),0),MATCH(Retrieving!AQ$27,INDIRECT($I$3),0)),0)</f>
        <v>0</v>
      </c>
      <c r="AR43" s="1">
        <f ca="1">IFERROR(INDEX(INDIRECT($G$3),MATCH(Retrieving!$C$2&amp;Retrieving!$C$3&amp;Retrieving!$B43,INDIRECT($H$3),0),MATCH(Retrieving!AR$27,INDIRECT($I$3),0)),0)</f>
        <v>0</v>
      </c>
      <c r="AS43" s="1">
        <f ca="1">IFERROR(INDEX(INDIRECT($G$3),MATCH(Retrieving!$C$2&amp;Retrieving!$C$3&amp;Retrieving!$B43,INDIRECT($H$3),0),MATCH(Retrieving!AS$27,INDIRECT($I$3),0)),0)</f>
        <v>0</v>
      </c>
      <c r="AT43" s="1">
        <f ca="1">IFERROR(INDEX(INDIRECT($G$3),MATCH(Retrieving!$C$2&amp;Retrieving!$C$3&amp;Retrieving!$B43,INDIRECT($H$3),0),MATCH(Retrieving!AT$27,INDIRECT($I$3),0)),0)</f>
        <v>0</v>
      </c>
      <c r="AU43" s="1">
        <f ca="1">IFERROR(INDEX(INDIRECT($G$3),MATCH(Retrieving!$C$2&amp;Retrieving!$C$3&amp;Retrieving!$B43,INDIRECT($H$3),0),MATCH(Retrieving!AU$27,INDIRECT($I$3),0)),0)</f>
        <v>0</v>
      </c>
      <c r="AV43" s="1">
        <f ca="1">IFERROR(INDEX(INDIRECT($G$3),MATCH(Retrieving!$C$2&amp;Retrieving!$C$3&amp;Retrieving!$B43,INDIRECT($H$3),0),MATCH(Retrieving!AV$27,INDIRECT($I$3),0)),0)</f>
        <v>0</v>
      </c>
      <c r="AW43" s="1">
        <f ca="1">IFERROR(INDEX(INDIRECT($G$3),MATCH(Retrieving!$C$2&amp;Retrieving!$C$3&amp;Retrieving!$B43,INDIRECT($H$3),0),MATCH(Retrieving!AW$27,INDIRECT($I$3),0)),0)</f>
        <v>0</v>
      </c>
      <c r="AX43" s="1">
        <f ca="1">IFERROR(INDEX(INDIRECT($G$3),MATCH(Retrieving!$C$2&amp;Retrieving!$C$3&amp;Retrieving!$B43,INDIRECT($H$3),0),MATCH(Retrieving!AX$27,INDIRECT($I$3),0)),0)</f>
        <v>0</v>
      </c>
      <c r="AY43" s="1">
        <f ca="1">IFERROR(INDEX(INDIRECT($G$3),MATCH(Retrieving!$C$2&amp;Retrieving!$C$3&amp;Retrieving!$B43,INDIRECT($H$3),0),MATCH(Retrieving!AY$27,INDIRECT($I$3),0)),0)</f>
        <v>0</v>
      </c>
      <c r="AZ43" s="1">
        <f ca="1">IFERROR(INDEX(INDIRECT($G$3),MATCH(Retrieving!$C$2&amp;Retrieving!$C$3&amp;Retrieving!$B43,INDIRECT($H$3),0),MATCH(Retrieving!AZ$27,INDIRECT($I$3),0)),0)</f>
        <v>0</v>
      </c>
    </row>
    <row r="44" spans="2:52" outlineLevel="1" x14ac:dyDescent="0.2">
      <c r="B44">
        <f t="shared" si="0"/>
        <v>2005</v>
      </c>
      <c r="C44" s="1">
        <f ca="1">IFERROR(INDEX(INDIRECT($G$3),MATCH(Retrieving!$C$2&amp;Retrieving!$C$3&amp;Retrieving!$B44,INDIRECT($H$3),0),MATCH(Retrieving!C$27,INDIRECT($I$3),0)),0)</f>
        <v>8153.7526881720451</v>
      </c>
      <c r="D44" s="1">
        <f ca="1">IFERROR(INDEX(INDIRECT($G$3),MATCH(Retrieving!$C$2&amp;Retrieving!$C$3&amp;Retrieving!$B44,INDIRECT($H$3),0),MATCH(Retrieving!D$27,INDIRECT($I$3),0)),0)</f>
        <v>6.254220759190658</v>
      </c>
      <c r="E44" s="1" t="str">
        <f ca="1">IFERROR(INDEX(INDIRECT($G$3),MATCH(Retrieving!$C$2&amp;Retrieving!$C$3&amp;Retrieving!$B44,INDIRECT($H$3),0),MATCH(Retrieving!E$27,INDIRECT($I$3),0)),0)</f>
        <v>96th</v>
      </c>
      <c r="F44" s="1" t="str">
        <f ca="1">IFERROR(INDEX(INDIRECT($G$3),MATCH(Retrieving!$C$2&amp;Retrieving!$C$3&amp;Retrieving!$B44,INDIRECT($H$3),0),MATCH(Retrieving!F$27,INDIRECT($I$3),0)),0)</f>
        <v>1st</v>
      </c>
      <c r="G44" s="1">
        <f ca="1">IFERROR(INDEX(INDIRECT($G$3),MATCH(Retrieving!$C$2&amp;Retrieving!$C$3&amp;Retrieving!$B44,INDIRECT($H$3),0),MATCH(Retrieving!G$27,INDIRECT($I$3),0)),0)</f>
        <v>0.16850272878668915</v>
      </c>
      <c r="H44" s="1">
        <f ca="1">IFERROR(INDEX(INDIRECT($G$3),MATCH(Retrieving!$C$2&amp;Retrieving!$C$3&amp;Retrieving!$B44,INDIRECT($H$3),0),MATCH(Retrieving!H$27,INDIRECT($I$3),0)),0)</f>
        <v>0.78453551963011947</v>
      </c>
      <c r="I44" s="1">
        <f ca="1">IFERROR(INDEX(INDIRECT($G$3),MATCH(Retrieving!$C$2&amp;Retrieving!$C$3&amp;Retrieving!$B44,INDIRECT($H$3),0),MATCH(Retrieving!I$27,INDIRECT($I$3),0)),0)</f>
        <v>1.6653721025611277E-2</v>
      </c>
      <c r="J44" s="1">
        <f ca="1">IFERROR(INDEX(INDIRECT($G$3),MATCH(Retrieving!$C$2&amp;Retrieving!$C$3&amp;Retrieving!$B44,INDIRECT($H$3),0),MATCH(Retrieving!J$27,INDIRECT($I$3),0)),0)</f>
        <v>0</v>
      </c>
      <c r="K44" s="1">
        <f ca="1">IFERROR(INDEX(INDIRECT($G$3),MATCH(Retrieving!$C$2&amp;Retrieving!$C$3&amp;Retrieving!$B44,INDIRECT($H$3),0),MATCH(Retrieving!K$27,INDIRECT($I$3),0)),0)</f>
        <v>9.0904115658862777E-2</v>
      </c>
      <c r="L44" s="1">
        <f ca="1">IFERROR(INDEX(INDIRECT($G$3),MATCH(Retrieving!$C$2&amp;Retrieving!$C$3&amp;Retrieving!$B44,INDIRECT($H$3),0),MATCH(Retrieving!L$27,INDIRECT($I$3),0)),0)</f>
        <v>0.10790664368540644</v>
      </c>
      <c r="M44" s="1">
        <f ca="1">IFERROR(INDEX(INDIRECT($G$3),MATCH(Retrieving!$C$2&amp;Retrieving!$C$3&amp;Retrieving!$B44,INDIRECT($H$3),0),MATCH(Retrieving!M$27,INDIRECT($I$3),0)),0)</f>
        <v>0</v>
      </c>
      <c r="N44" s="1">
        <f ca="1">IFERROR(INDEX(INDIRECT($G$3),MATCH(Retrieving!$C$2&amp;Retrieving!$C$3&amp;Retrieving!$B44,INDIRECT($H$3),0),MATCH(Retrieving!N$27,INDIRECT($I$3),0)),0)</f>
        <v>0</v>
      </c>
      <c r="O44" s="1">
        <f ca="1">IFERROR(INDEX(INDIRECT($G$3),MATCH(Retrieving!$C$2&amp;Retrieving!$C$3&amp;Retrieving!$B44,INDIRECT($H$3),0),MATCH(Retrieving!O$27,INDIRECT($I$3),0)),0)</f>
        <v>0</v>
      </c>
      <c r="P44" s="1">
        <f ca="1">IFERROR(INDEX(INDIRECT($G$3),MATCH(Retrieving!$C$2&amp;Retrieving!$C$3&amp;Retrieving!$B44,INDIRECT($H$3),0),MATCH(Retrieving!P$27,INDIRECT($I$3),0)),0)</f>
        <v>0</v>
      </c>
      <c r="Q44" s="1">
        <f ca="1">IFERROR(INDEX(INDIRECT($G$3),MATCH(Retrieving!$C$2&amp;Retrieving!$C$3&amp;Retrieving!$B44,INDIRECT($H$3),0),MATCH(Retrieving!Q$27,INDIRECT($I$3),0)),0)</f>
        <v>0</v>
      </c>
      <c r="R44" s="1">
        <f ca="1">IFERROR(INDEX(INDIRECT($G$3),MATCH(Retrieving!$C$2&amp;Retrieving!$C$3&amp;Retrieving!$B44,INDIRECT($H$3),0),MATCH(Retrieving!R$27,INDIRECT($I$3),0)),0)</f>
        <v>0</v>
      </c>
      <c r="S44" s="1">
        <f ca="1">IFERROR(INDEX(INDIRECT($G$3),MATCH(Retrieving!$C$2&amp;Retrieving!$C$3&amp;Retrieving!$B44,INDIRECT($H$3),0),MATCH(Retrieving!S$27,INDIRECT($I$3),0)),0)</f>
        <v>0</v>
      </c>
      <c r="T44" s="1">
        <f ca="1">IFERROR(INDEX(INDIRECT($G$3),MATCH(Retrieving!$C$2&amp;Retrieving!$C$3&amp;Retrieving!$B44,INDIRECT($H$3),0),MATCH(Retrieving!T$27,INDIRECT($I$3),0)),0)</f>
        <v>0</v>
      </c>
      <c r="U44" s="1">
        <f ca="1">IFERROR(INDEX(INDIRECT($G$3),MATCH(Retrieving!$C$2&amp;Retrieving!$C$3&amp;Retrieving!$B44,INDIRECT($H$3),0),MATCH(Retrieving!U$27,INDIRECT($I$3),0)),0)</f>
        <v>0</v>
      </c>
      <c r="V44" s="1">
        <f ca="1">IFERROR(INDEX(INDIRECT($G$3),MATCH(Retrieving!$C$2&amp;Retrieving!$C$3&amp;Retrieving!$B44,INDIRECT($H$3),0),MATCH(Retrieving!V$27,INDIRECT($I$3),0)),0)</f>
        <v>0</v>
      </c>
      <c r="W44" s="1">
        <f ca="1">IFERROR(INDEX(INDIRECT($G$3),MATCH(Retrieving!$C$2&amp;Retrieving!$C$3&amp;Retrieving!$B44,INDIRECT($H$3),0),MATCH(Retrieving!W$27,INDIRECT($I$3),0)),0)</f>
        <v>0</v>
      </c>
      <c r="X44" s="1">
        <f ca="1">IFERROR(INDEX(INDIRECT($G$3),MATCH(Retrieving!$C$2&amp;Retrieving!$C$3&amp;Retrieving!$B44,INDIRECT($H$3),0),MATCH(Retrieving!X$27,INDIRECT($I$3),0)),0)</f>
        <v>0</v>
      </c>
      <c r="Y44" s="1">
        <f ca="1">IFERROR(INDEX(INDIRECT($G$3),MATCH(Retrieving!$C$2&amp;Retrieving!$C$3&amp;Retrieving!$B44,INDIRECT($H$3),0),MATCH(Retrieving!Y$27,INDIRECT($I$3),0)),0)</f>
        <v>0</v>
      </c>
      <c r="Z44" s="1">
        <f ca="1">IFERROR(INDEX(INDIRECT($G$3),MATCH(Retrieving!$C$2&amp;Retrieving!$C$3&amp;Retrieving!$B44,INDIRECT($H$3),0),MATCH(Retrieving!Z$27,INDIRECT($I$3),0)),0)</f>
        <v>0</v>
      </c>
      <c r="AA44" s="1">
        <f ca="1">IFERROR(INDEX(INDIRECT($G$3),MATCH(Retrieving!$C$2&amp;Retrieving!$C$3&amp;Retrieving!$B44,INDIRECT($H$3),0),MATCH(Retrieving!AA$27,INDIRECT($I$3),0)),0)</f>
        <v>0</v>
      </c>
      <c r="AB44" s="1">
        <f ca="1">IFERROR(INDEX(INDIRECT($G$3),MATCH(Retrieving!$C$2&amp;Retrieving!$C$3&amp;Retrieving!$B44,INDIRECT($H$3),0),MATCH(Retrieving!AB$27,INDIRECT($I$3),0)),0)</f>
        <v>0</v>
      </c>
      <c r="AC44" s="1">
        <f ca="1">IFERROR(INDEX(INDIRECT($G$3),MATCH(Retrieving!$C$2&amp;Retrieving!$C$3&amp;Retrieving!$B44,INDIRECT($H$3),0),MATCH(Retrieving!AC$27,INDIRECT($I$3),0)),0)</f>
        <v>0</v>
      </c>
      <c r="AD44" s="1">
        <f ca="1">IFERROR(INDEX(INDIRECT($G$3),MATCH(Retrieving!$C$2&amp;Retrieving!$C$3&amp;Retrieving!$B44,INDIRECT($H$3),0),MATCH(Retrieving!AD$27,INDIRECT($I$3),0)),0)</f>
        <v>0</v>
      </c>
      <c r="AE44" s="1">
        <f ca="1">IFERROR(INDEX(INDIRECT($G$3),MATCH(Retrieving!$C$2&amp;Retrieving!$C$3&amp;Retrieving!$B44,INDIRECT($H$3),0),MATCH(Retrieving!AE$27,INDIRECT($I$3),0)),0)</f>
        <v>0</v>
      </c>
      <c r="AF44" s="1">
        <f ca="1">IFERROR(INDEX(INDIRECT($G$3),MATCH(Retrieving!$C$2&amp;Retrieving!$C$3&amp;Retrieving!$B44,INDIRECT($H$3),0),MATCH(Retrieving!AF$27,INDIRECT($I$3),0)),0)</f>
        <v>0</v>
      </c>
      <c r="AG44" s="1">
        <f ca="1">IFERROR(INDEX(INDIRECT($G$3),MATCH(Retrieving!$C$2&amp;Retrieving!$C$3&amp;Retrieving!$B44,INDIRECT($H$3),0),MATCH(Retrieving!AG$27,INDIRECT($I$3),0)),0)</f>
        <v>0</v>
      </c>
      <c r="AH44" s="1">
        <f ca="1">IFERROR(INDEX(INDIRECT($G$3),MATCH(Retrieving!$C$2&amp;Retrieving!$C$3&amp;Retrieving!$B44,INDIRECT($H$3),0),MATCH(Retrieving!AH$27,INDIRECT($I$3),0)),0)</f>
        <v>0</v>
      </c>
      <c r="AI44" s="1">
        <f ca="1">IFERROR(INDEX(INDIRECT($G$3),MATCH(Retrieving!$C$2&amp;Retrieving!$C$3&amp;Retrieving!$B44,INDIRECT($H$3),0),MATCH(Retrieving!AI$27,INDIRECT($I$3),0)),0)</f>
        <v>0</v>
      </c>
      <c r="AJ44" s="1">
        <f ca="1">IFERROR(INDEX(INDIRECT($G$3),MATCH(Retrieving!$C$2&amp;Retrieving!$C$3&amp;Retrieving!$B44,INDIRECT($H$3),0),MATCH(Retrieving!AJ$27,INDIRECT($I$3),0)),0)</f>
        <v>0</v>
      </c>
      <c r="AK44" s="1">
        <f ca="1">IFERROR(INDEX(INDIRECT($G$3),MATCH(Retrieving!$C$2&amp;Retrieving!$C$3&amp;Retrieving!$B44,INDIRECT($H$3),0),MATCH(Retrieving!AK$27,INDIRECT($I$3),0)),0)</f>
        <v>0</v>
      </c>
      <c r="AL44" s="1">
        <f ca="1">IFERROR(INDEX(INDIRECT($G$3),MATCH(Retrieving!$C$2&amp;Retrieving!$C$3&amp;Retrieving!$B44,INDIRECT($H$3),0),MATCH(Retrieving!AL$27,INDIRECT($I$3),0)),0)</f>
        <v>0</v>
      </c>
      <c r="AM44" s="1">
        <f ca="1">IFERROR(INDEX(INDIRECT($G$3),MATCH(Retrieving!$C$2&amp;Retrieving!$C$3&amp;Retrieving!$B44,INDIRECT($H$3),0),MATCH(Retrieving!AM$27,INDIRECT($I$3),0)),0)</f>
        <v>0</v>
      </c>
      <c r="AN44" s="1">
        <f ca="1">IFERROR(INDEX(INDIRECT($G$3),MATCH(Retrieving!$C$2&amp;Retrieving!$C$3&amp;Retrieving!$B44,INDIRECT($H$3),0),MATCH(Retrieving!AN$27,INDIRECT($I$3),0)),0)</f>
        <v>0</v>
      </c>
      <c r="AO44" s="1">
        <f ca="1">IFERROR(INDEX(INDIRECT($G$3),MATCH(Retrieving!$C$2&amp;Retrieving!$C$3&amp;Retrieving!$B44,INDIRECT($H$3),0),MATCH(Retrieving!AO$27,INDIRECT($I$3),0)),0)</f>
        <v>0</v>
      </c>
      <c r="AP44" s="1">
        <f ca="1">IFERROR(INDEX(INDIRECT($G$3),MATCH(Retrieving!$C$2&amp;Retrieving!$C$3&amp;Retrieving!$B44,INDIRECT($H$3),0),MATCH(Retrieving!AP$27,INDIRECT($I$3),0)),0)</f>
        <v>879.84408602150575</v>
      </c>
      <c r="AQ44" s="1">
        <f ca="1">IFERROR(INDEX(INDIRECT($G$3),MATCH(Retrieving!$C$2&amp;Retrieving!$C$3&amp;Retrieving!$B44,INDIRECT($H$3),0),MATCH(Retrieving!AQ$27,INDIRECT($I$3),0)),0)</f>
        <v>0</v>
      </c>
      <c r="AR44" s="1">
        <f ca="1">IFERROR(INDEX(INDIRECT($G$3),MATCH(Retrieving!$C$2&amp;Retrieving!$C$3&amp;Retrieving!$B44,INDIRECT($H$3),0),MATCH(Retrieving!AR$27,INDIRECT($I$3),0)),0)</f>
        <v>0</v>
      </c>
      <c r="AS44" s="1">
        <f ca="1">IFERROR(INDEX(INDIRECT($G$3),MATCH(Retrieving!$C$2&amp;Retrieving!$C$3&amp;Retrieving!$B44,INDIRECT($H$3),0),MATCH(Retrieving!AS$27,INDIRECT($I$3),0)),0)</f>
        <v>0</v>
      </c>
      <c r="AT44" s="1">
        <f ca="1">IFERROR(INDEX(INDIRECT($G$3),MATCH(Retrieving!$C$2&amp;Retrieving!$C$3&amp;Retrieving!$B44,INDIRECT($H$3),0),MATCH(Retrieving!AT$27,INDIRECT($I$3),0)),0)</f>
        <v>0</v>
      </c>
      <c r="AU44" s="1">
        <f ca="1">IFERROR(INDEX(INDIRECT($G$3),MATCH(Retrieving!$C$2&amp;Retrieving!$C$3&amp;Retrieving!$B44,INDIRECT($H$3),0),MATCH(Retrieving!AU$27,INDIRECT($I$3),0)),0)</f>
        <v>0</v>
      </c>
      <c r="AV44" s="1">
        <f ca="1">IFERROR(INDEX(INDIRECT($G$3),MATCH(Retrieving!$C$2&amp;Retrieving!$C$3&amp;Retrieving!$B44,INDIRECT($H$3),0),MATCH(Retrieving!AV$27,INDIRECT($I$3),0)),0)</f>
        <v>-753.66666666666674</v>
      </c>
      <c r="AW44" s="1">
        <f ca="1">IFERROR(INDEX(INDIRECT($G$3),MATCH(Retrieving!$C$2&amp;Retrieving!$C$3&amp;Retrieving!$B44,INDIRECT($H$3),0),MATCH(Retrieving!AW$27,INDIRECT($I$3),0)),0)</f>
        <v>0</v>
      </c>
      <c r="AX44" s="1">
        <f ca="1">IFERROR(INDEX(INDIRECT($G$3),MATCH(Retrieving!$C$2&amp;Retrieving!$C$3&amp;Retrieving!$B44,INDIRECT($H$3),0),MATCH(Retrieving!AX$27,INDIRECT($I$3),0)),0)</f>
        <v>0</v>
      </c>
      <c r="AY44" s="1">
        <f ca="1">IFERROR(INDEX(INDIRECT($G$3),MATCH(Retrieving!$C$2&amp;Retrieving!$C$3&amp;Retrieving!$B44,INDIRECT($H$3),0),MATCH(Retrieving!AY$27,INDIRECT($I$3),0)),0)</f>
        <v>0</v>
      </c>
      <c r="AZ44" s="1">
        <f ca="1">IFERROR(INDEX(INDIRECT($G$3),MATCH(Retrieving!$C$2&amp;Retrieving!$C$3&amp;Retrieving!$B44,INDIRECT($H$3),0),MATCH(Retrieving!AZ$27,INDIRECT($I$3),0)),0)</f>
        <v>0</v>
      </c>
    </row>
    <row r="45" spans="2:52" outlineLevel="1" x14ac:dyDescent="0.2">
      <c r="B45">
        <f t="shared" si="0"/>
        <v>2006</v>
      </c>
      <c r="C45" s="1">
        <f ca="1">IFERROR(INDEX(INDIRECT($G$3),MATCH(Retrieving!$C$2&amp;Retrieving!$C$3&amp;Retrieving!$B45,INDIRECT($H$3),0),MATCH(Retrieving!C$27,INDIRECT($I$3),0)),0)</f>
        <v>0</v>
      </c>
      <c r="D45" s="1">
        <f ca="1">IFERROR(INDEX(INDIRECT($G$3),MATCH(Retrieving!$C$2&amp;Retrieving!$C$3&amp;Retrieving!$B45,INDIRECT($H$3),0),MATCH(Retrieving!D$27,INDIRECT($I$3),0)),0)</f>
        <v>0</v>
      </c>
      <c r="E45" s="1">
        <f ca="1">IFERROR(INDEX(INDIRECT($G$3),MATCH(Retrieving!$C$2&amp;Retrieving!$C$3&amp;Retrieving!$B45,INDIRECT($H$3),0),MATCH(Retrieving!E$27,INDIRECT($I$3),0)),0)</f>
        <v>0</v>
      </c>
      <c r="F45" s="1">
        <f ca="1">IFERROR(INDEX(INDIRECT($G$3),MATCH(Retrieving!$C$2&amp;Retrieving!$C$3&amp;Retrieving!$B45,INDIRECT($H$3),0),MATCH(Retrieving!F$27,INDIRECT($I$3),0)),0)</f>
        <v>0</v>
      </c>
      <c r="G45" s="1">
        <f ca="1">IFERROR(INDEX(INDIRECT($G$3),MATCH(Retrieving!$C$2&amp;Retrieving!$C$3&amp;Retrieving!$B45,INDIRECT($H$3),0),MATCH(Retrieving!G$27,INDIRECT($I$3),0)),0)</f>
        <v>0</v>
      </c>
      <c r="H45" s="1">
        <f ca="1">IFERROR(INDEX(INDIRECT($G$3),MATCH(Retrieving!$C$2&amp;Retrieving!$C$3&amp;Retrieving!$B45,INDIRECT($H$3),0),MATCH(Retrieving!H$27,INDIRECT($I$3),0)),0)</f>
        <v>0</v>
      </c>
      <c r="I45" s="1">
        <f ca="1">IFERROR(INDEX(INDIRECT($G$3),MATCH(Retrieving!$C$2&amp;Retrieving!$C$3&amp;Retrieving!$B45,INDIRECT($H$3),0),MATCH(Retrieving!I$27,INDIRECT($I$3),0)),0)</f>
        <v>0</v>
      </c>
      <c r="J45" s="1">
        <f ca="1">IFERROR(INDEX(INDIRECT($G$3),MATCH(Retrieving!$C$2&amp;Retrieving!$C$3&amp;Retrieving!$B45,INDIRECT($H$3),0),MATCH(Retrieving!J$27,INDIRECT($I$3),0)),0)</f>
        <v>0</v>
      </c>
      <c r="K45" s="1">
        <f ca="1">IFERROR(INDEX(INDIRECT($G$3),MATCH(Retrieving!$C$2&amp;Retrieving!$C$3&amp;Retrieving!$B45,INDIRECT($H$3),0),MATCH(Retrieving!K$27,INDIRECT($I$3),0)),0)</f>
        <v>0</v>
      </c>
      <c r="L45" s="1">
        <f ca="1">IFERROR(INDEX(INDIRECT($G$3),MATCH(Retrieving!$C$2&amp;Retrieving!$C$3&amp;Retrieving!$B45,INDIRECT($H$3),0),MATCH(Retrieving!L$27,INDIRECT($I$3),0)),0)</f>
        <v>0</v>
      </c>
      <c r="M45" s="1">
        <f ca="1">IFERROR(INDEX(INDIRECT($G$3),MATCH(Retrieving!$C$2&amp;Retrieving!$C$3&amp;Retrieving!$B45,INDIRECT($H$3),0),MATCH(Retrieving!M$27,INDIRECT($I$3),0)),0)</f>
        <v>0</v>
      </c>
      <c r="N45" s="1">
        <f ca="1">IFERROR(INDEX(INDIRECT($G$3),MATCH(Retrieving!$C$2&amp;Retrieving!$C$3&amp;Retrieving!$B45,INDIRECT($H$3),0),MATCH(Retrieving!N$27,INDIRECT($I$3),0)),0)</f>
        <v>0</v>
      </c>
      <c r="O45" s="1">
        <f ca="1">IFERROR(INDEX(INDIRECT($G$3),MATCH(Retrieving!$C$2&amp;Retrieving!$C$3&amp;Retrieving!$B45,INDIRECT($H$3),0),MATCH(Retrieving!O$27,INDIRECT($I$3),0)),0)</f>
        <v>0</v>
      </c>
      <c r="P45" s="1">
        <f ca="1">IFERROR(INDEX(INDIRECT($G$3),MATCH(Retrieving!$C$2&amp;Retrieving!$C$3&amp;Retrieving!$B45,INDIRECT($H$3),0),MATCH(Retrieving!P$27,INDIRECT($I$3),0)),0)</f>
        <v>0</v>
      </c>
      <c r="Q45" s="1">
        <f ca="1">IFERROR(INDEX(INDIRECT($G$3),MATCH(Retrieving!$C$2&amp;Retrieving!$C$3&amp;Retrieving!$B45,INDIRECT($H$3),0),MATCH(Retrieving!Q$27,INDIRECT($I$3),0)),0)</f>
        <v>0</v>
      </c>
      <c r="R45" s="1">
        <f ca="1">IFERROR(INDEX(INDIRECT($G$3),MATCH(Retrieving!$C$2&amp;Retrieving!$C$3&amp;Retrieving!$B45,INDIRECT($H$3),0),MATCH(Retrieving!R$27,INDIRECT($I$3),0)),0)</f>
        <v>0</v>
      </c>
      <c r="S45" s="1">
        <f ca="1">IFERROR(INDEX(INDIRECT($G$3),MATCH(Retrieving!$C$2&amp;Retrieving!$C$3&amp;Retrieving!$B45,INDIRECT($H$3),0),MATCH(Retrieving!S$27,INDIRECT($I$3),0)),0)</f>
        <v>0</v>
      </c>
      <c r="T45" s="1">
        <f ca="1">IFERROR(INDEX(INDIRECT($G$3),MATCH(Retrieving!$C$2&amp;Retrieving!$C$3&amp;Retrieving!$B45,INDIRECT($H$3),0),MATCH(Retrieving!T$27,INDIRECT($I$3),0)),0)</f>
        <v>0</v>
      </c>
      <c r="U45" s="1">
        <f ca="1">IFERROR(INDEX(INDIRECT($G$3),MATCH(Retrieving!$C$2&amp;Retrieving!$C$3&amp;Retrieving!$B45,INDIRECT($H$3),0),MATCH(Retrieving!U$27,INDIRECT($I$3),0)),0)</f>
        <v>0</v>
      </c>
      <c r="V45" s="1">
        <f ca="1">IFERROR(INDEX(INDIRECT($G$3),MATCH(Retrieving!$C$2&amp;Retrieving!$C$3&amp;Retrieving!$B45,INDIRECT($H$3),0),MATCH(Retrieving!V$27,INDIRECT($I$3),0)),0)</f>
        <v>0</v>
      </c>
      <c r="W45" s="1">
        <f ca="1">IFERROR(INDEX(INDIRECT($G$3),MATCH(Retrieving!$C$2&amp;Retrieving!$C$3&amp;Retrieving!$B45,INDIRECT($H$3),0),MATCH(Retrieving!W$27,INDIRECT($I$3),0)),0)</f>
        <v>0</v>
      </c>
      <c r="X45" s="1">
        <f ca="1">IFERROR(INDEX(INDIRECT($G$3),MATCH(Retrieving!$C$2&amp;Retrieving!$C$3&amp;Retrieving!$B45,INDIRECT($H$3),0),MATCH(Retrieving!X$27,INDIRECT($I$3),0)),0)</f>
        <v>0</v>
      </c>
      <c r="Y45" s="1">
        <f ca="1">IFERROR(INDEX(INDIRECT($G$3),MATCH(Retrieving!$C$2&amp;Retrieving!$C$3&amp;Retrieving!$B45,INDIRECT($H$3),0),MATCH(Retrieving!Y$27,INDIRECT($I$3),0)),0)</f>
        <v>0</v>
      </c>
      <c r="Z45" s="1">
        <f ca="1">IFERROR(INDEX(INDIRECT($G$3),MATCH(Retrieving!$C$2&amp;Retrieving!$C$3&amp;Retrieving!$B45,INDIRECT($H$3),0),MATCH(Retrieving!Z$27,INDIRECT($I$3),0)),0)</f>
        <v>0</v>
      </c>
      <c r="AA45" s="1">
        <f ca="1">IFERROR(INDEX(INDIRECT($G$3),MATCH(Retrieving!$C$2&amp;Retrieving!$C$3&amp;Retrieving!$B45,INDIRECT($H$3),0),MATCH(Retrieving!AA$27,INDIRECT($I$3),0)),0)</f>
        <v>0</v>
      </c>
      <c r="AB45" s="1">
        <f ca="1">IFERROR(INDEX(INDIRECT($G$3),MATCH(Retrieving!$C$2&amp;Retrieving!$C$3&amp;Retrieving!$B45,INDIRECT($H$3),0),MATCH(Retrieving!AB$27,INDIRECT($I$3),0)),0)</f>
        <v>0</v>
      </c>
      <c r="AC45" s="1">
        <f ca="1">IFERROR(INDEX(INDIRECT($G$3),MATCH(Retrieving!$C$2&amp;Retrieving!$C$3&amp;Retrieving!$B45,INDIRECT($H$3),0),MATCH(Retrieving!AC$27,INDIRECT($I$3),0)),0)</f>
        <v>0</v>
      </c>
      <c r="AD45" s="1">
        <f ca="1">IFERROR(INDEX(INDIRECT($G$3),MATCH(Retrieving!$C$2&amp;Retrieving!$C$3&amp;Retrieving!$B45,INDIRECT($H$3),0),MATCH(Retrieving!AD$27,INDIRECT($I$3),0)),0)</f>
        <v>0</v>
      </c>
      <c r="AE45" s="1">
        <f ca="1">IFERROR(INDEX(INDIRECT($G$3),MATCH(Retrieving!$C$2&amp;Retrieving!$C$3&amp;Retrieving!$B45,INDIRECT($H$3),0),MATCH(Retrieving!AE$27,INDIRECT($I$3),0)),0)</f>
        <v>0</v>
      </c>
      <c r="AF45" s="1">
        <f ca="1">IFERROR(INDEX(INDIRECT($G$3),MATCH(Retrieving!$C$2&amp;Retrieving!$C$3&amp;Retrieving!$B45,INDIRECT($H$3),0),MATCH(Retrieving!AF$27,INDIRECT($I$3),0)),0)</f>
        <v>0</v>
      </c>
      <c r="AG45" s="1">
        <f ca="1">IFERROR(INDEX(INDIRECT($G$3),MATCH(Retrieving!$C$2&amp;Retrieving!$C$3&amp;Retrieving!$B45,INDIRECT($H$3),0),MATCH(Retrieving!AG$27,INDIRECT($I$3),0)),0)</f>
        <v>0</v>
      </c>
      <c r="AH45" s="1">
        <f ca="1">IFERROR(INDEX(INDIRECT($G$3),MATCH(Retrieving!$C$2&amp;Retrieving!$C$3&amp;Retrieving!$B45,INDIRECT($H$3),0),MATCH(Retrieving!AH$27,INDIRECT($I$3),0)),0)</f>
        <v>0</v>
      </c>
      <c r="AI45" s="1">
        <f ca="1">IFERROR(INDEX(INDIRECT($G$3),MATCH(Retrieving!$C$2&amp;Retrieving!$C$3&amp;Retrieving!$B45,INDIRECT($H$3),0),MATCH(Retrieving!AI$27,INDIRECT($I$3),0)),0)</f>
        <v>0</v>
      </c>
      <c r="AJ45" s="1">
        <f ca="1">IFERROR(INDEX(INDIRECT($G$3),MATCH(Retrieving!$C$2&amp;Retrieving!$C$3&amp;Retrieving!$B45,INDIRECT($H$3),0),MATCH(Retrieving!AJ$27,INDIRECT($I$3),0)),0)</f>
        <v>0</v>
      </c>
      <c r="AK45" s="1">
        <f ca="1">IFERROR(INDEX(INDIRECT($G$3),MATCH(Retrieving!$C$2&amp;Retrieving!$C$3&amp;Retrieving!$B45,INDIRECT($H$3),0),MATCH(Retrieving!AK$27,INDIRECT($I$3),0)),0)</f>
        <v>0</v>
      </c>
      <c r="AL45" s="1">
        <f ca="1">IFERROR(INDEX(INDIRECT($G$3),MATCH(Retrieving!$C$2&amp;Retrieving!$C$3&amp;Retrieving!$B45,INDIRECT($H$3),0),MATCH(Retrieving!AL$27,INDIRECT($I$3),0)),0)</f>
        <v>0</v>
      </c>
      <c r="AM45" s="1">
        <f ca="1">IFERROR(INDEX(INDIRECT($G$3),MATCH(Retrieving!$C$2&amp;Retrieving!$C$3&amp;Retrieving!$B45,INDIRECT($H$3),0),MATCH(Retrieving!AM$27,INDIRECT($I$3),0)),0)</f>
        <v>0</v>
      </c>
      <c r="AN45" s="1">
        <f ca="1">IFERROR(INDEX(INDIRECT($G$3),MATCH(Retrieving!$C$2&amp;Retrieving!$C$3&amp;Retrieving!$B45,INDIRECT($H$3),0),MATCH(Retrieving!AN$27,INDIRECT($I$3),0)),0)</f>
        <v>0</v>
      </c>
      <c r="AO45" s="1">
        <f ca="1">IFERROR(INDEX(INDIRECT($G$3),MATCH(Retrieving!$C$2&amp;Retrieving!$C$3&amp;Retrieving!$B45,INDIRECT($H$3),0),MATCH(Retrieving!AO$27,INDIRECT($I$3),0)),0)</f>
        <v>0</v>
      </c>
      <c r="AP45" s="1">
        <f ca="1">IFERROR(INDEX(INDIRECT($G$3),MATCH(Retrieving!$C$2&amp;Retrieving!$C$3&amp;Retrieving!$B45,INDIRECT($H$3),0),MATCH(Retrieving!AP$27,INDIRECT($I$3),0)),0)</f>
        <v>0</v>
      </c>
      <c r="AQ45" s="1">
        <f ca="1">IFERROR(INDEX(INDIRECT($G$3),MATCH(Retrieving!$C$2&amp;Retrieving!$C$3&amp;Retrieving!$B45,INDIRECT($H$3),0),MATCH(Retrieving!AQ$27,INDIRECT($I$3),0)),0)</f>
        <v>0</v>
      </c>
      <c r="AR45" s="1">
        <f ca="1">IFERROR(INDEX(INDIRECT($G$3),MATCH(Retrieving!$C$2&amp;Retrieving!$C$3&amp;Retrieving!$B45,INDIRECT($H$3),0),MATCH(Retrieving!AR$27,INDIRECT($I$3),0)),0)</f>
        <v>0</v>
      </c>
      <c r="AS45" s="1">
        <f ca="1">IFERROR(INDEX(INDIRECT($G$3),MATCH(Retrieving!$C$2&amp;Retrieving!$C$3&amp;Retrieving!$B45,INDIRECT($H$3),0),MATCH(Retrieving!AS$27,INDIRECT($I$3),0)),0)</f>
        <v>0</v>
      </c>
      <c r="AT45" s="1">
        <f ca="1">IFERROR(INDEX(INDIRECT($G$3),MATCH(Retrieving!$C$2&amp;Retrieving!$C$3&amp;Retrieving!$B45,INDIRECT($H$3),0),MATCH(Retrieving!AT$27,INDIRECT($I$3),0)),0)</f>
        <v>0</v>
      </c>
      <c r="AU45" s="1">
        <f ca="1">IFERROR(INDEX(INDIRECT($G$3),MATCH(Retrieving!$C$2&amp;Retrieving!$C$3&amp;Retrieving!$B45,INDIRECT($H$3),0),MATCH(Retrieving!AU$27,INDIRECT($I$3),0)),0)</f>
        <v>0</v>
      </c>
      <c r="AV45" s="1">
        <f ca="1">IFERROR(INDEX(INDIRECT($G$3),MATCH(Retrieving!$C$2&amp;Retrieving!$C$3&amp;Retrieving!$B45,INDIRECT($H$3),0),MATCH(Retrieving!AV$27,INDIRECT($I$3),0)),0)</f>
        <v>0</v>
      </c>
      <c r="AW45" s="1">
        <f ca="1">IFERROR(INDEX(INDIRECT($G$3),MATCH(Retrieving!$C$2&amp;Retrieving!$C$3&amp;Retrieving!$B45,INDIRECT($H$3),0),MATCH(Retrieving!AW$27,INDIRECT($I$3),0)),0)</f>
        <v>0</v>
      </c>
      <c r="AX45" s="1">
        <f ca="1">IFERROR(INDEX(INDIRECT($G$3),MATCH(Retrieving!$C$2&amp;Retrieving!$C$3&amp;Retrieving!$B45,INDIRECT($H$3),0),MATCH(Retrieving!AX$27,INDIRECT($I$3),0)),0)</f>
        <v>0</v>
      </c>
      <c r="AY45" s="1">
        <f ca="1">IFERROR(INDEX(INDIRECT($G$3),MATCH(Retrieving!$C$2&amp;Retrieving!$C$3&amp;Retrieving!$B45,INDIRECT($H$3),0),MATCH(Retrieving!AY$27,INDIRECT($I$3),0)),0)</f>
        <v>0</v>
      </c>
      <c r="AZ45" s="1">
        <f ca="1">IFERROR(INDEX(INDIRECT($G$3),MATCH(Retrieving!$C$2&amp;Retrieving!$C$3&amp;Retrieving!$B45,INDIRECT($H$3),0),MATCH(Retrieving!AZ$27,INDIRECT($I$3),0)),0)</f>
        <v>0</v>
      </c>
    </row>
    <row r="46" spans="2:52" outlineLevel="1" x14ac:dyDescent="0.2">
      <c r="B46">
        <f t="shared" si="0"/>
        <v>2007</v>
      </c>
      <c r="C46" s="1">
        <f ca="1">IFERROR(INDEX(INDIRECT($G$3),MATCH(Retrieving!$C$2&amp;Retrieving!$C$3&amp;Retrieving!$B46,INDIRECT($H$3),0),MATCH(Retrieving!C$27,INDIRECT($I$3),0)),0)</f>
        <v>0</v>
      </c>
      <c r="D46" s="1">
        <f ca="1">IFERROR(INDEX(INDIRECT($G$3),MATCH(Retrieving!$C$2&amp;Retrieving!$C$3&amp;Retrieving!$B46,INDIRECT($H$3),0),MATCH(Retrieving!D$27,INDIRECT($I$3),0)),0)</f>
        <v>0</v>
      </c>
      <c r="E46" s="1">
        <f ca="1">IFERROR(INDEX(INDIRECT($G$3),MATCH(Retrieving!$C$2&amp;Retrieving!$C$3&amp;Retrieving!$B46,INDIRECT($H$3),0),MATCH(Retrieving!E$27,INDIRECT($I$3),0)),0)</f>
        <v>0</v>
      </c>
      <c r="F46" s="1">
        <f ca="1">IFERROR(INDEX(INDIRECT($G$3),MATCH(Retrieving!$C$2&amp;Retrieving!$C$3&amp;Retrieving!$B46,INDIRECT($H$3),0),MATCH(Retrieving!F$27,INDIRECT($I$3),0)),0)</f>
        <v>0</v>
      </c>
      <c r="G46" s="1">
        <f ca="1">IFERROR(INDEX(INDIRECT($G$3),MATCH(Retrieving!$C$2&amp;Retrieving!$C$3&amp;Retrieving!$B46,INDIRECT($H$3),0),MATCH(Retrieving!G$27,INDIRECT($I$3),0)),0)</f>
        <v>0</v>
      </c>
      <c r="H46" s="1">
        <f ca="1">IFERROR(INDEX(INDIRECT($G$3),MATCH(Retrieving!$C$2&amp;Retrieving!$C$3&amp;Retrieving!$B46,INDIRECT($H$3),0),MATCH(Retrieving!H$27,INDIRECT($I$3),0)),0)</f>
        <v>0</v>
      </c>
      <c r="I46" s="1">
        <f ca="1">IFERROR(INDEX(INDIRECT($G$3),MATCH(Retrieving!$C$2&amp;Retrieving!$C$3&amp;Retrieving!$B46,INDIRECT($H$3),0),MATCH(Retrieving!I$27,INDIRECT($I$3),0)),0)</f>
        <v>0</v>
      </c>
      <c r="J46" s="1">
        <f ca="1">IFERROR(INDEX(INDIRECT($G$3),MATCH(Retrieving!$C$2&amp;Retrieving!$C$3&amp;Retrieving!$B46,INDIRECT($H$3),0),MATCH(Retrieving!J$27,INDIRECT($I$3),0)),0)</f>
        <v>0</v>
      </c>
      <c r="K46" s="1">
        <f ca="1">IFERROR(INDEX(INDIRECT($G$3),MATCH(Retrieving!$C$2&amp;Retrieving!$C$3&amp;Retrieving!$B46,INDIRECT($H$3),0),MATCH(Retrieving!K$27,INDIRECT($I$3),0)),0)</f>
        <v>0</v>
      </c>
      <c r="L46" s="1">
        <f ca="1">IFERROR(INDEX(INDIRECT($G$3),MATCH(Retrieving!$C$2&amp;Retrieving!$C$3&amp;Retrieving!$B46,INDIRECT($H$3),0),MATCH(Retrieving!L$27,INDIRECT($I$3),0)),0)</f>
        <v>0</v>
      </c>
      <c r="M46" s="1">
        <f ca="1">IFERROR(INDEX(INDIRECT($G$3),MATCH(Retrieving!$C$2&amp;Retrieving!$C$3&amp;Retrieving!$B46,INDIRECT($H$3),0),MATCH(Retrieving!M$27,INDIRECT($I$3),0)),0)</f>
        <v>0</v>
      </c>
      <c r="N46" s="1">
        <f ca="1">IFERROR(INDEX(INDIRECT($G$3),MATCH(Retrieving!$C$2&amp;Retrieving!$C$3&amp;Retrieving!$B46,INDIRECT($H$3),0),MATCH(Retrieving!N$27,INDIRECT($I$3),0)),0)</f>
        <v>0</v>
      </c>
      <c r="O46" s="1">
        <f ca="1">IFERROR(INDEX(INDIRECT($G$3),MATCH(Retrieving!$C$2&amp;Retrieving!$C$3&amp;Retrieving!$B46,INDIRECT($H$3),0),MATCH(Retrieving!O$27,INDIRECT($I$3),0)),0)</f>
        <v>0</v>
      </c>
      <c r="P46" s="1">
        <f ca="1">IFERROR(INDEX(INDIRECT($G$3),MATCH(Retrieving!$C$2&amp;Retrieving!$C$3&amp;Retrieving!$B46,INDIRECT($H$3),0),MATCH(Retrieving!P$27,INDIRECT($I$3),0)),0)</f>
        <v>0</v>
      </c>
      <c r="Q46" s="1">
        <f ca="1">IFERROR(INDEX(INDIRECT($G$3),MATCH(Retrieving!$C$2&amp;Retrieving!$C$3&amp;Retrieving!$B46,INDIRECT($H$3),0),MATCH(Retrieving!Q$27,INDIRECT($I$3),0)),0)</f>
        <v>0</v>
      </c>
      <c r="R46" s="1">
        <f ca="1">IFERROR(INDEX(INDIRECT($G$3),MATCH(Retrieving!$C$2&amp;Retrieving!$C$3&amp;Retrieving!$B46,INDIRECT($H$3),0),MATCH(Retrieving!R$27,INDIRECT($I$3),0)),0)</f>
        <v>0</v>
      </c>
      <c r="S46" s="1">
        <f ca="1">IFERROR(INDEX(INDIRECT($G$3),MATCH(Retrieving!$C$2&amp;Retrieving!$C$3&amp;Retrieving!$B46,INDIRECT($H$3),0),MATCH(Retrieving!S$27,INDIRECT($I$3),0)),0)</f>
        <v>0</v>
      </c>
      <c r="T46" s="1">
        <f ca="1">IFERROR(INDEX(INDIRECT($G$3),MATCH(Retrieving!$C$2&amp;Retrieving!$C$3&amp;Retrieving!$B46,INDIRECT($H$3),0),MATCH(Retrieving!T$27,INDIRECT($I$3),0)),0)</f>
        <v>0</v>
      </c>
      <c r="U46" s="1">
        <f ca="1">IFERROR(INDEX(INDIRECT($G$3),MATCH(Retrieving!$C$2&amp;Retrieving!$C$3&amp;Retrieving!$B46,INDIRECT($H$3),0),MATCH(Retrieving!U$27,INDIRECT($I$3),0)),0)</f>
        <v>0</v>
      </c>
      <c r="V46" s="1">
        <f ca="1">IFERROR(INDEX(INDIRECT($G$3),MATCH(Retrieving!$C$2&amp;Retrieving!$C$3&amp;Retrieving!$B46,INDIRECT($H$3),0),MATCH(Retrieving!V$27,INDIRECT($I$3),0)),0)</f>
        <v>0</v>
      </c>
      <c r="W46" s="1">
        <f ca="1">IFERROR(INDEX(INDIRECT($G$3),MATCH(Retrieving!$C$2&amp;Retrieving!$C$3&amp;Retrieving!$B46,INDIRECT($H$3),0),MATCH(Retrieving!W$27,INDIRECT($I$3),0)),0)</f>
        <v>0</v>
      </c>
      <c r="X46" s="1">
        <f ca="1">IFERROR(INDEX(INDIRECT($G$3),MATCH(Retrieving!$C$2&amp;Retrieving!$C$3&amp;Retrieving!$B46,INDIRECT($H$3),0),MATCH(Retrieving!X$27,INDIRECT($I$3),0)),0)</f>
        <v>0</v>
      </c>
      <c r="Y46" s="1">
        <f ca="1">IFERROR(INDEX(INDIRECT($G$3),MATCH(Retrieving!$C$2&amp;Retrieving!$C$3&amp;Retrieving!$B46,INDIRECT($H$3),0),MATCH(Retrieving!Y$27,INDIRECT($I$3),0)),0)</f>
        <v>0</v>
      </c>
      <c r="Z46" s="1">
        <f ca="1">IFERROR(INDEX(INDIRECT($G$3),MATCH(Retrieving!$C$2&amp;Retrieving!$C$3&amp;Retrieving!$B46,INDIRECT($H$3),0),MATCH(Retrieving!Z$27,INDIRECT($I$3),0)),0)</f>
        <v>0</v>
      </c>
      <c r="AA46" s="1">
        <f ca="1">IFERROR(INDEX(INDIRECT($G$3),MATCH(Retrieving!$C$2&amp;Retrieving!$C$3&amp;Retrieving!$B46,INDIRECT($H$3),0),MATCH(Retrieving!AA$27,INDIRECT($I$3),0)),0)</f>
        <v>0</v>
      </c>
      <c r="AB46" s="1">
        <f ca="1">IFERROR(INDEX(INDIRECT($G$3),MATCH(Retrieving!$C$2&amp;Retrieving!$C$3&amp;Retrieving!$B46,INDIRECT($H$3),0),MATCH(Retrieving!AB$27,INDIRECT($I$3),0)),0)</f>
        <v>0</v>
      </c>
      <c r="AC46" s="1">
        <f ca="1">IFERROR(INDEX(INDIRECT($G$3),MATCH(Retrieving!$C$2&amp;Retrieving!$C$3&amp;Retrieving!$B46,INDIRECT($H$3),0),MATCH(Retrieving!AC$27,INDIRECT($I$3),0)),0)</f>
        <v>0</v>
      </c>
      <c r="AD46" s="1">
        <f ca="1">IFERROR(INDEX(INDIRECT($G$3),MATCH(Retrieving!$C$2&amp;Retrieving!$C$3&amp;Retrieving!$B46,INDIRECT($H$3),0),MATCH(Retrieving!AD$27,INDIRECT($I$3),0)),0)</f>
        <v>0</v>
      </c>
      <c r="AE46" s="1">
        <f ca="1">IFERROR(INDEX(INDIRECT($G$3),MATCH(Retrieving!$C$2&amp;Retrieving!$C$3&amp;Retrieving!$B46,INDIRECT($H$3),0),MATCH(Retrieving!AE$27,INDIRECT($I$3),0)),0)</f>
        <v>0</v>
      </c>
      <c r="AF46" s="1">
        <f ca="1">IFERROR(INDEX(INDIRECT($G$3),MATCH(Retrieving!$C$2&amp;Retrieving!$C$3&amp;Retrieving!$B46,INDIRECT($H$3),0),MATCH(Retrieving!AF$27,INDIRECT($I$3),0)),0)</f>
        <v>0</v>
      </c>
      <c r="AG46" s="1">
        <f ca="1">IFERROR(INDEX(INDIRECT($G$3),MATCH(Retrieving!$C$2&amp;Retrieving!$C$3&amp;Retrieving!$B46,INDIRECT($H$3),0),MATCH(Retrieving!AG$27,INDIRECT($I$3),0)),0)</f>
        <v>0</v>
      </c>
      <c r="AH46" s="1">
        <f ca="1">IFERROR(INDEX(INDIRECT($G$3),MATCH(Retrieving!$C$2&amp;Retrieving!$C$3&amp;Retrieving!$B46,INDIRECT($H$3),0),MATCH(Retrieving!AH$27,INDIRECT($I$3),0)),0)</f>
        <v>0</v>
      </c>
      <c r="AI46" s="1">
        <f ca="1">IFERROR(INDEX(INDIRECT($G$3),MATCH(Retrieving!$C$2&amp;Retrieving!$C$3&amp;Retrieving!$B46,INDIRECT($H$3),0),MATCH(Retrieving!AI$27,INDIRECT($I$3),0)),0)</f>
        <v>0</v>
      </c>
      <c r="AJ46" s="1">
        <f ca="1">IFERROR(INDEX(INDIRECT($G$3),MATCH(Retrieving!$C$2&amp;Retrieving!$C$3&amp;Retrieving!$B46,INDIRECT($H$3),0),MATCH(Retrieving!AJ$27,INDIRECT($I$3),0)),0)</f>
        <v>0</v>
      </c>
      <c r="AK46" s="1">
        <f ca="1">IFERROR(INDEX(INDIRECT($G$3),MATCH(Retrieving!$C$2&amp;Retrieving!$C$3&amp;Retrieving!$B46,INDIRECT($H$3),0),MATCH(Retrieving!AK$27,INDIRECT($I$3),0)),0)</f>
        <v>0</v>
      </c>
      <c r="AL46" s="1">
        <f ca="1">IFERROR(INDEX(INDIRECT($G$3),MATCH(Retrieving!$C$2&amp;Retrieving!$C$3&amp;Retrieving!$B46,INDIRECT($H$3),0),MATCH(Retrieving!AL$27,INDIRECT($I$3),0)),0)</f>
        <v>0</v>
      </c>
      <c r="AM46" s="1">
        <f ca="1">IFERROR(INDEX(INDIRECT($G$3),MATCH(Retrieving!$C$2&amp;Retrieving!$C$3&amp;Retrieving!$B46,INDIRECT($H$3),0),MATCH(Retrieving!AM$27,INDIRECT($I$3),0)),0)</f>
        <v>0</v>
      </c>
      <c r="AN46" s="1">
        <f ca="1">IFERROR(INDEX(INDIRECT($G$3),MATCH(Retrieving!$C$2&amp;Retrieving!$C$3&amp;Retrieving!$B46,INDIRECT($H$3),0),MATCH(Retrieving!AN$27,INDIRECT($I$3),0)),0)</f>
        <v>0</v>
      </c>
      <c r="AO46" s="1">
        <f ca="1">IFERROR(INDEX(INDIRECT($G$3),MATCH(Retrieving!$C$2&amp;Retrieving!$C$3&amp;Retrieving!$B46,INDIRECT($H$3),0),MATCH(Retrieving!AO$27,INDIRECT($I$3),0)),0)</f>
        <v>0</v>
      </c>
      <c r="AP46" s="1">
        <f ca="1">IFERROR(INDEX(INDIRECT($G$3),MATCH(Retrieving!$C$2&amp;Retrieving!$C$3&amp;Retrieving!$B46,INDIRECT($H$3),0),MATCH(Retrieving!AP$27,INDIRECT($I$3),0)),0)</f>
        <v>0</v>
      </c>
      <c r="AQ46" s="1">
        <f ca="1">IFERROR(INDEX(INDIRECT($G$3),MATCH(Retrieving!$C$2&amp;Retrieving!$C$3&amp;Retrieving!$B46,INDIRECT($H$3),0),MATCH(Retrieving!AQ$27,INDIRECT($I$3),0)),0)</f>
        <v>0</v>
      </c>
      <c r="AR46" s="1">
        <f ca="1">IFERROR(INDEX(INDIRECT($G$3),MATCH(Retrieving!$C$2&amp;Retrieving!$C$3&amp;Retrieving!$B46,INDIRECT($H$3),0),MATCH(Retrieving!AR$27,INDIRECT($I$3),0)),0)</f>
        <v>0</v>
      </c>
      <c r="AS46" s="1">
        <f ca="1">IFERROR(INDEX(INDIRECT($G$3),MATCH(Retrieving!$C$2&amp;Retrieving!$C$3&amp;Retrieving!$B46,INDIRECT($H$3),0),MATCH(Retrieving!AS$27,INDIRECT($I$3),0)),0)</f>
        <v>0</v>
      </c>
      <c r="AT46" s="1">
        <f ca="1">IFERROR(INDEX(INDIRECT($G$3),MATCH(Retrieving!$C$2&amp;Retrieving!$C$3&amp;Retrieving!$B46,INDIRECT($H$3),0),MATCH(Retrieving!AT$27,INDIRECT($I$3),0)),0)</f>
        <v>0</v>
      </c>
      <c r="AU46" s="1">
        <f ca="1">IFERROR(INDEX(INDIRECT($G$3),MATCH(Retrieving!$C$2&amp;Retrieving!$C$3&amp;Retrieving!$B46,INDIRECT($H$3),0),MATCH(Retrieving!AU$27,INDIRECT($I$3),0)),0)</f>
        <v>0</v>
      </c>
      <c r="AV46" s="1">
        <f ca="1">IFERROR(INDEX(INDIRECT($G$3),MATCH(Retrieving!$C$2&amp;Retrieving!$C$3&amp;Retrieving!$B46,INDIRECT($H$3),0),MATCH(Retrieving!AV$27,INDIRECT($I$3),0)),0)</f>
        <v>0</v>
      </c>
      <c r="AW46" s="1">
        <f ca="1">IFERROR(INDEX(INDIRECT($G$3),MATCH(Retrieving!$C$2&amp;Retrieving!$C$3&amp;Retrieving!$B46,INDIRECT($H$3),0),MATCH(Retrieving!AW$27,INDIRECT($I$3),0)),0)</f>
        <v>0</v>
      </c>
      <c r="AX46" s="1">
        <f ca="1">IFERROR(INDEX(INDIRECT($G$3),MATCH(Retrieving!$C$2&amp;Retrieving!$C$3&amp;Retrieving!$B46,INDIRECT($H$3),0),MATCH(Retrieving!AX$27,INDIRECT($I$3),0)),0)</f>
        <v>0</v>
      </c>
      <c r="AY46" s="1">
        <f ca="1">IFERROR(INDEX(INDIRECT($G$3),MATCH(Retrieving!$C$2&amp;Retrieving!$C$3&amp;Retrieving!$B46,INDIRECT($H$3),0),MATCH(Retrieving!AY$27,INDIRECT($I$3),0)),0)</f>
        <v>0</v>
      </c>
      <c r="AZ46" s="1">
        <f ca="1">IFERROR(INDEX(INDIRECT($G$3),MATCH(Retrieving!$C$2&amp;Retrieving!$C$3&amp;Retrieving!$B46,INDIRECT($H$3),0),MATCH(Retrieving!AZ$27,INDIRECT($I$3),0)),0)</f>
        <v>0</v>
      </c>
    </row>
    <row r="47" spans="2:52" outlineLevel="1" x14ac:dyDescent="0.2">
      <c r="B47">
        <f t="shared" si="0"/>
        <v>2008</v>
      </c>
      <c r="C47" s="1">
        <f ca="1">IFERROR(INDEX(INDIRECT($G$3),MATCH(Retrieving!$C$2&amp;Retrieving!$C$3&amp;Retrieving!$B47,INDIRECT($H$3),0),MATCH(Retrieving!C$27,INDIRECT($I$3),0)),0)</f>
        <v>0</v>
      </c>
      <c r="D47" s="1">
        <f ca="1">IFERROR(INDEX(INDIRECT($G$3),MATCH(Retrieving!$C$2&amp;Retrieving!$C$3&amp;Retrieving!$B47,INDIRECT($H$3),0),MATCH(Retrieving!D$27,INDIRECT($I$3),0)),0)</f>
        <v>0</v>
      </c>
      <c r="E47" s="1">
        <f ca="1">IFERROR(INDEX(INDIRECT($G$3),MATCH(Retrieving!$C$2&amp;Retrieving!$C$3&amp;Retrieving!$B47,INDIRECT($H$3),0),MATCH(Retrieving!E$27,INDIRECT($I$3),0)),0)</f>
        <v>0</v>
      </c>
      <c r="F47" s="1">
        <f ca="1">IFERROR(INDEX(INDIRECT($G$3),MATCH(Retrieving!$C$2&amp;Retrieving!$C$3&amp;Retrieving!$B47,INDIRECT($H$3),0),MATCH(Retrieving!F$27,INDIRECT($I$3),0)),0)</f>
        <v>0</v>
      </c>
      <c r="G47" s="1">
        <f ca="1">IFERROR(INDEX(INDIRECT($G$3),MATCH(Retrieving!$C$2&amp;Retrieving!$C$3&amp;Retrieving!$B47,INDIRECT($H$3),0),MATCH(Retrieving!G$27,INDIRECT($I$3),0)),0)</f>
        <v>0</v>
      </c>
      <c r="H47" s="1">
        <f ca="1">IFERROR(INDEX(INDIRECT($G$3),MATCH(Retrieving!$C$2&amp;Retrieving!$C$3&amp;Retrieving!$B47,INDIRECT($H$3),0),MATCH(Retrieving!H$27,INDIRECT($I$3),0)),0)</f>
        <v>0</v>
      </c>
      <c r="I47" s="1">
        <f ca="1">IFERROR(INDEX(INDIRECT($G$3),MATCH(Retrieving!$C$2&amp;Retrieving!$C$3&amp;Retrieving!$B47,INDIRECT($H$3),0),MATCH(Retrieving!I$27,INDIRECT($I$3),0)),0)</f>
        <v>0</v>
      </c>
      <c r="J47" s="1">
        <f ca="1">IFERROR(INDEX(INDIRECT($G$3),MATCH(Retrieving!$C$2&amp;Retrieving!$C$3&amp;Retrieving!$B47,INDIRECT($H$3),0),MATCH(Retrieving!J$27,INDIRECT($I$3),0)),0)</f>
        <v>0</v>
      </c>
      <c r="K47" s="1">
        <f ca="1">IFERROR(INDEX(INDIRECT($G$3),MATCH(Retrieving!$C$2&amp;Retrieving!$C$3&amp;Retrieving!$B47,INDIRECT($H$3),0),MATCH(Retrieving!K$27,INDIRECT($I$3),0)),0)</f>
        <v>0</v>
      </c>
      <c r="L47" s="1">
        <f ca="1">IFERROR(INDEX(INDIRECT($G$3),MATCH(Retrieving!$C$2&amp;Retrieving!$C$3&amp;Retrieving!$B47,INDIRECT($H$3),0),MATCH(Retrieving!L$27,INDIRECT($I$3),0)),0)</f>
        <v>0</v>
      </c>
      <c r="M47" s="1">
        <f ca="1">IFERROR(INDEX(INDIRECT($G$3),MATCH(Retrieving!$C$2&amp;Retrieving!$C$3&amp;Retrieving!$B47,INDIRECT($H$3),0),MATCH(Retrieving!M$27,INDIRECT($I$3),0)),0)</f>
        <v>0</v>
      </c>
      <c r="N47" s="1">
        <f ca="1">IFERROR(INDEX(INDIRECT($G$3),MATCH(Retrieving!$C$2&amp;Retrieving!$C$3&amp;Retrieving!$B47,INDIRECT($H$3),0),MATCH(Retrieving!N$27,INDIRECT($I$3),0)),0)</f>
        <v>0</v>
      </c>
      <c r="O47" s="1">
        <f ca="1">IFERROR(INDEX(INDIRECT($G$3),MATCH(Retrieving!$C$2&amp;Retrieving!$C$3&amp;Retrieving!$B47,INDIRECT($H$3),0),MATCH(Retrieving!O$27,INDIRECT($I$3),0)),0)</f>
        <v>0</v>
      </c>
      <c r="P47" s="1">
        <f ca="1">IFERROR(INDEX(INDIRECT($G$3),MATCH(Retrieving!$C$2&amp;Retrieving!$C$3&amp;Retrieving!$B47,INDIRECT($H$3),0),MATCH(Retrieving!P$27,INDIRECT($I$3),0)),0)</f>
        <v>0</v>
      </c>
      <c r="Q47" s="1">
        <f ca="1">IFERROR(INDEX(INDIRECT($G$3),MATCH(Retrieving!$C$2&amp;Retrieving!$C$3&amp;Retrieving!$B47,INDIRECT($H$3),0),MATCH(Retrieving!Q$27,INDIRECT($I$3),0)),0)</f>
        <v>0</v>
      </c>
      <c r="R47" s="1">
        <f ca="1">IFERROR(INDEX(INDIRECT($G$3),MATCH(Retrieving!$C$2&amp;Retrieving!$C$3&amp;Retrieving!$B47,INDIRECT($H$3),0),MATCH(Retrieving!R$27,INDIRECT($I$3),0)),0)</f>
        <v>0</v>
      </c>
      <c r="S47" s="1">
        <f ca="1">IFERROR(INDEX(INDIRECT($G$3),MATCH(Retrieving!$C$2&amp;Retrieving!$C$3&amp;Retrieving!$B47,INDIRECT($H$3),0),MATCH(Retrieving!S$27,INDIRECT($I$3),0)),0)</f>
        <v>0</v>
      </c>
      <c r="T47" s="1">
        <f ca="1">IFERROR(INDEX(INDIRECT($G$3),MATCH(Retrieving!$C$2&amp;Retrieving!$C$3&amp;Retrieving!$B47,INDIRECT($H$3),0),MATCH(Retrieving!T$27,INDIRECT($I$3),0)),0)</f>
        <v>0</v>
      </c>
      <c r="U47" s="1">
        <f ca="1">IFERROR(INDEX(INDIRECT($G$3),MATCH(Retrieving!$C$2&amp;Retrieving!$C$3&amp;Retrieving!$B47,INDIRECT($H$3),0),MATCH(Retrieving!U$27,INDIRECT($I$3),0)),0)</f>
        <v>0</v>
      </c>
      <c r="V47" s="1">
        <f ca="1">IFERROR(INDEX(INDIRECT($G$3),MATCH(Retrieving!$C$2&amp;Retrieving!$C$3&amp;Retrieving!$B47,INDIRECT($H$3),0),MATCH(Retrieving!V$27,INDIRECT($I$3),0)),0)</f>
        <v>0</v>
      </c>
      <c r="W47" s="1">
        <f ca="1">IFERROR(INDEX(INDIRECT($G$3),MATCH(Retrieving!$C$2&amp;Retrieving!$C$3&amp;Retrieving!$B47,INDIRECT($H$3),0),MATCH(Retrieving!W$27,INDIRECT($I$3),0)),0)</f>
        <v>0</v>
      </c>
      <c r="X47" s="1">
        <f ca="1">IFERROR(INDEX(INDIRECT($G$3),MATCH(Retrieving!$C$2&amp;Retrieving!$C$3&amp;Retrieving!$B47,INDIRECT($H$3),0),MATCH(Retrieving!X$27,INDIRECT($I$3),0)),0)</f>
        <v>0</v>
      </c>
      <c r="Y47" s="1">
        <f ca="1">IFERROR(INDEX(INDIRECT($G$3),MATCH(Retrieving!$C$2&amp;Retrieving!$C$3&amp;Retrieving!$B47,INDIRECT($H$3),0),MATCH(Retrieving!Y$27,INDIRECT($I$3),0)),0)</f>
        <v>0</v>
      </c>
      <c r="Z47" s="1">
        <f ca="1">IFERROR(INDEX(INDIRECT($G$3),MATCH(Retrieving!$C$2&amp;Retrieving!$C$3&amp;Retrieving!$B47,INDIRECT($H$3),0),MATCH(Retrieving!Z$27,INDIRECT($I$3),0)),0)</f>
        <v>0</v>
      </c>
      <c r="AA47" s="1">
        <f ca="1">IFERROR(INDEX(INDIRECT($G$3),MATCH(Retrieving!$C$2&amp;Retrieving!$C$3&amp;Retrieving!$B47,INDIRECT($H$3),0),MATCH(Retrieving!AA$27,INDIRECT($I$3),0)),0)</f>
        <v>0</v>
      </c>
      <c r="AB47" s="1">
        <f ca="1">IFERROR(INDEX(INDIRECT($G$3),MATCH(Retrieving!$C$2&amp;Retrieving!$C$3&amp;Retrieving!$B47,INDIRECT($H$3),0),MATCH(Retrieving!AB$27,INDIRECT($I$3),0)),0)</f>
        <v>0</v>
      </c>
      <c r="AC47" s="1">
        <f ca="1">IFERROR(INDEX(INDIRECT($G$3),MATCH(Retrieving!$C$2&amp;Retrieving!$C$3&amp;Retrieving!$B47,INDIRECT($H$3),0),MATCH(Retrieving!AC$27,INDIRECT($I$3),0)),0)</f>
        <v>0</v>
      </c>
      <c r="AD47" s="1">
        <f ca="1">IFERROR(INDEX(INDIRECT($G$3),MATCH(Retrieving!$C$2&amp;Retrieving!$C$3&amp;Retrieving!$B47,INDIRECT($H$3),0),MATCH(Retrieving!AD$27,INDIRECT($I$3),0)),0)</f>
        <v>0</v>
      </c>
      <c r="AE47" s="1">
        <f ca="1">IFERROR(INDEX(INDIRECT($G$3),MATCH(Retrieving!$C$2&amp;Retrieving!$C$3&amp;Retrieving!$B47,INDIRECT($H$3),0),MATCH(Retrieving!AE$27,INDIRECT($I$3),0)),0)</f>
        <v>0</v>
      </c>
      <c r="AF47" s="1">
        <f ca="1">IFERROR(INDEX(INDIRECT($G$3),MATCH(Retrieving!$C$2&amp;Retrieving!$C$3&amp;Retrieving!$B47,INDIRECT($H$3),0),MATCH(Retrieving!AF$27,INDIRECT($I$3),0)),0)</f>
        <v>0</v>
      </c>
      <c r="AG47" s="1">
        <f ca="1">IFERROR(INDEX(INDIRECT($G$3),MATCH(Retrieving!$C$2&amp;Retrieving!$C$3&amp;Retrieving!$B47,INDIRECT($H$3),0),MATCH(Retrieving!AG$27,INDIRECT($I$3),0)),0)</f>
        <v>0</v>
      </c>
      <c r="AH47" s="1">
        <f ca="1">IFERROR(INDEX(INDIRECT($G$3),MATCH(Retrieving!$C$2&amp;Retrieving!$C$3&amp;Retrieving!$B47,INDIRECT($H$3),0),MATCH(Retrieving!AH$27,INDIRECT($I$3),0)),0)</f>
        <v>0</v>
      </c>
      <c r="AI47" s="1">
        <f ca="1">IFERROR(INDEX(INDIRECT($G$3),MATCH(Retrieving!$C$2&amp;Retrieving!$C$3&amp;Retrieving!$B47,INDIRECT($H$3),0),MATCH(Retrieving!AI$27,INDIRECT($I$3),0)),0)</f>
        <v>0</v>
      </c>
      <c r="AJ47" s="1">
        <f ca="1">IFERROR(INDEX(INDIRECT($G$3),MATCH(Retrieving!$C$2&amp;Retrieving!$C$3&amp;Retrieving!$B47,INDIRECT($H$3),0),MATCH(Retrieving!AJ$27,INDIRECT($I$3),0)),0)</f>
        <v>0</v>
      </c>
      <c r="AK47" s="1">
        <f ca="1">IFERROR(INDEX(INDIRECT($G$3),MATCH(Retrieving!$C$2&amp;Retrieving!$C$3&amp;Retrieving!$B47,INDIRECT($H$3),0),MATCH(Retrieving!AK$27,INDIRECT($I$3),0)),0)</f>
        <v>0</v>
      </c>
      <c r="AL47" s="1">
        <f ca="1">IFERROR(INDEX(INDIRECT($G$3),MATCH(Retrieving!$C$2&amp;Retrieving!$C$3&amp;Retrieving!$B47,INDIRECT($H$3),0),MATCH(Retrieving!AL$27,INDIRECT($I$3),0)),0)</f>
        <v>0</v>
      </c>
      <c r="AM47" s="1">
        <f ca="1">IFERROR(INDEX(INDIRECT($G$3),MATCH(Retrieving!$C$2&amp;Retrieving!$C$3&amp;Retrieving!$B47,INDIRECT($H$3),0),MATCH(Retrieving!AM$27,INDIRECT($I$3),0)),0)</f>
        <v>0</v>
      </c>
      <c r="AN47" s="1">
        <f ca="1">IFERROR(INDEX(INDIRECT($G$3),MATCH(Retrieving!$C$2&amp;Retrieving!$C$3&amp;Retrieving!$B47,INDIRECT($H$3),0),MATCH(Retrieving!AN$27,INDIRECT($I$3),0)),0)</f>
        <v>0</v>
      </c>
      <c r="AO47" s="1">
        <f ca="1">IFERROR(INDEX(INDIRECT($G$3),MATCH(Retrieving!$C$2&amp;Retrieving!$C$3&amp;Retrieving!$B47,INDIRECT($H$3),0),MATCH(Retrieving!AO$27,INDIRECT($I$3),0)),0)</f>
        <v>0</v>
      </c>
      <c r="AP47" s="1">
        <f ca="1">IFERROR(INDEX(INDIRECT($G$3),MATCH(Retrieving!$C$2&amp;Retrieving!$C$3&amp;Retrieving!$B47,INDIRECT($H$3),0),MATCH(Retrieving!AP$27,INDIRECT($I$3),0)),0)</f>
        <v>0</v>
      </c>
      <c r="AQ47" s="1">
        <f ca="1">IFERROR(INDEX(INDIRECT($G$3),MATCH(Retrieving!$C$2&amp;Retrieving!$C$3&amp;Retrieving!$B47,INDIRECT($H$3),0),MATCH(Retrieving!AQ$27,INDIRECT($I$3),0)),0)</f>
        <v>0</v>
      </c>
      <c r="AR47" s="1">
        <f ca="1">IFERROR(INDEX(INDIRECT($G$3),MATCH(Retrieving!$C$2&amp;Retrieving!$C$3&amp;Retrieving!$B47,INDIRECT($H$3),0),MATCH(Retrieving!AR$27,INDIRECT($I$3),0)),0)</f>
        <v>0</v>
      </c>
      <c r="AS47" s="1">
        <f ca="1">IFERROR(INDEX(INDIRECT($G$3),MATCH(Retrieving!$C$2&amp;Retrieving!$C$3&amp;Retrieving!$B47,INDIRECT($H$3),0),MATCH(Retrieving!AS$27,INDIRECT($I$3),0)),0)</f>
        <v>0</v>
      </c>
      <c r="AT47" s="1">
        <f ca="1">IFERROR(INDEX(INDIRECT($G$3),MATCH(Retrieving!$C$2&amp;Retrieving!$C$3&amp;Retrieving!$B47,INDIRECT($H$3),0),MATCH(Retrieving!AT$27,INDIRECT($I$3),0)),0)</f>
        <v>0</v>
      </c>
      <c r="AU47" s="1">
        <f ca="1">IFERROR(INDEX(INDIRECT($G$3),MATCH(Retrieving!$C$2&amp;Retrieving!$C$3&amp;Retrieving!$B47,INDIRECT($H$3),0),MATCH(Retrieving!AU$27,INDIRECT($I$3),0)),0)</f>
        <v>0</v>
      </c>
      <c r="AV47" s="1">
        <f ca="1">IFERROR(INDEX(INDIRECT($G$3),MATCH(Retrieving!$C$2&amp;Retrieving!$C$3&amp;Retrieving!$B47,INDIRECT($H$3),0),MATCH(Retrieving!AV$27,INDIRECT($I$3),0)),0)</f>
        <v>0</v>
      </c>
      <c r="AW47" s="1">
        <f ca="1">IFERROR(INDEX(INDIRECT($G$3),MATCH(Retrieving!$C$2&amp;Retrieving!$C$3&amp;Retrieving!$B47,INDIRECT($H$3),0),MATCH(Retrieving!AW$27,INDIRECT($I$3),0)),0)</f>
        <v>0</v>
      </c>
      <c r="AX47" s="1">
        <f ca="1">IFERROR(INDEX(INDIRECT($G$3),MATCH(Retrieving!$C$2&amp;Retrieving!$C$3&amp;Retrieving!$B47,INDIRECT($H$3),0),MATCH(Retrieving!AX$27,INDIRECT($I$3),0)),0)</f>
        <v>0</v>
      </c>
      <c r="AY47" s="1">
        <f ca="1">IFERROR(INDEX(INDIRECT($G$3),MATCH(Retrieving!$C$2&amp;Retrieving!$C$3&amp;Retrieving!$B47,INDIRECT($H$3),0),MATCH(Retrieving!AY$27,INDIRECT($I$3),0)),0)</f>
        <v>0</v>
      </c>
      <c r="AZ47" s="1">
        <f ca="1">IFERROR(INDEX(INDIRECT($G$3),MATCH(Retrieving!$C$2&amp;Retrieving!$C$3&amp;Retrieving!$B47,INDIRECT($H$3),0),MATCH(Retrieving!AZ$27,INDIRECT($I$3),0)),0)</f>
        <v>0</v>
      </c>
    </row>
    <row r="48" spans="2:52" outlineLevel="1" x14ac:dyDescent="0.2">
      <c r="B48">
        <f t="shared" si="0"/>
        <v>2009</v>
      </c>
      <c r="C48" s="1">
        <f ca="1">IFERROR(INDEX(INDIRECT($G$3),MATCH(Retrieving!$C$2&amp;Retrieving!$C$3&amp;Retrieving!$B48,INDIRECT($H$3),0),MATCH(Retrieving!C$27,INDIRECT($I$3),0)),0)</f>
        <v>0</v>
      </c>
      <c r="D48" s="1">
        <f ca="1">IFERROR(INDEX(INDIRECT($G$3),MATCH(Retrieving!$C$2&amp;Retrieving!$C$3&amp;Retrieving!$B48,INDIRECT($H$3),0),MATCH(Retrieving!D$27,INDIRECT($I$3),0)),0)</f>
        <v>0</v>
      </c>
      <c r="E48" s="1">
        <f ca="1">IFERROR(INDEX(INDIRECT($G$3),MATCH(Retrieving!$C$2&amp;Retrieving!$C$3&amp;Retrieving!$B48,INDIRECT($H$3),0),MATCH(Retrieving!E$27,INDIRECT($I$3),0)),0)</f>
        <v>0</v>
      </c>
      <c r="F48" s="1">
        <f ca="1">IFERROR(INDEX(INDIRECT($G$3),MATCH(Retrieving!$C$2&amp;Retrieving!$C$3&amp;Retrieving!$B48,INDIRECT($H$3),0),MATCH(Retrieving!F$27,INDIRECT($I$3),0)),0)</f>
        <v>0</v>
      </c>
      <c r="G48" s="1">
        <f ca="1">IFERROR(INDEX(INDIRECT($G$3),MATCH(Retrieving!$C$2&amp;Retrieving!$C$3&amp;Retrieving!$B48,INDIRECT($H$3),0),MATCH(Retrieving!G$27,INDIRECT($I$3),0)),0)</f>
        <v>0</v>
      </c>
      <c r="H48" s="1">
        <f ca="1">IFERROR(INDEX(INDIRECT($G$3),MATCH(Retrieving!$C$2&amp;Retrieving!$C$3&amp;Retrieving!$B48,INDIRECT($H$3),0),MATCH(Retrieving!H$27,INDIRECT($I$3),0)),0)</f>
        <v>0</v>
      </c>
      <c r="I48" s="1">
        <f ca="1">IFERROR(INDEX(INDIRECT($G$3),MATCH(Retrieving!$C$2&amp;Retrieving!$C$3&amp;Retrieving!$B48,INDIRECT($H$3),0),MATCH(Retrieving!I$27,INDIRECT($I$3),0)),0)</f>
        <v>0</v>
      </c>
      <c r="J48" s="1">
        <f ca="1">IFERROR(INDEX(INDIRECT($G$3),MATCH(Retrieving!$C$2&amp;Retrieving!$C$3&amp;Retrieving!$B48,INDIRECT($H$3),0),MATCH(Retrieving!J$27,INDIRECT($I$3),0)),0)</f>
        <v>0</v>
      </c>
      <c r="K48" s="1">
        <f ca="1">IFERROR(INDEX(INDIRECT($G$3),MATCH(Retrieving!$C$2&amp;Retrieving!$C$3&amp;Retrieving!$B48,INDIRECT($H$3),0),MATCH(Retrieving!K$27,INDIRECT($I$3),0)),0)</f>
        <v>0</v>
      </c>
      <c r="L48" s="1">
        <f ca="1">IFERROR(INDEX(INDIRECT($G$3),MATCH(Retrieving!$C$2&amp;Retrieving!$C$3&amp;Retrieving!$B48,INDIRECT($H$3),0),MATCH(Retrieving!L$27,INDIRECT($I$3),0)),0)</f>
        <v>0</v>
      </c>
      <c r="M48" s="1">
        <f ca="1">IFERROR(INDEX(INDIRECT($G$3),MATCH(Retrieving!$C$2&amp;Retrieving!$C$3&amp;Retrieving!$B48,INDIRECT($H$3),0),MATCH(Retrieving!M$27,INDIRECT($I$3),0)),0)</f>
        <v>0</v>
      </c>
      <c r="N48" s="1">
        <f ca="1">IFERROR(INDEX(INDIRECT($G$3),MATCH(Retrieving!$C$2&amp;Retrieving!$C$3&amp;Retrieving!$B48,INDIRECT($H$3),0),MATCH(Retrieving!N$27,INDIRECT($I$3),0)),0)</f>
        <v>0</v>
      </c>
      <c r="O48" s="1">
        <f ca="1">IFERROR(INDEX(INDIRECT($G$3),MATCH(Retrieving!$C$2&amp;Retrieving!$C$3&amp;Retrieving!$B48,INDIRECT($H$3),0),MATCH(Retrieving!O$27,INDIRECT($I$3),0)),0)</f>
        <v>0</v>
      </c>
      <c r="P48" s="1">
        <f ca="1">IFERROR(INDEX(INDIRECT($G$3),MATCH(Retrieving!$C$2&amp;Retrieving!$C$3&amp;Retrieving!$B48,INDIRECT($H$3),0),MATCH(Retrieving!P$27,INDIRECT($I$3),0)),0)</f>
        <v>0</v>
      </c>
      <c r="Q48" s="1">
        <f ca="1">IFERROR(INDEX(INDIRECT($G$3),MATCH(Retrieving!$C$2&amp;Retrieving!$C$3&amp;Retrieving!$B48,INDIRECT($H$3),0),MATCH(Retrieving!Q$27,INDIRECT($I$3),0)),0)</f>
        <v>0</v>
      </c>
      <c r="R48" s="1">
        <f ca="1">IFERROR(INDEX(INDIRECT($G$3),MATCH(Retrieving!$C$2&amp;Retrieving!$C$3&amp;Retrieving!$B48,INDIRECT($H$3),0),MATCH(Retrieving!R$27,INDIRECT($I$3),0)),0)</f>
        <v>0</v>
      </c>
      <c r="S48" s="1">
        <f ca="1">IFERROR(INDEX(INDIRECT($G$3),MATCH(Retrieving!$C$2&amp;Retrieving!$C$3&amp;Retrieving!$B48,INDIRECT($H$3),0),MATCH(Retrieving!S$27,INDIRECT($I$3),0)),0)</f>
        <v>0</v>
      </c>
      <c r="T48" s="1">
        <f ca="1">IFERROR(INDEX(INDIRECT($G$3),MATCH(Retrieving!$C$2&amp;Retrieving!$C$3&amp;Retrieving!$B48,INDIRECT($H$3),0),MATCH(Retrieving!T$27,INDIRECT($I$3),0)),0)</f>
        <v>0</v>
      </c>
      <c r="U48" s="1">
        <f ca="1">IFERROR(INDEX(INDIRECT($G$3),MATCH(Retrieving!$C$2&amp;Retrieving!$C$3&amp;Retrieving!$B48,INDIRECT($H$3),0),MATCH(Retrieving!U$27,INDIRECT($I$3),0)),0)</f>
        <v>0</v>
      </c>
      <c r="V48" s="1">
        <f ca="1">IFERROR(INDEX(INDIRECT($G$3),MATCH(Retrieving!$C$2&amp;Retrieving!$C$3&amp;Retrieving!$B48,INDIRECT($H$3),0),MATCH(Retrieving!V$27,INDIRECT($I$3),0)),0)</f>
        <v>0</v>
      </c>
      <c r="W48" s="1">
        <f ca="1">IFERROR(INDEX(INDIRECT($G$3),MATCH(Retrieving!$C$2&amp;Retrieving!$C$3&amp;Retrieving!$B48,INDIRECT($H$3),0),MATCH(Retrieving!W$27,INDIRECT($I$3),0)),0)</f>
        <v>0</v>
      </c>
      <c r="X48" s="1">
        <f ca="1">IFERROR(INDEX(INDIRECT($G$3),MATCH(Retrieving!$C$2&amp;Retrieving!$C$3&amp;Retrieving!$B48,INDIRECT($H$3),0),MATCH(Retrieving!X$27,INDIRECT($I$3),0)),0)</f>
        <v>0</v>
      </c>
      <c r="Y48" s="1">
        <f ca="1">IFERROR(INDEX(INDIRECT($G$3),MATCH(Retrieving!$C$2&amp;Retrieving!$C$3&amp;Retrieving!$B48,INDIRECT($H$3),0),MATCH(Retrieving!Y$27,INDIRECT($I$3),0)),0)</f>
        <v>0</v>
      </c>
      <c r="Z48" s="1">
        <f ca="1">IFERROR(INDEX(INDIRECT($G$3),MATCH(Retrieving!$C$2&amp;Retrieving!$C$3&amp;Retrieving!$B48,INDIRECT($H$3),0),MATCH(Retrieving!Z$27,INDIRECT($I$3),0)),0)</f>
        <v>0</v>
      </c>
      <c r="AA48" s="1">
        <f ca="1">IFERROR(INDEX(INDIRECT($G$3),MATCH(Retrieving!$C$2&amp;Retrieving!$C$3&amp;Retrieving!$B48,INDIRECT($H$3),0),MATCH(Retrieving!AA$27,INDIRECT($I$3),0)),0)</f>
        <v>0</v>
      </c>
      <c r="AB48" s="1">
        <f ca="1">IFERROR(INDEX(INDIRECT($G$3),MATCH(Retrieving!$C$2&amp;Retrieving!$C$3&amp;Retrieving!$B48,INDIRECT($H$3),0),MATCH(Retrieving!AB$27,INDIRECT($I$3),0)),0)</f>
        <v>0</v>
      </c>
      <c r="AC48" s="1">
        <f ca="1">IFERROR(INDEX(INDIRECT($G$3),MATCH(Retrieving!$C$2&amp;Retrieving!$C$3&amp;Retrieving!$B48,INDIRECT($H$3),0),MATCH(Retrieving!AC$27,INDIRECT($I$3),0)),0)</f>
        <v>0</v>
      </c>
      <c r="AD48" s="1">
        <f ca="1">IFERROR(INDEX(INDIRECT($G$3),MATCH(Retrieving!$C$2&amp;Retrieving!$C$3&amp;Retrieving!$B48,INDIRECT($H$3),0),MATCH(Retrieving!AD$27,INDIRECT($I$3),0)),0)</f>
        <v>0</v>
      </c>
      <c r="AE48" s="1">
        <f ca="1">IFERROR(INDEX(INDIRECT($G$3),MATCH(Retrieving!$C$2&amp;Retrieving!$C$3&amp;Retrieving!$B48,INDIRECT($H$3),0),MATCH(Retrieving!AE$27,INDIRECT($I$3),0)),0)</f>
        <v>0</v>
      </c>
      <c r="AF48" s="1">
        <f ca="1">IFERROR(INDEX(INDIRECT($G$3),MATCH(Retrieving!$C$2&amp;Retrieving!$C$3&amp;Retrieving!$B48,INDIRECT($H$3),0),MATCH(Retrieving!AF$27,INDIRECT($I$3),0)),0)</f>
        <v>0</v>
      </c>
      <c r="AG48" s="1">
        <f ca="1">IFERROR(INDEX(INDIRECT($G$3),MATCH(Retrieving!$C$2&amp;Retrieving!$C$3&amp;Retrieving!$B48,INDIRECT($H$3),0),MATCH(Retrieving!AG$27,INDIRECT($I$3),0)),0)</f>
        <v>0</v>
      </c>
      <c r="AH48" s="1">
        <f ca="1">IFERROR(INDEX(INDIRECT($G$3),MATCH(Retrieving!$C$2&amp;Retrieving!$C$3&amp;Retrieving!$B48,INDIRECT($H$3),0),MATCH(Retrieving!AH$27,INDIRECT($I$3),0)),0)</f>
        <v>0</v>
      </c>
      <c r="AI48" s="1">
        <f ca="1">IFERROR(INDEX(INDIRECT($G$3),MATCH(Retrieving!$C$2&amp;Retrieving!$C$3&amp;Retrieving!$B48,INDIRECT($H$3),0),MATCH(Retrieving!AI$27,INDIRECT($I$3),0)),0)</f>
        <v>0</v>
      </c>
      <c r="AJ48" s="1">
        <f ca="1">IFERROR(INDEX(INDIRECT($G$3),MATCH(Retrieving!$C$2&amp;Retrieving!$C$3&amp;Retrieving!$B48,INDIRECT($H$3),0),MATCH(Retrieving!AJ$27,INDIRECT($I$3),0)),0)</f>
        <v>0</v>
      </c>
      <c r="AK48" s="1">
        <f ca="1">IFERROR(INDEX(INDIRECT($G$3),MATCH(Retrieving!$C$2&amp;Retrieving!$C$3&amp;Retrieving!$B48,INDIRECT($H$3),0),MATCH(Retrieving!AK$27,INDIRECT($I$3),0)),0)</f>
        <v>0</v>
      </c>
      <c r="AL48" s="1">
        <f ca="1">IFERROR(INDEX(INDIRECT($G$3),MATCH(Retrieving!$C$2&amp;Retrieving!$C$3&amp;Retrieving!$B48,INDIRECT($H$3),0),MATCH(Retrieving!AL$27,INDIRECT($I$3),0)),0)</f>
        <v>0</v>
      </c>
      <c r="AM48" s="1">
        <f ca="1">IFERROR(INDEX(INDIRECT($G$3),MATCH(Retrieving!$C$2&amp;Retrieving!$C$3&amp;Retrieving!$B48,INDIRECT($H$3),0),MATCH(Retrieving!AM$27,INDIRECT($I$3),0)),0)</f>
        <v>0</v>
      </c>
      <c r="AN48" s="1">
        <f ca="1">IFERROR(INDEX(INDIRECT($G$3),MATCH(Retrieving!$C$2&amp;Retrieving!$C$3&amp;Retrieving!$B48,INDIRECT($H$3),0),MATCH(Retrieving!AN$27,INDIRECT($I$3),0)),0)</f>
        <v>0</v>
      </c>
      <c r="AO48" s="1">
        <f ca="1">IFERROR(INDEX(INDIRECT($G$3),MATCH(Retrieving!$C$2&amp;Retrieving!$C$3&amp;Retrieving!$B48,INDIRECT($H$3),0),MATCH(Retrieving!AO$27,INDIRECT($I$3),0)),0)</f>
        <v>0</v>
      </c>
      <c r="AP48" s="1">
        <f ca="1">IFERROR(INDEX(INDIRECT($G$3),MATCH(Retrieving!$C$2&amp;Retrieving!$C$3&amp;Retrieving!$B48,INDIRECT($H$3),0),MATCH(Retrieving!AP$27,INDIRECT($I$3),0)),0)</f>
        <v>0</v>
      </c>
      <c r="AQ48" s="1">
        <f ca="1">IFERROR(INDEX(INDIRECT($G$3),MATCH(Retrieving!$C$2&amp;Retrieving!$C$3&amp;Retrieving!$B48,INDIRECT($H$3),0),MATCH(Retrieving!AQ$27,INDIRECT($I$3),0)),0)</f>
        <v>0</v>
      </c>
      <c r="AR48" s="1">
        <f ca="1">IFERROR(INDEX(INDIRECT($G$3),MATCH(Retrieving!$C$2&amp;Retrieving!$C$3&amp;Retrieving!$B48,INDIRECT($H$3),0),MATCH(Retrieving!AR$27,INDIRECT($I$3),0)),0)</f>
        <v>0</v>
      </c>
      <c r="AS48" s="1">
        <f ca="1">IFERROR(INDEX(INDIRECT($G$3),MATCH(Retrieving!$C$2&amp;Retrieving!$C$3&amp;Retrieving!$B48,INDIRECT($H$3),0),MATCH(Retrieving!AS$27,INDIRECT($I$3),0)),0)</f>
        <v>0</v>
      </c>
      <c r="AT48" s="1">
        <f ca="1">IFERROR(INDEX(INDIRECT($G$3),MATCH(Retrieving!$C$2&amp;Retrieving!$C$3&amp;Retrieving!$B48,INDIRECT($H$3),0),MATCH(Retrieving!AT$27,INDIRECT($I$3),0)),0)</f>
        <v>0</v>
      </c>
      <c r="AU48" s="1">
        <f ca="1">IFERROR(INDEX(INDIRECT($G$3),MATCH(Retrieving!$C$2&amp;Retrieving!$C$3&amp;Retrieving!$B48,INDIRECT($H$3),0),MATCH(Retrieving!AU$27,INDIRECT($I$3),0)),0)</f>
        <v>0</v>
      </c>
      <c r="AV48" s="1">
        <f ca="1">IFERROR(INDEX(INDIRECT($G$3),MATCH(Retrieving!$C$2&amp;Retrieving!$C$3&amp;Retrieving!$B48,INDIRECT($H$3),0),MATCH(Retrieving!AV$27,INDIRECT($I$3),0)),0)</f>
        <v>0</v>
      </c>
      <c r="AW48" s="1">
        <f ca="1">IFERROR(INDEX(INDIRECT($G$3),MATCH(Retrieving!$C$2&amp;Retrieving!$C$3&amp;Retrieving!$B48,INDIRECT($H$3),0),MATCH(Retrieving!AW$27,INDIRECT($I$3),0)),0)</f>
        <v>0</v>
      </c>
      <c r="AX48" s="1">
        <f ca="1">IFERROR(INDEX(INDIRECT($G$3),MATCH(Retrieving!$C$2&amp;Retrieving!$C$3&amp;Retrieving!$B48,INDIRECT($H$3),0),MATCH(Retrieving!AX$27,INDIRECT($I$3),0)),0)</f>
        <v>0</v>
      </c>
      <c r="AY48" s="1">
        <f ca="1">IFERROR(INDEX(INDIRECT($G$3),MATCH(Retrieving!$C$2&amp;Retrieving!$C$3&amp;Retrieving!$B48,INDIRECT($H$3),0),MATCH(Retrieving!AY$27,INDIRECT($I$3),0)),0)</f>
        <v>0</v>
      </c>
      <c r="AZ48" s="1">
        <f ca="1">IFERROR(INDEX(INDIRECT($G$3),MATCH(Retrieving!$C$2&amp;Retrieving!$C$3&amp;Retrieving!$B48,INDIRECT($H$3),0),MATCH(Retrieving!AZ$27,INDIRECT($I$3),0)),0)</f>
        <v>0</v>
      </c>
    </row>
    <row r="49" spans="2:52" outlineLevel="1" x14ac:dyDescent="0.2">
      <c r="B49">
        <f t="shared" si="0"/>
        <v>2010</v>
      </c>
      <c r="C49" s="1">
        <f ca="1">IFERROR(INDEX(INDIRECT($G$3),MATCH(Retrieving!$C$2&amp;Retrieving!$C$3&amp;Retrieving!$B49,INDIRECT($H$3),0),MATCH(Retrieving!C$27,INDIRECT($I$3),0)),0)</f>
        <v>10676.826999999999</v>
      </c>
      <c r="D49" s="1">
        <f ca="1">IFERROR(INDEX(INDIRECT($G$3),MATCH(Retrieving!$C$2&amp;Retrieving!$C$3&amp;Retrieving!$B49,INDIRECT($H$3),0),MATCH(Retrieving!D$27,INDIRECT($I$3),0)),0)</f>
        <v>7.9814510673130465</v>
      </c>
      <c r="E49" s="1" t="str">
        <f ca="1">IFERROR(INDEX(INDIRECT($G$3),MATCH(Retrieving!$C$2&amp;Retrieving!$C$3&amp;Retrieving!$B49,INDIRECT($H$3),0),MATCH(Retrieving!E$27,INDIRECT($I$3),0)),0)</f>
        <v>64th</v>
      </c>
      <c r="F49" s="1" t="str">
        <f ca="1">IFERROR(INDEX(INDIRECT($G$3),MATCH(Retrieving!$C$2&amp;Retrieving!$C$3&amp;Retrieving!$B49,INDIRECT($H$3),0),MATCH(Retrieving!F$27,INDIRECT($I$3),0)),0)</f>
        <v>1st</v>
      </c>
      <c r="G49" s="1">
        <f ca="1">IFERROR(INDEX(INDIRECT($G$3),MATCH(Retrieving!$C$2&amp;Retrieving!$C$3&amp;Retrieving!$B49,INDIRECT($H$3),0),MATCH(Retrieving!G$27,INDIRECT($I$3),0)),0)</f>
        <v>0.2173788202232344</v>
      </c>
      <c r="H49" s="1">
        <f ca="1">IFERROR(INDEX(INDIRECT($G$3),MATCH(Retrieving!$C$2&amp;Retrieving!$C$3&amp;Retrieving!$B49,INDIRECT($H$3),0),MATCH(Retrieving!H$27,INDIRECT($I$3),0)),0)</f>
        <v>0.79207080905216498</v>
      </c>
      <c r="I49" s="1">
        <f ca="1">IFERROR(INDEX(INDIRECT($G$3),MATCH(Retrieving!$C$2&amp;Retrieving!$C$3&amp;Retrieving!$B49,INDIRECT($H$3),0),MATCH(Retrieving!I$27,INDIRECT($I$3),0)),0)</f>
        <v>1.483952114237685E-2</v>
      </c>
      <c r="J49" s="1">
        <f ca="1">IFERROR(INDEX(INDIRECT($G$3),MATCH(Retrieving!$C$2&amp;Retrieving!$C$3&amp;Retrieving!$B49,INDIRECT($H$3),0),MATCH(Retrieving!J$27,INDIRECT($I$3),0)),0)</f>
        <v>0</v>
      </c>
      <c r="K49" s="1">
        <f ca="1">IFERROR(INDEX(INDIRECT($G$3),MATCH(Retrieving!$C$2&amp;Retrieving!$C$3&amp;Retrieving!$B49,INDIRECT($H$3),0),MATCH(Retrieving!K$27,INDIRECT($I$3),0)),0)</f>
        <v>0.10566912810332134</v>
      </c>
      <c r="L49" s="1">
        <f ca="1">IFERROR(INDEX(INDIRECT($G$3),MATCH(Retrieving!$C$2&amp;Retrieving!$C$3&amp;Retrieving!$B49,INDIRECT($H$3),0),MATCH(Retrieving!L$27,INDIRECT($I$3),0)),0)</f>
        <v>8.7420541702136784E-2</v>
      </c>
      <c r="M49" s="1">
        <f ca="1">IFERROR(INDEX(INDIRECT($G$3),MATCH(Retrieving!$C$2&amp;Retrieving!$C$3&amp;Retrieving!$B49,INDIRECT($H$3),0),MATCH(Retrieving!M$27,INDIRECT($I$3),0)),0)</f>
        <v>244.41200000000001</v>
      </c>
      <c r="N49" s="1">
        <f ca="1">IFERROR(INDEX(INDIRECT($G$3),MATCH(Retrieving!$C$2&amp;Retrieving!$C$3&amp;Retrieving!$B49,INDIRECT($H$3),0),MATCH(Retrieving!N$27,INDIRECT($I$3),0)),0)</f>
        <v>147.88399999999999</v>
      </c>
      <c r="O49" s="1">
        <f ca="1">IFERROR(INDEX(INDIRECT($G$3),MATCH(Retrieving!$C$2&amp;Retrieving!$C$3&amp;Retrieving!$B49,INDIRECT($H$3),0),MATCH(Retrieving!O$27,INDIRECT($I$3),0)),0)</f>
        <v>289.21199999999999</v>
      </c>
      <c r="P49" s="1">
        <f ca="1">IFERROR(INDEX(INDIRECT($G$3),MATCH(Retrieving!$C$2&amp;Retrieving!$C$3&amp;Retrieving!$B49,INDIRECT($H$3),0),MATCH(Retrieving!P$27,INDIRECT($I$3),0)),0)</f>
        <v>241.41499999999999</v>
      </c>
      <c r="Q49" s="1">
        <f ca="1">IFERROR(INDEX(INDIRECT($G$3),MATCH(Retrieving!$C$2&amp;Retrieving!$C$3&amp;Retrieving!$B49,INDIRECT($H$3),0),MATCH(Retrieving!Q$27,INDIRECT($I$3),0)),0)</f>
        <v>0</v>
      </c>
      <c r="R49" s="1">
        <f ca="1">IFERROR(INDEX(INDIRECT($G$3),MATCH(Retrieving!$C$2&amp;Retrieving!$C$3&amp;Retrieving!$B49,INDIRECT($H$3),0),MATCH(Retrieving!R$27,INDIRECT($I$3),0)),0)</f>
        <v>0</v>
      </c>
      <c r="S49" s="1">
        <f ca="1">IFERROR(INDEX(INDIRECT($G$3),MATCH(Retrieving!$C$2&amp;Retrieving!$C$3&amp;Retrieving!$B49,INDIRECT($H$3),0),MATCH(Retrieving!S$27,INDIRECT($I$3),0)),0)</f>
        <v>0</v>
      </c>
      <c r="T49" s="1">
        <f ca="1">IFERROR(INDEX(INDIRECT($G$3),MATCH(Retrieving!$C$2&amp;Retrieving!$C$3&amp;Retrieving!$B49,INDIRECT($H$3),0),MATCH(Retrieving!T$27,INDIRECT($I$3),0)),0)</f>
        <v>0</v>
      </c>
      <c r="U49" s="1">
        <f ca="1">IFERROR(INDEX(INDIRECT($G$3),MATCH(Retrieving!$C$2&amp;Retrieving!$C$3&amp;Retrieving!$B49,INDIRECT($H$3),0),MATCH(Retrieving!U$27,INDIRECT($I$3),0)),0)</f>
        <v>0</v>
      </c>
      <c r="V49" s="1">
        <f ca="1">IFERROR(INDEX(INDIRECT($G$3),MATCH(Retrieving!$C$2&amp;Retrieving!$C$3&amp;Retrieving!$B49,INDIRECT($H$3),0),MATCH(Retrieving!V$27,INDIRECT($I$3),0)),0)</f>
        <v>0</v>
      </c>
      <c r="W49" s="1">
        <f ca="1">IFERROR(INDEX(INDIRECT($G$3),MATCH(Retrieving!$C$2&amp;Retrieving!$C$3&amp;Retrieving!$B49,INDIRECT($H$3),0),MATCH(Retrieving!W$27,INDIRECT($I$3),0)),0)</f>
        <v>10.451000000000001</v>
      </c>
      <c r="X49" s="1">
        <f ca="1">IFERROR(INDEX(INDIRECT($G$3),MATCH(Retrieving!$C$2&amp;Retrieving!$C$3&amp;Retrieving!$B49,INDIRECT($H$3),0),MATCH(Retrieving!X$27,INDIRECT($I$3),0)),0)</f>
        <v>0</v>
      </c>
      <c r="Y49" s="1">
        <f ca="1">IFERROR(INDEX(INDIRECT($G$3),MATCH(Retrieving!$C$2&amp;Retrieving!$C$3&amp;Retrieving!$B49,INDIRECT($H$3),0),MATCH(Retrieving!Y$27,INDIRECT($I$3),0)),0)</f>
        <v>0</v>
      </c>
      <c r="Z49" s="1">
        <f ca="1">IFERROR(INDEX(INDIRECT($G$3),MATCH(Retrieving!$C$2&amp;Retrieving!$C$3&amp;Retrieving!$B49,INDIRECT($H$3),0),MATCH(Retrieving!Z$27,INDIRECT($I$3),0)),0)</f>
        <v>0</v>
      </c>
      <c r="AA49" s="1">
        <f ca="1">IFERROR(INDEX(INDIRECT($G$3),MATCH(Retrieving!$C$2&amp;Retrieving!$C$3&amp;Retrieving!$B49,INDIRECT($H$3),0),MATCH(Retrieving!AA$27,INDIRECT($I$3),0)),0)</f>
        <v>0</v>
      </c>
      <c r="AB49" s="1">
        <f ca="1">IFERROR(INDEX(INDIRECT($G$3),MATCH(Retrieving!$C$2&amp;Retrieving!$C$3&amp;Retrieving!$B49,INDIRECT($H$3),0),MATCH(Retrieving!AB$27,INDIRECT($I$3),0)),0)</f>
        <v>0</v>
      </c>
      <c r="AC49" s="1">
        <f ca="1">IFERROR(INDEX(INDIRECT($G$3),MATCH(Retrieving!$C$2&amp;Retrieving!$C$3&amp;Retrieving!$B49,INDIRECT($H$3),0),MATCH(Retrieving!AC$27,INDIRECT($I$3),0)),0)</f>
        <v>0</v>
      </c>
      <c r="AD49" s="1">
        <f ca="1">IFERROR(INDEX(INDIRECT($G$3),MATCH(Retrieving!$C$2&amp;Retrieving!$C$3&amp;Retrieving!$B49,INDIRECT($H$3),0),MATCH(Retrieving!AD$27,INDIRECT($I$3),0)),0)</f>
        <v>0</v>
      </c>
      <c r="AE49" s="1">
        <f ca="1">IFERROR(INDEX(INDIRECT($G$3),MATCH(Retrieving!$C$2&amp;Retrieving!$C$3&amp;Retrieving!$B49,INDIRECT($H$3),0),MATCH(Retrieving!AE$27,INDIRECT($I$3),0)),0)</f>
        <v>0</v>
      </c>
      <c r="AF49" s="1">
        <f ca="1">IFERROR(INDEX(INDIRECT($G$3),MATCH(Retrieving!$C$2&amp;Retrieving!$C$3&amp;Retrieving!$B49,INDIRECT($H$3),0),MATCH(Retrieving!AF$27,INDIRECT($I$3),0)),0)</f>
        <v>0</v>
      </c>
      <c r="AG49" s="1">
        <f ca="1">IFERROR(INDEX(INDIRECT($G$3),MATCH(Retrieving!$C$2&amp;Retrieving!$C$3&amp;Retrieving!$B49,INDIRECT($H$3),0),MATCH(Retrieving!AG$27,INDIRECT($I$3),0)),0)</f>
        <v>0</v>
      </c>
      <c r="AH49" s="1">
        <f ca="1">IFERROR(INDEX(INDIRECT($G$3),MATCH(Retrieving!$C$2&amp;Retrieving!$C$3&amp;Retrieving!$B49,INDIRECT($H$3),0),MATCH(Retrieving!AH$27,INDIRECT($I$3),0)),0)</f>
        <v>0</v>
      </c>
      <c r="AI49" s="1">
        <f ca="1">IFERROR(INDEX(INDIRECT($G$3),MATCH(Retrieving!$C$2&amp;Retrieving!$C$3&amp;Retrieving!$B49,INDIRECT($H$3),0),MATCH(Retrieving!AI$27,INDIRECT($I$3),0)),0)</f>
        <v>0</v>
      </c>
      <c r="AJ49" s="1">
        <f ca="1">IFERROR(INDEX(INDIRECT($G$3),MATCH(Retrieving!$C$2&amp;Retrieving!$C$3&amp;Retrieving!$B49,INDIRECT($H$3),0),MATCH(Retrieving!AJ$27,INDIRECT($I$3),0)),0)</f>
        <v>0</v>
      </c>
      <c r="AK49" s="1">
        <f ca="1">IFERROR(INDEX(INDIRECT($G$3),MATCH(Retrieving!$C$2&amp;Retrieving!$C$3&amp;Retrieving!$B49,INDIRECT($H$3),0),MATCH(Retrieving!AK$27,INDIRECT($I$3),0)),0)</f>
        <v>0</v>
      </c>
      <c r="AL49" s="1">
        <f ca="1">IFERROR(INDEX(INDIRECT($G$3),MATCH(Retrieving!$C$2&amp;Retrieving!$C$3&amp;Retrieving!$B49,INDIRECT($H$3),0),MATCH(Retrieving!AL$27,INDIRECT($I$3),0)),0)</f>
        <v>0</v>
      </c>
      <c r="AM49" s="1">
        <f ca="1">IFERROR(INDEX(INDIRECT($G$3),MATCH(Retrieving!$C$2&amp;Retrieving!$C$3&amp;Retrieving!$B49,INDIRECT($H$3),0),MATCH(Retrieving!AM$27,INDIRECT($I$3),0)),0)</f>
        <v>0</v>
      </c>
      <c r="AN49" s="1">
        <f ca="1">IFERROR(INDEX(INDIRECT($G$3),MATCH(Retrieving!$C$2&amp;Retrieving!$C$3&amp;Retrieving!$B49,INDIRECT($H$3),0),MATCH(Retrieving!AN$27,INDIRECT($I$3),0)),0)</f>
        <v>0</v>
      </c>
      <c r="AO49" s="1">
        <f ca="1">IFERROR(INDEX(INDIRECT($G$3),MATCH(Retrieving!$C$2&amp;Retrieving!$C$3&amp;Retrieving!$B49,INDIRECT($H$3),0),MATCH(Retrieving!AO$27,INDIRECT($I$3),0)),0)</f>
        <v>0</v>
      </c>
      <c r="AP49" s="1">
        <f ca="1">IFERROR(INDEX(INDIRECT($G$3),MATCH(Retrieving!$C$2&amp;Retrieving!$C$3&amp;Retrieving!$B49,INDIRECT($H$3),0),MATCH(Retrieving!AP$27,INDIRECT($I$3),0)),0)</f>
        <v>0</v>
      </c>
      <c r="AQ49" s="1">
        <f ca="1">IFERROR(INDEX(INDIRECT($G$3),MATCH(Retrieving!$C$2&amp;Retrieving!$C$3&amp;Retrieving!$B49,INDIRECT($H$3),0),MATCH(Retrieving!AQ$27,INDIRECT($I$3),0)),0)</f>
        <v>0</v>
      </c>
      <c r="AR49" s="1">
        <f ca="1">IFERROR(INDEX(INDIRECT($G$3),MATCH(Retrieving!$C$2&amp;Retrieving!$C$3&amp;Retrieving!$B49,INDIRECT($H$3),0),MATCH(Retrieving!AR$27,INDIRECT($I$3),0)),0)</f>
        <v>0</v>
      </c>
      <c r="AS49" s="1">
        <f ca="1">IFERROR(INDEX(INDIRECT($G$3),MATCH(Retrieving!$C$2&amp;Retrieving!$C$3&amp;Retrieving!$B49,INDIRECT($H$3),0),MATCH(Retrieving!AS$27,INDIRECT($I$3),0)),0)</f>
        <v>0</v>
      </c>
      <c r="AT49" s="1">
        <f ca="1">IFERROR(INDEX(INDIRECT($G$3),MATCH(Retrieving!$C$2&amp;Retrieving!$C$3&amp;Retrieving!$B49,INDIRECT($H$3),0),MATCH(Retrieving!AT$27,INDIRECT($I$3),0)),0)</f>
        <v>0</v>
      </c>
      <c r="AU49" s="1">
        <f ca="1">IFERROR(INDEX(INDIRECT($G$3),MATCH(Retrieving!$C$2&amp;Retrieving!$C$3&amp;Retrieving!$B49,INDIRECT($H$3),0),MATCH(Retrieving!AU$27,INDIRECT($I$3),0)),0)</f>
        <v>0</v>
      </c>
      <c r="AV49" s="1">
        <f ca="1">IFERROR(INDEX(INDIRECT($G$3),MATCH(Retrieving!$C$2&amp;Retrieving!$C$3&amp;Retrieving!$B49,INDIRECT($H$3),0),MATCH(Retrieving!AV$27,INDIRECT($I$3),0)),0)</f>
        <v>-981</v>
      </c>
      <c r="AW49" s="1">
        <f ca="1">IFERROR(INDEX(INDIRECT($G$3),MATCH(Retrieving!$C$2&amp;Retrieving!$C$3&amp;Retrieving!$B49,INDIRECT($H$3),0),MATCH(Retrieving!AW$27,INDIRECT($I$3),0)),0)</f>
        <v>0</v>
      </c>
      <c r="AX49" s="1">
        <f ca="1">IFERROR(INDEX(INDIRECT($G$3),MATCH(Retrieving!$C$2&amp;Retrieving!$C$3&amp;Retrieving!$B49,INDIRECT($H$3),0),MATCH(Retrieving!AX$27,INDIRECT($I$3),0)),0)</f>
        <v>0</v>
      </c>
      <c r="AY49" s="1">
        <f ca="1">IFERROR(INDEX(INDIRECT($G$3),MATCH(Retrieving!$C$2&amp;Retrieving!$C$3&amp;Retrieving!$B49,INDIRECT($H$3),0),MATCH(Retrieving!AY$27,INDIRECT($I$3),0)),0)</f>
        <v>0</v>
      </c>
      <c r="AZ49" s="1">
        <f ca="1">IFERROR(INDEX(INDIRECT($G$3),MATCH(Retrieving!$C$2&amp;Retrieving!$C$3&amp;Retrieving!$B49,INDIRECT($H$3),0),MATCH(Retrieving!AZ$27,INDIRECT($I$3),0)),0)</f>
        <v>0</v>
      </c>
    </row>
    <row r="50" spans="2:52" outlineLevel="1" x14ac:dyDescent="0.2">
      <c r="B50">
        <f t="shared" si="0"/>
        <v>2011</v>
      </c>
      <c r="C50" s="1">
        <f ca="1">IFERROR(INDEX(INDIRECT($G$3),MATCH(Retrieving!$C$2&amp;Retrieving!$C$3&amp;Retrieving!$B50,INDIRECT($H$3),0),MATCH(Retrieving!C$27,INDIRECT($I$3),0)),0)</f>
        <v>0</v>
      </c>
      <c r="D50" s="1">
        <f ca="1">IFERROR(INDEX(INDIRECT($G$3),MATCH(Retrieving!$C$2&amp;Retrieving!$C$3&amp;Retrieving!$B50,INDIRECT($H$3),0),MATCH(Retrieving!D$27,INDIRECT($I$3),0)),0)</f>
        <v>0</v>
      </c>
      <c r="E50" s="1">
        <f ca="1">IFERROR(INDEX(INDIRECT($G$3),MATCH(Retrieving!$C$2&amp;Retrieving!$C$3&amp;Retrieving!$B50,INDIRECT($H$3),0),MATCH(Retrieving!E$27,INDIRECT($I$3),0)),0)</f>
        <v>0</v>
      </c>
      <c r="F50" s="1">
        <f ca="1">IFERROR(INDEX(INDIRECT($G$3),MATCH(Retrieving!$C$2&amp;Retrieving!$C$3&amp;Retrieving!$B50,INDIRECT($H$3),0),MATCH(Retrieving!F$27,INDIRECT($I$3),0)),0)</f>
        <v>0</v>
      </c>
      <c r="G50" s="1">
        <f ca="1">IFERROR(INDEX(INDIRECT($G$3),MATCH(Retrieving!$C$2&amp;Retrieving!$C$3&amp;Retrieving!$B50,INDIRECT($H$3),0),MATCH(Retrieving!G$27,INDIRECT($I$3),0)),0)</f>
        <v>0</v>
      </c>
      <c r="H50" s="1">
        <f ca="1">IFERROR(INDEX(INDIRECT($G$3),MATCH(Retrieving!$C$2&amp;Retrieving!$C$3&amp;Retrieving!$B50,INDIRECT($H$3),0),MATCH(Retrieving!H$27,INDIRECT($I$3),0)),0)</f>
        <v>0</v>
      </c>
      <c r="I50" s="1">
        <f ca="1">IFERROR(INDEX(INDIRECT($G$3),MATCH(Retrieving!$C$2&amp;Retrieving!$C$3&amp;Retrieving!$B50,INDIRECT($H$3),0),MATCH(Retrieving!I$27,INDIRECT($I$3),0)),0)</f>
        <v>0</v>
      </c>
      <c r="J50" s="1">
        <f ca="1">IFERROR(INDEX(INDIRECT($G$3),MATCH(Retrieving!$C$2&amp;Retrieving!$C$3&amp;Retrieving!$B50,INDIRECT($H$3),0),MATCH(Retrieving!J$27,INDIRECT($I$3),0)),0)</f>
        <v>0</v>
      </c>
      <c r="K50" s="1">
        <f ca="1">IFERROR(INDEX(INDIRECT($G$3),MATCH(Retrieving!$C$2&amp;Retrieving!$C$3&amp;Retrieving!$B50,INDIRECT($H$3),0),MATCH(Retrieving!K$27,INDIRECT($I$3),0)),0)</f>
        <v>0</v>
      </c>
      <c r="L50" s="1">
        <f ca="1">IFERROR(INDEX(INDIRECT($G$3),MATCH(Retrieving!$C$2&amp;Retrieving!$C$3&amp;Retrieving!$B50,INDIRECT($H$3),0),MATCH(Retrieving!L$27,INDIRECT($I$3),0)),0)</f>
        <v>0</v>
      </c>
      <c r="M50" s="1">
        <f ca="1">IFERROR(INDEX(INDIRECT($G$3),MATCH(Retrieving!$C$2&amp;Retrieving!$C$3&amp;Retrieving!$B50,INDIRECT($H$3),0),MATCH(Retrieving!M$27,INDIRECT($I$3),0)),0)</f>
        <v>0</v>
      </c>
      <c r="N50" s="1">
        <f ca="1">IFERROR(INDEX(INDIRECT($G$3),MATCH(Retrieving!$C$2&amp;Retrieving!$C$3&amp;Retrieving!$B50,INDIRECT($H$3),0),MATCH(Retrieving!N$27,INDIRECT($I$3),0)),0)</f>
        <v>0</v>
      </c>
      <c r="O50" s="1">
        <f ca="1">IFERROR(INDEX(INDIRECT($G$3),MATCH(Retrieving!$C$2&amp;Retrieving!$C$3&amp;Retrieving!$B50,INDIRECT($H$3),0),MATCH(Retrieving!O$27,INDIRECT($I$3),0)),0)</f>
        <v>0</v>
      </c>
      <c r="P50" s="1">
        <f ca="1">IFERROR(INDEX(INDIRECT($G$3),MATCH(Retrieving!$C$2&amp;Retrieving!$C$3&amp;Retrieving!$B50,INDIRECT($H$3),0),MATCH(Retrieving!P$27,INDIRECT($I$3),0)),0)</f>
        <v>0</v>
      </c>
      <c r="Q50" s="1">
        <f ca="1">IFERROR(INDEX(INDIRECT($G$3),MATCH(Retrieving!$C$2&amp;Retrieving!$C$3&amp;Retrieving!$B50,INDIRECT($H$3),0),MATCH(Retrieving!Q$27,INDIRECT($I$3),0)),0)</f>
        <v>0</v>
      </c>
      <c r="R50" s="1">
        <f ca="1">IFERROR(INDEX(INDIRECT($G$3),MATCH(Retrieving!$C$2&amp;Retrieving!$C$3&amp;Retrieving!$B50,INDIRECT($H$3),0),MATCH(Retrieving!R$27,INDIRECT($I$3),0)),0)</f>
        <v>0</v>
      </c>
      <c r="S50" s="1">
        <f ca="1">IFERROR(INDEX(INDIRECT($G$3),MATCH(Retrieving!$C$2&amp;Retrieving!$C$3&amp;Retrieving!$B50,INDIRECT($H$3),0),MATCH(Retrieving!S$27,INDIRECT($I$3),0)),0)</f>
        <v>0</v>
      </c>
      <c r="T50" s="1">
        <f ca="1">IFERROR(INDEX(INDIRECT($G$3),MATCH(Retrieving!$C$2&amp;Retrieving!$C$3&amp;Retrieving!$B50,INDIRECT($H$3),0),MATCH(Retrieving!T$27,INDIRECT($I$3),0)),0)</f>
        <v>0</v>
      </c>
      <c r="U50" s="1">
        <f ca="1">IFERROR(INDEX(INDIRECT($G$3),MATCH(Retrieving!$C$2&amp;Retrieving!$C$3&amp;Retrieving!$B50,INDIRECT($H$3),0),MATCH(Retrieving!U$27,INDIRECT($I$3),0)),0)</f>
        <v>0</v>
      </c>
      <c r="V50" s="1">
        <f ca="1">IFERROR(INDEX(INDIRECT($G$3),MATCH(Retrieving!$C$2&amp;Retrieving!$C$3&amp;Retrieving!$B50,INDIRECT($H$3),0),MATCH(Retrieving!V$27,INDIRECT($I$3),0)),0)</f>
        <v>0</v>
      </c>
      <c r="W50" s="1">
        <f ca="1">IFERROR(INDEX(INDIRECT($G$3),MATCH(Retrieving!$C$2&amp;Retrieving!$C$3&amp;Retrieving!$B50,INDIRECT($H$3),0),MATCH(Retrieving!W$27,INDIRECT($I$3),0)),0)</f>
        <v>0</v>
      </c>
      <c r="X50" s="1">
        <f ca="1">IFERROR(INDEX(INDIRECT($G$3),MATCH(Retrieving!$C$2&amp;Retrieving!$C$3&amp;Retrieving!$B50,INDIRECT($H$3),0),MATCH(Retrieving!X$27,INDIRECT($I$3),0)),0)</f>
        <v>0</v>
      </c>
      <c r="Y50" s="1">
        <f ca="1">IFERROR(INDEX(INDIRECT($G$3),MATCH(Retrieving!$C$2&amp;Retrieving!$C$3&amp;Retrieving!$B50,INDIRECT($H$3),0),MATCH(Retrieving!Y$27,INDIRECT($I$3),0)),0)</f>
        <v>0</v>
      </c>
      <c r="Z50" s="1">
        <f ca="1">IFERROR(INDEX(INDIRECT($G$3),MATCH(Retrieving!$C$2&amp;Retrieving!$C$3&amp;Retrieving!$B50,INDIRECT($H$3),0),MATCH(Retrieving!Z$27,INDIRECT($I$3),0)),0)</f>
        <v>0</v>
      </c>
      <c r="AA50" s="1">
        <f ca="1">IFERROR(INDEX(INDIRECT($G$3),MATCH(Retrieving!$C$2&amp;Retrieving!$C$3&amp;Retrieving!$B50,INDIRECT($H$3),0),MATCH(Retrieving!AA$27,INDIRECT($I$3),0)),0)</f>
        <v>0</v>
      </c>
      <c r="AB50" s="1">
        <f ca="1">IFERROR(INDEX(INDIRECT($G$3),MATCH(Retrieving!$C$2&amp;Retrieving!$C$3&amp;Retrieving!$B50,INDIRECT($H$3),0),MATCH(Retrieving!AB$27,INDIRECT($I$3),0)),0)</f>
        <v>0</v>
      </c>
      <c r="AC50" s="1">
        <f ca="1">IFERROR(INDEX(INDIRECT($G$3),MATCH(Retrieving!$C$2&amp;Retrieving!$C$3&amp;Retrieving!$B50,INDIRECT($H$3),0),MATCH(Retrieving!AC$27,INDIRECT($I$3),0)),0)</f>
        <v>0</v>
      </c>
      <c r="AD50" s="1">
        <f ca="1">IFERROR(INDEX(INDIRECT($G$3),MATCH(Retrieving!$C$2&amp;Retrieving!$C$3&amp;Retrieving!$B50,INDIRECT($H$3),0),MATCH(Retrieving!AD$27,INDIRECT($I$3),0)),0)</f>
        <v>0</v>
      </c>
      <c r="AE50" s="1">
        <f ca="1">IFERROR(INDEX(INDIRECT($G$3),MATCH(Retrieving!$C$2&amp;Retrieving!$C$3&amp;Retrieving!$B50,INDIRECT($H$3),0),MATCH(Retrieving!AE$27,INDIRECT($I$3),0)),0)</f>
        <v>0</v>
      </c>
      <c r="AF50" s="1">
        <f ca="1">IFERROR(INDEX(INDIRECT($G$3),MATCH(Retrieving!$C$2&amp;Retrieving!$C$3&amp;Retrieving!$B50,INDIRECT($H$3),0),MATCH(Retrieving!AF$27,INDIRECT($I$3),0)),0)</f>
        <v>0</v>
      </c>
      <c r="AG50" s="1">
        <f ca="1">IFERROR(INDEX(INDIRECT($G$3),MATCH(Retrieving!$C$2&amp;Retrieving!$C$3&amp;Retrieving!$B50,INDIRECT($H$3),0),MATCH(Retrieving!AG$27,INDIRECT($I$3),0)),0)</f>
        <v>0</v>
      </c>
      <c r="AH50" s="1">
        <f ca="1">IFERROR(INDEX(INDIRECT($G$3),MATCH(Retrieving!$C$2&amp;Retrieving!$C$3&amp;Retrieving!$B50,INDIRECT($H$3),0),MATCH(Retrieving!AH$27,INDIRECT($I$3),0)),0)</f>
        <v>0</v>
      </c>
      <c r="AI50" s="1">
        <f ca="1">IFERROR(INDEX(INDIRECT($G$3),MATCH(Retrieving!$C$2&amp;Retrieving!$C$3&amp;Retrieving!$B50,INDIRECT($H$3),0),MATCH(Retrieving!AI$27,INDIRECT($I$3),0)),0)</f>
        <v>0</v>
      </c>
      <c r="AJ50" s="1">
        <f ca="1">IFERROR(INDEX(INDIRECT($G$3),MATCH(Retrieving!$C$2&amp;Retrieving!$C$3&amp;Retrieving!$B50,INDIRECT($H$3),0),MATCH(Retrieving!AJ$27,INDIRECT($I$3),0)),0)</f>
        <v>0</v>
      </c>
      <c r="AK50" s="1">
        <f ca="1">IFERROR(INDEX(INDIRECT($G$3),MATCH(Retrieving!$C$2&amp;Retrieving!$C$3&amp;Retrieving!$B50,INDIRECT($H$3),0),MATCH(Retrieving!AK$27,INDIRECT($I$3),0)),0)</f>
        <v>0</v>
      </c>
      <c r="AL50" s="1">
        <f ca="1">IFERROR(INDEX(INDIRECT($G$3),MATCH(Retrieving!$C$2&amp;Retrieving!$C$3&amp;Retrieving!$B50,INDIRECT($H$3),0),MATCH(Retrieving!AL$27,INDIRECT($I$3),0)),0)</f>
        <v>0</v>
      </c>
      <c r="AM50" s="1">
        <f ca="1">IFERROR(INDEX(INDIRECT($G$3),MATCH(Retrieving!$C$2&amp;Retrieving!$C$3&amp;Retrieving!$B50,INDIRECT($H$3),0),MATCH(Retrieving!AM$27,INDIRECT($I$3),0)),0)</f>
        <v>0</v>
      </c>
      <c r="AN50" s="1">
        <f ca="1">IFERROR(INDEX(INDIRECT($G$3),MATCH(Retrieving!$C$2&amp;Retrieving!$C$3&amp;Retrieving!$B50,INDIRECT($H$3),0),MATCH(Retrieving!AN$27,INDIRECT($I$3),0)),0)</f>
        <v>0</v>
      </c>
      <c r="AO50" s="1">
        <f ca="1">IFERROR(INDEX(INDIRECT($G$3),MATCH(Retrieving!$C$2&amp;Retrieving!$C$3&amp;Retrieving!$B50,INDIRECT($H$3),0),MATCH(Retrieving!AO$27,INDIRECT($I$3),0)),0)</f>
        <v>0</v>
      </c>
      <c r="AP50" s="1">
        <f ca="1">IFERROR(INDEX(INDIRECT($G$3),MATCH(Retrieving!$C$2&amp;Retrieving!$C$3&amp;Retrieving!$B50,INDIRECT($H$3),0),MATCH(Retrieving!AP$27,INDIRECT($I$3),0)),0)</f>
        <v>0</v>
      </c>
      <c r="AQ50" s="1">
        <f ca="1">IFERROR(INDEX(INDIRECT($G$3),MATCH(Retrieving!$C$2&amp;Retrieving!$C$3&amp;Retrieving!$B50,INDIRECT($H$3),0),MATCH(Retrieving!AQ$27,INDIRECT($I$3),0)),0)</f>
        <v>0</v>
      </c>
      <c r="AR50" s="1">
        <f ca="1">IFERROR(INDEX(INDIRECT($G$3),MATCH(Retrieving!$C$2&amp;Retrieving!$C$3&amp;Retrieving!$B50,INDIRECT($H$3),0),MATCH(Retrieving!AR$27,INDIRECT($I$3),0)),0)</f>
        <v>0</v>
      </c>
      <c r="AS50" s="1">
        <f ca="1">IFERROR(INDEX(INDIRECT($G$3),MATCH(Retrieving!$C$2&amp;Retrieving!$C$3&amp;Retrieving!$B50,INDIRECT($H$3),0),MATCH(Retrieving!AS$27,INDIRECT($I$3),0)),0)</f>
        <v>0</v>
      </c>
      <c r="AT50" s="1">
        <f ca="1">IFERROR(INDEX(INDIRECT($G$3),MATCH(Retrieving!$C$2&amp;Retrieving!$C$3&amp;Retrieving!$B50,INDIRECT($H$3),0),MATCH(Retrieving!AT$27,INDIRECT($I$3),0)),0)</f>
        <v>0</v>
      </c>
      <c r="AU50" s="1">
        <f ca="1">IFERROR(INDEX(INDIRECT($G$3),MATCH(Retrieving!$C$2&amp;Retrieving!$C$3&amp;Retrieving!$B50,INDIRECT($H$3),0),MATCH(Retrieving!AU$27,INDIRECT($I$3),0)),0)</f>
        <v>0</v>
      </c>
      <c r="AV50" s="1">
        <f ca="1">IFERROR(INDEX(INDIRECT($G$3),MATCH(Retrieving!$C$2&amp;Retrieving!$C$3&amp;Retrieving!$B50,INDIRECT($H$3),0),MATCH(Retrieving!AV$27,INDIRECT($I$3),0)),0)</f>
        <v>0</v>
      </c>
      <c r="AW50" s="1">
        <f ca="1">IFERROR(INDEX(INDIRECT($G$3),MATCH(Retrieving!$C$2&amp;Retrieving!$C$3&amp;Retrieving!$B50,INDIRECT($H$3),0),MATCH(Retrieving!AW$27,INDIRECT($I$3),0)),0)</f>
        <v>0</v>
      </c>
      <c r="AX50" s="1">
        <f ca="1">IFERROR(INDEX(INDIRECT($G$3),MATCH(Retrieving!$C$2&amp;Retrieving!$C$3&amp;Retrieving!$B50,INDIRECT($H$3),0),MATCH(Retrieving!AX$27,INDIRECT($I$3),0)),0)</f>
        <v>0</v>
      </c>
      <c r="AY50" s="1">
        <f ca="1">IFERROR(INDEX(INDIRECT($G$3),MATCH(Retrieving!$C$2&amp;Retrieving!$C$3&amp;Retrieving!$B50,INDIRECT($H$3),0),MATCH(Retrieving!AY$27,INDIRECT($I$3),0)),0)</f>
        <v>0</v>
      </c>
      <c r="AZ50" s="1">
        <f ca="1">IFERROR(INDEX(INDIRECT($G$3),MATCH(Retrieving!$C$2&amp;Retrieving!$C$3&amp;Retrieving!$B50,INDIRECT($H$3),0),MATCH(Retrieving!AZ$27,INDIRECT($I$3),0)),0)</f>
        <v>0</v>
      </c>
    </row>
    <row r="51" spans="2:52" outlineLevel="1" x14ac:dyDescent="0.2">
      <c r="B51">
        <f t="shared" si="0"/>
        <v>2012</v>
      </c>
      <c r="C51" s="1">
        <f ca="1">IFERROR(INDEX(INDIRECT($G$3),MATCH(Retrieving!$C$2&amp;Retrieving!$C$3&amp;Retrieving!$B51,INDIRECT($H$3),0),MATCH(Retrieving!C$27,INDIRECT($I$3),0)),0)</f>
        <v>12026.461800000001</v>
      </c>
      <c r="D51" s="1">
        <f ca="1">IFERROR(INDEX(INDIRECT($G$3),MATCH(Retrieving!$C$2&amp;Retrieving!$C$3&amp;Retrieving!$B51,INDIRECT($H$3),0),MATCH(Retrieving!D$27,INDIRECT($I$3),0)),0)</f>
        <v>8.8809264578825733</v>
      </c>
      <c r="E51" s="1" t="str">
        <f ca="1">IFERROR(INDEX(INDIRECT($G$3),MATCH(Retrieving!$C$2&amp;Retrieving!$C$3&amp;Retrieving!$B51,INDIRECT($H$3),0),MATCH(Retrieving!E$27,INDIRECT($I$3),0)),0)</f>
        <v>57th</v>
      </c>
      <c r="F51" s="1" t="str">
        <f ca="1">IFERROR(INDEX(INDIRECT($G$3),MATCH(Retrieving!$C$2&amp;Retrieving!$C$3&amp;Retrieving!$B51,INDIRECT($H$3),0),MATCH(Retrieving!F$27,INDIRECT($I$3),0)),0)</f>
        <v>1st</v>
      </c>
      <c r="G51" s="1">
        <f ca="1">IFERROR(INDEX(INDIRECT($G$3),MATCH(Retrieving!$C$2&amp;Retrieving!$C$3&amp;Retrieving!$B51,INDIRECT($H$3),0),MATCH(Retrieving!G$27,INDIRECT($I$3),0)),0)</f>
        <v>0.23097628474473367</v>
      </c>
      <c r="H51" s="1">
        <f ca="1">IFERROR(INDEX(INDIRECT($G$3),MATCH(Retrieving!$C$2&amp;Retrieving!$C$3&amp;Retrieving!$B51,INDIRECT($H$3),0),MATCH(Retrieving!H$27,INDIRECT($I$3),0)),0)</f>
        <v>0.79161212651920609</v>
      </c>
      <c r="I51" s="1">
        <f ca="1">IFERROR(INDEX(INDIRECT($G$3),MATCH(Retrieving!$C$2&amp;Retrieving!$C$3&amp;Retrieving!$B51,INDIRECT($H$3),0),MATCH(Retrieving!I$27,INDIRECT($I$3),0)),0)</f>
        <v>1.5920975194882336E-2</v>
      </c>
      <c r="J51" s="1">
        <f ca="1">IFERROR(INDEX(INDIRECT($G$3),MATCH(Retrieving!$C$2&amp;Retrieving!$C$3&amp;Retrieving!$B51,INDIRECT($H$3),0),MATCH(Retrieving!J$27,INDIRECT($I$3),0)),0)</f>
        <v>0</v>
      </c>
      <c r="K51" s="1">
        <f ca="1">IFERROR(INDEX(INDIRECT($G$3),MATCH(Retrieving!$C$2&amp;Retrieving!$C$3&amp;Retrieving!$B51,INDIRECT($H$3),0),MATCH(Retrieving!K$27,INDIRECT($I$3),0)),0)</f>
        <v>0.10484446888610247</v>
      </c>
      <c r="L51" s="1">
        <f ca="1">IFERROR(INDEX(INDIRECT($G$3),MATCH(Retrieving!$C$2&amp;Retrieving!$C$3&amp;Retrieving!$B51,INDIRECT($H$3),0),MATCH(Retrieving!L$27,INDIRECT($I$3),0)),0)</f>
        <v>8.7622429399809007E-2</v>
      </c>
      <c r="M51" s="1">
        <f ca="1">IFERROR(INDEX(INDIRECT($G$3),MATCH(Retrieving!$C$2&amp;Retrieving!$C$3&amp;Retrieving!$B51,INDIRECT($H$3),0),MATCH(Retrieving!M$27,INDIRECT($I$3),0)),0)</f>
        <v>236.82400000000001</v>
      </c>
      <c r="N51" s="1">
        <f ca="1">IFERROR(INDEX(INDIRECT($G$3),MATCH(Retrieving!$C$2&amp;Retrieving!$C$3&amp;Retrieving!$B51,INDIRECT($H$3),0),MATCH(Retrieving!N$27,INDIRECT($I$3),0)),0)</f>
        <v>159.25299999999999</v>
      </c>
      <c r="O51" s="1">
        <f ca="1">IFERROR(INDEX(INDIRECT($G$3),MATCH(Retrieving!$C$2&amp;Retrieving!$C$3&amp;Retrieving!$B51,INDIRECT($H$3),0),MATCH(Retrieving!O$27,INDIRECT($I$3),0)),0)</f>
        <v>300.80399999999997</v>
      </c>
      <c r="P51" s="1">
        <f ca="1">IFERROR(INDEX(INDIRECT($G$3),MATCH(Retrieving!$C$2&amp;Retrieving!$C$3&amp;Retrieving!$B51,INDIRECT($H$3),0),MATCH(Retrieving!P$27,INDIRECT($I$3),0)),0)</f>
        <v>322.77</v>
      </c>
      <c r="Q51" s="1">
        <f ca="1">IFERROR(INDEX(INDIRECT($G$3),MATCH(Retrieving!$C$2&amp;Retrieving!$C$3&amp;Retrieving!$B51,INDIRECT($H$3),0),MATCH(Retrieving!Q$27,INDIRECT($I$3),0)),0)</f>
        <v>0</v>
      </c>
      <c r="R51" s="1">
        <f ca="1">IFERROR(INDEX(INDIRECT($G$3),MATCH(Retrieving!$C$2&amp;Retrieving!$C$3&amp;Retrieving!$B51,INDIRECT($H$3),0),MATCH(Retrieving!R$27,INDIRECT($I$3),0)),0)</f>
        <v>0</v>
      </c>
      <c r="S51" s="1">
        <f ca="1">IFERROR(INDEX(INDIRECT($G$3),MATCH(Retrieving!$C$2&amp;Retrieving!$C$3&amp;Retrieving!$B51,INDIRECT($H$3),0),MATCH(Retrieving!S$27,INDIRECT($I$3),0)),0)</f>
        <v>0</v>
      </c>
      <c r="T51" s="1">
        <f ca="1">IFERROR(INDEX(INDIRECT($G$3),MATCH(Retrieving!$C$2&amp;Retrieving!$C$3&amp;Retrieving!$B51,INDIRECT($H$3),0),MATCH(Retrieving!T$27,INDIRECT($I$3),0)),0)</f>
        <v>0</v>
      </c>
      <c r="U51" s="1">
        <f ca="1">IFERROR(INDEX(INDIRECT($G$3),MATCH(Retrieving!$C$2&amp;Retrieving!$C$3&amp;Retrieving!$B51,INDIRECT($H$3),0),MATCH(Retrieving!U$27,INDIRECT($I$3),0)),0)</f>
        <v>0</v>
      </c>
      <c r="V51" s="1">
        <f ca="1">IFERROR(INDEX(INDIRECT($G$3),MATCH(Retrieving!$C$2&amp;Retrieving!$C$3&amp;Retrieving!$B51,INDIRECT($H$3),0),MATCH(Retrieving!V$27,INDIRECT($I$3),0)),0)</f>
        <v>0</v>
      </c>
      <c r="W51" s="1">
        <f ca="1">IFERROR(INDEX(INDIRECT($G$3),MATCH(Retrieving!$C$2&amp;Retrieving!$C$3&amp;Retrieving!$B51,INDIRECT($H$3),0),MATCH(Retrieving!W$27,INDIRECT($I$3),0)),0)</f>
        <v>12.032</v>
      </c>
      <c r="X51" s="1">
        <f ca="1">IFERROR(INDEX(INDIRECT($G$3),MATCH(Retrieving!$C$2&amp;Retrieving!$C$3&amp;Retrieving!$B51,INDIRECT($H$3),0),MATCH(Retrieving!X$27,INDIRECT($I$3),0)),0)</f>
        <v>0</v>
      </c>
      <c r="Y51" s="1">
        <f ca="1">IFERROR(INDEX(INDIRECT($G$3),MATCH(Retrieving!$C$2&amp;Retrieving!$C$3&amp;Retrieving!$B51,INDIRECT($H$3),0),MATCH(Retrieving!Y$27,INDIRECT($I$3),0)),0)</f>
        <v>0</v>
      </c>
      <c r="Z51" s="1">
        <f ca="1">IFERROR(INDEX(INDIRECT($G$3),MATCH(Retrieving!$C$2&amp;Retrieving!$C$3&amp;Retrieving!$B51,INDIRECT($H$3),0),MATCH(Retrieving!Z$27,INDIRECT($I$3),0)),0)</f>
        <v>0</v>
      </c>
      <c r="AA51" s="1">
        <f ca="1">IFERROR(INDEX(INDIRECT($G$3),MATCH(Retrieving!$C$2&amp;Retrieving!$C$3&amp;Retrieving!$B51,INDIRECT($H$3),0),MATCH(Retrieving!AA$27,INDIRECT($I$3),0)),0)</f>
        <v>0</v>
      </c>
      <c r="AB51" s="1">
        <f ca="1">IFERROR(INDEX(INDIRECT($G$3),MATCH(Retrieving!$C$2&amp;Retrieving!$C$3&amp;Retrieving!$B51,INDIRECT($H$3),0),MATCH(Retrieving!AB$27,INDIRECT($I$3),0)),0)</f>
        <v>0</v>
      </c>
      <c r="AC51" s="1">
        <f ca="1">IFERROR(INDEX(INDIRECT($G$3),MATCH(Retrieving!$C$2&amp;Retrieving!$C$3&amp;Retrieving!$B51,INDIRECT($H$3),0),MATCH(Retrieving!AC$27,INDIRECT($I$3),0)),0)</f>
        <v>0</v>
      </c>
      <c r="AD51" s="1">
        <f ca="1">IFERROR(INDEX(INDIRECT($G$3),MATCH(Retrieving!$C$2&amp;Retrieving!$C$3&amp;Retrieving!$B51,INDIRECT($H$3),0),MATCH(Retrieving!AD$27,INDIRECT($I$3),0)),0)</f>
        <v>0</v>
      </c>
      <c r="AE51" s="1">
        <f ca="1">IFERROR(INDEX(INDIRECT($G$3),MATCH(Retrieving!$C$2&amp;Retrieving!$C$3&amp;Retrieving!$B51,INDIRECT($H$3),0),MATCH(Retrieving!AE$27,INDIRECT($I$3),0)),0)</f>
        <v>0</v>
      </c>
      <c r="AF51" s="1">
        <f ca="1">IFERROR(INDEX(INDIRECT($G$3),MATCH(Retrieving!$C$2&amp;Retrieving!$C$3&amp;Retrieving!$B51,INDIRECT($H$3),0),MATCH(Retrieving!AF$27,INDIRECT($I$3),0)),0)</f>
        <v>0</v>
      </c>
      <c r="AG51" s="1">
        <f ca="1">IFERROR(INDEX(INDIRECT($G$3),MATCH(Retrieving!$C$2&amp;Retrieving!$C$3&amp;Retrieving!$B51,INDIRECT($H$3),0),MATCH(Retrieving!AG$27,INDIRECT($I$3),0)),0)</f>
        <v>0</v>
      </c>
      <c r="AH51" s="1">
        <f ca="1">IFERROR(INDEX(INDIRECT($G$3),MATCH(Retrieving!$C$2&amp;Retrieving!$C$3&amp;Retrieving!$B51,INDIRECT($H$3),0),MATCH(Retrieving!AH$27,INDIRECT($I$3),0)),0)</f>
        <v>0</v>
      </c>
      <c r="AI51" s="1">
        <f ca="1">IFERROR(INDEX(INDIRECT($G$3),MATCH(Retrieving!$C$2&amp;Retrieving!$C$3&amp;Retrieving!$B51,INDIRECT($H$3),0),MATCH(Retrieving!AI$27,INDIRECT($I$3),0)),0)</f>
        <v>0</v>
      </c>
      <c r="AJ51" s="1">
        <f ca="1">IFERROR(INDEX(INDIRECT($G$3),MATCH(Retrieving!$C$2&amp;Retrieving!$C$3&amp;Retrieving!$B51,INDIRECT($H$3),0),MATCH(Retrieving!AJ$27,INDIRECT($I$3),0)),0)</f>
        <v>0</v>
      </c>
      <c r="AK51" s="1">
        <f ca="1">IFERROR(INDEX(INDIRECT($G$3),MATCH(Retrieving!$C$2&amp;Retrieving!$C$3&amp;Retrieving!$B51,INDIRECT($H$3),0),MATCH(Retrieving!AK$27,INDIRECT($I$3),0)),0)</f>
        <v>0</v>
      </c>
      <c r="AL51" s="1">
        <f ca="1">IFERROR(INDEX(INDIRECT($G$3),MATCH(Retrieving!$C$2&amp;Retrieving!$C$3&amp;Retrieving!$B51,INDIRECT($H$3),0),MATCH(Retrieving!AL$27,INDIRECT($I$3),0)),0)</f>
        <v>22.104800000000001</v>
      </c>
      <c r="AM51" s="1">
        <f ca="1">IFERROR(INDEX(INDIRECT($G$3),MATCH(Retrieving!$C$2&amp;Retrieving!$C$3&amp;Retrieving!$B51,INDIRECT($H$3),0),MATCH(Retrieving!AM$27,INDIRECT($I$3),0)),0)</f>
        <v>0</v>
      </c>
      <c r="AN51" s="1">
        <f ca="1">IFERROR(INDEX(INDIRECT($G$3),MATCH(Retrieving!$C$2&amp;Retrieving!$C$3&amp;Retrieving!$B51,INDIRECT($H$3),0),MATCH(Retrieving!AN$27,INDIRECT($I$3),0)),0)</f>
        <v>0</v>
      </c>
      <c r="AO51" s="1">
        <f ca="1">IFERROR(INDEX(INDIRECT($G$3),MATCH(Retrieving!$C$2&amp;Retrieving!$C$3&amp;Retrieving!$B51,INDIRECT($H$3),0),MATCH(Retrieving!AO$27,INDIRECT($I$3),0)),0)</f>
        <v>0</v>
      </c>
      <c r="AP51" s="1">
        <f ca="1">IFERROR(INDEX(INDIRECT($G$3),MATCH(Retrieving!$C$2&amp;Retrieving!$C$3&amp;Retrieving!$B51,INDIRECT($H$3),0),MATCH(Retrieving!AP$27,INDIRECT($I$3),0)),0)</f>
        <v>0</v>
      </c>
      <c r="AQ51" s="1">
        <f ca="1">IFERROR(INDEX(INDIRECT($G$3),MATCH(Retrieving!$C$2&amp;Retrieving!$C$3&amp;Retrieving!$B51,INDIRECT($H$3),0),MATCH(Retrieving!AQ$27,INDIRECT($I$3),0)),0)</f>
        <v>0</v>
      </c>
      <c r="AR51" s="1">
        <f ca="1">IFERROR(INDEX(INDIRECT($G$3),MATCH(Retrieving!$C$2&amp;Retrieving!$C$3&amp;Retrieving!$B51,INDIRECT($H$3),0),MATCH(Retrieving!AR$27,INDIRECT($I$3),0)),0)</f>
        <v>0</v>
      </c>
      <c r="AS51" s="1">
        <f ca="1">IFERROR(INDEX(INDIRECT($G$3),MATCH(Retrieving!$C$2&amp;Retrieving!$C$3&amp;Retrieving!$B51,INDIRECT($H$3),0),MATCH(Retrieving!AS$27,INDIRECT($I$3),0)),0)</f>
        <v>0</v>
      </c>
      <c r="AT51" s="1">
        <f ca="1">IFERROR(INDEX(INDIRECT($G$3),MATCH(Retrieving!$C$2&amp;Retrieving!$C$3&amp;Retrieving!$B51,INDIRECT($H$3),0),MATCH(Retrieving!AT$27,INDIRECT($I$3),0)),0)</f>
        <v>0</v>
      </c>
      <c r="AU51" s="1">
        <f ca="1">IFERROR(INDEX(INDIRECT($G$3),MATCH(Retrieving!$C$2&amp;Retrieving!$C$3&amp;Retrieving!$B51,INDIRECT($H$3),0),MATCH(Retrieving!AU$27,INDIRECT($I$3),0)),0)</f>
        <v>0</v>
      </c>
      <c r="AV51" s="1">
        <f ca="1">IFERROR(INDEX(INDIRECT($G$3),MATCH(Retrieving!$C$2&amp;Retrieving!$C$3&amp;Retrieving!$B51,INDIRECT($H$3),0),MATCH(Retrieving!AV$27,INDIRECT($I$3),0)),0)</f>
        <v>0</v>
      </c>
      <c r="AW51" s="1">
        <f ca="1">IFERROR(INDEX(INDIRECT($G$3),MATCH(Retrieving!$C$2&amp;Retrieving!$C$3&amp;Retrieving!$B51,INDIRECT($H$3),0),MATCH(Retrieving!AW$27,INDIRECT($I$3),0)),0)</f>
        <v>0</v>
      </c>
      <c r="AX51" s="1">
        <f ca="1">IFERROR(INDEX(INDIRECT($G$3),MATCH(Retrieving!$C$2&amp;Retrieving!$C$3&amp;Retrieving!$B51,INDIRECT($H$3),0),MATCH(Retrieving!AX$27,INDIRECT($I$3),0)),0)</f>
        <v>-597.529</v>
      </c>
      <c r="AY51" s="1">
        <f ca="1">IFERROR(INDEX(INDIRECT($G$3),MATCH(Retrieving!$C$2&amp;Retrieving!$C$3&amp;Retrieving!$B51,INDIRECT($H$3),0),MATCH(Retrieving!AY$27,INDIRECT($I$3),0)),0)</f>
        <v>0</v>
      </c>
      <c r="AZ51" s="1">
        <f ca="1">IFERROR(INDEX(INDIRECT($G$3),MATCH(Retrieving!$C$2&amp;Retrieving!$C$3&amp;Retrieving!$B51,INDIRECT($H$3),0),MATCH(Retrieving!AZ$27,INDIRECT($I$3),0)),0)</f>
        <v>0</v>
      </c>
    </row>
    <row r="52" spans="2:52" outlineLevel="1" x14ac:dyDescent="0.2">
      <c r="B52">
        <f t="shared" si="0"/>
        <v>2013</v>
      </c>
      <c r="C52" s="1">
        <f ca="1">IFERROR(INDEX(INDIRECT($G$3),MATCH(Retrieving!$C$2&amp;Retrieving!$C$3&amp;Retrieving!$B52,INDIRECT($H$3),0),MATCH(Retrieving!C$27,INDIRECT($I$3),0)),0)</f>
        <v>0</v>
      </c>
      <c r="D52" s="1">
        <f ca="1">IFERROR(INDEX(INDIRECT($G$3),MATCH(Retrieving!$C$2&amp;Retrieving!$C$3&amp;Retrieving!$B52,INDIRECT($H$3),0),MATCH(Retrieving!D$27,INDIRECT($I$3),0)),0)</f>
        <v>0</v>
      </c>
      <c r="E52" s="1">
        <f ca="1">IFERROR(INDEX(INDIRECT($G$3),MATCH(Retrieving!$C$2&amp;Retrieving!$C$3&amp;Retrieving!$B52,INDIRECT($H$3),0),MATCH(Retrieving!E$27,INDIRECT($I$3),0)),0)</f>
        <v>0</v>
      </c>
      <c r="F52" s="1">
        <f ca="1">IFERROR(INDEX(INDIRECT($G$3),MATCH(Retrieving!$C$2&amp;Retrieving!$C$3&amp;Retrieving!$B52,INDIRECT($H$3),0),MATCH(Retrieving!F$27,INDIRECT($I$3),0)),0)</f>
        <v>0</v>
      </c>
      <c r="G52" s="1">
        <f ca="1">IFERROR(INDEX(INDIRECT($G$3),MATCH(Retrieving!$C$2&amp;Retrieving!$C$3&amp;Retrieving!$B52,INDIRECT($H$3),0),MATCH(Retrieving!G$27,INDIRECT($I$3),0)),0)</f>
        <v>0</v>
      </c>
      <c r="H52" s="1">
        <f ca="1">IFERROR(INDEX(INDIRECT($G$3),MATCH(Retrieving!$C$2&amp;Retrieving!$C$3&amp;Retrieving!$B52,INDIRECT($H$3),0),MATCH(Retrieving!H$27,INDIRECT($I$3),0)),0)</f>
        <v>0</v>
      </c>
      <c r="I52" s="1">
        <f ca="1">IFERROR(INDEX(INDIRECT($G$3),MATCH(Retrieving!$C$2&amp;Retrieving!$C$3&amp;Retrieving!$B52,INDIRECT($H$3),0),MATCH(Retrieving!I$27,INDIRECT($I$3),0)),0)</f>
        <v>0</v>
      </c>
      <c r="J52" s="1">
        <f ca="1">IFERROR(INDEX(INDIRECT($G$3),MATCH(Retrieving!$C$2&amp;Retrieving!$C$3&amp;Retrieving!$B52,INDIRECT($H$3),0),MATCH(Retrieving!J$27,INDIRECT($I$3),0)),0)</f>
        <v>0</v>
      </c>
      <c r="K52" s="1">
        <f ca="1">IFERROR(INDEX(INDIRECT($G$3),MATCH(Retrieving!$C$2&amp;Retrieving!$C$3&amp;Retrieving!$B52,INDIRECT($H$3),0),MATCH(Retrieving!K$27,INDIRECT($I$3),0)),0)</f>
        <v>0</v>
      </c>
      <c r="L52" s="1">
        <f ca="1">IFERROR(INDEX(INDIRECT($G$3),MATCH(Retrieving!$C$2&amp;Retrieving!$C$3&amp;Retrieving!$B52,INDIRECT($H$3),0),MATCH(Retrieving!L$27,INDIRECT($I$3),0)),0)</f>
        <v>0</v>
      </c>
      <c r="M52" s="1">
        <f ca="1">IFERROR(INDEX(INDIRECT($G$3),MATCH(Retrieving!$C$2&amp;Retrieving!$C$3&amp;Retrieving!$B52,INDIRECT($H$3),0),MATCH(Retrieving!M$27,INDIRECT($I$3),0)),0)</f>
        <v>0</v>
      </c>
      <c r="N52" s="1">
        <f ca="1">IFERROR(INDEX(INDIRECT($G$3),MATCH(Retrieving!$C$2&amp;Retrieving!$C$3&amp;Retrieving!$B52,INDIRECT($H$3),0),MATCH(Retrieving!N$27,INDIRECT($I$3),0)),0)</f>
        <v>0</v>
      </c>
      <c r="O52" s="1">
        <f ca="1">IFERROR(INDEX(INDIRECT($G$3),MATCH(Retrieving!$C$2&amp;Retrieving!$C$3&amp;Retrieving!$B52,INDIRECT($H$3),0),MATCH(Retrieving!O$27,INDIRECT($I$3),0)),0)</f>
        <v>0</v>
      </c>
      <c r="P52" s="1">
        <f ca="1">IFERROR(INDEX(INDIRECT($G$3),MATCH(Retrieving!$C$2&amp;Retrieving!$C$3&amp;Retrieving!$B52,INDIRECT($H$3),0),MATCH(Retrieving!P$27,INDIRECT($I$3),0)),0)</f>
        <v>0</v>
      </c>
      <c r="Q52" s="1">
        <f ca="1">IFERROR(INDEX(INDIRECT($G$3),MATCH(Retrieving!$C$2&amp;Retrieving!$C$3&amp;Retrieving!$B52,INDIRECT($H$3),0),MATCH(Retrieving!Q$27,INDIRECT($I$3),0)),0)</f>
        <v>0</v>
      </c>
      <c r="R52" s="1">
        <f ca="1">IFERROR(INDEX(INDIRECT($G$3),MATCH(Retrieving!$C$2&amp;Retrieving!$C$3&amp;Retrieving!$B52,INDIRECT($H$3),0),MATCH(Retrieving!R$27,INDIRECT($I$3),0)),0)</f>
        <v>0</v>
      </c>
      <c r="S52" s="1">
        <f ca="1">IFERROR(INDEX(INDIRECT($G$3),MATCH(Retrieving!$C$2&amp;Retrieving!$C$3&amp;Retrieving!$B52,INDIRECT($H$3),0),MATCH(Retrieving!S$27,INDIRECT($I$3),0)),0)</f>
        <v>0</v>
      </c>
      <c r="T52" s="1">
        <f ca="1">IFERROR(INDEX(INDIRECT($G$3),MATCH(Retrieving!$C$2&amp;Retrieving!$C$3&amp;Retrieving!$B52,INDIRECT($H$3),0),MATCH(Retrieving!T$27,INDIRECT($I$3),0)),0)</f>
        <v>0</v>
      </c>
      <c r="U52" s="1">
        <f ca="1">IFERROR(INDEX(INDIRECT($G$3),MATCH(Retrieving!$C$2&amp;Retrieving!$C$3&amp;Retrieving!$B52,INDIRECT($H$3),0),MATCH(Retrieving!U$27,INDIRECT($I$3),0)),0)</f>
        <v>0</v>
      </c>
      <c r="V52" s="1">
        <f ca="1">IFERROR(INDEX(INDIRECT($G$3),MATCH(Retrieving!$C$2&amp;Retrieving!$C$3&amp;Retrieving!$B52,INDIRECT($H$3),0),MATCH(Retrieving!V$27,INDIRECT($I$3),0)),0)</f>
        <v>0</v>
      </c>
      <c r="W52" s="1">
        <f ca="1">IFERROR(INDEX(INDIRECT($G$3),MATCH(Retrieving!$C$2&amp;Retrieving!$C$3&amp;Retrieving!$B52,INDIRECT($H$3),0),MATCH(Retrieving!W$27,INDIRECT($I$3),0)),0)</f>
        <v>0</v>
      </c>
      <c r="X52" s="1">
        <f ca="1">IFERROR(INDEX(INDIRECT($G$3),MATCH(Retrieving!$C$2&amp;Retrieving!$C$3&amp;Retrieving!$B52,INDIRECT($H$3),0),MATCH(Retrieving!X$27,INDIRECT($I$3),0)),0)</f>
        <v>0</v>
      </c>
      <c r="Y52" s="1">
        <f ca="1">IFERROR(INDEX(INDIRECT($G$3),MATCH(Retrieving!$C$2&amp;Retrieving!$C$3&amp;Retrieving!$B52,INDIRECT($H$3),0),MATCH(Retrieving!Y$27,INDIRECT($I$3),0)),0)</f>
        <v>0</v>
      </c>
      <c r="Z52" s="1">
        <f ca="1">IFERROR(INDEX(INDIRECT($G$3),MATCH(Retrieving!$C$2&amp;Retrieving!$C$3&amp;Retrieving!$B52,INDIRECT($H$3),0),MATCH(Retrieving!Z$27,INDIRECT($I$3),0)),0)</f>
        <v>0</v>
      </c>
      <c r="AA52" s="1">
        <f ca="1">IFERROR(INDEX(INDIRECT($G$3),MATCH(Retrieving!$C$2&amp;Retrieving!$C$3&amp;Retrieving!$B52,INDIRECT($H$3),0),MATCH(Retrieving!AA$27,INDIRECT($I$3),0)),0)</f>
        <v>0</v>
      </c>
      <c r="AB52" s="1">
        <f ca="1">IFERROR(INDEX(INDIRECT($G$3),MATCH(Retrieving!$C$2&amp;Retrieving!$C$3&amp;Retrieving!$B52,INDIRECT($H$3),0),MATCH(Retrieving!AB$27,INDIRECT($I$3),0)),0)</f>
        <v>0</v>
      </c>
      <c r="AC52" s="1">
        <f ca="1">IFERROR(INDEX(INDIRECT($G$3),MATCH(Retrieving!$C$2&amp;Retrieving!$C$3&amp;Retrieving!$B52,INDIRECT($H$3),0),MATCH(Retrieving!AC$27,INDIRECT($I$3),0)),0)</f>
        <v>0</v>
      </c>
      <c r="AD52" s="1">
        <f ca="1">IFERROR(INDEX(INDIRECT($G$3),MATCH(Retrieving!$C$2&amp;Retrieving!$C$3&amp;Retrieving!$B52,INDIRECT($H$3),0),MATCH(Retrieving!AD$27,INDIRECT($I$3),0)),0)</f>
        <v>0</v>
      </c>
      <c r="AE52" s="1">
        <f ca="1">IFERROR(INDEX(INDIRECT($G$3),MATCH(Retrieving!$C$2&amp;Retrieving!$C$3&amp;Retrieving!$B52,INDIRECT($H$3),0),MATCH(Retrieving!AE$27,INDIRECT($I$3),0)),0)</f>
        <v>0</v>
      </c>
      <c r="AF52" s="1">
        <f ca="1">IFERROR(INDEX(INDIRECT($G$3),MATCH(Retrieving!$C$2&amp;Retrieving!$C$3&amp;Retrieving!$B52,INDIRECT($H$3),0),MATCH(Retrieving!AF$27,INDIRECT($I$3),0)),0)</f>
        <v>0</v>
      </c>
      <c r="AG52" s="1">
        <f ca="1">IFERROR(INDEX(INDIRECT($G$3),MATCH(Retrieving!$C$2&amp;Retrieving!$C$3&amp;Retrieving!$B52,INDIRECT($H$3),0),MATCH(Retrieving!AG$27,INDIRECT($I$3),0)),0)</f>
        <v>0</v>
      </c>
      <c r="AH52" s="1">
        <f ca="1">IFERROR(INDEX(INDIRECT($G$3),MATCH(Retrieving!$C$2&amp;Retrieving!$C$3&amp;Retrieving!$B52,INDIRECT($H$3),0),MATCH(Retrieving!AH$27,INDIRECT($I$3),0)),0)</f>
        <v>0</v>
      </c>
      <c r="AI52" s="1">
        <f ca="1">IFERROR(INDEX(INDIRECT($G$3),MATCH(Retrieving!$C$2&amp;Retrieving!$C$3&amp;Retrieving!$B52,INDIRECT($H$3),0),MATCH(Retrieving!AI$27,INDIRECT($I$3),0)),0)</f>
        <v>0</v>
      </c>
      <c r="AJ52" s="1">
        <f ca="1">IFERROR(INDEX(INDIRECT($G$3),MATCH(Retrieving!$C$2&amp;Retrieving!$C$3&amp;Retrieving!$B52,INDIRECT($H$3),0),MATCH(Retrieving!AJ$27,INDIRECT($I$3),0)),0)</f>
        <v>0</v>
      </c>
      <c r="AK52" s="1">
        <f ca="1">IFERROR(INDEX(INDIRECT($G$3),MATCH(Retrieving!$C$2&amp;Retrieving!$C$3&amp;Retrieving!$B52,INDIRECT($H$3),0),MATCH(Retrieving!AK$27,INDIRECT($I$3),0)),0)</f>
        <v>0</v>
      </c>
      <c r="AL52" s="1">
        <f ca="1">IFERROR(INDEX(INDIRECT($G$3),MATCH(Retrieving!$C$2&amp;Retrieving!$C$3&amp;Retrieving!$B52,INDIRECT($H$3),0),MATCH(Retrieving!AL$27,INDIRECT($I$3),0)),0)</f>
        <v>0</v>
      </c>
      <c r="AM52" s="1">
        <f ca="1">IFERROR(INDEX(INDIRECT($G$3),MATCH(Retrieving!$C$2&amp;Retrieving!$C$3&amp;Retrieving!$B52,INDIRECT($H$3),0),MATCH(Retrieving!AM$27,INDIRECT($I$3),0)),0)</f>
        <v>0</v>
      </c>
      <c r="AN52" s="1">
        <f ca="1">IFERROR(INDEX(INDIRECT($G$3),MATCH(Retrieving!$C$2&amp;Retrieving!$C$3&amp;Retrieving!$B52,INDIRECT($H$3),0),MATCH(Retrieving!AN$27,INDIRECT($I$3),0)),0)</f>
        <v>0</v>
      </c>
      <c r="AO52" s="1">
        <f ca="1">IFERROR(INDEX(INDIRECT($G$3),MATCH(Retrieving!$C$2&amp;Retrieving!$C$3&amp;Retrieving!$B52,INDIRECT($H$3),0),MATCH(Retrieving!AO$27,INDIRECT($I$3),0)),0)</f>
        <v>0</v>
      </c>
      <c r="AP52" s="1">
        <f ca="1">IFERROR(INDEX(INDIRECT($G$3),MATCH(Retrieving!$C$2&amp;Retrieving!$C$3&amp;Retrieving!$B52,INDIRECT($H$3),0),MATCH(Retrieving!AP$27,INDIRECT($I$3),0)),0)</f>
        <v>0</v>
      </c>
      <c r="AQ52" s="1">
        <f ca="1">IFERROR(INDEX(INDIRECT($G$3),MATCH(Retrieving!$C$2&amp;Retrieving!$C$3&amp;Retrieving!$B52,INDIRECT($H$3),0),MATCH(Retrieving!AQ$27,INDIRECT($I$3),0)),0)</f>
        <v>0</v>
      </c>
      <c r="AR52" s="1">
        <f ca="1">IFERROR(INDEX(INDIRECT($G$3),MATCH(Retrieving!$C$2&amp;Retrieving!$C$3&amp;Retrieving!$B52,INDIRECT($H$3),0),MATCH(Retrieving!AR$27,INDIRECT($I$3),0)),0)</f>
        <v>0</v>
      </c>
      <c r="AS52" s="1">
        <f ca="1">IFERROR(INDEX(INDIRECT($G$3),MATCH(Retrieving!$C$2&amp;Retrieving!$C$3&amp;Retrieving!$B52,INDIRECT($H$3),0),MATCH(Retrieving!AS$27,INDIRECT($I$3),0)),0)</f>
        <v>0</v>
      </c>
      <c r="AT52" s="1">
        <f ca="1">IFERROR(INDEX(INDIRECT($G$3),MATCH(Retrieving!$C$2&amp;Retrieving!$C$3&amp;Retrieving!$B52,INDIRECT($H$3),0),MATCH(Retrieving!AT$27,INDIRECT($I$3),0)),0)</f>
        <v>0</v>
      </c>
      <c r="AU52" s="1">
        <f ca="1">IFERROR(INDEX(INDIRECT($G$3),MATCH(Retrieving!$C$2&amp;Retrieving!$C$3&amp;Retrieving!$B52,INDIRECT($H$3),0),MATCH(Retrieving!AU$27,INDIRECT($I$3),0)),0)</f>
        <v>0</v>
      </c>
      <c r="AV52" s="1">
        <f ca="1">IFERROR(INDEX(INDIRECT($G$3),MATCH(Retrieving!$C$2&amp;Retrieving!$C$3&amp;Retrieving!$B52,INDIRECT($H$3),0),MATCH(Retrieving!AV$27,INDIRECT($I$3),0)),0)</f>
        <v>0</v>
      </c>
      <c r="AW52" s="1">
        <f ca="1">IFERROR(INDEX(INDIRECT($G$3),MATCH(Retrieving!$C$2&amp;Retrieving!$C$3&amp;Retrieving!$B52,INDIRECT($H$3),0),MATCH(Retrieving!AW$27,INDIRECT($I$3),0)),0)</f>
        <v>0</v>
      </c>
      <c r="AX52" s="1">
        <f ca="1">IFERROR(INDEX(INDIRECT($G$3),MATCH(Retrieving!$C$2&amp;Retrieving!$C$3&amp;Retrieving!$B52,INDIRECT($H$3),0),MATCH(Retrieving!AX$27,INDIRECT($I$3),0)),0)</f>
        <v>0</v>
      </c>
      <c r="AY52" s="1">
        <f ca="1">IFERROR(INDEX(INDIRECT($G$3),MATCH(Retrieving!$C$2&amp;Retrieving!$C$3&amp;Retrieving!$B52,INDIRECT($H$3),0),MATCH(Retrieving!AY$27,INDIRECT($I$3),0)),0)</f>
        <v>0</v>
      </c>
      <c r="AZ52" s="1">
        <f ca="1">IFERROR(INDEX(INDIRECT($G$3),MATCH(Retrieving!$C$2&amp;Retrieving!$C$3&amp;Retrieving!$B52,INDIRECT($H$3),0),MATCH(Retrieving!AZ$27,INDIRECT($I$3),0)),0)</f>
        <v>0</v>
      </c>
    </row>
    <row r="53" spans="2:52" outlineLevel="1" x14ac:dyDescent="0.2">
      <c r="B53">
        <f t="shared" si="0"/>
        <v>2014</v>
      </c>
      <c r="C53" s="1">
        <f ca="1">IFERROR(INDEX(INDIRECT($G$3),MATCH(Retrieving!$C$2&amp;Retrieving!$C$3&amp;Retrieving!$B53,INDIRECT($H$3),0),MATCH(Retrieving!C$27,INDIRECT($I$3),0)),0)</f>
        <v>12296.066000000001</v>
      </c>
      <c r="D53" s="1">
        <f ca="1">IFERROR(INDEX(INDIRECT($G$3),MATCH(Retrieving!$C$2&amp;Retrieving!$C$3&amp;Retrieving!$B53,INDIRECT($H$3),0),MATCH(Retrieving!D$27,INDIRECT($I$3),0)),0)</f>
        <v>8.9630618284664614</v>
      </c>
      <c r="E53" s="1" t="str">
        <f ca="1">IFERROR(INDEX(INDIRECT($G$3),MATCH(Retrieving!$C$2&amp;Retrieving!$C$3&amp;Retrieving!$B53,INDIRECT($H$3),0),MATCH(Retrieving!E$27,INDIRECT($I$3),0)),0)</f>
        <v>52nd</v>
      </c>
      <c r="F53" s="1" t="str">
        <f ca="1">IFERROR(INDEX(INDIRECT($G$3),MATCH(Retrieving!$C$2&amp;Retrieving!$C$3&amp;Retrieving!$B53,INDIRECT($H$3),0),MATCH(Retrieving!F$27,INDIRECT($I$3),0)),0)</f>
        <v>1st</v>
      </c>
      <c r="G53" s="1">
        <f ca="1">IFERROR(INDEX(INDIRECT($G$3),MATCH(Retrieving!$C$2&amp;Retrieving!$C$3&amp;Retrieving!$B53,INDIRECT($H$3),0),MATCH(Retrieving!G$27,INDIRECT($I$3),0)),0)</f>
        <v>0.23656992319046</v>
      </c>
      <c r="H53" s="1">
        <f ca="1">IFERROR(INDEX(INDIRECT($G$3),MATCH(Retrieving!$C$2&amp;Retrieving!$C$3&amp;Retrieving!$B53,INDIRECT($H$3),0),MATCH(Retrieving!H$27,INDIRECT($I$3),0)),0)</f>
        <v>0.79011872577782194</v>
      </c>
      <c r="I53" s="1">
        <f ca="1">IFERROR(INDEX(INDIRECT($G$3),MATCH(Retrieving!$C$2&amp;Retrieving!$C$3&amp;Retrieving!$B53,INDIRECT($H$3),0),MATCH(Retrieving!I$27,INDIRECT($I$3),0)),0)</f>
        <v>1.9140593422318976E-2</v>
      </c>
      <c r="J53" s="1">
        <f ca="1">IFERROR(INDEX(INDIRECT($G$3),MATCH(Retrieving!$C$2&amp;Retrieving!$C$3&amp;Retrieving!$B53,INDIRECT($H$3),0),MATCH(Retrieving!J$27,INDIRECT($I$3),0)),0)</f>
        <v>0</v>
      </c>
      <c r="K53" s="1">
        <f ca="1">IFERROR(INDEX(INDIRECT($G$3),MATCH(Retrieving!$C$2&amp;Retrieving!$C$3&amp;Retrieving!$B53,INDIRECT($H$3),0),MATCH(Retrieving!K$27,INDIRECT($I$3),0)),0)</f>
        <v>0.11487007307865785</v>
      </c>
      <c r="L53" s="1">
        <f ca="1">IFERROR(INDEX(INDIRECT($G$3),MATCH(Retrieving!$C$2&amp;Retrieving!$C$3&amp;Retrieving!$B53,INDIRECT($H$3),0),MATCH(Retrieving!L$27,INDIRECT($I$3),0)),0)</f>
        <v>7.587060772120123E-2</v>
      </c>
      <c r="M53" s="1">
        <f ca="1">IFERROR(INDEX(INDIRECT($G$3),MATCH(Retrieving!$C$2&amp;Retrieving!$C$3&amp;Retrieving!$B53,INDIRECT($H$3),0),MATCH(Retrieving!M$27,INDIRECT($I$3),0)),0)</f>
        <v>249.50800000000001</v>
      </c>
      <c r="N53" s="1">
        <f ca="1">IFERROR(INDEX(INDIRECT($G$3),MATCH(Retrieving!$C$2&amp;Retrieving!$C$3&amp;Retrieving!$B53,INDIRECT($H$3),0),MATCH(Retrieving!N$27,INDIRECT($I$3),0)),0)</f>
        <v>150.08500000000001</v>
      </c>
      <c r="O53" s="1">
        <f ca="1">IFERROR(INDEX(INDIRECT($G$3),MATCH(Retrieving!$C$2&amp;Retrieving!$C$3&amp;Retrieving!$B53,INDIRECT($H$3),0),MATCH(Retrieving!O$27,INDIRECT($I$3),0)),0)</f>
        <v>275.96800000000002</v>
      </c>
      <c r="P53" s="1">
        <f ca="1">IFERROR(INDEX(INDIRECT($G$3),MATCH(Retrieving!$C$2&amp;Retrieving!$C$3&amp;Retrieving!$B53,INDIRECT($H$3),0),MATCH(Retrieving!P$27,INDIRECT($I$3),0)),0)</f>
        <v>246.45</v>
      </c>
      <c r="Q53" s="1">
        <f ca="1">IFERROR(INDEX(INDIRECT($G$3),MATCH(Retrieving!$C$2&amp;Retrieving!$C$3&amp;Retrieving!$B53,INDIRECT($H$3),0),MATCH(Retrieving!Q$27,INDIRECT($I$3),0)),0)</f>
        <v>0</v>
      </c>
      <c r="R53" s="1">
        <f ca="1">IFERROR(INDEX(INDIRECT($G$3),MATCH(Retrieving!$C$2&amp;Retrieving!$C$3&amp;Retrieving!$B53,INDIRECT($H$3),0),MATCH(Retrieving!R$27,INDIRECT($I$3),0)),0)</f>
        <v>0</v>
      </c>
      <c r="S53" s="1">
        <f ca="1">IFERROR(INDEX(INDIRECT($G$3),MATCH(Retrieving!$C$2&amp;Retrieving!$C$3&amp;Retrieving!$B53,INDIRECT($H$3),0),MATCH(Retrieving!S$27,INDIRECT($I$3),0)),0)</f>
        <v>0</v>
      </c>
      <c r="T53" s="1">
        <f ca="1">IFERROR(INDEX(INDIRECT($G$3),MATCH(Retrieving!$C$2&amp;Retrieving!$C$3&amp;Retrieving!$B53,INDIRECT($H$3),0),MATCH(Retrieving!T$27,INDIRECT($I$3),0)),0)</f>
        <v>0</v>
      </c>
      <c r="U53" s="1">
        <f ca="1">IFERROR(INDEX(INDIRECT($G$3),MATCH(Retrieving!$C$2&amp;Retrieving!$C$3&amp;Retrieving!$B53,INDIRECT($H$3),0),MATCH(Retrieving!U$27,INDIRECT($I$3),0)),0)</f>
        <v>0</v>
      </c>
      <c r="V53" s="1">
        <f ca="1">IFERROR(INDEX(INDIRECT($G$3),MATCH(Retrieving!$C$2&amp;Retrieving!$C$3&amp;Retrieving!$B53,INDIRECT($H$3),0),MATCH(Retrieving!V$27,INDIRECT($I$3),0)),0)</f>
        <v>0</v>
      </c>
      <c r="W53" s="1">
        <f ca="1">IFERROR(INDEX(INDIRECT($G$3),MATCH(Retrieving!$C$2&amp;Retrieving!$C$3&amp;Retrieving!$B53,INDIRECT($H$3),0),MATCH(Retrieving!W$27,INDIRECT($I$3),0)),0)</f>
        <v>10.898999999999999</v>
      </c>
      <c r="X53" s="1">
        <f ca="1">IFERROR(INDEX(INDIRECT($G$3),MATCH(Retrieving!$C$2&amp;Retrieving!$C$3&amp;Retrieving!$B53,INDIRECT($H$3),0),MATCH(Retrieving!X$27,INDIRECT($I$3),0)),0)</f>
        <v>0</v>
      </c>
      <c r="Y53" s="1">
        <f ca="1">IFERROR(INDEX(INDIRECT($G$3),MATCH(Retrieving!$C$2&amp;Retrieving!$C$3&amp;Retrieving!$B53,INDIRECT($H$3),0),MATCH(Retrieving!Y$27,INDIRECT($I$3),0)),0)</f>
        <v>0</v>
      </c>
      <c r="Z53" s="1">
        <f ca="1">IFERROR(INDEX(INDIRECT($G$3),MATCH(Retrieving!$C$2&amp;Retrieving!$C$3&amp;Retrieving!$B53,INDIRECT($H$3),0),MATCH(Retrieving!Z$27,INDIRECT($I$3),0)),0)</f>
        <v>0</v>
      </c>
      <c r="AA53" s="1">
        <f ca="1">IFERROR(INDEX(INDIRECT($G$3),MATCH(Retrieving!$C$2&amp;Retrieving!$C$3&amp;Retrieving!$B53,INDIRECT($H$3),0),MATCH(Retrieving!AA$27,INDIRECT($I$3),0)),0)</f>
        <v>0</v>
      </c>
      <c r="AB53" s="1">
        <f ca="1">IFERROR(INDEX(INDIRECT($G$3),MATCH(Retrieving!$C$2&amp;Retrieving!$C$3&amp;Retrieving!$B53,INDIRECT($H$3),0),MATCH(Retrieving!AB$27,INDIRECT($I$3),0)),0)</f>
        <v>0</v>
      </c>
      <c r="AC53" s="1">
        <f ca="1">IFERROR(INDEX(INDIRECT($G$3),MATCH(Retrieving!$C$2&amp;Retrieving!$C$3&amp;Retrieving!$B53,INDIRECT($H$3),0),MATCH(Retrieving!AC$27,INDIRECT($I$3),0)),0)</f>
        <v>0</v>
      </c>
      <c r="AD53" s="1">
        <f ca="1">IFERROR(INDEX(INDIRECT($G$3),MATCH(Retrieving!$C$2&amp;Retrieving!$C$3&amp;Retrieving!$B53,INDIRECT($H$3),0),MATCH(Retrieving!AD$27,INDIRECT($I$3),0)),0)</f>
        <v>0</v>
      </c>
      <c r="AE53" s="1">
        <f ca="1">IFERROR(INDEX(INDIRECT($G$3),MATCH(Retrieving!$C$2&amp;Retrieving!$C$3&amp;Retrieving!$B53,INDIRECT($H$3),0),MATCH(Retrieving!AE$27,INDIRECT($I$3),0)),0)</f>
        <v>0</v>
      </c>
      <c r="AF53" s="1">
        <f ca="1">IFERROR(INDEX(INDIRECT($G$3),MATCH(Retrieving!$C$2&amp;Retrieving!$C$3&amp;Retrieving!$B53,INDIRECT($H$3),0),MATCH(Retrieving!AF$27,INDIRECT($I$3),0)),0)</f>
        <v>0</v>
      </c>
      <c r="AG53" s="1">
        <f ca="1">IFERROR(INDEX(INDIRECT($G$3),MATCH(Retrieving!$C$2&amp;Retrieving!$C$3&amp;Retrieving!$B53,INDIRECT($H$3),0),MATCH(Retrieving!AG$27,INDIRECT($I$3),0)),0)</f>
        <v>0</v>
      </c>
      <c r="AH53" s="1">
        <f ca="1">IFERROR(INDEX(INDIRECT($G$3),MATCH(Retrieving!$C$2&amp;Retrieving!$C$3&amp;Retrieving!$B53,INDIRECT($H$3),0),MATCH(Retrieving!AH$27,INDIRECT($I$3),0)),0)</f>
        <v>0</v>
      </c>
      <c r="AI53" s="1">
        <f ca="1">IFERROR(INDEX(INDIRECT($G$3),MATCH(Retrieving!$C$2&amp;Retrieving!$C$3&amp;Retrieving!$B53,INDIRECT($H$3),0),MATCH(Retrieving!AI$27,INDIRECT($I$3),0)),0)</f>
        <v>0</v>
      </c>
      <c r="AJ53" s="1">
        <f ca="1">IFERROR(INDEX(INDIRECT($G$3),MATCH(Retrieving!$C$2&amp;Retrieving!$C$3&amp;Retrieving!$B53,INDIRECT($H$3),0),MATCH(Retrieving!AJ$27,INDIRECT($I$3),0)),0)</f>
        <v>0</v>
      </c>
      <c r="AK53" s="1">
        <f ca="1">IFERROR(INDEX(INDIRECT($G$3),MATCH(Retrieving!$C$2&amp;Retrieving!$C$3&amp;Retrieving!$B53,INDIRECT($H$3),0),MATCH(Retrieving!AK$27,INDIRECT($I$3),0)),0)</f>
        <v>0</v>
      </c>
      <c r="AL53" s="1">
        <f ca="1">IFERROR(INDEX(INDIRECT($G$3),MATCH(Retrieving!$C$2&amp;Retrieving!$C$3&amp;Retrieving!$B53,INDIRECT($H$3),0),MATCH(Retrieving!AL$27,INDIRECT($I$3),0)),0)</f>
        <v>0</v>
      </c>
      <c r="AM53" s="1">
        <f ca="1">IFERROR(INDEX(INDIRECT($G$3),MATCH(Retrieving!$C$2&amp;Retrieving!$C$3&amp;Retrieving!$B53,INDIRECT($H$3),0),MATCH(Retrieving!AM$27,INDIRECT($I$3),0)),0)</f>
        <v>0</v>
      </c>
      <c r="AN53" s="1">
        <f ca="1">IFERROR(INDEX(INDIRECT($G$3),MATCH(Retrieving!$C$2&amp;Retrieving!$C$3&amp;Retrieving!$B53,INDIRECT($H$3),0),MATCH(Retrieving!AN$27,INDIRECT($I$3),0)),0)</f>
        <v>0</v>
      </c>
      <c r="AO53" s="1">
        <f ca="1">IFERROR(INDEX(INDIRECT($G$3),MATCH(Retrieving!$C$2&amp;Retrieving!$C$3&amp;Retrieving!$B53,INDIRECT($H$3),0),MATCH(Retrieving!AO$27,INDIRECT($I$3),0)),0)</f>
        <v>0</v>
      </c>
      <c r="AP53" s="1">
        <f ca="1">IFERROR(INDEX(INDIRECT($G$3),MATCH(Retrieving!$C$2&amp;Retrieving!$C$3&amp;Retrieving!$B53,INDIRECT($H$3),0),MATCH(Retrieving!AP$27,INDIRECT($I$3),0)),0)</f>
        <v>0</v>
      </c>
      <c r="AQ53" s="1">
        <f ca="1">IFERROR(INDEX(INDIRECT($G$3),MATCH(Retrieving!$C$2&amp;Retrieving!$C$3&amp;Retrieving!$B53,INDIRECT($H$3),0),MATCH(Retrieving!AQ$27,INDIRECT($I$3),0)),0)</f>
        <v>0</v>
      </c>
      <c r="AR53" s="1">
        <f ca="1">IFERROR(INDEX(INDIRECT($G$3),MATCH(Retrieving!$C$2&amp;Retrieving!$C$3&amp;Retrieving!$B53,INDIRECT($H$3),0),MATCH(Retrieving!AR$27,INDIRECT($I$3),0)),0)</f>
        <v>0</v>
      </c>
      <c r="AS53" s="1">
        <f ca="1">IFERROR(INDEX(INDIRECT($G$3),MATCH(Retrieving!$C$2&amp;Retrieving!$C$3&amp;Retrieving!$B53,INDIRECT($H$3),0),MATCH(Retrieving!AS$27,INDIRECT($I$3),0)),0)</f>
        <v>0</v>
      </c>
      <c r="AT53" s="1">
        <f ca="1">IFERROR(INDEX(INDIRECT($G$3),MATCH(Retrieving!$C$2&amp;Retrieving!$C$3&amp;Retrieving!$B53,INDIRECT($H$3),0),MATCH(Retrieving!AT$27,INDIRECT($I$3),0)),0)</f>
        <v>0</v>
      </c>
      <c r="AU53" s="1">
        <f ca="1">IFERROR(INDEX(INDIRECT($G$3),MATCH(Retrieving!$C$2&amp;Retrieving!$C$3&amp;Retrieving!$B53,INDIRECT($H$3),0),MATCH(Retrieving!AU$27,INDIRECT($I$3),0)),0)</f>
        <v>0</v>
      </c>
      <c r="AV53" s="1">
        <f ca="1">IFERROR(INDEX(INDIRECT($G$3),MATCH(Retrieving!$C$2&amp;Retrieving!$C$3&amp;Retrieving!$B53,INDIRECT($H$3),0),MATCH(Retrieving!AV$27,INDIRECT($I$3),0)),0)</f>
        <v>-1102.75</v>
      </c>
      <c r="AW53" s="1">
        <f ca="1">IFERROR(INDEX(INDIRECT($G$3),MATCH(Retrieving!$C$2&amp;Retrieving!$C$3&amp;Retrieving!$B53,INDIRECT($H$3),0),MATCH(Retrieving!AW$27,INDIRECT($I$3),0)),0)</f>
        <v>0</v>
      </c>
      <c r="AX53" s="1">
        <f ca="1">IFERROR(INDEX(INDIRECT($G$3),MATCH(Retrieving!$C$2&amp;Retrieving!$C$3&amp;Retrieving!$B53,INDIRECT($H$3),0),MATCH(Retrieving!AX$27,INDIRECT($I$3),0)),0)</f>
        <v>0</v>
      </c>
      <c r="AY53" s="1">
        <f ca="1">IFERROR(INDEX(INDIRECT($G$3),MATCH(Retrieving!$C$2&amp;Retrieving!$C$3&amp;Retrieving!$B53,INDIRECT($H$3),0),MATCH(Retrieving!AY$27,INDIRECT($I$3),0)),0)</f>
        <v>0</v>
      </c>
      <c r="AZ53" s="1">
        <f ca="1">IFERROR(INDEX(INDIRECT($G$3),MATCH(Retrieving!$C$2&amp;Retrieving!$C$3&amp;Retrieving!$B53,INDIRECT($H$3),0),MATCH(Retrieving!AZ$27,INDIRECT($I$3),0)),0)</f>
        <v>0</v>
      </c>
    </row>
    <row r="54" spans="2:52" outlineLevel="1" x14ac:dyDescent="0.2">
      <c r="B54">
        <f t="shared" si="0"/>
        <v>2015</v>
      </c>
      <c r="C54" s="1">
        <f ca="1">IFERROR(INDEX(INDIRECT($G$3),MATCH(Retrieving!$C$2&amp;Retrieving!$C$3&amp;Retrieving!$B54,INDIRECT($H$3),0),MATCH(Retrieving!C$27,INDIRECT($I$3),0)),0)</f>
        <v>0</v>
      </c>
      <c r="D54" s="1">
        <f ca="1">IFERROR(INDEX(INDIRECT($G$3),MATCH(Retrieving!$C$2&amp;Retrieving!$C$3&amp;Retrieving!$B54,INDIRECT($H$3),0),MATCH(Retrieving!D$27,INDIRECT($I$3),0)),0)</f>
        <v>0</v>
      </c>
      <c r="E54" s="1">
        <f ca="1">IFERROR(INDEX(INDIRECT($G$3),MATCH(Retrieving!$C$2&amp;Retrieving!$C$3&amp;Retrieving!$B54,INDIRECT($H$3),0),MATCH(Retrieving!E$27,INDIRECT($I$3),0)),0)</f>
        <v>0</v>
      </c>
      <c r="F54" s="1">
        <f ca="1">IFERROR(INDEX(INDIRECT($G$3),MATCH(Retrieving!$C$2&amp;Retrieving!$C$3&amp;Retrieving!$B54,INDIRECT($H$3),0),MATCH(Retrieving!F$27,INDIRECT($I$3),0)),0)</f>
        <v>0</v>
      </c>
      <c r="G54" s="1">
        <f ca="1">IFERROR(INDEX(INDIRECT($G$3),MATCH(Retrieving!$C$2&amp;Retrieving!$C$3&amp;Retrieving!$B54,INDIRECT($H$3),0),MATCH(Retrieving!G$27,INDIRECT($I$3),0)),0)</f>
        <v>0</v>
      </c>
      <c r="H54" s="1">
        <f ca="1">IFERROR(INDEX(INDIRECT($G$3),MATCH(Retrieving!$C$2&amp;Retrieving!$C$3&amp;Retrieving!$B54,INDIRECT($H$3),0),MATCH(Retrieving!H$27,INDIRECT($I$3),0)),0)</f>
        <v>0</v>
      </c>
      <c r="I54" s="1">
        <f ca="1">IFERROR(INDEX(INDIRECT($G$3),MATCH(Retrieving!$C$2&amp;Retrieving!$C$3&amp;Retrieving!$B54,INDIRECT($H$3),0),MATCH(Retrieving!I$27,INDIRECT($I$3),0)),0)</f>
        <v>0</v>
      </c>
      <c r="J54" s="1">
        <f ca="1">IFERROR(INDEX(INDIRECT($G$3),MATCH(Retrieving!$C$2&amp;Retrieving!$C$3&amp;Retrieving!$B54,INDIRECT($H$3),0),MATCH(Retrieving!J$27,INDIRECT($I$3),0)),0)</f>
        <v>0</v>
      </c>
      <c r="K54" s="1">
        <f ca="1">IFERROR(INDEX(INDIRECT($G$3),MATCH(Retrieving!$C$2&amp;Retrieving!$C$3&amp;Retrieving!$B54,INDIRECT($H$3),0),MATCH(Retrieving!K$27,INDIRECT($I$3),0)),0)</f>
        <v>0</v>
      </c>
      <c r="L54" s="1">
        <f ca="1">IFERROR(INDEX(INDIRECT($G$3),MATCH(Retrieving!$C$2&amp;Retrieving!$C$3&amp;Retrieving!$B54,INDIRECT($H$3),0),MATCH(Retrieving!L$27,INDIRECT($I$3),0)),0)</f>
        <v>0</v>
      </c>
      <c r="M54" s="1">
        <f ca="1">IFERROR(INDEX(INDIRECT($G$3),MATCH(Retrieving!$C$2&amp;Retrieving!$C$3&amp;Retrieving!$B54,INDIRECT($H$3),0),MATCH(Retrieving!M$27,INDIRECT($I$3),0)),0)</f>
        <v>0</v>
      </c>
      <c r="N54" s="1">
        <f ca="1">IFERROR(INDEX(INDIRECT($G$3),MATCH(Retrieving!$C$2&amp;Retrieving!$C$3&amp;Retrieving!$B54,INDIRECT($H$3),0),MATCH(Retrieving!N$27,INDIRECT($I$3),0)),0)</f>
        <v>0</v>
      </c>
      <c r="O54" s="1">
        <f ca="1">IFERROR(INDEX(INDIRECT($G$3),MATCH(Retrieving!$C$2&amp;Retrieving!$C$3&amp;Retrieving!$B54,INDIRECT($H$3),0),MATCH(Retrieving!O$27,INDIRECT($I$3),0)),0)</f>
        <v>0</v>
      </c>
      <c r="P54" s="1">
        <f ca="1">IFERROR(INDEX(INDIRECT($G$3),MATCH(Retrieving!$C$2&amp;Retrieving!$C$3&amp;Retrieving!$B54,INDIRECT($H$3),0),MATCH(Retrieving!P$27,INDIRECT($I$3),0)),0)</f>
        <v>0</v>
      </c>
      <c r="Q54" s="1">
        <f ca="1">IFERROR(INDEX(INDIRECT($G$3),MATCH(Retrieving!$C$2&amp;Retrieving!$C$3&amp;Retrieving!$B54,INDIRECT($H$3),0),MATCH(Retrieving!Q$27,INDIRECT($I$3),0)),0)</f>
        <v>0</v>
      </c>
      <c r="R54" s="1">
        <f ca="1">IFERROR(INDEX(INDIRECT($G$3),MATCH(Retrieving!$C$2&amp;Retrieving!$C$3&amp;Retrieving!$B54,INDIRECT($H$3),0),MATCH(Retrieving!R$27,INDIRECT($I$3),0)),0)</f>
        <v>0</v>
      </c>
      <c r="S54" s="1">
        <f ca="1">IFERROR(INDEX(INDIRECT($G$3),MATCH(Retrieving!$C$2&amp;Retrieving!$C$3&amp;Retrieving!$B54,INDIRECT($H$3),0),MATCH(Retrieving!S$27,INDIRECT($I$3),0)),0)</f>
        <v>0</v>
      </c>
      <c r="T54" s="1">
        <f ca="1">IFERROR(INDEX(INDIRECT($G$3),MATCH(Retrieving!$C$2&amp;Retrieving!$C$3&amp;Retrieving!$B54,INDIRECT($H$3),0),MATCH(Retrieving!T$27,INDIRECT($I$3),0)),0)</f>
        <v>0</v>
      </c>
      <c r="U54" s="1">
        <f ca="1">IFERROR(INDEX(INDIRECT($G$3),MATCH(Retrieving!$C$2&amp;Retrieving!$C$3&amp;Retrieving!$B54,INDIRECT($H$3),0),MATCH(Retrieving!U$27,INDIRECT($I$3),0)),0)</f>
        <v>0</v>
      </c>
      <c r="V54" s="1">
        <f ca="1">IFERROR(INDEX(INDIRECT($G$3),MATCH(Retrieving!$C$2&amp;Retrieving!$C$3&amp;Retrieving!$B54,INDIRECT($H$3),0),MATCH(Retrieving!V$27,INDIRECT($I$3),0)),0)</f>
        <v>0</v>
      </c>
      <c r="W54" s="1">
        <f ca="1">IFERROR(INDEX(INDIRECT($G$3),MATCH(Retrieving!$C$2&amp;Retrieving!$C$3&amp;Retrieving!$B54,INDIRECT($H$3),0),MATCH(Retrieving!W$27,INDIRECT($I$3),0)),0)</f>
        <v>0</v>
      </c>
      <c r="X54" s="1">
        <f ca="1">IFERROR(INDEX(INDIRECT($G$3),MATCH(Retrieving!$C$2&amp;Retrieving!$C$3&amp;Retrieving!$B54,INDIRECT($H$3),0),MATCH(Retrieving!X$27,INDIRECT($I$3),0)),0)</f>
        <v>0</v>
      </c>
      <c r="Y54" s="1">
        <f ca="1">IFERROR(INDEX(INDIRECT($G$3),MATCH(Retrieving!$C$2&amp;Retrieving!$C$3&amp;Retrieving!$B54,INDIRECT($H$3),0),MATCH(Retrieving!Y$27,INDIRECT($I$3),0)),0)</f>
        <v>0</v>
      </c>
      <c r="Z54" s="1">
        <f ca="1">IFERROR(INDEX(INDIRECT($G$3),MATCH(Retrieving!$C$2&amp;Retrieving!$C$3&amp;Retrieving!$B54,INDIRECT($H$3),0),MATCH(Retrieving!Z$27,INDIRECT($I$3),0)),0)</f>
        <v>0</v>
      </c>
      <c r="AA54" s="1">
        <f ca="1">IFERROR(INDEX(INDIRECT($G$3),MATCH(Retrieving!$C$2&amp;Retrieving!$C$3&amp;Retrieving!$B54,INDIRECT($H$3),0),MATCH(Retrieving!AA$27,INDIRECT($I$3),0)),0)</f>
        <v>0</v>
      </c>
      <c r="AB54" s="1">
        <f ca="1">IFERROR(INDEX(INDIRECT($G$3),MATCH(Retrieving!$C$2&amp;Retrieving!$C$3&amp;Retrieving!$B54,INDIRECT($H$3),0),MATCH(Retrieving!AB$27,INDIRECT($I$3),0)),0)</f>
        <v>0</v>
      </c>
      <c r="AC54" s="1">
        <f ca="1">IFERROR(INDEX(INDIRECT($G$3),MATCH(Retrieving!$C$2&amp;Retrieving!$C$3&amp;Retrieving!$B54,INDIRECT($H$3),0),MATCH(Retrieving!AC$27,INDIRECT($I$3),0)),0)</f>
        <v>0</v>
      </c>
      <c r="AD54" s="1">
        <f ca="1">IFERROR(INDEX(INDIRECT($G$3),MATCH(Retrieving!$C$2&amp;Retrieving!$C$3&amp;Retrieving!$B54,INDIRECT($H$3),0),MATCH(Retrieving!AD$27,INDIRECT($I$3),0)),0)</f>
        <v>0</v>
      </c>
      <c r="AE54" s="1">
        <f ca="1">IFERROR(INDEX(INDIRECT($G$3),MATCH(Retrieving!$C$2&amp;Retrieving!$C$3&amp;Retrieving!$B54,INDIRECT($H$3),0),MATCH(Retrieving!AE$27,INDIRECT($I$3),0)),0)</f>
        <v>0</v>
      </c>
      <c r="AF54" s="1">
        <f ca="1">IFERROR(INDEX(INDIRECT($G$3),MATCH(Retrieving!$C$2&amp;Retrieving!$C$3&amp;Retrieving!$B54,INDIRECT($H$3),0),MATCH(Retrieving!AF$27,INDIRECT($I$3),0)),0)</f>
        <v>0</v>
      </c>
      <c r="AG54" s="1">
        <f ca="1">IFERROR(INDEX(INDIRECT($G$3),MATCH(Retrieving!$C$2&amp;Retrieving!$C$3&amp;Retrieving!$B54,INDIRECT($H$3),0),MATCH(Retrieving!AG$27,INDIRECT($I$3),0)),0)</f>
        <v>0</v>
      </c>
      <c r="AH54" s="1">
        <f ca="1">IFERROR(INDEX(INDIRECT($G$3),MATCH(Retrieving!$C$2&amp;Retrieving!$C$3&amp;Retrieving!$B54,INDIRECT($H$3),0),MATCH(Retrieving!AH$27,INDIRECT($I$3),0)),0)</f>
        <v>0</v>
      </c>
      <c r="AI54" s="1">
        <f ca="1">IFERROR(INDEX(INDIRECT($G$3),MATCH(Retrieving!$C$2&amp;Retrieving!$C$3&amp;Retrieving!$B54,INDIRECT($H$3),0),MATCH(Retrieving!AI$27,INDIRECT($I$3),0)),0)</f>
        <v>0</v>
      </c>
      <c r="AJ54" s="1">
        <f ca="1">IFERROR(INDEX(INDIRECT($G$3),MATCH(Retrieving!$C$2&amp;Retrieving!$C$3&amp;Retrieving!$B54,INDIRECT($H$3),0),MATCH(Retrieving!AJ$27,INDIRECT($I$3),0)),0)</f>
        <v>0</v>
      </c>
      <c r="AK54" s="1">
        <f ca="1">IFERROR(INDEX(INDIRECT($G$3),MATCH(Retrieving!$C$2&amp;Retrieving!$C$3&amp;Retrieving!$B54,INDIRECT($H$3),0),MATCH(Retrieving!AK$27,INDIRECT($I$3),0)),0)</f>
        <v>0</v>
      </c>
      <c r="AL54" s="1">
        <f ca="1">IFERROR(INDEX(INDIRECT($G$3),MATCH(Retrieving!$C$2&amp;Retrieving!$C$3&amp;Retrieving!$B54,INDIRECT($H$3),0),MATCH(Retrieving!AL$27,INDIRECT($I$3),0)),0)</f>
        <v>0</v>
      </c>
      <c r="AM54" s="1">
        <f ca="1">IFERROR(INDEX(INDIRECT($G$3),MATCH(Retrieving!$C$2&amp;Retrieving!$C$3&amp;Retrieving!$B54,INDIRECT($H$3),0),MATCH(Retrieving!AM$27,INDIRECT($I$3),0)),0)</f>
        <v>0</v>
      </c>
      <c r="AN54" s="1">
        <f ca="1">IFERROR(INDEX(INDIRECT($G$3),MATCH(Retrieving!$C$2&amp;Retrieving!$C$3&amp;Retrieving!$B54,INDIRECT($H$3),0),MATCH(Retrieving!AN$27,INDIRECT($I$3),0)),0)</f>
        <v>0</v>
      </c>
      <c r="AO54" s="1">
        <f ca="1">IFERROR(INDEX(INDIRECT($G$3),MATCH(Retrieving!$C$2&amp;Retrieving!$C$3&amp;Retrieving!$B54,INDIRECT($H$3),0),MATCH(Retrieving!AO$27,INDIRECT($I$3),0)),0)</f>
        <v>0</v>
      </c>
      <c r="AP54" s="1">
        <f ca="1">IFERROR(INDEX(INDIRECT($G$3),MATCH(Retrieving!$C$2&amp;Retrieving!$C$3&amp;Retrieving!$B54,INDIRECT($H$3),0),MATCH(Retrieving!AP$27,INDIRECT($I$3),0)),0)</f>
        <v>0</v>
      </c>
      <c r="AQ54" s="1">
        <f ca="1">IFERROR(INDEX(INDIRECT($G$3),MATCH(Retrieving!$C$2&amp;Retrieving!$C$3&amp;Retrieving!$B54,INDIRECT($H$3),0),MATCH(Retrieving!AQ$27,INDIRECT($I$3),0)),0)</f>
        <v>0</v>
      </c>
      <c r="AR54" s="1">
        <f ca="1">IFERROR(INDEX(INDIRECT($G$3),MATCH(Retrieving!$C$2&amp;Retrieving!$C$3&amp;Retrieving!$B54,INDIRECT($H$3),0),MATCH(Retrieving!AR$27,INDIRECT($I$3),0)),0)</f>
        <v>0</v>
      </c>
      <c r="AS54" s="1">
        <f ca="1">IFERROR(INDEX(INDIRECT($G$3),MATCH(Retrieving!$C$2&amp;Retrieving!$C$3&amp;Retrieving!$B54,INDIRECT($H$3),0),MATCH(Retrieving!AS$27,INDIRECT($I$3),0)),0)</f>
        <v>0</v>
      </c>
      <c r="AT54" s="1">
        <f ca="1">IFERROR(INDEX(INDIRECT($G$3),MATCH(Retrieving!$C$2&amp;Retrieving!$C$3&amp;Retrieving!$B54,INDIRECT($H$3),0),MATCH(Retrieving!AT$27,INDIRECT($I$3),0)),0)</f>
        <v>0</v>
      </c>
      <c r="AU54" s="1">
        <f ca="1">IFERROR(INDEX(INDIRECT($G$3),MATCH(Retrieving!$C$2&amp;Retrieving!$C$3&amp;Retrieving!$B54,INDIRECT($H$3),0),MATCH(Retrieving!AU$27,INDIRECT($I$3),0)),0)</f>
        <v>0</v>
      </c>
      <c r="AV54" s="1">
        <f ca="1">IFERROR(INDEX(INDIRECT($G$3),MATCH(Retrieving!$C$2&amp;Retrieving!$C$3&amp;Retrieving!$B54,INDIRECT($H$3),0),MATCH(Retrieving!AV$27,INDIRECT($I$3),0)),0)</f>
        <v>0</v>
      </c>
      <c r="AW54" s="1">
        <f ca="1">IFERROR(INDEX(INDIRECT($G$3),MATCH(Retrieving!$C$2&amp;Retrieving!$C$3&amp;Retrieving!$B54,INDIRECT($H$3),0),MATCH(Retrieving!AW$27,INDIRECT($I$3),0)),0)</f>
        <v>0</v>
      </c>
      <c r="AX54" s="1">
        <f ca="1">IFERROR(INDEX(INDIRECT($G$3),MATCH(Retrieving!$C$2&amp;Retrieving!$C$3&amp;Retrieving!$B54,INDIRECT($H$3),0),MATCH(Retrieving!AX$27,INDIRECT($I$3),0)),0)</f>
        <v>0</v>
      </c>
      <c r="AY54" s="1">
        <f ca="1">IFERROR(INDEX(INDIRECT($G$3),MATCH(Retrieving!$C$2&amp;Retrieving!$C$3&amp;Retrieving!$B54,INDIRECT($H$3),0),MATCH(Retrieving!AY$27,INDIRECT($I$3),0)),0)</f>
        <v>0</v>
      </c>
      <c r="AZ54" s="1">
        <f ca="1">IFERROR(INDEX(INDIRECT($G$3),MATCH(Retrieving!$C$2&amp;Retrieving!$C$3&amp;Retrieving!$B54,INDIRECT($H$3),0),MATCH(Retrieving!AZ$27,INDIRECT($I$3),0)),0)</f>
        <v>0</v>
      </c>
    </row>
    <row r="55" spans="2:52" outlineLevel="1" x14ac:dyDescent="0.2">
      <c r="B55">
        <f t="shared" si="0"/>
        <v>2016</v>
      </c>
      <c r="C55" s="1">
        <f ca="1">IFERROR(INDEX(INDIRECT($G$3),MATCH(Retrieving!$C$2&amp;Retrieving!$C$3&amp;Retrieving!$B55,INDIRECT($H$3),0),MATCH(Retrieving!C$27,INDIRECT($I$3),0)),0)</f>
        <v>0</v>
      </c>
      <c r="D55" s="1">
        <f ca="1">IFERROR(INDEX(INDIRECT($G$3),MATCH(Retrieving!$C$2&amp;Retrieving!$C$3&amp;Retrieving!$B55,INDIRECT($H$3),0),MATCH(Retrieving!D$27,INDIRECT($I$3),0)),0)</f>
        <v>0</v>
      </c>
      <c r="E55" s="1">
        <f ca="1">IFERROR(INDEX(INDIRECT($G$3),MATCH(Retrieving!$C$2&amp;Retrieving!$C$3&amp;Retrieving!$B55,INDIRECT($H$3),0),MATCH(Retrieving!E$27,INDIRECT($I$3),0)),0)</f>
        <v>0</v>
      </c>
      <c r="F55" s="1">
        <f ca="1">IFERROR(INDEX(INDIRECT($G$3),MATCH(Retrieving!$C$2&amp;Retrieving!$C$3&amp;Retrieving!$B55,INDIRECT($H$3),0),MATCH(Retrieving!F$27,INDIRECT($I$3),0)),0)</f>
        <v>0</v>
      </c>
      <c r="G55" s="1">
        <f ca="1">IFERROR(INDEX(INDIRECT($G$3),MATCH(Retrieving!$C$2&amp;Retrieving!$C$3&amp;Retrieving!$B55,INDIRECT($H$3),0),MATCH(Retrieving!G$27,INDIRECT($I$3),0)),0)</f>
        <v>0</v>
      </c>
      <c r="H55" s="1">
        <f ca="1">IFERROR(INDEX(INDIRECT($G$3),MATCH(Retrieving!$C$2&amp;Retrieving!$C$3&amp;Retrieving!$B55,INDIRECT($H$3),0),MATCH(Retrieving!H$27,INDIRECT($I$3),0)),0)</f>
        <v>0</v>
      </c>
      <c r="I55" s="1">
        <f ca="1">IFERROR(INDEX(INDIRECT($G$3),MATCH(Retrieving!$C$2&amp;Retrieving!$C$3&amp;Retrieving!$B55,INDIRECT($H$3),0),MATCH(Retrieving!I$27,INDIRECT($I$3),0)),0)</f>
        <v>0</v>
      </c>
      <c r="J55" s="1">
        <f ca="1">IFERROR(INDEX(INDIRECT($G$3),MATCH(Retrieving!$C$2&amp;Retrieving!$C$3&amp;Retrieving!$B55,INDIRECT($H$3),0),MATCH(Retrieving!J$27,INDIRECT($I$3),0)),0)</f>
        <v>0</v>
      </c>
      <c r="K55" s="1">
        <f ca="1">IFERROR(INDEX(INDIRECT($G$3),MATCH(Retrieving!$C$2&amp;Retrieving!$C$3&amp;Retrieving!$B55,INDIRECT($H$3),0),MATCH(Retrieving!K$27,INDIRECT($I$3),0)),0)</f>
        <v>0</v>
      </c>
      <c r="L55" s="1">
        <f ca="1">IFERROR(INDEX(INDIRECT($G$3),MATCH(Retrieving!$C$2&amp;Retrieving!$C$3&amp;Retrieving!$B55,INDIRECT($H$3),0),MATCH(Retrieving!L$27,INDIRECT($I$3),0)),0)</f>
        <v>0</v>
      </c>
      <c r="M55" s="1">
        <f ca="1">IFERROR(INDEX(INDIRECT($G$3),MATCH(Retrieving!$C$2&amp;Retrieving!$C$3&amp;Retrieving!$B55,INDIRECT($H$3),0),MATCH(Retrieving!M$27,INDIRECT($I$3),0)),0)</f>
        <v>0</v>
      </c>
      <c r="N55" s="1">
        <f ca="1">IFERROR(INDEX(INDIRECT($G$3),MATCH(Retrieving!$C$2&amp;Retrieving!$C$3&amp;Retrieving!$B55,INDIRECT($H$3),0),MATCH(Retrieving!N$27,INDIRECT($I$3),0)),0)</f>
        <v>0</v>
      </c>
      <c r="O55" s="1">
        <f ca="1">IFERROR(INDEX(INDIRECT($G$3),MATCH(Retrieving!$C$2&amp;Retrieving!$C$3&amp;Retrieving!$B55,INDIRECT($H$3),0),MATCH(Retrieving!O$27,INDIRECT($I$3),0)),0)</f>
        <v>0</v>
      </c>
      <c r="P55" s="1">
        <f ca="1">IFERROR(INDEX(INDIRECT($G$3),MATCH(Retrieving!$C$2&amp;Retrieving!$C$3&amp;Retrieving!$B55,INDIRECT($H$3),0),MATCH(Retrieving!P$27,INDIRECT($I$3),0)),0)</f>
        <v>0</v>
      </c>
      <c r="Q55" s="1">
        <f ca="1">IFERROR(INDEX(INDIRECT($G$3),MATCH(Retrieving!$C$2&amp;Retrieving!$C$3&amp;Retrieving!$B55,INDIRECT($H$3),0),MATCH(Retrieving!Q$27,INDIRECT($I$3),0)),0)</f>
        <v>0</v>
      </c>
      <c r="R55" s="1">
        <f ca="1">IFERROR(INDEX(INDIRECT($G$3),MATCH(Retrieving!$C$2&amp;Retrieving!$C$3&amp;Retrieving!$B55,INDIRECT($H$3),0),MATCH(Retrieving!R$27,INDIRECT($I$3),0)),0)</f>
        <v>0</v>
      </c>
      <c r="S55" s="1">
        <f ca="1">IFERROR(INDEX(INDIRECT($G$3),MATCH(Retrieving!$C$2&amp;Retrieving!$C$3&amp;Retrieving!$B55,INDIRECT($H$3),0),MATCH(Retrieving!S$27,INDIRECT($I$3),0)),0)</f>
        <v>0</v>
      </c>
      <c r="T55" s="1">
        <f ca="1">IFERROR(INDEX(INDIRECT($G$3),MATCH(Retrieving!$C$2&amp;Retrieving!$C$3&amp;Retrieving!$B55,INDIRECT($H$3),0),MATCH(Retrieving!T$27,INDIRECT($I$3),0)),0)</f>
        <v>0</v>
      </c>
      <c r="U55" s="1">
        <f ca="1">IFERROR(INDEX(INDIRECT($G$3),MATCH(Retrieving!$C$2&amp;Retrieving!$C$3&amp;Retrieving!$B55,INDIRECT($H$3),0),MATCH(Retrieving!U$27,INDIRECT($I$3),0)),0)</f>
        <v>0</v>
      </c>
      <c r="V55" s="1">
        <f ca="1">IFERROR(INDEX(INDIRECT($G$3),MATCH(Retrieving!$C$2&amp;Retrieving!$C$3&amp;Retrieving!$B55,INDIRECT($H$3),0),MATCH(Retrieving!V$27,INDIRECT($I$3),0)),0)</f>
        <v>0</v>
      </c>
      <c r="W55" s="1">
        <f ca="1">IFERROR(INDEX(INDIRECT($G$3),MATCH(Retrieving!$C$2&amp;Retrieving!$C$3&amp;Retrieving!$B55,INDIRECT($H$3),0),MATCH(Retrieving!W$27,INDIRECT($I$3),0)),0)</f>
        <v>0</v>
      </c>
      <c r="X55" s="1">
        <f ca="1">IFERROR(INDEX(INDIRECT($G$3),MATCH(Retrieving!$C$2&amp;Retrieving!$C$3&amp;Retrieving!$B55,INDIRECT($H$3),0),MATCH(Retrieving!X$27,INDIRECT($I$3),0)),0)</f>
        <v>0</v>
      </c>
      <c r="Y55" s="1">
        <f ca="1">IFERROR(INDEX(INDIRECT($G$3),MATCH(Retrieving!$C$2&amp;Retrieving!$C$3&amp;Retrieving!$B55,INDIRECT($H$3),0),MATCH(Retrieving!Y$27,INDIRECT($I$3),0)),0)</f>
        <v>0</v>
      </c>
      <c r="Z55" s="1">
        <f ca="1">IFERROR(INDEX(INDIRECT($G$3),MATCH(Retrieving!$C$2&amp;Retrieving!$C$3&amp;Retrieving!$B55,INDIRECT($H$3),0),MATCH(Retrieving!Z$27,INDIRECT($I$3),0)),0)</f>
        <v>0</v>
      </c>
      <c r="AA55" s="1">
        <f ca="1">IFERROR(INDEX(INDIRECT($G$3),MATCH(Retrieving!$C$2&amp;Retrieving!$C$3&amp;Retrieving!$B55,INDIRECT($H$3),0),MATCH(Retrieving!AA$27,INDIRECT($I$3),0)),0)</f>
        <v>0</v>
      </c>
      <c r="AB55" s="1">
        <f ca="1">IFERROR(INDEX(INDIRECT($G$3),MATCH(Retrieving!$C$2&amp;Retrieving!$C$3&amp;Retrieving!$B55,INDIRECT($H$3),0),MATCH(Retrieving!AB$27,INDIRECT($I$3),0)),0)</f>
        <v>0</v>
      </c>
      <c r="AC55" s="1">
        <f ca="1">IFERROR(INDEX(INDIRECT($G$3),MATCH(Retrieving!$C$2&amp;Retrieving!$C$3&amp;Retrieving!$B55,INDIRECT($H$3),0),MATCH(Retrieving!AC$27,INDIRECT($I$3),0)),0)</f>
        <v>0</v>
      </c>
      <c r="AD55" s="1">
        <f ca="1">IFERROR(INDEX(INDIRECT($G$3),MATCH(Retrieving!$C$2&amp;Retrieving!$C$3&amp;Retrieving!$B55,INDIRECT($H$3),0),MATCH(Retrieving!AD$27,INDIRECT($I$3),0)),0)</f>
        <v>0</v>
      </c>
      <c r="AE55" s="1">
        <f ca="1">IFERROR(INDEX(INDIRECT($G$3),MATCH(Retrieving!$C$2&amp;Retrieving!$C$3&amp;Retrieving!$B55,INDIRECT($H$3),0),MATCH(Retrieving!AE$27,INDIRECT($I$3),0)),0)</f>
        <v>0</v>
      </c>
      <c r="AF55" s="1">
        <f ca="1">IFERROR(INDEX(INDIRECT($G$3),MATCH(Retrieving!$C$2&amp;Retrieving!$C$3&amp;Retrieving!$B55,INDIRECT($H$3),0),MATCH(Retrieving!AF$27,INDIRECT($I$3),0)),0)</f>
        <v>0</v>
      </c>
      <c r="AG55" s="1">
        <f ca="1">IFERROR(INDEX(INDIRECT($G$3),MATCH(Retrieving!$C$2&amp;Retrieving!$C$3&amp;Retrieving!$B55,INDIRECT($H$3),0),MATCH(Retrieving!AG$27,INDIRECT($I$3),0)),0)</f>
        <v>0</v>
      </c>
      <c r="AH55" s="1">
        <f ca="1">IFERROR(INDEX(INDIRECT($G$3),MATCH(Retrieving!$C$2&amp;Retrieving!$C$3&amp;Retrieving!$B55,INDIRECT($H$3),0),MATCH(Retrieving!AH$27,INDIRECT($I$3),0)),0)</f>
        <v>0</v>
      </c>
      <c r="AI55" s="1">
        <f ca="1">IFERROR(INDEX(INDIRECT($G$3),MATCH(Retrieving!$C$2&amp;Retrieving!$C$3&amp;Retrieving!$B55,INDIRECT($H$3),0),MATCH(Retrieving!AI$27,INDIRECT($I$3),0)),0)</f>
        <v>0</v>
      </c>
      <c r="AJ55" s="1">
        <f ca="1">IFERROR(INDEX(INDIRECT($G$3),MATCH(Retrieving!$C$2&amp;Retrieving!$C$3&amp;Retrieving!$B55,INDIRECT($H$3),0),MATCH(Retrieving!AJ$27,INDIRECT($I$3),0)),0)</f>
        <v>0</v>
      </c>
      <c r="AK55" s="1">
        <f ca="1">IFERROR(INDEX(INDIRECT($G$3),MATCH(Retrieving!$C$2&amp;Retrieving!$C$3&amp;Retrieving!$B55,INDIRECT($H$3),0),MATCH(Retrieving!AK$27,INDIRECT($I$3),0)),0)</f>
        <v>0</v>
      </c>
      <c r="AL55" s="1">
        <f ca="1">IFERROR(INDEX(INDIRECT($G$3),MATCH(Retrieving!$C$2&amp;Retrieving!$C$3&amp;Retrieving!$B55,INDIRECT($H$3),0),MATCH(Retrieving!AL$27,INDIRECT($I$3),0)),0)</f>
        <v>0</v>
      </c>
      <c r="AM55" s="1">
        <f ca="1">IFERROR(INDEX(INDIRECT($G$3),MATCH(Retrieving!$C$2&amp;Retrieving!$C$3&amp;Retrieving!$B55,INDIRECT($H$3),0),MATCH(Retrieving!AM$27,INDIRECT($I$3),0)),0)</f>
        <v>0</v>
      </c>
      <c r="AN55" s="1">
        <f ca="1">IFERROR(INDEX(INDIRECT($G$3),MATCH(Retrieving!$C$2&amp;Retrieving!$C$3&amp;Retrieving!$B55,INDIRECT($H$3),0),MATCH(Retrieving!AN$27,INDIRECT($I$3),0)),0)</f>
        <v>0</v>
      </c>
      <c r="AO55" s="1">
        <f ca="1">IFERROR(INDEX(INDIRECT($G$3),MATCH(Retrieving!$C$2&amp;Retrieving!$C$3&amp;Retrieving!$B55,INDIRECT($H$3),0),MATCH(Retrieving!AO$27,INDIRECT($I$3),0)),0)</f>
        <v>0</v>
      </c>
      <c r="AP55" s="1">
        <f ca="1">IFERROR(INDEX(INDIRECT($G$3),MATCH(Retrieving!$C$2&amp;Retrieving!$C$3&amp;Retrieving!$B55,INDIRECT($H$3),0),MATCH(Retrieving!AP$27,INDIRECT($I$3),0)),0)</f>
        <v>0</v>
      </c>
      <c r="AQ55" s="1">
        <f ca="1">IFERROR(INDEX(INDIRECT($G$3),MATCH(Retrieving!$C$2&amp;Retrieving!$C$3&amp;Retrieving!$B55,INDIRECT($H$3),0),MATCH(Retrieving!AQ$27,INDIRECT($I$3),0)),0)</f>
        <v>0</v>
      </c>
      <c r="AR55" s="1">
        <f ca="1">IFERROR(INDEX(INDIRECT($G$3),MATCH(Retrieving!$C$2&amp;Retrieving!$C$3&amp;Retrieving!$B55,INDIRECT($H$3),0),MATCH(Retrieving!AR$27,INDIRECT($I$3),0)),0)</f>
        <v>0</v>
      </c>
      <c r="AS55" s="1">
        <f ca="1">IFERROR(INDEX(INDIRECT($G$3),MATCH(Retrieving!$C$2&amp;Retrieving!$C$3&amp;Retrieving!$B55,INDIRECT($H$3),0),MATCH(Retrieving!AS$27,INDIRECT($I$3),0)),0)</f>
        <v>0</v>
      </c>
      <c r="AT55" s="1">
        <f ca="1">IFERROR(INDEX(INDIRECT($G$3),MATCH(Retrieving!$C$2&amp;Retrieving!$C$3&amp;Retrieving!$B55,INDIRECT($H$3),0),MATCH(Retrieving!AT$27,INDIRECT($I$3),0)),0)</f>
        <v>0</v>
      </c>
      <c r="AU55" s="1">
        <f ca="1">IFERROR(INDEX(INDIRECT($G$3),MATCH(Retrieving!$C$2&amp;Retrieving!$C$3&amp;Retrieving!$B55,INDIRECT($H$3),0),MATCH(Retrieving!AU$27,INDIRECT($I$3),0)),0)</f>
        <v>0</v>
      </c>
      <c r="AV55" s="1">
        <f ca="1">IFERROR(INDEX(INDIRECT($G$3),MATCH(Retrieving!$C$2&amp;Retrieving!$C$3&amp;Retrieving!$B55,INDIRECT($H$3),0),MATCH(Retrieving!AV$27,INDIRECT($I$3),0)),0)</f>
        <v>0</v>
      </c>
      <c r="AW55" s="1">
        <f ca="1">IFERROR(INDEX(INDIRECT($G$3),MATCH(Retrieving!$C$2&amp;Retrieving!$C$3&amp;Retrieving!$B55,INDIRECT($H$3),0),MATCH(Retrieving!AW$27,INDIRECT($I$3),0)),0)</f>
        <v>0</v>
      </c>
      <c r="AX55" s="1">
        <f ca="1">IFERROR(INDEX(INDIRECT($G$3),MATCH(Retrieving!$C$2&amp;Retrieving!$C$3&amp;Retrieving!$B55,INDIRECT($H$3),0),MATCH(Retrieving!AX$27,INDIRECT($I$3),0)),0)</f>
        <v>0</v>
      </c>
      <c r="AY55" s="1">
        <f ca="1">IFERROR(INDEX(INDIRECT($G$3),MATCH(Retrieving!$C$2&amp;Retrieving!$C$3&amp;Retrieving!$B55,INDIRECT($H$3),0),MATCH(Retrieving!AY$27,INDIRECT($I$3),0)),0)</f>
        <v>0</v>
      </c>
      <c r="AZ55" s="1">
        <f ca="1">IFERROR(INDEX(INDIRECT($G$3),MATCH(Retrieving!$C$2&amp;Retrieving!$C$3&amp;Retrieving!$B55,INDIRECT($H$3),0),MATCH(Retrieving!AZ$27,INDIRECT($I$3),0)),0)</f>
        <v>0</v>
      </c>
    </row>
    <row r="56" spans="2:52" outlineLevel="1" x14ac:dyDescent="0.2">
      <c r="B56">
        <f t="shared" si="0"/>
        <v>2017</v>
      </c>
      <c r="C56" s="1">
        <f ca="1">IFERROR(INDEX(INDIRECT($G$3),MATCH(Retrieving!$C$2&amp;Retrieving!$C$3&amp;Retrieving!$B56,INDIRECT($H$3),0),MATCH(Retrieving!C$27,INDIRECT($I$3),0)),0)</f>
        <v>0</v>
      </c>
      <c r="D56" s="1">
        <f ca="1">IFERROR(INDEX(INDIRECT($G$3),MATCH(Retrieving!$C$2&amp;Retrieving!$C$3&amp;Retrieving!$B56,INDIRECT($H$3),0),MATCH(Retrieving!D$27,INDIRECT($I$3),0)),0)</f>
        <v>0</v>
      </c>
      <c r="E56" s="1">
        <f ca="1">IFERROR(INDEX(INDIRECT($G$3),MATCH(Retrieving!$C$2&amp;Retrieving!$C$3&amp;Retrieving!$B56,INDIRECT($H$3),0),MATCH(Retrieving!E$27,INDIRECT($I$3),0)),0)</f>
        <v>0</v>
      </c>
      <c r="F56" s="1">
        <f ca="1">IFERROR(INDEX(INDIRECT($G$3),MATCH(Retrieving!$C$2&amp;Retrieving!$C$3&amp;Retrieving!$B56,INDIRECT($H$3),0),MATCH(Retrieving!F$27,INDIRECT($I$3),0)),0)</f>
        <v>0</v>
      </c>
      <c r="G56" s="1">
        <f ca="1">IFERROR(INDEX(INDIRECT($G$3),MATCH(Retrieving!$C$2&amp;Retrieving!$C$3&amp;Retrieving!$B56,INDIRECT($H$3),0),MATCH(Retrieving!G$27,INDIRECT($I$3),0)),0)</f>
        <v>0</v>
      </c>
      <c r="H56" s="1">
        <f ca="1">IFERROR(INDEX(INDIRECT($G$3),MATCH(Retrieving!$C$2&amp;Retrieving!$C$3&amp;Retrieving!$B56,INDIRECT($H$3),0),MATCH(Retrieving!H$27,INDIRECT($I$3),0)),0)</f>
        <v>0</v>
      </c>
      <c r="I56" s="1">
        <f ca="1">IFERROR(INDEX(INDIRECT($G$3),MATCH(Retrieving!$C$2&amp;Retrieving!$C$3&amp;Retrieving!$B56,INDIRECT($H$3),0),MATCH(Retrieving!I$27,INDIRECT($I$3),0)),0)</f>
        <v>0</v>
      </c>
      <c r="J56" s="1">
        <f ca="1">IFERROR(INDEX(INDIRECT($G$3),MATCH(Retrieving!$C$2&amp;Retrieving!$C$3&amp;Retrieving!$B56,INDIRECT($H$3),0),MATCH(Retrieving!J$27,INDIRECT($I$3),0)),0)</f>
        <v>0</v>
      </c>
      <c r="K56" s="1">
        <f ca="1">IFERROR(INDEX(INDIRECT($G$3),MATCH(Retrieving!$C$2&amp;Retrieving!$C$3&amp;Retrieving!$B56,INDIRECT($H$3),0),MATCH(Retrieving!K$27,INDIRECT($I$3),0)),0)</f>
        <v>0</v>
      </c>
      <c r="L56" s="1">
        <f ca="1">IFERROR(INDEX(INDIRECT($G$3),MATCH(Retrieving!$C$2&amp;Retrieving!$C$3&amp;Retrieving!$B56,INDIRECT($H$3),0),MATCH(Retrieving!L$27,INDIRECT($I$3),0)),0)</f>
        <v>0</v>
      </c>
      <c r="M56" s="1">
        <f ca="1">IFERROR(INDEX(INDIRECT($G$3),MATCH(Retrieving!$C$2&amp;Retrieving!$C$3&amp;Retrieving!$B56,INDIRECT($H$3),0),MATCH(Retrieving!M$27,INDIRECT($I$3),0)),0)</f>
        <v>0</v>
      </c>
      <c r="N56" s="1">
        <f ca="1">IFERROR(INDEX(INDIRECT($G$3),MATCH(Retrieving!$C$2&amp;Retrieving!$C$3&amp;Retrieving!$B56,INDIRECT($H$3),0),MATCH(Retrieving!N$27,INDIRECT($I$3),0)),0)</f>
        <v>0</v>
      </c>
      <c r="O56" s="1">
        <f ca="1">IFERROR(INDEX(INDIRECT($G$3),MATCH(Retrieving!$C$2&amp;Retrieving!$C$3&amp;Retrieving!$B56,INDIRECT($H$3),0),MATCH(Retrieving!O$27,INDIRECT($I$3),0)),0)</f>
        <v>0</v>
      </c>
      <c r="P56" s="1">
        <f ca="1">IFERROR(INDEX(INDIRECT($G$3),MATCH(Retrieving!$C$2&amp;Retrieving!$C$3&amp;Retrieving!$B56,INDIRECT($H$3),0),MATCH(Retrieving!P$27,INDIRECT($I$3),0)),0)</f>
        <v>0</v>
      </c>
      <c r="Q56" s="1">
        <f ca="1">IFERROR(INDEX(INDIRECT($G$3),MATCH(Retrieving!$C$2&amp;Retrieving!$C$3&amp;Retrieving!$B56,INDIRECT($H$3),0),MATCH(Retrieving!Q$27,INDIRECT($I$3),0)),0)</f>
        <v>0</v>
      </c>
      <c r="R56" s="1">
        <f ca="1">IFERROR(INDEX(INDIRECT($G$3),MATCH(Retrieving!$C$2&amp;Retrieving!$C$3&amp;Retrieving!$B56,INDIRECT($H$3),0),MATCH(Retrieving!R$27,INDIRECT($I$3),0)),0)</f>
        <v>0</v>
      </c>
      <c r="S56" s="1">
        <f ca="1">IFERROR(INDEX(INDIRECT($G$3),MATCH(Retrieving!$C$2&amp;Retrieving!$C$3&amp;Retrieving!$B56,INDIRECT($H$3),0),MATCH(Retrieving!S$27,INDIRECT($I$3),0)),0)</f>
        <v>0</v>
      </c>
      <c r="T56" s="1">
        <f ca="1">IFERROR(INDEX(INDIRECT($G$3),MATCH(Retrieving!$C$2&amp;Retrieving!$C$3&amp;Retrieving!$B56,INDIRECT($H$3),0),MATCH(Retrieving!T$27,INDIRECT($I$3),0)),0)</f>
        <v>0</v>
      </c>
      <c r="U56" s="1">
        <f ca="1">IFERROR(INDEX(INDIRECT($G$3),MATCH(Retrieving!$C$2&amp;Retrieving!$C$3&amp;Retrieving!$B56,INDIRECT($H$3),0),MATCH(Retrieving!U$27,INDIRECT($I$3),0)),0)</f>
        <v>0</v>
      </c>
      <c r="V56" s="1">
        <f ca="1">IFERROR(INDEX(INDIRECT($G$3),MATCH(Retrieving!$C$2&amp;Retrieving!$C$3&amp;Retrieving!$B56,INDIRECT($H$3),0),MATCH(Retrieving!V$27,INDIRECT($I$3),0)),0)</f>
        <v>0</v>
      </c>
      <c r="W56" s="1">
        <f ca="1">IFERROR(INDEX(INDIRECT($G$3),MATCH(Retrieving!$C$2&amp;Retrieving!$C$3&amp;Retrieving!$B56,INDIRECT($H$3),0),MATCH(Retrieving!W$27,INDIRECT($I$3),0)),0)</f>
        <v>0</v>
      </c>
      <c r="X56" s="1">
        <f ca="1">IFERROR(INDEX(INDIRECT($G$3),MATCH(Retrieving!$C$2&amp;Retrieving!$C$3&amp;Retrieving!$B56,INDIRECT($H$3),0),MATCH(Retrieving!X$27,INDIRECT($I$3),0)),0)</f>
        <v>0</v>
      </c>
      <c r="Y56" s="1">
        <f ca="1">IFERROR(INDEX(INDIRECT($G$3),MATCH(Retrieving!$C$2&amp;Retrieving!$C$3&amp;Retrieving!$B56,INDIRECT($H$3),0),MATCH(Retrieving!Y$27,INDIRECT($I$3),0)),0)</f>
        <v>0</v>
      </c>
      <c r="Z56" s="1">
        <f ca="1">IFERROR(INDEX(INDIRECT($G$3),MATCH(Retrieving!$C$2&amp;Retrieving!$C$3&amp;Retrieving!$B56,INDIRECT($H$3),0),MATCH(Retrieving!Z$27,INDIRECT($I$3),0)),0)</f>
        <v>0</v>
      </c>
      <c r="AA56" s="1">
        <f ca="1">IFERROR(INDEX(INDIRECT($G$3),MATCH(Retrieving!$C$2&amp;Retrieving!$C$3&amp;Retrieving!$B56,INDIRECT($H$3),0),MATCH(Retrieving!AA$27,INDIRECT($I$3),0)),0)</f>
        <v>0</v>
      </c>
      <c r="AB56" s="1">
        <f ca="1">IFERROR(INDEX(INDIRECT($G$3),MATCH(Retrieving!$C$2&amp;Retrieving!$C$3&amp;Retrieving!$B56,INDIRECT($H$3),0),MATCH(Retrieving!AB$27,INDIRECT($I$3),0)),0)</f>
        <v>0</v>
      </c>
      <c r="AC56" s="1">
        <f ca="1">IFERROR(INDEX(INDIRECT($G$3),MATCH(Retrieving!$C$2&amp;Retrieving!$C$3&amp;Retrieving!$B56,INDIRECT($H$3),0),MATCH(Retrieving!AC$27,INDIRECT($I$3),0)),0)</f>
        <v>0</v>
      </c>
      <c r="AD56" s="1">
        <f ca="1">IFERROR(INDEX(INDIRECT($G$3),MATCH(Retrieving!$C$2&amp;Retrieving!$C$3&amp;Retrieving!$B56,INDIRECT($H$3),0),MATCH(Retrieving!AD$27,INDIRECT($I$3),0)),0)</f>
        <v>0</v>
      </c>
      <c r="AE56" s="1">
        <f ca="1">IFERROR(INDEX(INDIRECT($G$3),MATCH(Retrieving!$C$2&amp;Retrieving!$C$3&amp;Retrieving!$B56,INDIRECT($H$3),0),MATCH(Retrieving!AE$27,INDIRECT($I$3),0)),0)</f>
        <v>0</v>
      </c>
      <c r="AF56" s="1">
        <f ca="1">IFERROR(INDEX(INDIRECT($G$3),MATCH(Retrieving!$C$2&amp;Retrieving!$C$3&amp;Retrieving!$B56,INDIRECT($H$3),0),MATCH(Retrieving!AF$27,INDIRECT($I$3),0)),0)</f>
        <v>0</v>
      </c>
      <c r="AG56" s="1">
        <f ca="1">IFERROR(INDEX(INDIRECT($G$3),MATCH(Retrieving!$C$2&amp;Retrieving!$C$3&amp;Retrieving!$B56,INDIRECT($H$3),0),MATCH(Retrieving!AG$27,INDIRECT($I$3),0)),0)</f>
        <v>0</v>
      </c>
      <c r="AH56" s="1">
        <f ca="1">IFERROR(INDEX(INDIRECT($G$3),MATCH(Retrieving!$C$2&amp;Retrieving!$C$3&amp;Retrieving!$B56,INDIRECT($H$3),0),MATCH(Retrieving!AH$27,INDIRECT($I$3),0)),0)</f>
        <v>0</v>
      </c>
      <c r="AI56" s="1">
        <f ca="1">IFERROR(INDEX(INDIRECT($G$3),MATCH(Retrieving!$C$2&amp;Retrieving!$C$3&amp;Retrieving!$B56,INDIRECT($H$3),0),MATCH(Retrieving!AI$27,INDIRECT($I$3),0)),0)</f>
        <v>0</v>
      </c>
      <c r="AJ56" s="1">
        <f ca="1">IFERROR(INDEX(INDIRECT($G$3),MATCH(Retrieving!$C$2&amp;Retrieving!$C$3&amp;Retrieving!$B56,INDIRECT($H$3),0),MATCH(Retrieving!AJ$27,INDIRECT($I$3),0)),0)</f>
        <v>0</v>
      </c>
      <c r="AK56" s="1">
        <f ca="1">IFERROR(INDEX(INDIRECT($G$3),MATCH(Retrieving!$C$2&amp;Retrieving!$C$3&amp;Retrieving!$B56,INDIRECT($H$3),0),MATCH(Retrieving!AK$27,INDIRECT($I$3),0)),0)</f>
        <v>0</v>
      </c>
      <c r="AL56" s="1">
        <f ca="1">IFERROR(INDEX(INDIRECT($G$3),MATCH(Retrieving!$C$2&amp;Retrieving!$C$3&amp;Retrieving!$B56,INDIRECT($H$3),0),MATCH(Retrieving!AL$27,INDIRECT($I$3),0)),0)</f>
        <v>0</v>
      </c>
      <c r="AM56" s="1">
        <f ca="1">IFERROR(INDEX(INDIRECT($G$3),MATCH(Retrieving!$C$2&amp;Retrieving!$C$3&amp;Retrieving!$B56,INDIRECT($H$3),0),MATCH(Retrieving!AM$27,INDIRECT($I$3),0)),0)</f>
        <v>0</v>
      </c>
      <c r="AN56" s="1">
        <f ca="1">IFERROR(INDEX(INDIRECT($G$3),MATCH(Retrieving!$C$2&amp;Retrieving!$C$3&amp;Retrieving!$B56,INDIRECT($H$3),0),MATCH(Retrieving!AN$27,INDIRECT($I$3),0)),0)</f>
        <v>0</v>
      </c>
      <c r="AO56" s="1">
        <f ca="1">IFERROR(INDEX(INDIRECT($G$3),MATCH(Retrieving!$C$2&amp;Retrieving!$C$3&amp;Retrieving!$B56,INDIRECT($H$3),0),MATCH(Retrieving!AO$27,INDIRECT($I$3),0)),0)</f>
        <v>0</v>
      </c>
      <c r="AP56" s="1">
        <f ca="1">IFERROR(INDEX(INDIRECT($G$3),MATCH(Retrieving!$C$2&amp;Retrieving!$C$3&amp;Retrieving!$B56,INDIRECT($H$3),0),MATCH(Retrieving!AP$27,INDIRECT($I$3),0)),0)</f>
        <v>0</v>
      </c>
      <c r="AQ56" s="1">
        <f ca="1">IFERROR(INDEX(INDIRECT($G$3),MATCH(Retrieving!$C$2&amp;Retrieving!$C$3&amp;Retrieving!$B56,INDIRECT($H$3),0),MATCH(Retrieving!AQ$27,INDIRECT($I$3),0)),0)</f>
        <v>0</v>
      </c>
      <c r="AR56" s="1">
        <f ca="1">IFERROR(INDEX(INDIRECT($G$3),MATCH(Retrieving!$C$2&amp;Retrieving!$C$3&amp;Retrieving!$B56,INDIRECT($H$3),0),MATCH(Retrieving!AR$27,INDIRECT($I$3),0)),0)</f>
        <v>0</v>
      </c>
      <c r="AS56" s="1">
        <f ca="1">IFERROR(INDEX(INDIRECT($G$3),MATCH(Retrieving!$C$2&amp;Retrieving!$C$3&amp;Retrieving!$B56,INDIRECT($H$3),0),MATCH(Retrieving!AS$27,INDIRECT($I$3),0)),0)</f>
        <v>0</v>
      </c>
      <c r="AT56" s="1">
        <f ca="1">IFERROR(INDEX(INDIRECT($G$3),MATCH(Retrieving!$C$2&amp;Retrieving!$C$3&amp;Retrieving!$B56,INDIRECT($H$3),0),MATCH(Retrieving!AT$27,INDIRECT($I$3),0)),0)</f>
        <v>0</v>
      </c>
      <c r="AU56" s="1">
        <f ca="1">IFERROR(INDEX(INDIRECT($G$3),MATCH(Retrieving!$C$2&amp;Retrieving!$C$3&amp;Retrieving!$B56,INDIRECT($H$3),0),MATCH(Retrieving!AU$27,INDIRECT($I$3),0)),0)</f>
        <v>0</v>
      </c>
      <c r="AV56" s="1">
        <f ca="1">IFERROR(INDEX(INDIRECT($G$3),MATCH(Retrieving!$C$2&amp;Retrieving!$C$3&amp;Retrieving!$B56,INDIRECT($H$3),0),MATCH(Retrieving!AV$27,INDIRECT($I$3),0)),0)</f>
        <v>0</v>
      </c>
      <c r="AW56" s="1">
        <f ca="1">IFERROR(INDEX(INDIRECT($G$3),MATCH(Retrieving!$C$2&amp;Retrieving!$C$3&amp;Retrieving!$B56,INDIRECT($H$3),0),MATCH(Retrieving!AW$27,INDIRECT($I$3),0)),0)</f>
        <v>0</v>
      </c>
      <c r="AX56" s="1">
        <f ca="1">IFERROR(INDEX(INDIRECT($G$3),MATCH(Retrieving!$C$2&amp;Retrieving!$C$3&amp;Retrieving!$B56,INDIRECT($H$3),0),MATCH(Retrieving!AX$27,INDIRECT($I$3),0)),0)</f>
        <v>0</v>
      </c>
      <c r="AY56" s="1">
        <f ca="1">IFERROR(INDEX(INDIRECT($G$3),MATCH(Retrieving!$C$2&amp;Retrieving!$C$3&amp;Retrieving!$B56,INDIRECT($H$3),0),MATCH(Retrieving!AY$27,INDIRECT($I$3),0)),0)</f>
        <v>0</v>
      </c>
      <c r="AZ56" s="1">
        <f ca="1">IFERROR(INDEX(INDIRECT($G$3),MATCH(Retrieving!$C$2&amp;Retrieving!$C$3&amp;Retrieving!$B56,INDIRECT($H$3),0),MATCH(Retrieving!AZ$27,INDIRECT($I$3),0)),0)</f>
        <v>0</v>
      </c>
    </row>
    <row r="57" spans="2:52" outlineLevel="1" x14ac:dyDescent="0.2">
      <c r="B57">
        <f t="shared" si="0"/>
        <v>2018</v>
      </c>
      <c r="C57" s="1">
        <f ca="1">IFERROR(INDEX(INDIRECT($G$3),MATCH(Retrieving!$C$2&amp;Retrieving!$C$3&amp;Retrieving!$B57,INDIRECT($H$3),0),MATCH(Retrieving!C$27,INDIRECT($I$3),0)),0)</f>
        <v>0</v>
      </c>
      <c r="D57" s="1">
        <f ca="1">IFERROR(INDEX(INDIRECT($G$3),MATCH(Retrieving!$C$2&amp;Retrieving!$C$3&amp;Retrieving!$B57,INDIRECT($H$3),0),MATCH(Retrieving!D$27,INDIRECT($I$3),0)),0)</f>
        <v>0</v>
      </c>
      <c r="E57" s="1">
        <f ca="1">IFERROR(INDEX(INDIRECT($G$3),MATCH(Retrieving!$C$2&amp;Retrieving!$C$3&amp;Retrieving!$B57,INDIRECT($H$3),0),MATCH(Retrieving!E$27,INDIRECT($I$3),0)),0)</f>
        <v>0</v>
      </c>
      <c r="F57" s="1">
        <f ca="1">IFERROR(INDEX(INDIRECT($G$3),MATCH(Retrieving!$C$2&amp;Retrieving!$C$3&amp;Retrieving!$B57,INDIRECT($H$3),0),MATCH(Retrieving!F$27,INDIRECT($I$3),0)),0)</f>
        <v>0</v>
      </c>
      <c r="G57" s="1">
        <f ca="1">IFERROR(INDEX(INDIRECT($G$3),MATCH(Retrieving!$C$2&amp;Retrieving!$C$3&amp;Retrieving!$B57,INDIRECT($H$3),0),MATCH(Retrieving!G$27,INDIRECT($I$3),0)),0)</f>
        <v>0</v>
      </c>
      <c r="H57" s="1">
        <f ca="1">IFERROR(INDEX(INDIRECT($G$3),MATCH(Retrieving!$C$2&amp;Retrieving!$C$3&amp;Retrieving!$B57,INDIRECT($H$3),0),MATCH(Retrieving!H$27,INDIRECT($I$3),0)),0)</f>
        <v>0</v>
      </c>
      <c r="I57" s="1">
        <f ca="1">IFERROR(INDEX(INDIRECT($G$3),MATCH(Retrieving!$C$2&amp;Retrieving!$C$3&amp;Retrieving!$B57,INDIRECT($H$3),0),MATCH(Retrieving!I$27,INDIRECT($I$3),0)),0)</f>
        <v>0</v>
      </c>
      <c r="J57" s="1">
        <f ca="1">IFERROR(INDEX(INDIRECT($G$3),MATCH(Retrieving!$C$2&amp;Retrieving!$C$3&amp;Retrieving!$B57,INDIRECT($H$3),0),MATCH(Retrieving!J$27,INDIRECT($I$3),0)),0)</f>
        <v>0</v>
      </c>
      <c r="K57" s="1">
        <f ca="1">IFERROR(INDEX(INDIRECT($G$3),MATCH(Retrieving!$C$2&amp;Retrieving!$C$3&amp;Retrieving!$B57,INDIRECT($H$3),0),MATCH(Retrieving!K$27,INDIRECT($I$3),0)),0)</f>
        <v>0</v>
      </c>
      <c r="L57" s="1">
        <f ca="1">IFERROR(INDEX(INDIRECT($G$3),MATCH(Retrieving!$C$2&amp;Retrieving!$C$3&amp;Retrieving!$B57,INDIRECT($H$3),0),MATCH(Retrieving!L$27,INDIRECT($I$3),0)),0)</f>
        <v>0</v>
      </c>
      <c r="M57" s="1">
        <f ca="1">IFERROR(INDEX(INDIRECT($G$3),MATCH(Retrieving!$C$2&amp;Retrieving!$C$3&amp;Retrieving!$B57,INDIRECT($H$3),0),MATCH(Retrieving!M$27,INDIRECT($I$3),0)),0)</f>
        <v>0</v>
      </c>
      <c r="N57" s="1">
        <f ca="1">IFERROR(INDEX(INDIRECT($G$3),MATCH(Retrieving!$C$2&amp;Retrieving!$C$3&amp;Retrieving!$B57,INDIRECT($H$3),0),MATCH(Retrieving!N$27,INDIRECT($I$3),0)),0)</f>
        <v>0</v>
      </c>
      <c r="O57" s="1">
        <f ca="1">IFERROR(INDEX(INDIRECT($G$3),MATCH(Retrieving!$C$2&amp;Retrieving!$C$3&amp;Retrieving!$B57,INDIRECT($H$3),0),MATCH(Retrieving!O$27,INDIRECT($I$3),0)),0)</f>
        <v>0</v>
      </c>
      <c r="P57" s="1">
        <f ca="1">IFERROR(INDEX(INDIRECT($G$3),MATCH(Retrieving!$C$2&amp;Retrieving!$C$3&amp;Retrieving!$B57,INDIRECT($H$3),0),MATCH(Retrieving!P$27,INDIRECT($I$3),0)),0)</f>
        <v>0</v>
      </c>
      <c r="Q57" s="1">
        <f ca="1">IFERROR(INDEX(INDIRECT($G$3),MATCH(Retrieving!$C$2&amp;Retrieving!$C$3&amp;Retrieving!$B57,INDIRECT($H$3),0),MATCH(Retrieving!Q$27,INDIRECT($I$3),0)),0)</f>
        <v>0</v>
      </c>
      <c r="R57" s="1">
        <f ca="1">IFERROR(INDEX(INDIRECT($G$3),MATCH(Retrieving!$C$2&amp;Retrieving!$C$3&amp;Retrieving!$B57,INDIRECT($H$3),0),MATCH(Retrieving!R$27,INDIRECT($I$3),0)),0)</f>
        <v>0</v>
      </c>
      <c r="S57" s="1">
        <f ca="1">IFERROR(INDEX(INDIRECT($G$3),MATCH(Retrieving!$C$2&amp;Retrieving!$C$3&amp;Retrieving!$B57,INDIRECT($H$3),0),MATCH(Retrieving!S$27,INDIRECT($I$3),0)),0)</f>
        <v>0</v>
      </c>
      <c r="T57" s="1">
        <f ca="1">IFERROR(INDEX(INDIRECT($G$3),MATCH(Retrieving!$C$2&amp;Retrieving!$C$3&amp;Retrieving!$B57,INDIRECT($H$3),0),MATCH(Retrieving!T$27,INDIRECT($I$3),0)),0)</f>
        <v>0</v>
      </c>
      <c r="U57" s="1">
        <f ca="1">IFERROR(INDEX(INDIRECT($G$3),MATCH(Retrieving!$C$2&amp;Retrieving!$C$3&amp;Retrieving!$B57,INDIRECT($H$3),0),MATCH(Retrieving!U$27,INDIRECT($I$3),0)),0)</f>
        <v>0</v>
      </c>
      <c r="V57" s="1">
        <f ca="1">IFERROR(INDEX(INDIRECT($G$3),MATCH(Retrieving!$C$2&amp;Retrieving!$C$3&amp;Retrieving!$B57,INDIRECT($H$3),0),MATCH(Retrieving!V$27,INDIRECT($I$3),0)),0)</f>
        <v>0</v>
      </c>
      <c r="W57" s="1">
        <f ca="1">IFERROR(INDEX(INDIRECT($G$3),MATCH(Retrieving!$C$2&amp;Retrieving!$C$3&amp;Retrieving!$B57,INDIRECT($H$3),0),MATCH(Retrieving!W$27,INDIRECT($I$3),0)),0)</f>
        <v>0</v>
      </c>
      <c r="X57" s="1">
        <f ca="1">IFERROR(INDEX(INDIRECT($G$3),MATCH(Retrieving!$C$2&amp;Retrieving!$C$3&amp;Retrieving!$B57,INDIRECT($H$3),0),MATCH(Retrieving!X$27,INDIRECT($I$3),0)),0)</f>
        <v>0</v>
      </c>
      <c r="Y57" s="1">
        <f ca="1">IFERROR(INDEX(INDIRECT($G$3),MATCH(Retrieving!$C$2&amp;Retrieving!$C$3&amp;Retrieving!$B57,INDIRECT($H$3),0),MATCH(Retrieving!Y$27,INDIRECT($I$3),0)),0)</f>
        <v>0</v>
      </c>
      <c r="Z57" s="1">
        <f ca="1">IFERROR(INDEX(INDIRECT($G$3),MATCH(Retrieving!$C$2&amp;Retrieving!$C$3&amp;Retrieving!$B57,INDIRECT($H$3),0),MATCH(Retrieving!Z$27,INDIRECT($I$3),0)),0)</f>
        <v>0</v>
      </c>
      <c r="AA57" s="1">
        <f ca="1">IFERROR(INDEX(INDIRECT($G$3),MATCH(Retrieving!$C$2&amp;Retrieving!$C$3&amp;Retrieving!$B57,INDIRECT($H$3),0),MATCH(Retrieving!AA$27,INDIRECT($I$3),0)),0)</f>
        <v>0</v>
      </c>
      <c r="AB57" s="1">
        <f ca="1">IFERROR(INDEX(INDIRECT($G$3),MATCH(Retrieving!$C$2&amp;Retrieving!$C$3&amp;Retrieving!$B57,INDIRECT($H$3),0),MATCH(Retrieving!AB$27,INDIRECT($I$3),0)),0)</f>
        <v>0</v>
      </c>
      <c r="AC57" s="1">
        <f ca="1">IFERROR(INDEX(INDIRECT($G$3),MATCH(Retrieving!$C$2&amp;Retrieving!$C$3&amp;Retrieving!$B57,INDIRECT($H$3),0),MATCH(Retrieving!AC$27,INDIRECT($I$3),0)),0)</f>
        <v>0</v>
      </c>
      <c r="AD57" s="1">
        <f ca="1">IFERROR(INDEX(INDIRECT($G$3),MATCH(Retrieving!$C$2&amp;Retrieving!$C$3&amp;Retrieving!$B57,INDIRECT($H$3),0),MATCH(Retrieving!AD$27,INDIRECT($I$3),0)),0)</f>
        <v>0</v>
      </c>
      <c r="AE57" s="1">
        <f ca="1">IFERROR(INDEX(INDIRECT($G$3),MATCH(Retrieving!$C$2&amp;Retrieving!$C$3&amp;Retrieving!$B57,INDIRECT($H$3),0),MATCH(Retrieving!AE$27,INDIRECT($I$3),0)),0)</f>
        <v>0</v>
      </c>
      <c r="AF57" s="1">
        <f ca="1">IFERROR(INDEX(INDIRECT($G$3),MATCH(Retrieving!$C$2&amp;Retrieving!$C$3&amp;Retrieving!$B57,INDIRECT($H$3),0),MATCH(Retrieving!AF$27,INDIRECT($I$3),0)),0)</f>
        <v>0</v>
      </c>
      <c r="AG57" s="1">
        <f ca="1">IFERROR(INDEX(INDIRECT($G$3),MATCH(Retrieving!$C$2&amp;Retrieving!$C$3&amp;Retrieving!$B57,INDIRECT($H$3),0),MATCH(Retrieving!AG$27,INDIRECT($I$3),0)),0)</f>
        <v>0</v>
      </c>
      <c r="AH57" s="1">
        <f ca="1">IFERROR(INDEX(INDIRECT($G$3),MATCH(Retrieving!$C$2&amp;Retrieving!$C$3&amp;Retrieving!$B57,INDIRECT($H$3),0),MATCH(Retrieving!AH$27,INDIRECT($I$3),0)),0)</f>
        <v>0</v>
      </c>
      <c r="AI57" s="1">
        <f ca="1">IFERROR(INDEX(INDIRECT($G$3),MATCH(Retrieving!$C$2&amp;Retrieving!$C$3&amp;Retrieving!$B57,INDIRECT($H$3),0),MATCH(Retrieving!AI$27,INDIRECT($I$3),0)),0)</f>
        <v>0</v>
      </c>
      <c r="AJ57" s="1">
        <f ca="1">IFERROR(INDEX(INDIRECT($G$3),MATCH(Retrieving!$C$2&amp;Retrieving!$C$3&amp;Retrieving!$B57,INDIRECT($H$3),0),MATCH(Retrieving!AJ$27,INDIRECT($I$3),0)),0)</f>
        <v>0</v>
      </c>
      <c r="AK57" s="1">
        <f ca="1">IFERROR(INDEX(INDIRECT($G$3),MATCH(Retrieving!$C$2&amp;Retrieving!$C$3&amp;Retrieving!$B57,INDIRECT($H$3),0),MATCH(Retrieving!AK$27,INDIRECT($I$3),0)),0)</f>
        <v>0</v>
      </c>
      <c r="AL57" s="1">
        <f ca="1">IFERROR(INDEX(INDIRECT($G$3),MATCH(Retrieving!$C$2&amp;Retrieving!$C$3&amp;Retrieving!$B57,INDIRECT($H$3),0),MATCH(Retrieving!AL$27,INDIRECT($I$3),0)),0)</f>
        <v>0</v>
      </c>
      <c r="AM57" s="1">
        <f ca="1">IFERROR(INDEX(INDIRECT($G$3),MATCH(Retrieving!$C$2&amp;Retrieving!$C$3&amp;Retrieving!$B57,INDIRECT($H$3),0),MATCH(Retrieving!AM$27,INDIRECT($I$3),0)),0)</f>
        <v>0</v>
      </c>
      <c r="AN57" s="1">
        <f ca="1">IFERROR(INDEX(INDIRECT($G$3),MATCH(Retrieving!$C$2&amp;Retrieving!$C$3&amp;Retrieving!$B57,INDIRECT($H$3),0),MATCH(Retrieving!AN$27,INDIRECT($I$3),0)),0)</f>
        <v>0</v>
      </c>
      <c r="AO57" s="1">
        <f ca="1">IFERROR(INDEX(INDIRECT($G$3),MATCH(Retrieving!$C$2&amp;Retrieving!$C$3&amp;Retrieving!$B57,INDIRECT($H$3),0),MATCH(Retrieving!AO$27,INDIRECT($I$3),0)),0)</f>
        <v>0</v>
      </c>
      <c r="AP57" s="1">
        <f ca="1">IFERROR(INDEX(INDIRECT($G$3),MATCH(Retrieving!$C$2&amp;Retrieving!$C$3&amp;Retrieving!$B57,INDIRECT($H$3),0),MATCH(Retrieving!AP$27,INDIRECT($I$3),0)),0)</f>
        <v>0</v>
      </c>
      <c r="AQ57" s="1">
        <f ca="1">IFERROR(INDEX(INDIRECT($G$3),MATCH(Retrieving!$C$2&amp;Retrieving!$C$3&amp;Retrieving!$B57,INDIRECT($H$3),0),MATCH(Retrieving!AQ$27,INDIRECT($I$3),0)),0)</f>
        <v>0</v>
      </c>
      <c r="AR57" s="1">
        <f ca="1">IFERROR(INDEX(INDIRECT($G$3),MATCH(Retrieving!$C$2&amp;Retrieving!$C$3&amp;Retrieving!$B57,INDIRECT($H$3),0),MATCH(Retrieving!AR$27,INDIRECT($I$3),0)),0)</f>
        <v>0</v>
      </c>
      <c r="AS57" s="1">
        <f ca="1">IFERROR(INDEX(INDIRECT($G$3),MATCH(Retrieving!$C$2&amp;Retrieving!$C$3&amp;Retrieving!$B57,INDIRECT($H$3),0),MATCH(Retrieving!AS$27,INDIRECT($I$3),0)),0)</f>
        <v>0</v>
      </c>
      <c r="AT57" s="1">
        <f ca="1">IFERROR(INDEX(INDIRECT($G$3),MATCH(Retrieving!$C$2&amp;Retrieving!$C$3&amp;Retrieving!$B57,INDIRECT($H$3),0),MATCH(Retrieving!AT$27,INDIRECT($I$3),0)),0)</f>
        <v>0</v>
      </c>
      <c r="AU57" s="1">
        <f ca="1">IFERROR(INDEX(INDIRECT($G$3),MATCH(Retrieving!$C$2&amp;Retrieving!$C$3&amp;Retrieving!$B57,INDIRECT($H$3),0),MATCH(Retrieving!AU$27,INDIRECT($I$3),0)),0)</f>
        <v>0</v>
      </c>
      <c r="AV57" s="1">
        <f ca="1">IFERROR(INDEX(INDIRECT($G$3),MATCH(Retrieving!$C$2&amp;Retrieving!$C$3&amp;Retrieving!$B57,INDIRECT($H$3),0),MATCH(Retrieving!AV$27,INDIRECT($I$3),0)),0)</f>
        <v>0</v>
      </c>
      <c r="AW57" s="1">
        <f ca="1">IFERROR(INDEX(INDIRECT($G$3),MATCH(Retrieving!$C$2&amp;Retrieving!$C$3&amp;Retrieving!$B57,INDIRECT($H$3),0),MATCH(Retrieving!AW$27,INDIRECT($I$3),0)),0)</f>
        <v>0</v>
      </c>
      <c r="AX57" s="1">
        <f ca="1">IFERROR(INDEX(INDIRECT($G$3),MATCH(Retrieving!$C$2&amp;Retrieving!$C$3&amp;Retrieving!$B57,INDIRECT($H$3),0),MATCH(Retrieving!AX$27,INDIRECT($I$3),0)),0)</f>
        <v>0</v>
      </c>
      <c r="AY57" s="1">
        <f ca="1">IFERROR(INDEX(INDIRECT($G$3),MATCH(Retrieving!$C$2&amp;Retrieving!$C$3&amp;Retrieving!$B57,INDIRECT($H$3),0),MATCH(Retrieving!AY$27,INDIRECT($I$3),0)),0)</f>
        <v>0</v>
      </c>
      <c r="AZ57" s="1">
        <f ca="1">IFERROR(INDEX(INDIRECT($G$3),MATCH(Retrieving!$C$2&amp;Retrieving!$C$3&amp;Retrieving!$B57,INDIRECT($H$3),0),MATCH(Retrieving!AZ$27,INDIRECT($I$3),0)),0)</f>
        <v>0</v>
      </c>
    </row>
    <row r="58" spans="2:52" outlineLevel="1" x14ac:dyDescent="0.2">
      <c r="B58">
        <f t="shared" si="0"/>
        <v>2019</v>
      </c>
      <c r="C58" s="1">
        <f ca="1">IFERROR(INDEX(INDIRECT($G$3),MATCH(Retrieving!$C$2&amp;Retrieving!$C$3&amp;Retrieving!$B58,INDIRECT($H$3),0),MATCH(Retrieving!C$27,INDIRECT($I$3),0)),0)</f>
        <v>0</v>
      </c>
      <c r="D58" s="1">
        <f ca="1">IFERROR(INDEX(INDIRECT($G$3),MATCH(Retrieving!$C$2&amp;Retrieving!$C$3&amp;Retrieving!$B58,INDIRECT($H$3),0),MATCH(Retrieving!D$27,INDIRECT($I$3),0)),0)</f>
        <v>0</v>
      </c>
      <c r="E58" s="1">
        <f ca="1">IFERROR(INDEX(INDIRECT($G$3),MATCH(Retrieving!$C$2&amp;Retrieving!$C$3&amp;Retrieving!$B58,INDIRECT($H$3),0),MATCH(Retrieving!E$27,INDIRECT($I$3),0)),0)</f>
        <v>0</v>
      </c>
      <c r="F58" s="1">
        <f ca="1">IFERROR(INDEX(INDIRECT($G$3),MATCH(Retrieving!$C$2&amp;Retrieving!$C$3&amp;Retrieving!$B58,INDIRECT($H$3),0),MATCH(Retrieving!F$27,INDIRECT($I$3),0)),0)</f>
        <v>0</v>
      </c>
      <c r="G58" s="1">
        <f ca="1">IFERROR(INDEX(INDIRECT($G$3),MATCH(Retrieving!$C$2&amp;Retrieving!$C$3&amp;Retrieving!$B58,INDIRECT($H$3),0),MATCH(Retrieving!G$27,INDIRECT($I$3),0)),0)</f>
        <v>0</v>
      </c>
      <c r="H58" s="1">
        <f ca="1">IFERROR(INDEX(INDIRECT($G$3),MATCH(Retrieving!$C$2&amp;Retrieving!$C$3&amp;Retrieving!$B58,INDIRECT($H$3),0),MATCH(Retrieving!H$27,INDIRECT($I$3),0)),0)</f>
        <v>0</v>
      </c>
      <c r="I58" s="1">
        <f ca="1">IFERROR(INDEX(INDIRECT($G$3),MATCH(Retrieving!$C$2&amp;Retrieving!$C$3&amp;Retrieving!$B58,INDIRECT($H$3),0),MATCH(Retrieving!I$27,INDIRECT($I$3),0)),0)</f>
        <v>0</v>
      </c>
      <c r="J58" s="1">
        <f ca="1">IFERROR(INDEX(INDIRECT($G$3),MATCH(Retrieving!$C$2&amp;Retrieving!$C$3&amp;Retrieving!$B58,INDIRECT($H$3),0),MATCH(Retrieving!J$27,INDIRECT($I$3),0)),0)</f>
        <v>0</v>
      </c>
      <c r="K58" s="1">
        <f ca="1">IFERROR(INDEX(INDIRECT($G$3),MATCH(Retrieving!$C$2&amp;Retrieving!$C$3&amp;Retrieving!$B58,INDIRECT($H$3),0),MATCH(Retrieving!K$27,INDIRECT($I$3),0)),0)</f>
        <v>0</v>
      </c>
      <c r="L58" s="1">
        <f ca="1">IFERROR(INDEX(INDIRECT($G$3),MATCH(Retrieving!$C$2&amp;Retrieving!$C$3&amp;Retrieving!$B58,INDIRECT($H$3),0),MATCH(Retrieving!L$27,INDIRECT($I$3),0)),0)</f>
        <v>0</v>
      </c>
      <c r="M58" s="1">
        <f ca="1">IFERROR(INDEX(INDIRECT($G$3),MATCH(Retrieving!$C$2&amp;Retrieving!$C$3&amp;Retrieving!$B58,INDIRECT($H$3),0),MATCH(Retrieving!M$27,INDIRECT($I$3),0)),0)</f>
        <v>0</v>
      </c>
      <c r="N58" s="1">
        <f ca="1">IFERROR(INDEX(INDIRECT($G$3),MATCH(Retrieving!$C$2&amp;Retrieving!$C$3&amp;Retrieving!$B58,INDIRECT($H$3),0),MATCH(Retrieving!N$27,INDIRECT($I$3),0)),0)</f>
        <v>0</v>
      </c>
      <c r="O58" s="1">
        <f ca="1">IFERROR(INDEX(INDIRECT($G$3),MATCH(Retrieving!$C$2&amp;Retrieving!$C$3&amp;Retrieving!$B58,INDIRECT($H$3),0),MATCH(Retrieving!O$27,INDIRECT($I$3),0)),0)</f>
        <v>0</v>
      </c>
      <c r="P58" s="1">
        <f ca="1">IFERROR(INDEX(INDIRECT($G$3),MATCH(Retrieving!$C$2&amp;Retrieving!$C$3&amp;Retrieving!$B58,INDIRECT($H$3),0),MATCH(Retrieving!P$27,INDIRECT($I$3),0)),0)</f>
        <v>0</v>
      </c>
      <c r="Q58" s="1">
        <f ca="1">IFERROR(INDEX(INDIRECT($G$3),MATCH(Retrieving!$C$2&amp;Retrieving!$C$3&amp;Retrieving!$B58,INDIRECT($H$3),0),MATCH(Retrieving!Q$27,INDIRECT($I$3),0)),0)</f>
        <v>0</v>
      </c>
      <c r="R58" s="1">
        <f ca="1">IFERROR(INDEX(INDIRECT($G$3),MATCH(Retrieving!$C$2&amp;Retrieving!$C$3&amp;Retrieving!$B58,INDIRECT($H$3),0),MATCH(Retrieving!R$27,INDIRECT($I$3),0)),0)</f>
        <v>0</v>
      </c>
      <c r="S58" s="1">
        <f ca="1">IFERROR(INDEX(INDIRECT($G$3),MATCH(Retrieving!$C$2&amp;Retrieving!$C$3&amp;Retrieving!$B58,INDIRECT($H$3),0),MATCH(Retrieving!S$27,INDIRECT($I$3),0)),0)</f>
        <v>0</v>
      </c>
      <c r="T58" s="1">
        <f ca="1">IFERROR(INDEX(INDIRECT($G$3),MATCH(Retrieving!$C$2&amp;Retrieving!$C$3&amp;Retrieving!$B58,INDIRECT($H$3),0),MATCH(Retrieving!T$27,INDIRECT($I$3),0)),0)</f>
        <v>0</v>
      </c>
      <c r="U58" s="1">
        <f ca="1">IFERROR(INDEX(INDIRECT($G$3),MATCH(Retrieving!$C$2&amp;Retrieving!$C$3&amp;Retrieving!$B58,INDIRECT($H$3),0),MATCH(Retrieving!U$27,INDIRECT($I$3),0)),0)</f>
        <v>0</v>
      </c>
      <c r="V58" s="1">
        <f ca="1">IFERROR(INDEX(INDIRECT($G$3),MATCH(Retrieving!$C$2&amp;Retrieving!$C$3&amp;Retrieving!$B58,INDIRECT($H$3),0),MATCH(Retrieving!V$27,INDIRECT($I$3),0)),0)</f>
        <v>0</v>
      </c>
      <c r="W58" s="1">
        <f ca="1">IFERROR(INDEX(INDIRECT($G$3),MATCH(Retrieving!$C$2&amp;Retrieving!$C$3&amp;Retrieving!$B58,INDIRECT($H$3),0),MATCH(Retrieving!W$27,INDIRECT($I$3),0)),0)</f>
        <v>0</v>
      </c>
      <c r="X58" s="1">
        <f ca="1">IFERROR(INDEX(INDIRECT($G$3),MATCH(Retrieving!$C$2&amp;Retrieving!$C$3&amp;Retrieving!$B58,INDIRECT($H$3),0),MATCH(Retrieving!X$27,INDIRECT($I$3),0)),0)</f>
        <v>0</v>
      </c>
      <c r="Y58" s="1">
        <f ca="1">IFERROR(INDEX(INDIRECT($G$3),MATCH(Retrieving!$C$2&amp;Retrieving!$C$3&amp;Retrieving!$B58,INDIRECT($H$3),0),MATCH(Retrieving!Y$27,INDIRECT($I$3),0)),0)</f>
        <v>0</v>
      </c>
      <c r="Z58" s="1">
        <f ca="1">IFERROR(INDEX(INDIRECT($G$3),MATCH(Retrieving!$C$2&amp;Retrieving!$C$3&amp;Retrieving!$B58,INDIRECT($H$3),0),MATCH(Retrieving!Z$27,INDIRECT($I$3),0)),0)</f>
        <v>0</v>
      </c>
      <c r="AA58" s="1">
        <f ca="1">IFERROR(INDEX(INDIRECT($G$3),MATCH(Retrieving!$C$2&amp;Retrieving!$C$3&amp;Retrieving!$B58,INDIRECT($H$3),0),MATCH(Retrieving!AA$27,INDIRECT($I$3),0)),0)</f>
        <v>0</v>
      </c>
      <c r="AB58" s="1">
        <f ca="1">IFERROR(INDEX(INDIRECT($G$3),MATCH(Retrieving!$C$2&amp;Retrieving!$C$3&amp;Retrieving!$B58,INDIRECT($H$3),0),MATCH(Retrieving!AB$27,INDIRECT($I$3),0)),0)</f>
        <v>0</v>
      </c>
      <c r="AC58" s="1">
        <f ca="1">IFERROR(INDEX(INDIRECT($G$3),MATCH(Retrieving!$C$2&amp;Retrieving!$C$3&amp;Retrieving!$B58,INDIRECT($H$3),0),MATCH(Retrieving!AC$27,INDIRECT($I$3),0)),0)</f>
        <v>0</v>
      </c>
      <c r="AD58" s="1">
        <f ca="1">IFERROR(INDEX(INDIRECT($G$3),MATCH(Retrieving!$C$2&amp;Retrieving!$C$3&amp;Retrieving!$B58,INDIRECT($H$3),0),MATCH(Retrieving!AD$27,INDIRECT($I$3),0)),0)</f>
        <v>0</v>
      </c>
      <c r="AE58" s="1">
        <f ca="1">IFERROR(INDEX(INDIRECT($G$3),MATCH(Retrieving!$C$2&amp;Retrieving!$C$3&amp;Retrieving!$B58,INDIRECT($H$3),0),MATCH(Retrieving!AE$27,INDIRECT($I$3),0)),0)</f>
        <v>0</v>
      </c>
      <c r="AF58" s="1">
        <f ca="1">IFERROR(INDEX(INDIRECT($G$3),MATCH(Retrieving!$C$2&amp;Retrieving!$C$3&amp;Retrieving!$B58,INDIRECT($H$3),0),MATCH(Retrieving!AF$27,INDIRECT($I$3),0)),0)</f>
        <v>0</v>
      </c>
      <c r="AG58" s="1">
        <f ca="1">IFERROR(INDEX(INDIRECT($G$3),MATCH(Retrieving!$C$2&amp;Retrieving!$C$3&amp;Retrieving!$B58,INDIRECT($H$3),0),MATCH(Retrieving!AG$27,INDIRECT($I$3),0)),0)</f>
        <v>0</v>
      </c>
      <c r="AH58" s="1">
        <f ca="1">IFERROR(INDEX(INDIRECT($G$3),MATCH(Retrieving!$C$2&amp;Retrieving!$C$3&amp;Retrieving!$B58,INDIRECT($H$3),0),MATCH(Retrieving!AH$27,INDIRECT($I$3),0)),0)</f>
        <v>0</v>
      </c>
      <c r="AI58" s="1">
        <f ca="1">IFERROR(INDEX(INDIRECT($G$3),MATCH(Retrieving!$C$2&amp;Retrieving!$C$3&amp;Retrieving!$B58,INDIRECT($H$3),0),MATCH(Retrieving!AI$27,INDIRECT($I$3),0)),0)</f>
        <v>0</v>
      </c>
      <c r="AJ58" s="1">
        <f ca="1">IFERROR(INDEX(INDIRECT($G$3),MATCH(Retrieving!$C$2&amp;Retrieving!$C$3&amp;Retrieving!$B58,INDIRECT($H$3),0),MATCH(Retrieving!AJ$27,INDIRECT($I$3),0)),0)</f>
        <v>0</v>
      </c>
      <c r="AK58" s="1">
        <f ca="1">IFERROR(INDEX(INDIRECT($G$3),MATCH(Retrieving!$C$2&amp;Retrieving!$C$3&amp;Retrieving!$B58,INDIRECT($H$3),0),MATCH(Retrieving!AK$27,INDIRECT($I$3),0)),0)</f>
        <v>0</v>
      </c>
      <c r="AL58" s="1">
        <f ca="1">IFERROR(INDEX(INDIRECT($G$3),MATCH(Retrieving!$C$2&amp;Retrieving!$C$3&amp;Retrieving!$B58,INDIRECT($H$3),0),MATCH(Retrieving!AL$27,INDIRECT($I$3),0)),0)</f>
        <v>0</v>
      </c>
      <c r="AM58" s="1">
        <f ca="1">IFERROR(INDEX(INDIRECT($G$3),MATCH(Retrieving!$C$2&amp;Retrieving!$C$3&amp;Retrieving!$B58,INDIRECT($H$3),0),MATCH(Retrieving!AM$27,INDIRECT($I$3),0)),0)</f>
        <v>0</v>
      </c>
      <c r="AN58" s="1">
        <f ca="1">IFERROR(INDEX(INDIRECT($G$3),MATCH(Retrieving!$C$2&amp;Retrieving!$C$3&amp;Retrieving!$B58,INDIRECT($H$3),0),MATCH(Retrieving!AN$27,INDIRECT($I$3),0)),0)</f>
        <v>0</v>
      </c>
      <c r="AO58" s="1">
        <f ca="1">IFERROR(INDEX(INDIRECT($G$3),MATCH(Retrieving!$C$2&amp;Retrieving!$C$3&amp;Retrieving!$B58,INDIRECT($H$3),0),MATCH(Retrieving!AO$27,INDIRECT($I$3),0)),0)</f>
        <v>0</v>
      </c>
      <c r="AP58" s="1">
        <f ca="1">IFERROR(INDEX(INDIRECT($G$3),MATCH(Retrieving!$C$2&amp;Retrieving!$C$3&amp;Retrieving!$B58,INDIRECT($H$3),0),MATCH(Retrieving!AP$27,INDIRECT($I$3),0)),0)</f>
        <v>0</v>
      </c>
      <c r="AQ58" s="1">
        <f ca="1">IFERROR(INDEX(INDIRECT($G$3),MATCH(Retrieving!$C$2&amp;Retrieving!$C$3&amp;Retrieving!$B58,INDIRECT($H$3),0),MATCH(Retrieving!AQ$27,INDIRECT($I$3),0)),0)</f>
        <v>0</v>
      </c>
      <c r="AR58" s="1">
        <f ca="1">IFERROR(INDEX(INDIRECT($G$3),MATCH(Retrieving!$C$2&amp;Retrieving!$C$3&amp;Retrieving!$B58,INDIRECT($H$3),0),MATCH(Retrieving!AR$27,INDIRECT($I$3),0)),0)</f>
        <v>0</v>
      </c>
      <c r="AS58" s="1">
        <f ca="1">IFERROR(INDEX(INDIRECT($G$3),MATCH(Retrieving!$C$2&amp;Retrieving!$C$3&amp;Retrieving!$B58,INDIRECT($H$3),0),MATCH(Retrieving!AS$27,INDIRECT($I$3),0)),0)</f>
        <v>0</v>
      </c>
      <c r="AT58" s="1">
        <f ca="1">IFERROR(INDEX(INDIRECT($G$3),MATCH(Retrieving!$C$2&amp;Retrieving!$C$3&amp;Retrieving!$B58,INDIRECT($H$3),0),MATCH(Retrieving!AT$27,INDIRECT($I$3),0)),0)</f>
        <v>0</v>
      </c>
      <c r="AU58" s="1">
        <f ca="1">IFERROR(INDEX(INDIRECT($G$3),MATCH(Retrieving!$C$2&amp;Retrieving!$C$3&amp;Retrieving!$B58,INDIRECT($H$3),0),MATCH(Retrieving!AU$27,INDIRECT($I$3),0)),0)</f>
        <v>0</v>
      </c>
      <c r="AV58" s="1">
        <f ca="1">IFERROR(INDEX(INDIRECT($G$3),MATCH(Retrieving!$C$2&amp;Retrieving!$C$3&amp;Retrieving!$B58,INDIRECT($H$3),0),MATCH(Retrieving!AV$27,INDIRECT($I$3),0)),0)</f>
        <v>0</v>
      </c>
      <c r="AW58" s="1">
        <f ca="1">IFERROR(INDEX(INDIRECT($G$3),MATCH(Retrieving!$C$2&amp;Retrieving!$C$3&amp;Retrieving!$B58,INDIRECT($H$3),0),MATCH(Retrieving!AW$27,INDIRECT($I$3),0)),0)</f>
        <v>0</v>
      </c>
      <c r="AX58" s="1">
        <f ca="1">IFERROR(INDEX(INDIRECT($G$3),MATCH(Retrieving!$C$2&amp;Retrieving!$C$3&amp;Retrieving!$B58,INDIRECT($H$3),0),MATCH(Retrieving!AX$27,INDIRECT($I$3),0)),0)</f>
        <v>0</v>
      </c>
      <c r="AY58" s="1">
        <f ca="1">IFERROR(INDEX(INDIRECT($G$3),MATCH(Retrieving!$C$2&amp;Retrieving!$C$3&amp;Retrieving!$B58,INDIRECT($H$3),0),MATCH(Retrieving!AY$27,INDIRECT($I$3),0)),0)</f>
        <v>0</v>
      </c>
      <c r="AZ58" s="1">
        <f ca="1">IFERROR(INDEX(INDIRECT($G$3),MATCH(Retrieving!$C$2&amp;Retrieving!$C$3&amp;Retrieving!$B58,INDIRECT($H$3),0),MATCH(Retrieving!AZ$27,INDIRECT($I$3),0)),0)</f>
        <v>0</v>
      </c>
    </row>
    <row r="59" spans="2:52" outlineLevel="1" x14ac:dyDescent="0.2">
      <c r="B59">
        <f t="shared" si="0"/>
        <v>2020</v>
      </c>
      <c r="C59" s="1">
        <f ca="1">IFERROR(INDEX(INDIRECT($G$3),MATCH(Retrieving!$C$2&amp;Retrieving!$C$3&amp;Retrieving!$B59,INDIRECT($H$3),0),MATCH(Retrieving!C$27,INDIRECT($I$3),0)),0)</f>
        <v>0</v>
      </c>
      <c r="D59" s="1">
        <f ca="1">IFERROR(INDEX(INDIRECT($G$3),MATCH(Retrieving!$C$2&amp;Retrieving!$C$3&amp;Retrieving!$B59,INDIRECT($H$3),0),MATCH(Retrieving!D$27,INDIRECT($I$3),0)),0)</f>
        <v>0</v>
      </c>
      <c r="E59" s="1">
        <f ca="1">IFERROR(INDEX(INDIRECT($G$3),MATCH(Retrieving!$C$2&amp;Retrieving!$C$3&amp;Retrieving!$B59,INDIRECT($H$3),0),MATCH(Retrieving!E$27,INDIRECT($I$3),0)),0)</f>
        <v>0</v>
      </c>
      <c r="F59" s="1">
        <f ca="1">IFERROR(INDEX(INDIRECT($G$3),MATCH(Retrieving!$C$2&amp;Retrieving!$C$3&amp;Retrieving!$B59,INDIRECT($H$3),0),MATCH(Retrieving!F$27,INDIRECT($I$3),0)),0)</f>
        <v>0</v>
      </c>
      <c r="G59" s="1">
        <f ca="1">IFERROR(INDEX(INDIRECT($G$3),MATCH(Retrieving!$C$2&amp;Retrieving!$C$3&amp;Retrieving!$B59,INDIRECT($H$3),0),MATCH(Retrieving!G$27,INDIRECT($I$3),0)),0)</f>
        <v>0</v>
      </c>
      <c r="H59" s="1">
        <f ca="1">IFERROR(INDEX(INDIRECT($G$3),MATCH(Retrieving!$C$2&amp;Retrieving!$C$3&amp;Retrieving!$B59,INDIRECT($H$3),0),MATCH(Retrieving!H$27,INDIRECT($I$3),0)),0)</f>
        <v>0</v>
      </c>
      <c r="I59" s="1">
        <f ca="1">IFERROR(INDEX(INDIRECT($G$3),MATCH(Retrieving!$C$2&amp;Retrieving!$C$3&amp;Retrieving!$B59,INDIRECT($H$3),0),MATCH(Retrieving!I$27,INDIRECT($I$3),0)),0)</f>
        <v>0</v>
      </c>
      <c r="J59" s="1">
        <f ca="1">IFERROR(INDEX(INDIRECT($G$3),MATCH(Retrieving!$C$2&amp;Retrieving!$C$3&amp;Retrieving!$B59,INDIRECT($H$3),0),MATCH(Retrieving!J$27,INDIRECT($I$3),0)),0)</f>
        <v>0</v>
      </c>
      <c r="K59" s="1">
        <f ca="1">IFERROR(INDEX(INDIRECT($G$3),MATCH(Retrieving!$C$2&amp;Retrieving!$C$3&amp;Retrieving!$B59,INDIRECT($H$3),0),MATCH(Retrieving!K$27,INDIRECT($I$3),0)),0)</f>
        <v>0</v>
      </c>
      <c r="L59" s="1">
        <f ca="1">IFERROR(INDEX(INDIRECT($G$3),MATCH(Retrieving!$C$2&amp;Retrieving!$C$3&amp;Retrieving!$B59,INDIRECT($H$3),0),MATCH(Retrieving!L$27,INDIRECT($I$3),0)),0)</f>
        <v>0</v>
      </c>
      <c r="M59" s="1">
        <f ca="1">IFERROR(INDEX(INDIRECT($G$3),MATCH(Retrieving!$C$2&amp;Retrieving!$C$3&amp;Retrieving!$B59,INDIRECT($H$3),0),MATCH(Retrieving!M$27,INDIRECT($I$3),0)),0)</f>
        <v>0</v>
      </c>
      <c r="N59" s="1">
        <f ca="1">IFERROR(INDEX(INDIRECT($G$3),MATCH(Retrieving!$C$2&amp;Retrieving!$C$3&amp;Retrieving!$B59,INDIRECT($H$3),0),MATCH(Retrieving!N$27,INDIRECT($I$3),0)),0)</f>
        <v>0</v>
      </c>
      <c r="O59" s="1">
        <f ca="1">IFERROR(INDEX(INDIRECT($G$3),MATCH(Retrieving!$C$2&amp;Retrieving!$C$3&amp;Retrieving!$B59,INDIRECT($H$3),0),MATCH(Retrieving!O$27,INDIRECT($I$3),0)),0)</f>
        <v>0</v>
      </c>
      <c r="P59" s="1">
        <f ca="1">IFERROR(INDEX(INDIRECT($G$3),MATCH(Retrieving!$C$2&amp;Retrieving!$C$3&amp;Retrieving!$B59,INDIRECT($H$3),0),MATCH(Retrieving!P$27,INDIRECT($I$3),0)),0)</f>
        <v>0</v>
      </c>
      <c r="Q59" s="1">
        <f ca="1">IFERROR(INDEX(INDIRECT($G$3),MATCH(Retrieving!$C$2&amp;Retrieving!$C$3&amp;Retrieving!$B59,INDIRECT($H$3),0),MATCH(Retrieving!Q$27,INDIRECT($I$3),0)),0)</f>
        <v>0</v>
      </c>
      <c r="R59" s="1">
        <f ca="1">IFERROR(INDEX(INDIRECT($G$3),MATCH(Retrieving!$C$2&amp;Retrieving!$C$3&amp;Retrieving!$B59,INDIRECT($H$3),0),MATCH(Retrieving!R$27,INDIRECT($I$3),0)),0)</f>
        <v>0</v>
      </c>
      <c r="S59" s="1">
        <f ca="1">IFERROR(INDEX(INDIRECT($G$3),MATCH(Retrieving!$C$2&amp;Retrieving!$C$3&amp;Retrieving!$B59,INDIRECT($H$3),0),MATCH(Retrieving!S$27,INDIRECT($I$3),0)),0)</f>
        <v>0</v>
      </c>
      <c r="T59" s="1">
        <f ca="1">IFERROR(INDEX(INDIRECT($G$3),MATCH(Retrieving!$C$2&amp;Retrieving!$C$3&amp;Retrieving!$B59,INDIRECT($H$3),0),MATCH(Retrieving!T$27,INDIRECT($I$3),0)),0)</f>
        <v>0</v>
      </c>
      <c r="U59" s="1">
        <f ca="1">IFERROR(INDEX(INDIRECT($G$3),MATCH(Retrieving!$C$2&amp;Retrieving!$C$3&amp;Retrieving!$B59,INDIRECT($H$3),0),MATCH(Retrieving!U$27,INDIRECT($I$3),0)),0)</f>
        <v>0</v>
      </c>
      <c r="V59" s="1">
        <f ca="1">IFERROR(INDEX(INDIRECT($G$3),MATCH(Retrieving!$C$2&amp;Retrieving!$C$3&amp;Retrieving!$B59,INDIRECT($H$3),0),MATCH(Retrieving!V$27,INDIRECT($I$3),0)),0)</f>
        <v>0</v>
      </c>
      <c r="W59" s="1">
        <f ca="1">IFERROR(INDEX(INDIRECT($G$3),MATCH(Retrieving!$C$2&amp;Retrieving!$C$3&amp;Retrieving!$B59,INDIRECT($H$3),0),MATCH(Retrieving!W$27,INDIRECT($I$3),0)),0)</f>
        <v>0</v>
      </c>
      <c r="X59" s="1">
        <f ca="1">IFERROR(INDEX(INDIRECT($G$3),MATCH(Retrieving!$C$2&amp;Retrieving!$C$3&amp;Retrieving!$B59,INDIRECT($H$3),0),MATCH(Retrieving!X$27,INDIRECT($I$3),0)),0)</f>
        <v>0</v>
      </c>
      <c r="Y59" s="1">
        <f ca="1">IFERROR(INDEX(INDIRECT($G$3),MATCH(Retrieving!$C$2&amp;Retrieving!$C$3&amp;Retrieving!$B59,INDIRECT($H$3),0),MATCH(Retrieving!Y$27,INDIRECT($I$3),0)),0)</f>
        <v>0</v>
      </c>
      <c r="Z59" s="1">
        <f ca="1">IFERROR(INDEX(INDIRECT($G$3),MATCH(Retrieving!$C$2&amp;Retrieving!$C$3&amp;Retrieving!$B59,INDIRECT($H$3),0),MATCH(Retrieving!Z$27,INDIRECT($I$3),0)),0)</f>
        <v>0</v>
      </c>
      <c r="AA59" s="1">
        <f ca="1">IFERROR(INDEX(INDIRECT($G$3),MATCH(Retrieving!$C$2&amp;Retrieving!$C$3&amp;Retrieving!$B59,INDIRECT($H$3),0),MATCH(Retrieving!AA$27,INDIRECT($I$3),0)),0)</f>
        <v>0</v>
      </c>
      <c r="AB59" s="1">
        <f ca="1">IFERROR(INDEX(INDIRECT($G$3),MATCH(Retrieving!$C$2&amp;Retrieving!$C$3&amp;Retrieving!$B59,INDIRECT($H$3),0),MATCH(Retrieving!AB$27,INDIRECT($I$3),0)),0)</f>
        <v>0</v>
      </c>
      <c r="AC59" s="1">
        <f ca="1">IFERROR(INDEX(INDIRECT($G$3),MATCH(Retrieving!$C$2&amp;Retrieving!$C$3&amp;Retrieving!$B59,INDIRECT($H$3),0),MATCH(Retrieving!AC$27,INDIRECT($I$3),0)),0)</f>
        <v>0</v>
      </c>
      <c r="AD59" s="1">
        <f ca="1">IFERROR(INDEX(INDIRECT($G$3),MATCH(Retrieving!$C$2&amp;Retrieving!$C$3&amp;Retrieving!$B59,INDIRECT($H$3),0),MATCH(Retrieving!AD$27,INDIRECT($I$3),0)),0)</f>
        <v>0</v>
      </c>
      <c r="AE59" s="1">
        <f ca="1">IFERROR(INDEX(INDIRECT($G$3),MATCH(Retrieving!$C$2&amp;Retrieving!$C$3&amp;Retrieving!$B59,INDIRECT($H$3),0),MATCH(Retrieving!AE$27,INDIRECT($I$3),0)),0)</f>
        <v>0</v>
      </c>
      <c r="AF59" s="1">
        <f ca="1">IFERROR(INDEX(INDIRECT($G$3),MATCH(Retrieving!$C$2&amp;Retrieving!$C$3&amp;Retrieving!$B59,INDIRECT($H$3),0),MATCH(Retrieving!AF$27,INDIRECT($I$3),0)),0)</f>
        <v>0</v>
      </c>
      <c r="AG59" s="1">
        <f ca="1">IFERROR(INDEX(INDIRECT($G$3),MATCH(Retrieving!$C$2&amp;Retrieving!$C$3&amp;Retrieving!$B59,INDIRECT($H$3),0),MATCH(Retrieving!AG$27,INDIRECT($I$3),0)),0)</f>
        <v>0</v>
      </c>
      <c r="AH59" s="1">
        <f ca="1">IFERROR(INDEX(INDIRECT($G$3),MATCH(Retrieving!$C$2&amp;Retrieving!$C$3&amp;Retrieving!$B59,INDIRECT($H$3),0),MATCH(Retrieving!AH$27,INDIRECT($I$3),0)),0)</f>
        <v>0</v>
      </c>
      <c r="AI59" s="1">
        <f ca="1">IFERROR(INDEX(INDIRECT($G$3),MATCH(Retrieving!$C$2&amp;Retrieving!$C$3&amp;Retrieving!$B59,INDIRECT($H$3),0),MATCH(Retrieving!AI$27,INDIRECT($I$3),0)),0)</f>
        <v>0</v>
      </c>
      <c r="AJ59" s="1">
        <f ca="1">IFERROR(INDEX(INDIRECT($G$3),MATCH(Retrieving!$C$2&amp;Retrieving!$C$3&amp;Retrieving!$B59,INDIRECT($H$3),0),MATCH(Retrieving!AJ$27,INDIRECT($I$3),0)),0)</f>
        <v>0</v>
      </c>
      <c r="AK59" s="1">
        <f ca="1">IFERROR(INDEX(INDIRECT($G$3),MATCH(Retrieving!$C$2&amp;Retrieving!$C$3&amp;Retrieving!$B59,INDIRECT($H$3),0),MATCH(Retrieving!AK$27,INDIRECT($I$3),0)),0)</f>
        <v>0</v>
      </c>
      <c r="AL59" s="1">
        <f ca="1">IFERROR(INDEX(INDIRECT($G$3),MATCH(Retrieving!$C$2&amp;Retrieving!$C$3&amp;Retrieving!$B59,INDIRECT($H$3),0),MATCH(Retrieving!AL$27,INDIRECT($I$3),0)),0)</f>
        <v>0</v>
      </c>
      <c r="AM59" s="1">
        <f ca="1">IFERROR(INDEX(INDIRECT($G$3),MATCH(Retrieving!$C$2&amp;Retrieving!$C$3&amp;Retrieving!$B59,INDIRECT($H$3),0),MATCH(Retrieving!AM$27,INDIRECT($I$3),0)),0)</f>
        <v>0</v>
      </c>
      <c r="AN59" s="1">
        <f ca="1">IFERROR(INDEX(INDIRECT($G$3),MATCH(Retrieving!$C$2&amp;Retrieving!$C$3&amp;Retrieving!$B59,INDIRECT($H$3),0),MATCH(Retrieving!AN$27,INDIRECT($I$3),0)),0)</f>
        <v>0</v>
      </c>
      <c r="AO59" s="1">
        <f ca="1">IFERROR(INDEX(INDIRECT($G$3),MATCH(Retrieving!$C$2&amp;Retrieving!$C$3&amp;Retrieving!$B59,INDIRECT($H$3),0),MATCH(Retrieving!AO$27,INDIRECT($I$3),0)),0)</f>
        <v>0</v>
      </c>
      <c r="AP59" s="1">
        <f ca="1">IFERROR(INDEX(INDIRECT($G$3),MATCH(Retrieving!$C$2&amp;Retrieving!$C$3&amp;Retrieving!$B59,INDIRECT($H$3),0),MATCH(Retrieving!AP$27,INDIRECT($I$3),0)),0)</f>
        <v>0</v>
      </c>
      <c r="AQ59" s="1">
        <f ca="1">IFERROR(INDEX(INDIRECT($G$3),MATCH(Retrieving!$C$2&amp;Retrieving!$C$3&amp;Retrieving!$B59,INDIRECT($H$3),0),MATCH(Retrieving!AQ$27,INDIRECT($I$3),0)),0)</f>
        <v>0</v>
      </c>
      <c r="AR59" s="1">
        <f ca="1">IFERROR(INDEX(INDIRECT($G$3),MATCH(Retrieving!$C$2&amp;Retrieving!$C$3&amp;Retrieving!$B59,INDIRECT($H$3),0),MATCH(Retrieving!AR$27,INDIRECT($I$3),0)),0)</f>
        <v>0</v>
      </c>
      <c r="AS59" s="1">
        <f ca="1">IFERROR(INDEX(INDIRECT($G$3),MATCH(Retrieving!$C$2&amp;Retrieving!$C$3&amp;Retrieving!$B59,INDIRECT($H$3),0),MATCH(Retrieving!AS$27,INDIRECT($I$3),0)),0)</f>
        <v>0</v>
      </c>
      <c r="AT59" s="1">
        <f ca="1">IFERROR(INDEX(INDIRECT($G$3),MATCH(Retrieving!$C$2&amp;Retrieving!$C$3&amp;Retrieving!$B59,INDIRECT($H$3),0),MATCH(Retrieving!AT$27,INDIRECT($I$3),0)),0)</f>
        <v>0</v>
      </c>
      <c r="AU59" s="1">
        <f ca="1">IFERROR(INDEX(INDIRECT($G$3),MATCH(Retrieving!$C$2&amp;Retrieving!$C$3&amp;Retrieving!$B59,INDIRECT($H$3),0),MATCH(Retrieving!AU$27,INDIRECT($I$3),0)),0)</f>
        <v>0</v>
      </c>
      <c r="AV59" s="1">
        <f ca="1">IFERROR(INDEX(INDIRECT($G$3),MATCH(Retrieving!$C$2&amp;Retrieving!$C$3&amp;Retrieving!$B59,INDIRECT($H$3),0),MATCH(Retrieving!AV$27,INDIRECT($I$3),0)),0)</f>
        <v>0</v>
      </c>
      <c r="AW59" s="1">
        <f ca="1">IFERROR(INDEX(INDIRECT($G$3),MATCH(Retrieving!$C$2&amp;Retrieving!$C$3&amp;Retrieving!$B59,INDIRECT($H$3),0),MATCH(Retrieving!AW$27,INDIRECT($I$3),0)),0)</f>
        <v>0</v>
      </c>
      <c r="AX59" s="1">
        <f ca="1">IFERROR(INDEX(INDIRECT($G$3),MATCH(Retrieving!$C$2&amp;Retrieving!$C$3&amp;Retrieving!$B59,INDIRECT($H$3),0),MATCH(Retrieving!AX$27,INDIRECT($I$3),0)),0)</f>
        <v>0</v>
      </c>
      <c r="AY59" s="1">
        <f ca="1">IFERROR(INDEX(INDIRECT($G$3),MATCH(Retrieving!$C$2&amp;Retrieving!$C$3&amp;Retrieving!$B59,INDIRECT($H$3),0),MATCH(Retrieving!AY$27,INDIRECT($I$3),0)),0)</f>
        <v>0</v>
      </c>
      <c r="AZ59" s="1">
        <f ca="1">IFERROR(INDEX(INDIRECT($G$3),MATCH(Retrieving!$C$2&amp;Retrieving!$C$3&amp;Retrieving!$B59,INDIRECT($H$3),0),MATCH(Retrieving!AZ$27,INDIRECT($I$3),0)),0)</f>
        <v>0</v>
      </c>
    </row>
    <row r="60" spans="2:52" outlineLevel="1" x14ac:dyDescent="0.2">
      <c r="B60">
        <f t="shared" si="0"/>
        <v>2021</v>
      </c>
      <c r="C60" s="1">
        <f ca="1">IFERROR(INDEX(INDIRECT($G$3),MATCH(Retrieving!$C$2&amp;Retrieving!$C$3&amp;Retrieving!$B60,INDIRECT($H$3),0),MATCH(Retrieving!C$27,INDIRECT($I$3),0)),0)</f>
        <v>0</v>
      </c>
      <c r="D60" s="1">
        <f ca="1">IFERROR(INDEX(INDIRECT($G$3),MATCH(Retrieving!$C$2&amp;Retrieving!$C$3&amp;Retrieving!$B60,INDIRECT($H$3),0),MATCH(Retrieving!D$27,INDIRECT($I$3),0)),0)</f>
        <v>0</v>
      </c>
      <c r="E60" s="1">
        <f ca="1">IFERROR(INDEX(INDIRECT($G$3),MATCH(Retrieving!$C$2&amp;Retrieving!$C$3&amp;Retrieving!$B60,INDIRECT($H$3),0),MATCH(Retrieving!E$27,INDIRECT($I$3),0)),0)</f>
        <v>0</v>
      </c>
      <c r="F60" s="1">
        <f ca="1">IFERROR(INDEX(INDIRECT($G$3),MATCH(Retrieving!$C$2&amp;Retrieving!$C$3&amp;Retrieving!$B60,INDIRECT($H$3),0),MATCH(Retrieving!F$27,INDIRECT($I$3),0)),0)</f>
        <v>0</v>
      </c>
      <c r="G60" s="1">
        <f ca="1">IFERROR(INDEX(INDIRECT($G$3),MATCH(Retrieving!$C$2&amp;Retrieving!$C$3&amp;Retrieving!$B60,INDIRECT($H$3),0),MATCH(Retrieving!G$27,INDIRECT($I$3),0)),0)</f>
        <v>0</v>
      </c>
      <c r="H60" s="1">
        <f ca="1">IFERROR(INDEX(INDIRECT($G$3),MATCH(Retrieving!$C$2&amp;Retrieving!$C$3&amp;Retrieving!$B60,INDIRECT($H$3),0),MATCH(Retrieving!H$27,INDIRECT($I$3),0)),0)</f>
        <v>0</v>
      </c>
      <c r="I60" s="1">
        <f ca="1">IFERROR(INDEX(INDIRECT($G$3),MATCH(Retrieving!$C$2&amp;Retrieving!$C$3&amp;Retrieving!$B60,INDIRECT($H$3),0),MATCH(Retrieving!I$27,INDIRECT($I$3),0)),0)</f>
        <v>0</v>
      </c>
      <c r="J60" s="1">
        <f ca="1">IFERROR(INDEX(INDIRECT($G$3),MATCH(Retrieving!$C$2&amp;Retrieving!$C$3&amp;Retrieving!$B60,INDIRECT($H$3),0),MATCH(Retrieving!J$27,INDIRECT($I$3),0)),0)</f>
        <v>0</v>
      </c>
      <c r="K60" s="1">
        <f ca="1">IFERROR(INDEX(INDIRECT($G$3),MATCH(Retrieving!$C$2&amp;Retrieving!$C$3&amp;Retrieving!$B60,INDIRECT($H$3),0),MATCH(Retrieving!K$27,INDIRECT($I$3),0)),0)</f>
        <v>0</v>
      </c>
      <c r="L60" s="1">
        <f ca="1">IFERROR(INDEX(INDIRECT($G$3),MATCH(Retrieving!$C$2&amp;Retrieving!$C$3&amp;Retrieving!$B60,INDIRECT($H$3),0),MATCH(Retrieving!L$27,INDIRECT($I$3),0)),0)</f>
        <v>0</v>
      </c>
      <c r="M60" s="1">
        <f ca="1">IFERROR(INDEX(INDIRECT($G$3),MATCH(Retrieving!$C$2&amp;Retrieving!$C$3&amp;Retrieving!$B60,INDIRECT($H$3),0),MATCH(Retrieving!M$27,INDIRECT($I$3),0)),0)</f>
        <v>0</v>
      </c>
      <c r="N60" s="1">
        <f ca="1">IFERROR(INDEX(INDIRECT($G$3),MATCH(Retrieving!$C$2&amp;Retrieving!$C$3&amp;Retrieving!$B60,INDIRECT($H$3),0),MATCH(Retrieving!N$27,INDIRECT($I$3),0)),0)</f>
        <v>0</v>
      </c>
      <c r="O60" s="1">
        <f ca="1">IFERROR(INDEX(INDIRECT($G$3),MATCH(Retrieving!$C$2&amp;Retrieving!$C$3&amp;Retrieving!$B60,INDIRECT($H$3),0),MATCH(Retrieving!O$27,INDIRECT($I$3),0)),0)</f>
        <v>0</v>
      </c>
      <c r="P60" s="1">
        <f ca="1">IFERROR(INDEX(INDIRECT($G$3),MATCH(Retrieving!$C$2&amp;Retrieving!$C$3&amp;Retrieving!$B60,INDIRECT($H$3),0),MATCH(Retrieving!P$27,INDIRECT($I$3),0)),0)</f>
        <v>0</v>
      </c>
      <c r="Q60" s="1">
        <f ca="1">IFERROR(INDEX(INDIRECT($G$3),MATCH(Retrieving!$C$2&amp;Retrieving!$C$3&amp;Retrieving!$B60,INDIRECT($H$3),0),MATCH(Retrieving!Q$27,INDIRECT($I$3),0)),0)</f>
        <v>0</v>
      </c>
      <c r="R60" s="1">
        <f ca="1">IFERROR(INDEX(INDIRECT($G$3),MATCH(Retrieving!$C$2&amp;Retrieving!$C$3&amp;Retrieving!$B60,INDIRECT($H$3),0),MATCH(Retrieving!R$27,INDIRECT($I$3),0)),0)</f>
        <v>0</v>
      </c>
      <c r="S60" s="1">
        <f ca="1">IFERROR(INDEX(INDIRECT($G$3),MATCH(Retrieving!$C$2&amp;Retrieving!$C$3&amp;Retrieving!$B60,INDIRECT($H$3),0),MATCH(Retrieving!S$27,INDIRECT($I$3),0)),0)</f>
        <v>0</v>
      </c>
      <c r="T60" s="1">
        <f ca="1">IFERROR(INDEX(INDIRECT($G$3),MATCH(Retrieving!$C$2&amp;Retrieving!$C$3&amp;Retrieving!$B60,INDIRECT($H$3),0),MATCH(Retrieving!T$27,INDIRECT($I$3),0)),0)</f>
        <v>0</v>
      </c>
      <c r="U60" s="1">
        <f ca="1">IFERROR(INDEX(INDIRECT($G$3),MATCH(Retrieving!$C$2&amp;Retrieving!$C$3&amp;Retrieving!$B60,INDIRECT($H$3),0),MATCH(Retrieving!U$27,INDIRECT($I$3),0)),0)</f>
        <v>0</v>
      </c>
      <c r="V60" s="1">
        <f ca="1">IFERROR(INDEX(INDIRECT($G$3),MATCH(Retrieving!$C$2&amp;Retrieving!$C$3&amp;Retrieving!$B60,INDIRECT($H$3),0),MATCH(Retrieving!V$27,INDIRECT($I$3),0)),0)</f>
        <v>0</v>
      </c>
      <c r="W60" s="1">
        <f ca="1">IFERROR(INDEX(INDIRECT($G$3),MATCH(Retrieving!$C$2&amp;Retrieving!$C$3&amp;Retrieving!$B60,INDIRECT($H$3),0),MATCH(Retrieving!W$27,INDIRECT($I$3),0)),0)</f>
        <v>0</v>
      </c>
      <c r="X60" s="1">
        <f ca="1">IFERROR(INDEX(INDIRECT($G$3),MATCH(Retrieving!$C$2&amp;Retrieving!$C$3&amp;Retrieving!$B60,INDIRECT($H$3),0),MATCH(Retrieving!X$27,INDIRECT($I$3),0)),0)</f>
        <v>0</v>
      </c>
      <c r="Y60" s="1">
        <f ca="1">IFERROR(INDEX(INDIRECT($G$3),MATCH(Retrieving!$C$2&amp;Retrieving!$C$3&amp;Retrieving!$B60,INDIRECT($H$3),0),MATCH(Retrieving!Y$27,INDIRECT($I$3),0)),0)</f>
        <v>0</v>
      </c>
      <c r="Z60" s="1">
        <f ca="1">IFERROR(INDEX(INDIRECT($G$3),MATCH(Retrieving!$C$2&amp;Retrieving!$C$3&amp;Retrieving!$B60,INDIRECT($H$3),0),MATCH(Retrieving!Z$27,INDIRECT($I$3),0)),0)</f>
        <v>0</v>
      </c>
      <c r="AA60" s="1">
        <f ca="1">IFERROR(INDEX(INDIRECT($G$3),MATCH(Retrieving!$C$2&amp;Retrieving!$C$3&amp;Retrieving!$B60,INDIRECT($H$3),0),MATCH(Retrieving!AA$27,INDIRECT($I$3),0)),0)</f>
        <v>0</v>
      </c>
      <c r="AB60" s="1">
        <f ca="1">IFERROR(INDEX(INDIRECT($G$3),MATCH(Retrieving!$C$2&amp;Retrieving!$C$3&amp;Retrieving!$B60,INDIRECT($H$3),0),MATCH(Retrieving!AB$27,INDIRECT($I$3),0)),0)</f>
        <v>0</v>
      </c>
      <c r="AC60" s="1">
        <f ca="1">IFERROR(INDEX(INDIRECT($G$3),MATCH(Retrieving!$C$2&amp;Retrieving!$C$3&amp;Retrieving!$B60,INDIRECT($H$3),0),MATCH(Retrieving!AC$27,INDIRECT($I$3),0)),0)</f>
        <v>0</v>
      </c>
      <c r="AD60" s="1">
        <f ca="1">IFERROR(INDEX(INDIRECT($G$3),MATCH(Retrieving!$C$2&amp;Retrieving!$C$3&amp;Retrieving!$B60,INDIRECT($H$3),0),MATCH(Retrieving!AD$27,INDIRECT($I$3),0)),0)</f>
        <v>0</v>
      </c>
      <c r="AE60" s="1">
        <f ca="1">IFERROR(INDEX(INDIRECT($G$3),MATCH(Retrieving!$C$2&amp;Retrieving!$C$3&amp;Retrieving!$B60,INDIRECT($H$3),0),MATCH(Retrieving!AE$27,INDIRECT($I$3),0)),0)</f>
        <v>0</v>
      </c>
      <c r="AF60" s="1">
        <f ca="1">IFERROR(INDEX(INDIRECT($G$3),MATCH(Retrieving!$C$2&amp;Retrieving!$C$3&amp;Retrieving!$B60,INDIRECT($H$3),0),MATCH(Retrieving!AF$27,INDIRECT($I$3),0)),0)</f>
        <v>0</v>
      </c>
      <c r="AG60" s="1">
        <f ca="1">IFERROR(INDEX(INDIRECT($G$3),MATCH(Retrieving!$C$2&amp;Retrieving!$C$3&amp;Retrieving!$B60,INDIRECT($H$3),0),MATCH(Retrieving!AG$27,INDIRECT($I$3),0)),0)</f>
        <v>0</v>
      </c>
      <c r="AH60" s="1">
        <f ca="1">IFERROR(INDEX(INDIRECT($G$3),MATCH(Retrieving!$C$2&amp;Retrieving!$C$3&amp;Retrieving!$B60,INDIRECT($H$3),0),MATCH(Retrieving!AH$27,INDIRECT($I$3),0)),0)</f>
        <v>0</v>
      </c>
      <c r="AI60" s="1">
        <f ca="1">IFERROR(INDEX(INDIRECT($G$3),MATCH(Retrieving!$C$2&amp;Retrieving!$C$3&amp;Retrieving!$B60,INDIRECT($H$3),0),MATCH(Retrieving!AI$27,INDIRECT($I$3),0)),0)</f>
        <v>0</v>
      </c>
      <c r="AJ60" s="1">
        <f ca="1">IFERROR(INDEX(INDIRECT($G$3),MATCH(Retrieving!$C$2&amp;Retrieving!$C$3&amp;Retrieving!$B60,INDIRECT($H$3),0),MATCH(Retrieving!AJ$27,INDIRECT($I$3),0)),0)</f>
        <v>0</v>
      </c>
      <c r="AK60" s="1">
        <f ca="1">IFERROR(INDEX(INDIRECT($G$3),MATCH(Retrieving!$C$2&amp;Retrieving!$C$3&amp;Retrieving!$B60,INDIRECT($H$3),0),MATCH(Retrieving!AK$27,INDIRECT($I$3),0)),0)</f>
        <v>0</v>
      </c>
      <c r="AL60" s="1">
        <f ca="1">IFERROR(INDEX(INDIRECT($G$3),MATCH(Retrieving!$C$2&amp;Retrieving!$C$3&amp;Retrieving!$B60,INDIRECT($H$3),0),MATCH(Retrieving!AL$27,INDIRECT($I$3),0)),0)</f>
        <v>0</v>
      </c>
      <c r="AM60" s="1">
        <f ca="1">IFERROR(INDEX(INDIRECT($G$3),MATCH(Retrieving!$C$2&amp;Retrieving!$C$3&amp;Retrieving!$B60,INDIRECT($H$3),0),MATCH(Retrieving!AM$27,INDIRECT($I$3),0)),0)</f>
        <v>0</v>
      </c>
      <c r="AN60" s="1">
        <f ca="1">IFERROR(INDEX(INDIRECT($G$3),MATCH(Retrieving!$C$2&amp;Retrieving!$C$3&amp;Retrieving!$B60,INDIRECT($H$3),0),MATCH(Retrieving!AN$27,INDIRECT($I$3),0)),0)</f>
        <v>0</v>
      </c>
      <c r="AO60" s="1">
        <f ca="1">IFERROR(INDEX(INDIRECT($G$3),MATCH(Retrieving!$C$2&amp;Retrieving!$C$3&amp;Retrieving!$B60,INDIRECT($H$3),0),MATCH(Retrieving!AO$27,INDIRECT($I$3),0)),0)</f>
        <v>0</v>
      </c>
      <c r="AP60" s="1">
        <f ca="1">IFERROR(INDEX(INDIRECT($G$3),MATCH(Retrieving!$C$2&amp;Retrieving!$C$3&amp;Retrieving!$B60,INDIRECT($H$3),0),MATCH(Retrieving!AP$27,INDIRECT($I$3),0)),0)</f>
        <v>0</v>
      </c>
      <c r="AQ60" s="1">
        <f ca="1">IFERROR(INDEX(INDIRECT($G$3),MATCH(Retrieving!$C$2&amp;Retrieving!$C$3&amp;Retrieving!$B60,INDIRECT($H$3),0),MATCH(Retrieving!AQ$27,INDIRECT($I$3),0)),0)</f>
        <v>0</v>
      </c>
      <c r="AR60" s="1">
        <f ca="1">IFERROR(INDEX(INDIRECT($G$3),MATCH(Retrieving!$C$2&amp;Retrieving!$C$3&amp;Retrieving!$B60,INDIRECT($H$3),0),MATCH(Retrieving!AR$27,INDIRECT($I$3),0)),0)</f>
        <v>0</v>
      </c>
      <c r="AS60" s="1">
        <f ca="1">IFERROR(INDEX(INDIRECT($G$3),MATCH(Retrieving!$C$2&amp;Retrieving!$C$3&amp;Retrieving!$B60,INDIRECT($H$3),0),MATCH(Retrieving!AS$27,INDIRECT($I$3),0)),0)</f>
        <v>0</v>
      </c>
      <c r="AT60" s="1">
        <f ca="1">IFERROR(INDEX(INDIRECT($G$3),MATCH(Retrieving!$C$2&amp;Retrieving!$C$3&amp;Retrieving!$B60,INDIRECT($H$3),0),MATCH(Retrieving!AT$27,INDIRECT($I$3),0)),0)</f>
        <v>0</v>
      </c>
      <c r="AU60" s="1">
        <f ca="1">IFERROR(INDEX(INDIRECT($G$3),MATCH(Retrieving!$C$2&amp;Retrieving!$C$3&amp;Retrieving!$B60,INDIRECT($H$3),0),MATCH(Retrieving!AU$27,INDIRECT($I$3),0)),0)</f>
        <v>0</v>
      </c>
      <c r="AV60" s="1">
        <f ca="1">IFERROR(INDEX(INDIRECT($G$3),MATCH(Retrieving!$C$2&amp;Retrieving!$C$3&amp;Retrieving!$B60,INDIRECT($H$3),0),MATCH(Retrieving!AV$27,INDIRECT($I$3),0)),0)</f>
        <v>0</v>
      </c>
      <c r="AW60" s="1">
        <f ca="1">IFERROR(INDEX(INDIRECT($G$3),MATCH(Retrieving!$C$2&amp;Retrieving!$C$3&amp;Retrieving!$B60,INDIRECT($H$3),0),MATCH(Retrieving!AW$27,INDIRECT($I$3),0)),0)</f>
        <v>0</v>
      </c>
      <c r="AX60" s="1">
        <f ca="1">IFERROR(INDEX(INDIRECT($G$3),MATCH(Retrieving!$C$2&amp;Retrieving!$C$3&amp;Retrieving!$B60,INDIRECT($H$3),0),MATCH(Retrieving!AX$27,INDIRECT($I$3),0)),0)</f>
        <v>0</v>
      </c>
      <c r="AY60" s="1">
        <f ca="1">IFERROR(INDEX(INDIRECT($G$3),MATCH(Retrieving!$C$2&amp;Retrieving!$C$3&amp;Retrieving!$B60,INDIRECT($H$3),0),MATCH(Retrieving!AY$27,INDIRECT($I$3),0)),0)</f>
        <v>0</v>
      </c>
      <c r="AZ60" s="1">
        <f ca="1">IFERROR(INDEX(INDIRECT($G$3),MATCH(Retrieving!$C$2&amp;Retrieving!$C$3&amp;Retrieving!$B60,INDIRECT($H$3),0),MATCH(Retrieving!AZ$27,INDIRECT($I$3),0)),0)</f>
        <v>0</v>
      </c>
    </row>
    <row r="61" spans="2:52" outlineLevel="1" collapsed="1" x14ac:dyDescent="0.2">
      <c r="B61">
        <f t="shared" si="0"/>
        <v>2022</v>
      </c>
      <c r="C61" s="1">
        <f ca="1">IFERROR(INDEX(INDIRECT($G$3),MATCH(Retrieving!$C$2&amp;Retrieving!$C$3&amp;Retrieving!$B61,INDIRECT($H$3),0),MATCH(Retrieving!C$27,INDIRECT($I$3),0)),0)</f>
        <v>0</v>
      </c>
      <c r="D61" s="1">
        <f ca="1">IFERROR(INDEX(INDIRECT($G$3),MATCH(Retrieving!$C$2&amp;Retrieving!$C$3&amp;Retrieving!$B61,INDIRECT($H$3),0),MATCH(Retrieving!D$27,INDIRECT($I$3),0)),0)</f>
        <v>0</v>
      </c>
      <c r="E61" s="1">
        <f ca="1">IFERROR(INDEX(INDIRECT($G$3),MATCH(Retrieving!$C$2&amp;Retrieving!$C$3&amp;Retrieving!$B61,INDIRECT($H$3),0),MATCH(Retrieving!E$27,INDIRECT($I$3),0)),0)</f>
        <v>0</v>
      </c>
      <c r="F61" s="1">
        <f ca="1">IFERROR(INDEX(INDIRECT($G$3),MATCH(Retrieving!$C$2&amp;Retrieving!$C$3&amp;Retrieving!$B61,INDIRECT($H$3),0),MATCH(Retrieving!F$27,INDIRECT($I$3),0)),0)</f>
        <v>0</v>
      </c>
      <c r="G61" s="1">
        <f ca="1">IFERROR(INDEX(INDIRECT($G$3),MATCH(Retrieving!$C$2&amp;Retrieving!$C$3&amp;Retrieving!$B61,INDIRECT($H$3),0),MATCH(Retrieving!G$27,INDIRECT($I$3),0)),0)</f>
        <v>0</v>
      </c>
      <c r="H61" s="1">
        <f ca="1">IFERROR(INDEX(INDIRECT($G$3),MATCH(Retrieving!$C$2&amp;Retrieving!$C$3&amp;Retrieving!$B61,INDIRECT($H$3),0),MATCH(Retrieving!H$27,INDIRECT($I$3),0)),0)</f>
        <v>0</v>
      </c>
      <c r="I61" s="1">
        <f ca="1">IFERROR(INDEX(INDIRECT($G$3),MATCH(Retrieving!$C$2&amp;Retrieving!$C$3&amp;Retrieving!$B61,INDIRECT($H$3),0),MATCH(Retrieving!I$27,INDIRECT($I$3),0)),0)</f>
        <v>0</v>
      </c>
      <c r="J61" s="1">
        <f ca="1">IFERROR(INDEX(INDIRECT($G$3),MATCH(Retrieving!$C$2&amp;Retrieving!$C$3&amp;Retrieving!$B61,INDIRECT($H$3),0),MATCH(Retrieving!J$27,INDIRECT($I$3),0)),0)</f>
        <v>0</v>
      </c>
      <c r="K61" s="1">
        <f ca="1">IFERROR(INDEX(INDIRECT($G$3),MATCH(Retrieving!$C$2&amp;Retrieving!$C$3&amp;Retrieving!$B61,INDIRECT($H$3),0),MATCH(Retrieving!K$27,INDIRECT($I$3),0)),0)</f>
        <v>0</v>
      </c>
      <c r="L61" s="1">
        <f ca="1">IFERROR(INDEX(INDIRECT($G$3),MATCH(Retrieving!$C$2&amp;Retrieving!$C$3&amp;Retrieving!$B61,INDIRECT($H$3),0),MATCH(Retrieving!L$27,INDIRECT($I$3),0)),0)</f>
        <v>0</v>
      </c>
      <c r="M61" s="1">
        <f ca="1">IFERROR(INDEX(INDIRECT($G$3),MATCH(Retrieving!$C$2&amp;Retrieving!$C$3&amp;Retrieving!$B61,INDIRECT($H$3),0),MATCH(Retrieving!M$27,INDIRECT($I$3),0)),0)</f>
        <v>0</v>
      </c>
      <c r="N61" s="1">
        <f ca="1">IFERROR(INDEX(INDIRECT($G$3),MATCH(Retrieving!$C$2&amp;Retrieving!$C$3&amp;Retrieving!$B61,INDIRECT($H$3),0),MATCH(Retrieving!N$27,INDIRECT($I$3),0)),0)</f>
        <v>0</v>
      </c>
      <c r="O61" s="1">
        <f ca="1">IFERROR(INDEX(INDIRECT($G$3),MATCH(Retrieving!$C$2&amp;Retrieving!$C$3&amp;Retrieving!$B61,INDIRECT($H$3),0),MATCH(Retrieving!O$27,INDIRECT($I$3),0)),0)</f>
        <v>0</v>
      </c>
      <c r="P61" s="1">
        <f ca="1">IFERROR(INDEX(INDIRECT($G$3),MATCH(Retrieving!$C$2&amp;Retrieving!$C$3&amp;Retrieving!$B61,INDIRECT($H$3),0),MATCH(Retrieving!P$27,INDIRECT($I$3),0)),0)</f>
        <v>0</v>
      </c>
      <c r="Q61" s="1">
        <f ca="1">IFERROR(INDEX(INDIRECT($G$3),MATCH(Retrieving!$C$2&amp;Retrieving!$C$3&amp;Retrieving!$B61,INDIRECT($H$3),0),MATCH(Retrieving!Q$27,INDIRECT($I$3),0)),0)</f>
        <v>0</v>
      </c>
      <c r="R61" s="1">
        <f ca="1">IFERROR(INDEX(INDIRECT($G$3),MATCH(Retrieving!$C$2&amp;Retrieving!$C$3&amp;Retrieving!$B61,INDIRECT($H$3),0),MATCH(Retrieving!R$27,INDIRECT($I$3),0)),0)</f>
        <v>0</v>
      </c>
      <c r="S61" s="1">
        <f ca="1">IFERROR(INDEX(INDIRECT($G$3),MATCH(Retrieving!$C$2&amp;Retrieving!$C$3&amp;Retrieving!$B61,INDIRECT($H$3),0),MATCH(Retrieving!S$27,INDIRECT($I$3),0)),0)</f>
        <v>0</v>
      </c>
      <c r="T61" s="1">
        <f ca="1">IFERROR(INDEX(INDIRECT($G$3),MATCH(Retrieving!$C$2&amp;Retrieving!$C$3&amp;Retrieving!$B61,INDIRECT($H$3),0),MATCH(Retrieving!T$27,INDIRECT($I$3),0)),0)</f>
        <v>0</v>
      </c>
      <c r="U61" s="1">
        <f ca="1">IFERROR(INDEX(INDIRECT($G$3),MATCH(Retrieving!$C$2&amp;Retrieving!$C$3&amp;Retrieving!$B61,INDIRECT($H$3),0),MATCH(Retrieving!U$27,INDIRECT($I$3),0)),0)</f>
        <v>0</v>
      </c>
      <c r="V61" s="1">
        <f ca="1">IFERROR(INDEX(INDIRECT($G$3),MATCH(Retrieving!$C$2&amp;Retrieving!$C$3&amp;Retrieving!$B61,INDIRECT($H$3),0),MATCH(Retrieving!V$27,INDIRECT($I$3),0)),0)</f>
        <v>0</v>
      </c>
      <c r="W61" s="1">
        <f ca="1">IFERROR(INDEX(INDIRECT($G$3),MATCH(Retrieving!$C$2&amp;Retrieving!$C$3&amp;Retrieving!$B61,INDIRECT($H$3),0),MATCH(Retrieving!W$27,INDIRECT($I$3),0)),0)</f>
        <v>0</v>
      </c>
      <c r="X61" s="1">
        <f ca="1">IFERROR(INDEX(INDIRECT($G$3),MATCH(Retrieving!$C$2&amp;Retrieving!$C$3&amp;Retrieving!$B61,INDIRECT($H$3),0),MATCH(Retrieving!X$27,INDIRECT($I$3),0)),0)</f>
        <v>0</v>
      </c>
      <c r="Y61" s="1">
        <f ca="1">IFERROR(INDEX(INDIRECT($G$3),MATCH(Retrieving!$C$2&amp;Retrieving!$C$3&amp;Retrieving!$B61,INDIRECT($H$3),0),MATCH(Retrieving!Y$27,INDIRECT($I$3),0)),0)</f>
        <v>0</v>
      </c>
      <c r="Z61" s="1">
        <f ca="1">IFERROR(INDEX(INDIRECT($G$3),MATCH(Retrieving!$C$2&amp;Retrieving!$C$3&amp;Retrieving!$B61,INDIRECT($H$3),0),MATCH(Retrieving!Z$27,INDIRECT($I$3),0)),0)</f>
        <v>0</v>
      </c>
      <c r="AA61" s="1">
        <f ca="1">IFERROR(INDEX(INDIRECT($G$3),MATCH(Retrieving!$C$2&amp;Retrieving!$C$3&amp;Retrieving!$B61,INDIRECT($H$3),0),MATCH(Retrieving!AA$27,INDIRECT($I$3),0)),0)</f>
        <v>0</v>
      </c>
      <c r="AB61" s="1">
        <f ca="1">IFERROR(INDEX(INDIRECT($G$3),MATCH(Retrieving!$C$2&amp;Retrieving!$C$3&amp;Retrieving!$B61,INDIRECT($H$3),0),MATCH(Retrieving!AB$27,INDIRECT($I$3),0)),0)</f>
        <v>0</v>
      </c>
      <c r="AC61" s="1">
        <f ca="1">IFERROR(INDEX(INDIRECT($G$3),MATCH(Retrieving!$C$2&amp;Retrieving!$C$3&amp;Retrieving!$B61,INDIRECT($H$3),0),MATCH(Retrieving!AC$27,INDIRECT($I$3),0)),0)</f>
        <v>0</v>
      </c>
      <c r="AD61" s="1">
        <f ca="1">IFERROR(INDEX(INDIRECT($G$3),MATCH(Retrieving!$C$2&amp;Retrieving!$C$3&amp;Retrieving!$B61,INDIRECT($H$3),0),MATCH(Retrieving!AD$27,INDIRECT($I$3),0)),0)</f>
        <v>0</v>
      </c>
      <c r="AE61" s="1">
        <f ca="1">IFERROR(INDEX(INDIRECT($G$3),MATCH(Retrieving!$C$2&amp;Retrieving!$C$3&amp;Retrieving!$B61,INDIRECT($H$3),0),MATCH(Retrieving!AE$27,INDIRECT($I$3),0)),0)</f>
        <v>0</v>
      </c>
      <c r="AF61" s="1">
        <f ca="1">IFERROR(INDEX(INDIRECT($G$3),MATCH(Retrieving!$C$2&amp;Retrieving!$C$3&amp;Retrieving!$B61,INDIRECT($H$3),0),MATCH(Retrieving!AF$27,INDIRECT($I$3),0)),0)</f>
        <v>0</v>
      </c>
      <c r="AG61" s="1">
        <f ca="1">IFERROR(INDEX(INDIRECT($G$3),MATCH(Retrieving!$C$2&amp;Retrieving!$C$3&amp;Retrieving!$B61,INDIRECT($H$3),0),MATCH(Retrieving!AG$27,INDIRECT($I$3),0)),0)</f>
        <v>0</v>
      </c>
      <c r="AH61" s="1">
        <f ca="1">IFERROR(INDEX(INDIRECT($G$3),MATCH(Retrieving!$C$2&amp;Retrieving!$C$3&amp;Retrieving!$B61,INDIRECT($H$3),0),MATCH(Retrieving!AH$27,INDIRECT($I$3),0)),0)</f>
        <v>0</v>
      </c>
      <c r="AI61" s="1">
        <f ca="1">IFERROR(INDEX(INDIRECT($G$3),MATCH(Retrieving!$C$2&amp;Retrieving!$C$3&amp;Retrieving!$B61,INDIRECT($H$3),0),MATCH(Retrieving!AI$27,INDIRECT($I$3),0)),0)</f>
        <v>0</v>
      </c>
      <c r="AJ61" s="1">
        <f ca="1">IFERROR(INDEX(INDIRECT($G$3),MATCH(Retrieving!$C$2&amp;Retrieving!$C$3&amp;Retrieving!$B61,INDIRECT($H$3),0),MATCH(Retrieving!AJ$27,INDIRECT($I$3),0)),0)</f>
        <v>0</v>
      </c>
      <c r="AK61" s="1">
        <f ca="1">IFERROR(INDEX(INDIRECT($G$3),MATCH(Retrieving!$C$2&amp;Retrieving!$C$3&amp;Retrieving!$B61,INDIRECT($H$3),0),MATCH(Retrieving!AK$27,INDIRECT($I$3),0)),0)</f>
        <v>0</v>
      </c>
      <c r="AL61" s="1">
        <f ca="1">IFERROR(INDEX(INDIRECT($G$3),MATCH(Retrieving!$C$2&amp;Retrieving!$C$3&amp;Retrieving!$B61,INDIRECT($H$3),0),MATCH(Retrieving!AL$27,INDIRECT($I$3),0)),0)</f>
        <v>0</v>
      </c>
      <c r="AM61" s="1">
        <f ca="1">IFERROR(INDEX(INDIRECT($G$3),MATCH(Retrieving!$C$2&amp;Retrieving!$C$3&amp;Retrieving!$B61,INDIRECT($H$3),0),MATCH(Retrieving!AM$27,INDIRECT($I$3),0)),0)</f>
        <v>0</v>
      </c>
      <c r="AN61" s="1">
        <f ca="1">IFERROR(INDEX(INDIRECT($G$3),MATCH(Retrieving!$C$2&amp;Retrieving!$C$3&amp;Retrieving!$B61,INDIRECT($H$3),0),MATCH(Retrieving!AN$27,INDIRECT($I$3),0)),0)</f>
        <v>0</v>
      </c>
      <c r="AO61" s="1">
        <f ca="1">IFERROR(INDEX(INDIRECT($G$3),MATCH(Retrieving!$C$2&amp;Retrieving!$C$3&amp;Retrieving!$B61,INDIRECT($H$3),0),MATCH(Retrieving!AO$27,INDIRECT($I$3),0)),0)</f>
        <v>0</v>
      </c>
      <c r="AP61" s="1">
        <f ca="1">IFERROR(INDEX(INDIRECT($G$3),MATCH(Retrieving!$C$2&amp;Retrieving!$C$3&amp;Retrieving!$B61,INDIRECT($H$3),0),MATCH(Retrieving!AP$27,INDIRECT($I$3),0)),0)</f>
        <v>0</v>
      </c>
      <c r="AQ61" s="1">
        <f ca="1">IFERROR(INDEX(INDIRECT($G$3),MATCH(Retrieving!$C$2&amp;Retrieving!$C$3&amp;Retrieving!$B61,INDIRECT($H$3),0),MATCH(Retrieving!AQ$27,INDIRECT($I$3),0)),0)</f>
        <v>0</v>
      </c>
      <c r="AR61" s="1">
        <f ca="1">IFERROR(INDEX(INDIRECT($G$3),MATCH(Retrieving!$C$2&amp;Retrieving!$C$3&amp;Retrieving!$B61,INDIRECT($H$3),0),MATCH(Retrieving!AR$27,INDIRECT($I$3),0)),0)</f>
        <v>0</v>
      </c>
      <c r="AS61" s="1">
        <f ca="1">IFERROR(INDEX(INDIRECT($G$3),MATCH(Retrieving!$C$2&amp;Retrieving!$C$3&amp;Retrieving!$B61,INDIRECT($H$3),0),MATCH(Retrieving!AS$27,INDIRECT($I$3),0)),0)</f>
        <v>0</v>
      </c>
      <c r="AT61" s="1">
        <f ca="1">IFERROR(INDEX(INDIRECT($G$3),MATCH(Retrieving!$C$2&amp;Retrieving!$C$3&amp;Retrieving!$B61,INDIRECT($H$3),0),MATCH(Retrieving!AT$27,INDIRECT($I$3),0)),0)</f>
        <v>0</v>
      </c>
      <c r="AU61" s="1">
        <f ca="1">IFERROR(INDEX(INDIRECT($G$3),MATCH(Retrieving!$C$2&amp;Retrieving!$C$3&amp;Retrieving!$B61,INDIRECT($H$3),0),MATCH(Retrieving!AU$27,INDIRECT($I$3),0)),0)</f>
        <v>0</v>
      </c>
      <c r="AV61" s="1">
        <f ca="1">IFERROR(INDEX(INDIRECT($G$3),MATCH(Retrieving!$C$2&amp;Retrieving!$C$3&amp;Retrieving!$B61,INDIRECT($H$3),0),MATCH(Retrieving!AV$27,INDIRECT($I$3),0)),0)</f>
        <v>0</v>
      </c>
      <c r="AW61" s="1">
        <f ca="1">IFERROR(INDEX(INDIRECT($G$3),MATCH(Retrieving!$C$2&amp;Retrieving!$C$3&amp;Retrieving!$B61,INDIRECT($H$3),0),MATCH(Retrieving!AW$27,INDIRECT($I$3),0)),0)</f>
        <v>0</v>
      </c>
      <c r="AX61" s="1">
        <f ca="1">IFERROR(INDEX(INDIRECT($G$3),MATCH(Retrieving!$C$2&amp;Retrieving!$C$3&amp;Retrieving!$B61,INDIRECT($H$3),0),MATCH(Retrieving!AX$27,INDIRECT($I$3),0)),0)</f>
        <v>0</v>
      </c>
      <c r="AY61" s="1">
        <f ca="1">IFERROR(INDEX(INDIRECT($G$3),MATCH(Retrieving!$C$2&amp;Retrieving!$C$3&amp;Retrieving!$B61,INDIRECT($H$3),0),MATCH(Retrieving!AY$27,INDIRECT($I$3),0)),0)</f>
        <v>0</v>
      </c>
      <c r="AZ61" s="1">
        <f ca="1">IFERROR(INDEX(INDIRECT($G$3),MATCH(Retrieving!$C$2&amp;Retrieving!$C$3&amp;Retrieving!$B61,INDIRECT($H$3),0),MATCH(Retrieving!AZ$27,INDIRECT($I$3),0)),0)</f>
        <v>0</v>
      </c>
    </row>
    <row r="62" spans="2:52" hidden="1" outlineLevel="2" x14ac:dyDescent="0.2"/>
    <row r="63" spans="2:52" hidden="1" outlineLevel="2" x14ac:dyDescent="0.2"/>
    <row r="64" spans="2:52" hidden="1" outlineLevel="2" x14ac:dyDescent="0.2"/>
    <row r="65" hidden="1" outlineLevel="2" x14ac:dyDescent="0.2"/>
    <row r="66" hidden="1" outlineLevel="2" x14ac:dyDescent="0.2"/>
    <row r="67" hidden="1" outlineLevel="2" x14ac:dyDescent="0.2"/>
    <row r="68" hidden="1" outlineLevel="2" x14ac:dyDescent="0.2"/>
    <row r="69" hidden="1" outlineLevel="2" x14ac:dyDescent="0.2"/>
    <row r="70" hidden="1" outlineLevel="2" x14ac:dyDescent="0.2"/>
    <row r="71" hidden="1" outlineLevel="2" x14ac:dyDescent="0.2"/>
    <row r="72" hidden="1" outlineLevel="2" x14ac:dyDescent="0.2"/>
    <row r="73" hidden="1" outlineLevel="2" x14ac:dyDescent="0.2"/>
    <row r="74" hidden="1" outlineLevel="2" x14ac:dyDescent="0.2"/>
    <row r="75" hidden="1" outlineLevel="2" x14ac:dyDescent="0.2"/>
    <row r="76" hidden="1" outlineLevel="2" x14ac:dyDescent="0.2"/>
    <row r="77" hidden="1" outlineLevel="2" x14ac:dyDescent="0.2"/>
    <row r="78" hidden="1" outlineLevel="2" x14ac:dyDescent="0.2"/>
    <row r="79" hidden="1" outlineLevel="2" x14ac:dyDescent="0.2"/>
    <row r="80" hidden="1" outlineLevel="2" x14ac:dyDescent="0.2"/>
    <row r="81" hidden="1" outlineLevel="2" x14ac:dyDescent="0.2"/>
    <row r="82" hidden="1" outlineLevel="2" x14ac:dyDescent="0.2"/>
    <row r="83" hidden="1" outlineLevel="2" x14ac:dyDescent="0.2"/>
    <row r="84" hidden="1" outlineLevel="2" x14ac:dyDescent="0.2"/>
    <row r="85" hidden="1" outlineLevel="2" x14ac:dyDescent="0.2"/>
    <row r="86" hidden="1" outlineLevel="2" x14ac:dyDescent="0.2"/>
    <row r="87" hidden="1" outlineLevel="2" x14ac:dyDescent="0.2"/>
    <row r="88" hidden="1" outlineLevel="2" x14ac:dyDescent="0.2"/>
    <row r="89" hidden="1" outlineLevel="2" x14ac:dyDescent="0.2"/>
    <row r="90" hidden="1" outlineLevel="2" x14ac:dyDescent="0.2"/>
    <row r="91" hidden="1" outlineLevel="2" x14ac:dyDescent="0.2"/>
    <row r="92" hidden="1" outlineLevel="2" x14ac:dyDescent="0.2"/>
    <row r="93" hidden="1" outlineLevel="2" x14ac:dyDescent="0.2"/>
    <row r="94" hidden="1" outlineLevel="2" x14ac:dyDescent="0.2"/>
    <row r="95" hidden="1" outlineLevel="2" x14ac:dyDescent="0.2"/>
    <row r="96" hidden="1" outlineLevel="2" x14ac:dyDescent="0.2"/>
    <row r="97" hidden="1" outlineLevel="2" x14ac:dyDescent="0.2"/>
    <row r="98" hidden="1" outlineLevel="2" x14ac:dyDescent="0.2"/>
    <row r="99" hidden="1" outlineLevel="2" x14ac:dyDescent="0.2"/>
    <row r="100" hidden="1" outlineLevel="2" x14ac:dyDescent="0.2"/>
    <row r="101" hidden="1" outlineLevel="2" x14ac:dyDescent="0.2"/>
    <row r="102" hidden="1" outlineLevel="2" x14ac:dyDescent="0.2"/>
    <row r="103" hidden="1" outlineLevel="2" x14ac:dyDescent="0.2"/>
    <row r="104" hidden="1" outlineLevel="2" x14ac:dyDescent="0.2"/>
    <row r="105" hidden="1" outlineLevel="2" x14ac:dyDescent="0.2"/>
    <row r="106" hidden="1" outlineLevel="2" x14ac:dyDescent="0.2"/>
    <row r="107" hidden="1" outlineLevel="2" x14ac:dyDescent="0.2"/>
    <row r="108" hidden="1" outlineLevel="2" x14ac:dyDescent="0.2"/>
    <row r="109" hidden="1" outlineLevel="2" x14ac:dyDescent="0.2"/>
    <row r="110" hidden="1" outlineLevel="2" x14ac:dyDescent="0.2"/>
    <row r="111" hidden="1" outlineLevel="2" x14ac:dyDescent="0.2"/>
    <row r="112" hidden="1" outlineLevel="2" x14ac:dyDescent="0.2"/>
    <row r="113" hidden="1" outlineLevel="2" x14ac:dyDescent="0.2"/>
    <row r="114" hidden="1" outlineLevel="2" x14ac:dyDescent="0.2"/>
    <row r="115" hidden="1" outlineLevel="2" x14ac:dyDescent="0.2"/>
    <row r="116" hidden="1" outlineLevel="2" x14ac:dyDescent="0.2"/>
    <row r="117" hidden="1" outlineLevel="2" x14ac:dyDescent="0.2"/>
    <row r="118" hidden="1" outlineLevel="2" x14ac:dyDescent="0.2"/>
    <row r="119" hidden="1" outlineLevel="2" x14ac:dyDescent="0.2"/>
    <row r="120" hidden="1" outlineLevel="2" x14ac:dyDescent="0.2"/>
    <row r="121" hidden="1" outlineLevel="2" x14ac:dyDescent="0.2"/>
    <row r="122" hidden="1" outlineLevel="2" x14ac:dyDescent="0.2"/>
    <row r="123" hidden="1" outlineLevel="2" x14ac:dyDescent="0.2"/>
    <row r="124" hidden="1" outlineLevel="2" x14ac:dyDescent="0.2"/>
    <row r="125" hidden="1" outlineLevel="2" x14ac:dyDescent="0.2"/>
    <row r="126" hidden="1" outlineLevel="2" x14ac:dyDescent="0.2"/>
    <row r="127" hidden="1" outlineLevel="2" x14ac:dyDescent="0.2"/>
    <row r="128" hidden="1" outlineLevel="2" x14ac:dyDescent="0.2"/>
    <row r="129" hidden="1" outlineLevel="2" x14ac:dyDescent="0.2"/>
    <row r="130" hidden="1" outlineLevel="2" x14ac:dyDescent="0.2"/>
    <row r="131" hidden="1" outlineLevel="2" x14ac:dyDescent="0.2"/>
    <row r="132" hidden="1" outlineLevel="2" x14ac:dyDescent="0.2"/>
    <row r="133" hidden="1" outlineLevel="2" x14ac:dyDescent="0.2"/>
    <row r="134" hidden="1" outlineLevel="2" x14ac:dyDescent="0.2"/>
    <row r="135" hidden="1" outlineLevel="2" x14ac:dyDescent="0.2"/>
    <row r="136" hidden="1" outlineLevel="2" x14ac:dyDescent="0.2"/>
    <row r="137" hidden="1" outlineLevel="2" x14ac:dyDescent="0.2"/>
    <row r="138" hidden="1" outlineLevel="2" x14ac:dyDescent="0.2"/>
    <row r="139" hidden="1" outlineLevel="2" x14ac:dyDescent="0.2"/>
    <row r="140" hidden="1" outlineLevel="2" x14ac:dyDescent="0.2"/>
    <row r="141" hidden="1" outlineLevel="2" x14ac:dyDescent="0.2"/>
    <row r="142" hidden="1" outlineLevel="2" x14ac:dyDescent="0.2"/>
    <row r="143" hidden="1" outlineLevel="2" x14ac:dyDescent="0.2"/>
    <row r="144" hidden="1" outlineLevel="2" x14ac:dyDescent="0.2"/>
    <row r="145" hidden="1" outlineLevel="2" x14ac:dyDescent="0.2"/>
    <row r="146" hidden="1" outlineLevel="2" x14ac:dyDescent="0.2"/>
    <row r="147" hidden="1" outlineLevel="2" x14ac:dyDescent="0.2"/>
    <row r="148" hidden="1" outlineLevel="2" x14ac:dyDescent="0.2"/>
    <row r="149" hidden="1" outlineLevel="2" x14ac:dyDescent="0.2"/>
    <row r="150" hidden="1" outlineLevel="2" x14ac:dyDescent="0.2"/>
    <row r="151" hidden="1" outlineLevel="2" x14ac:dyDescent="0.2"/>
    <row r="152" hidden="1" outlineLevel="2" x14ac:dyDescent="0.2"/>
    <row r="153" hidden="1" outlineLevel="2" x14ac:dyDescent="0.2"/>
    <row r="154" hidden="1" outlineLevel="2" x14ac:dyDescent="0.2"/>
    <row r="155" hidden="1" outlineLevel="2" x14ac:dyDescent="0.2"/>
    <row r="156" hidden="1" outlineLevel="2" x14ac:dyDescent="0.2"/>
    <row r="157" hidden="1" outlineLevel="2" x14ac:dyDescent="0.2"/>
    <row r="158" hidden="1" outlineLevel="2" x14ac:dyDescent="0.2"/>
    <row r="159" hidden="1" outlineLevel="2" x14ac:dyDescent="0.2"/>
    <row r="160" hidden="1" outlineLevel="2" x14ac:dyDescent="0.2"/>
    <row r="161" hidden="1" outlineLevel="2" x14ac:dyDescent="0.2"/>
    <row r="162" hidden="1" outlineLevel="2" x14ac:dyDescent="0.2"/>
    <row r="163" hidden="1" outlineLevel="2" x14ac:dyDescent="0.2"/>
    <row r="164" hidden="1" outlineLevel="2" x14ac:dyDescent="0.2"/>
    <row r="165" hidden="1" outlineLevel="2" x14ac:dyDescent="0.2"/>
    <row r="166" hidden="1" outlineLevel="2" x14ac:dyDescent="0.2"/>
    <row r="167" hidden="1" outlineLevel="2" x14ac:dyDescent="0.2"/>
    <row r="168" hidden="1" outlineLevel="2" x14ac:dyDescent="0.2"/>
    <row r="169" hidden="1" outlineLevel="2" x14ac:dyDescent="0.2"/>
    <row r="170" hidden="1" outlineLevel="2" x14ac:dyDescent="0.2"/>
    <row r="171" hidden="1" outlineLevel="2" x14ac:dyDescent="0.2"/>
    <row r="172" hidden="1" outlineLevel="2" x14ac:dyDescent="0.2"/>
    <row r="173" hidden="1" outlineLevel="2" x14ac:dyDescent="0.2"/>
    <row r="174" hidden="1" outlineLevel="2" x14ac:dyDescent="0.2"/>
    <row r="175" hidden="1" outlineLevel="2" x14ac:dyDescent="0.2"/>
    <row r="176" hidden="1" outlineLevel="2" x14ac:dyDescent="0.2"/>
    <row r="177" hidden="1" outlineLevel="2" x14ac:dyDescent="0.2"/>
    <row r="178" hidden="1" outlineLevel="2" x14ac:dyDescent="0.2"/>
    <row r="179" hidden="1" outlineLevel="2" x14ac:dyDescent="0.2"/>
    <row r="180" hidden="1" outlineLevel="2" x14ac:dyDescent="0.2"/>
    <row r="181" hidden="1" outlineLevel="2" x14ac:dyDescent="0.2"/>
    <row r="182" hidden="1" outlineLevel="2" x14ac:dyDescent="0.2"/>
    <row r="183" hidden="1" outlineLevel="2" x14ac:dyDescent="0.2"/>
    <row r="184" hidden="1" outlineLevel="2" x14ac:dyDescent="0.2"/>
    <row r="185" hidden="1" outlineLevel="2" x14ac:dyDescent="0.2"/>
    <row r="186" hidden="1" outlineLevel="2" x14ac:dyDescent="0.2"/>
    <row r="187" hidden="1" outlineLevel="2" x14ac:dyDescent="0.2"/>
    <row r="188" hidden="1" outlineLevel="2" x14ac:dyDescent="0.2"/>
    <row r="189" hidden="1" outlineLevel="2" x14ac:dyDescent="0.2"/>
    <row r="190" hidden="1" outlineLevel="2" x14ac:dyDescent="0.2"/>
    <row r="191" hidden="1" outlineLevel="2" x14ac:dyDescent="0.2"/>
    <row r="192" hidden="1" outlineLevel="2" x14ac:dyDescent="0.2"/>
    <row r="193" hidden="1" outlineLevel="2" x14ac:dyDescent="0.2"/>
    <row r="194" hidden="1" outlineLevel="2" x14ac:dyDescent="0.2"/>
    <row r="195" hidden="1" outlineLevel="2" x14ac:dyDescent="0.2"/>
    <row r="196" hidden="1" outlineLevel="2" x14ac:dyDescent="0.2"/>
    <row r="197" hidden="1" outlineLevel="2" x14ac:dyDescent="0.2"/>
    <row r="198" hidden="1" outlineLevel="2" x14ac:dyDescent="0.2"/>
    <row r="199" hidden="1" outlineLevel="2" x14ac:dyDescent="0.2"/>
    <row r="200" hidden="1" outlineLevel="2" x14ac:dyDescent="0.2"/>
    <row r="201" hidden="1" outlineLevel="2" x14ac:dyDescent="0.2"/>
    <row r="202" hidden="1" outlineLevel="2" x14ac:dyDescent="0.2"/>
    <row r="203" hidden="1" outlineLevel="2" x14ac:dyDescent="0.2"/>
    <row r="204" hidden="1" outlineLevel="2" x14ac:dyDescent="0.2"/>
    <row r="205" hidden="1" outlineLevel="2" x14ac:dyDescent="0.2"/>
    <row r="206" hidden="1" outlineLevel="2" x14ac:dyDescent="0.2"/>
    <row r="207" hidden="1" outlineLevel="2" x14ac:dyDescent="0.2"/>
    <row r="208" hidden="1" outlineLevel="2" x14ac:dyDescent="0.2"/>
    <row r="209" hidden="1" outlineLevel="2" x14ac:dyDescent="0.2"/>
    <row r="210" hidden="1" outlineLevel="2" x14ac:dyDescent="0.2"/>
    <row r="211" hidden="1" outlineLevel="2" x14ac:dyDescent="0.2"/>
    <row r="212" hidden="1" outlineLevel="2" x14ac:dyDescent="0.2"/>
    <row r="213" hidden="1" outlineLevel="2" x14ac:dyDescent="0.2"/>
    <row r="214" hidden="1" outlineLevel="2" x14ac:dyDescent="0.2"/>
    <row r="215" hidden="1" outlineLevel="2" x14ac:dyDescent="0.2"/>
    <row r="216" hidden="1" outlineLevel="2" x14ac:dyDescent="0.2"/>
    <row r="217" hidden="1" outlineLevel="2" x14ac:dyDescent="0.2"/>
    <row r="218" hidden="1" outlineLevel="2" x14ac:dyDescent="0.2"/>
    <row r="219" hidden="1" outlineLevel="2" x14ac:dyDescent="0.2"/>
    <row r="220" hidden="1" outlineLevel="2" x14ac:dyDescent="0.2"/>
    <row r="221" hidden="1" outlineLevel="2" x14ac:dyDescent="0.2"/>
    <row r="222" hidden="1" outlineLevel="2" x14ac:dyDescent="0.2"/>
    <row r="223" hidden="1" outlineLevel="2" x14ac:dyDescent="0.2"/>
    <row r="224" hidden="1" outlineLevel="2" x14ac:dyDescent="0.2"/>
    <row r="225" hidden="1" outlineLevel="2" x14ac:dyDescent="0.2"/>
    <row r="226" hidden="1" outlineLevel="2" x14ac:dyDescent="0.2"/>
    <row r="227" hidden="1" outlineLevel="2" x14ac:dyDescent="0.2"/>
    <row r="228" hidden="1" outlineLevel="2" x14ac:dyDescent="0.2"/>
    <row r="229" hidden="1" outlineLevel="2" x14ac:dyDescent="0.2"/>
    <row r="230" hidden="1" outlineLevel="2" x14ac:dyDescent="0.2"/>
    <row r="231" hidden="1" outlineLevel="2" x14ac:dyDescent="0.2"/>
    <row r="232" hidden="1" outlineLevel="2" x14ac:dyDescent="0.2"/>
    <row r="233" hidden="1" outlineLevel="2" x14ac:dyDescent="0.2"/>
    <row r="234" hidden="1" outlineLevel="2" x14ac:dyDescent="0.2"/>
    <row r="235" hidden="1" outlineLevel="2" x14ac:dyDescent="0.2"/>
    <row r="236" hidden="1" outlineLevel="2" x14ac:dyDescent="0.2"/>
    <row r="237" hidden="1" outlineLevel="2" x14ac:dyDescent="0.2"/>
    <row r="238" hidden="1" outlineLevel="2" x14ac:dyDescent="0.2"/>
    <row r="239" hidden="1" outlineLevel="2" x14ac:dyDescent="0.2"/>
    <row r="240" hidden="1" outlineLevel="2" x14ac:dyDescent="0.2"/>
    <row r="241" hidden="1" outlineLevel="2" x14ac:dyDescent="0.2"/>
    <row r="242" hidden="1" outlineLevel="2" x14ac:dyDescent="0.2"/>
    <row r="243" hidden="1" outlineLevel="2" x14ac:dyDescent="0.2"/>
    <row r="244" hidden="1" outlineLevel="2" x14ac:dyDescent="0.2"/>
    <row r="245" hidden="1" outlineLevel="2" x14ac:dyDescent="0.2"/>
    <row r="246" hidden="1" outlineLevel="2" x14ac:dyDescent="0.2"/>
    <row r="247" hidden="1" outlineLevel="2" x14ac:dyDescent="0.2"/>
    <row r="248" hidden="1" outlineLevel="2" x14ac:dyDescent="0.2"/>
    <row r="249" hidden="1" outlineLevel="2" x14ac:dyDescent="0.2"/>
    <row r="250" hidden="1" outlineLevel="2" x14ac:dyDescent="0.2"/>
    <row r="251" hidden="1" outlineLevel="2" x14ac:dyDescent="0.2"/>
    <row r="252" hidden="1" outlineLevel="2" x14ac:dyDescent="0.2"/>
    <row r="253" hidden="1" outlineLevel="2" x14ac:dyDescent="0.2"/>
    <row r="254" hidden="1" outlineLevel="2" x14ac:dyDescent="0.2"/>
    <row r="255" hidden="1" outlineLevel="2" x14ac:dyDescent="0.2"/>
    <row r="256" hidden="1" outlineLevel="2" x14ac:dyDescent="0.2"/>
    <row r="257" hidden="1" outlineLevel="2" x14ac:dyDescent="0.2"/>
    <row r="258" hidden="1" outlineLevel="2" x14ac:dyDescent="0.2"/>
    <row r="259" hidden="1" outlineLevel="2" x14ac:dyDescent="0.2"/>
    <row r="260" hidden="1" outlineLevel="2" x14ac:dyDescent="0.2"/>
    <row r="261" hidden="1" outlineLevel="2" x14ac:dyDescent="0.2"/>
    <row r="262" hidden="1" outlineLevel="2" x14ac:dyDescent="0.2"/>
    <row r="263" hidden="1" outlineLevel="2" x14ac:dyDescent="0.2"/>
    <row r="264" hidden="1" outlineLevel="2" x14ac:dyDescent="0.2"/>
    <row r="265" hidden="1" outlineLevel="2" x14ac:dyDescent="0.2"/>
    <row r="266" hidden="1" outlineLevel="2" x14ac:dyDescent="0.2"/>
    <row r="267" hidden="1" outlineLevel="2" x14ac:dyDescent="0.2"/>
    <row r="268" hidden="1" outlineLevel="2" x14ac:dyDescent="0.2"/>
    <row r="269" hidden="1" outlineLevel="2" x14ac:dyDescent="0.2"/>
    <row r="270" hidden="1" outlineLevel="2" x14ac:dyDescent="0.2"/>
    <row r="271" hidden="1" outlineLevel="2" x14ac:dyDescent="0.2"/>
    <row r="272" hidden="1" outlineLevel="2" x14ac:dyDescent="0.2"/>
    <row r="273" hidden="1" outlineLevel="2" x14ac:dyDescent="0.2"/>
    <row r="274" hidden="1" outlineLevel="2" x14ac:dyDescent="0.2"/>
    <row r="275" hidden="1" outlineLevel="2" x14ac:dyDescent="0.2"/>
    <row r="276" hidden="1" outlineLevel="2" x14ac:dyDescent="0.2"/>
    <row r="277" hidden="1" outlineLevel="2" x14ac:dyDescent="0.2"/>
    <row r="278" hidden="1" outlineLevel="2" x14ac:dyDescent="0.2"/>
    <row r="279" hidden="1" outlineLevel="2" x14ac:dyDescent="0.2"/>
    <row r="280" hidden="1" outlineLevel="2" x14ac:dyDescent="0.2"/>
    <row r="281" hidden="1" outlineLevel="2" x14ac:dyDescent="0.2"/>
    <row r="282" hidden="1" outlineLevel="2" x14ac:dyDescent="0.2"/>
    <row r="283" hidden="1" outlineLevel="2" x14ac:dyDescent="0.2"/>
    <row r="284" hidden="1" outlineLevel="2" x14ac:dyDescent="0.2"/>
    <row r="285" hidden="1" outlineLevel="2" x14ac:dyDescent="0.2"/>
    <row r="286" hidden="1" outlineLevel="2" x14ac:dyDescent="0.2"/>
    <row r="287" hidden="1" outlineLevel="2" x14ac:dyDescent="0.2"/>
    <row r="288" hidden="1" outlineLevel="2" x14ac:dyDescent="0.2"/>
    <row r="289" hidden="1" outlineLevel="2" x14ac:dyDescent="0.2"/>
    <row r="290" hidden="1" outlineLevel="2" x14ac:dyDescent="0.2"/>
    <row r="291" hidden="1" outlineLevel="2" x14ac:dyDescent="0.2"/>
    <row r="292" hidden="1" outlineLevel="2" x14ac:dyDescent="0.2"/>
    <row r="293" hidden="1" outlineLevel="2" x14ac:dyDescent="0.2"/>
    <row r="294" hidden="1" outlineLevel="2" x14ac:dyDescent="0.2"/>
    <row r="295" hidden="1" outlineLevel="2" x14ac:dyDescent="0.2"/>
    <row r="296" hidden="1" outlineLevel="2" x14ac:dyDescent="0.2"/>
    <row r="297" hidden="1" outlineLevel="2" x14ac:dyDescent="0.2"/>
    <row r="298" hidden="1" outlineLevel="2" x14ac:dyDescent="0.2"/>
    <row r="299" hidden="1" outlineLevel="2" x14ac:dyDescent="0.2"/>
    <row r="300" hidden="1" outlineLevel="2" x14ac:dyDescent="0.2"/>
    <row r="301" hidden="1" outlineLevel="2" x14ac:dyDescent="0.2"/>
    <row r="302" hidden="1" outlineLevel="2" x14ac:dyDescent="0.2"/>
    <row r="303" hidden="1" outlineLevel="2" x14ac:dyDescent="0.2"/>
    <row r="304" hidden="1" outlineLevel="2" x14ac:dyDescent="0.2"/>
    <row r="305" hidden="1" outlineLevel="2" x14ac:dyDescent="0.2"/>
    <row r="306" hidden="1" outlineLevel="2" x14ac:dyDescent="0.2"/>
    <row r="307" hidden="1" outlineLevel="2" x14ac:dyDescent="0.2"/>
    <row r="308" hidden="1" outlineLevel="2" x14ac:dyDescent="0.2"/>
    <row r="309" hidden="1" outlineLevel="2" x14ac:dyDescent="0.2"/>
    <row r="310" hidden="1" outlineLevel="2" x14ac:dyDescent="0.2"/>
    <row r="311" hidden="1" outlineLevel="2" x14ac:dyDescent="0.2"/>
    <row r="312" hidden="1" outlineLevel="2" x14ac:dyDescent="0.2"/>
    <row r="313" hidden="1" outlineLevel="2" x14ac:dyDescent="0.2"/>
    <row r="314" hidden="1" outlineLevel="2" x14ac:dyDescent="0.2"/>
    <row r="315" hidden="1" outlineLevel="2" x14ac:dyDescent="0.2"/>
    <row r="316" hidden="1" outlineLevel="2" x14ac:dyDescent="0.2"/>
    <row r="317" hidden="1" outlineLevel="2" x14ac:dyDescent="0.2"/>
    <row r="318" hidden="1" outlineLevel="2" x14ac:dyDescent="0.2"/>
    <row r="319" hidden="1" outlineLevel="2" x14ac:dyDescent="0.2"/>
    <row r="320" hidden="1" outlineLevel="2" x14ac:dyDescent="0.2"/>
    <row r="321" hidden="1" outlineLevel="2" x14ac:dyDescent="0.2"/>
    <row r="322" hidden="1" outlineLevel="2" x14ac:dyDescent="0.2"/>
    <row r="323" hidden="1" outlineLevel="2" x14ac:dyDescent="0.2"/>
    <row r="324" hidden="1" outlineLevel="2" x14ac:dyDescent="0.2"/>
    <row r="325" hidden="1" outlineLevel="2" x14ac:dyDescent="0.2"/>
    <row r="326" hidden="1" outlineLevel="2" x14ac:dyDescent="0.2"/>
    <row r="327" hidden="1" outlineLevel="2" x14ac:dyDescent="0.2"/>
    <row r="328" hidden="1" outlineLevel="2" x14ac:dyDescent="0.2"/>
    <row r="329" hidden="1" outlineLevel="2" x14ac:dyDescent="0.2"/>
    <row r="330" hidden="1" outlineLevel="2" x14ac:dyDescent="0.2"/>
    <row r="331" hidden="1" outlineLevel="2" x14ac:dyDescent="0.2"/>
    <row r="332" hidden="1" outlineLevel="2" x14ac:dyDescent="0.2"/>
    <row r="333" hidden="1" outlineLevel="2" x14ac:dyDescent="0.2"/>
    <row r="334" hidden="1" outlineLevel="2" x14ac:dyDescent="0.2"/>
    <row r="335" hidden="1" outlineLevel="2" x14ac:dyDescent="0.2"/>
    <row r="336" hidden="1" outlineLevel="2" x14ac:dyDescent="0.2"/>
    <row r="337" hidden="1" outlineLevel="2" x14ac:dyDescent="0.2"/>
    <row r="338" hidden="1" outlineLevel="2" x14ac:dyDescent="0.2"/>
    <row r="339" hidden="1" outlineLevel="2" x14ac:dyDescent="0.2"/>
    <row r="340" hidden="1" outlineLevel="2" x14ac:dyDescent="0.2"/>
    <row r="341" hidden="1" outlineLevel="2" x14ac:dyDescent="0.2"/>
    <row r="342" hidden="1" outlineLevel="2" x14ac:dyDescent="0.2"/>
    <row r="343" hidden="1" outlineLevel="2" x14ac:dyDescent="0.2"/>
    <row r="344" hidden="1" outlineLevel="2" x14ac:dyDescent="0.2"/>
    <row r="345" hidden="1" outlineLevel="2" x14ac:dyDescent="0.2"/>
    <row r="346" hidden="1" outlineLevel="2" x14ac:dyDescent="0.2"/>
    <row r="347" hidden="1" outlineLevel="2" x14ac:dyDescent="0.2"/>
    <row r="348" hidden="1" outlineLevel="2" x14ac:dyDescent="0.2"/>
    <row r="349" hidden="1" outlineLevel="2" x14ac:dyDescent="0.2"/>
    <row r="350" hidden="1" outlineLevel="2" x14ac:dyDescent="0.2"/>
    <row r="351" hidden="1" outlineLevel="2" x14ac:dyDescent="0.2"/>
    <row r="352" hidden="1" outlineLevel="2" x14ac:dyDescent="0.2"/>
    <row r="353" hidden="1" outlineLevel="2" x14ac:dyDescent="0.2"/>
    <row r="354" hidden="1" outlineLevel="2" x14ac:dyDescent="0.2"/>
    <row r="355" hidden="1" outlineLevel="2" x14ac:dyDescent="0.2"/>
    <row r="356" hidden="1" outlineLevel="2" x14ac:dyDescent="0.2"/>
    <row r="357" hidden="1" outlineLevel="2" x14ac:dyDescent="0.2"/>
    <row r="358" hidden="1" outlineLevel="2" x14ac:dyDescent="0.2"/>
    <row r="359" hidden="1" outlineLevel="2" x14ac:dyDescent="0.2"/>
    <row r="360" hidden="1" outlineLevel="2" x14ac:dyDescent="0.2"/>
    <row r="361" hidden="1" outlineLevel="2" x14ac:dyDescent="0.2"/>
    <row r="362" hidden="1" outlineLevel="2" x14ac:dyDescent="0.2"/>
    <row r="363" hidden="1" outlineLevel="2" x14ac:dyDescent="0.2"/>
    <row r="364" hidden="1" outlineLevel="2" x14ac:dyDescent="0.2"/>
    <row r="365" hidden="1" outlineLevel="2" x14ac:dyDescent="0.2"/>
    <row r="366" hidden="1" outlineLevel="2" x14ac:dyDescent="0.2"/>
    <row r="367" hidden="1" outlineLevel="2" x14ac:dyDescent="0.2"/>
    <row r="368" hidden="1" outlineLevel="2" x14ac:dyDescent="0.2"/>
    <row r="369" hidden="1" outlineLevel="2" x14ac:dyDescent="0.2"/>
    <row r="370" hidden="1" outlineLevel="2" x14ac:dyDescent="0.2"/>
    <row r="371" hidden="1" outlineLevel="2" x14ac:dyDescent="0.2"/>
    <row r="372" hidden="1" outlineLevel="2" x14ac:dyDescent="0.2"/>
    <row r="373" hidden="1" outlineLevel="2" x14ac:dyDescent="0.2"/>
    <row r="374" hidden="1" outlineLevel="2" x14ac:dyDescent="0.2"/>
    <row r="375" hidden="1" outlineLevel="2" x14ac:dyDescent="0.2"/>
    <row r="376" hidden="1" outlineLevel="2" x14ac:dyDescent="0.2"/>
    <row r="377" hidden="1" outlineLevel="2" x14ac:dyDescent="0.2"/>
    <row r="378" hidden="1" outlineLevel="2" x14ac:dyDescent="0.2"/>
    <row r="379" hidden="1" outlineLevel="2" x14ac:dyDescent="0.2"/>
    <row r="380" hidden="1" outlineLevel="2" x14ac:dyDescent="0.2"/>
    <row r="381" hidden="1" outlineLevel="2" x14ac:dyDescent="0.2"/>
    <row r="382" hidden="1" outlineLevel="2" x14ac:dyDescent="0.2"/>
    <row r="383" hidden="1" outlineLevel="2" x14ac:dyDescent="0.2"/>
    <row r="384" hidden="1" outlineLevel="2" x14ac:dyDescent="0.2"/>
    <row r="385" hidden="1" outlineLevel="2" x14ac:dyDescent="0.2"/>
    <row r="386" hidden="1" outlineLevel="2" x14ac:dyDescent="0.2"/>
    <row r="387" hidden="1" outlineLevel="2" x14ac:dyDescent="0.2"/>
    <row r="388" hidden="1" outlineLevel="2" x14ac:dyDescent="0.2"/>
    <row r="389" hidden="1" outlineLevel="2" x14ac:dyDescent="0.2"/>
    <row r="390" hidden="1" outlineLevel="2" x14ac:dyDescent="0.2"/>
    <row r="391" hidden="1" outlineLevel="2" x14ac:dyDescent="0.2"/>
    <row r="392" hidden="1" outlineLevel="2" x14ac:dyDescent="0.2"/>
    <row r="393" hidden="1" outlineLevel="2" x14ac:dyDescent="0.2"/>
    <row r="394" hidden="1" outlineLevel="2" x14ac:dyDescent="0.2"/>
    <row r="395" hidden="1" outlineLevel="2" x14ac:dyDescent="0.2"/>
    <row r="396" hidden="1" outlineLevel="2" x14ac:dyDescent="0.2"/>
    <row r="397" hidden="1" outlineLevel="2" x14ac:dyDescent="0.2"/>
    <row r="398" hidden="1" outlineLevel="2" x14ac:dyDescent="0.2"/>
    <row r="399" hidden="1" outlineLevel="2" x14ac:dyDescent="0.2"/>
    <row r="400" hidden="1" outlineLevel="2" x14ac:dyDescent="0.2"/>
    <row r="401" hidden="1" outlineLevel="2" x14ac:dyDescent="0.2"/>
    <row r="402" hidden="1" outlineLevel="2" x14ac:dyDescent="0.2"/>
    <row r="403" hidden="1" outlineLevel="2" x14ac:dyDescent="0.2"/>
    <row r="404" hidden="1" outlineLevel="2" x14ac:dyDescent="0.2"/>
    <row r="405" hidden="1" outlineLevel="2" x14ac:dyDescent="0.2"/>
    <row r="406" hidden="1" outlineLevel="2" x14ac:dyDescent="0.2"/>
    <row r="407" hidden="1" outlineLevel="2" x14ac:dyDescent="0.2"/>
    <row r="408" hidden="1" outlineLevel="2" x14ac:dyDescent="0.2"/>
    <row r="409" hidden="1" outlineLevel="2" x14ac:dyDescent="0.2"/>
    <row r="410" hidden="1" outlineLevel="2" x14ac:dyDescent="0.2"/>
    <row r="411" hidden="1" outlineLevel="2" x14ac:dyDescent="0.2"/>
    <row r="412" hidden="1" outlineLevel="2" x14ac:dyDescent="0.2"/>
    <row r="413" hidden="1" outlineLevel="2" x14ac:dyDescent="0.2"/>
    <row r="414" hidden="1" outlineLevel="2" x14ac:dyDescent="0.2"/>
    <row r="415" hidden="1" outlineLevel="2" x14ac:dyDescent="0.2"/>
    <row r="416" hidden="1" outlineLevel="2" x14ac:dyDescent="0.2"/>
    <row r="417" hidden="1" outlineLevel="2" x14ac:dyDescent="0.2"/>
    <row r="418" hidden="1" outlineLevel="2" x14ac:dyDescent="0.2"/>
    <row r="419" hidden="1" outlineLevel="2" x14ac:dyDescent="0.2"/>
    <row r="420" hidden="1" outlineLevel="2" x14ac:dyDescent="0.2"/>
    <row r="421" hidden="1" outlineLevel="2" x14ac:dyDescent="0.2"/>
    <row r="422" hidden="1" outlineLevel="2" x14ac:dyDescent="0.2"/>
    <row r="423" hidden="1" outlineLevel="2" x14ac:dyDescent="0.2"/>
    <row r="424" hidden="1" outlineLevel="2" x14ac:dyDescent="0.2"/>
    <row r="425" hidden="1" outlineLevel="2" x14ac:dyDescent="0.2"/>
    <row r="426" hidden="1" outlineLevel="2" x14ac:dyDescent="0.2"/>
    <row r="427" hidden="1" outlineLevel="2" x14ac:dyDescent="0.2"/>
    <row r="428" hidden="1" outlineLevel="2" x14ac:dyDescent="0.2"/>
    <row r="429" hidden="1" outlineLevel="2" x14ac:dyDescent="0.2"/>
    <row r="430" hidden="1" outlineLevel="2" x14ac:dyDescent="0.2"/>
    <row r="431" hidden="1" outlineLevel="2" x14ac:dyDescent="0.2"/>
    <row r="432" hidden="1" outlineLevel="2" x14ac:dyDescent="0.2"/>
    <row r="433" hidden="1" outlineLevel="2" x14ac:dyDescent="0.2"/>
    <row r="434" hidden="1" outlineLevel="2" x14ac:dyDescent="0.2"/>
    <row r="435" hidden="1" outlineLevel="2" x14ac:dyDescent="0.2"/>
    <row r="436" hidden="1" outlineLevel="2" x14ac:dyDescent="0.2"/>
    <row r="437" hidden="1" outlineLevel="2" x14ac:dyDescent="0.2"/>
    <row r="438" hidden="1" outlineLevel="2" x14ac:dyDescent="0.2"/>
    <row r="439" hidden="1" outlineLevel="2" x14ac:dyDescent="0.2"/>
    <row r="440" hidden="1" outlineLevel="2" x14ac:dyDescent="0.2"/>
    <row r="441" hidden="1" outlineLevel="2" x14ac:dyDescent="0.2"/>
    <row r="442" hidden="1" outlineLevel="2" x14ac:dyDescent="0.2"/>
    <row r="443" hidden="1" outlineLevel="2" x14ac:dyDescent="0.2"/>
    <row r="444" hidden="1" outlineLevel="2" x14ac:dyDescent="0.2"/>
    <row r="445" hidden="1" outlineLevel="2" x14ac:dyDescent="0.2"/>
    <row r="446" hidden="1" outlineLevel="2" x14ac:dyDescent="0.2"/>
    <row r="447" hidden="1" outlineLevel="2" x14ac:dyDescent="0.2"/>
    <row r="448" hidden="1" outlineLevel="2" x14ac:dyDescent="0.2"/>
    <row r="449" hidden="1" outlineLevel="2" x14ac:dyDescent="0.2"/>
    <row r="450" hidden="1" outlineLevel="2" x14ac:dyDescent="0.2"/>
    <row r="451" hidden="1" outlineLevel="2" x14ac:dyDescent="0.2"/>
    <row r="452" hidden="1" outlineLevel="2" x14ac:dyDescent="0.2"/>
    <row r="453" hidden="1" outlineLevel="2" x14ac:dyDescent="0.2"/>
    <row r="454" hidden="1" outlineLevel="2" x14ac:dyDescent="0.2"/>
    <row r="455" hidden="1" outlineLevel="2" x14ac:dyDescent="0.2"/>
    <row r="456" hidden="1" outlineLevel="2" x14ac:dyDescent="0.2"/>
    <row r="457" hidden="1" outlineLevel="2" x14ac:dyDescent="0.2"/>
    <row r="458" hidden="1" outlineLevel="2" x14ac:dyDescent="0.2"/>
    <row r="459" hidden="1" outlineLevel="2" x14ac:dyDescent="0.2"/>
    <row r="460" hidden="1" outlineLevel="2" x14ac:dyDescent="0.2"/>
    <row r="461" hidden="1" outlineLevel="2" x14ac:dyDescent="0.2"/>
    <row r="462" hidden="1" outlineLevel="2" x14ac:dyDescent="0.2"/>
    <row r="463" hidden="1" outlineLevel="2" x14ac:dyDescent="0.2"/>
    <row r="464" hidden="1" outlineLevel="2" x14ac:dyDescent="0.2"/>
    <row r="465" hidden="1" outlineLevel="2" x14ac:dyDescent="0.2"/>
    <row r="466" hidden="1" outlineLevel="2" x14ac:dyDescent="0.2"/>
    <row r="467" hidden="1" outlineLevel="2" x14ac:dyDescent="0.2"/>
    <row r="468" hidden="1" outlineLevel="2" x14ac:dyDescent="0.2"/>
    <row r="469" hidden="1" outlineLevel="2" x14ac:dyDescent="0.2"/>
    <row r="470" hidden="1" outlineLevel="2" x14ac:dyDescent="0.2"/>
    <row r="471" hidden="1" outlineLevel="2" x14ac:dyDescent="0.2"/>
    <row r="472" hidden="1" outlineLevel="2" x14ac:dyDescent="0.2"/>
    <row r="473" hidden="1" outlineLevel="2" x14ac:dyDescent="0.2"/>
    <row r="474" hidden="1" outlineLevel="2" x14ac:dyDescent="0.2"/>
    <row r="475" hidden="1" outlineLevel="2" x14ac:dyDescent="0.2"/>
    <row r="476" hidden="1" outlineLevel="2" x14ac:dyDescent="0.2"/>
    <row r="477" hidden="1" outlineLevel="2" x14ac:dyDescent="0.2"/>
    <row r="478" hidden="1" outlineLevel="2" x14ac:dyDescent="0.2"/>
    <row r="479" hidden="1" outlineLevel="2" x14ac:dyDescent="0.2"/>
    <row r="480" hidden="1" outlineLevel="2" x14ac:dyDescent="0.2"/>
    <row r="481" hidden="1" outlineLevel="2" x14ac:dyDescent="0.2"/>
    <row r="482" hidden="1" outlineLevel="2" x14ac:dyDescent="0.2"/>
    <row r="483" hidden="1" outlineLevel="2" x14ac:dyDescent="0.2"/>
    <row r="484" hidden="1" outlineLevel="2" x14ac:dyDescent="0.2"/>
    <row r="485" hidden="1" outlineLevel="2" x14ac:dyDescent="0.2"/>
    <row r="486" hidden="1" outlineLevel="2" x14ac:dyDescent="0.2"/>
    <row r="487" hidden="1" outlineLevel="2" x14ac:dyDescent="0.2"/>
    <row r="488" hidden="1" outlineLevel="2" x14ac:dyDescent="0.2"/>
    <row r="489" hidden="1" outlineLevel="2" x14ac:dyDescent="0.2"/>
    <row r="490" hidden="1" outlineLevel="2" x14ac:dyDescent="0.2"/>
    <row r="491" hidden="1" outlineLevel="2" x14ac:dyDescent="0.2"/>
    <row r="492" hidden="1" outlineLevel="2" x14ac:dyDescent="0.2"/>
    <row r="493" hidden="1" outlineLevel="2" x14ac:dyDescent="0.2"/>
    <row r="494" hidden="1" outlineLevel="2" x14ac:dyDescent="0.2"/>
    <row r="495" hidden="1" outlineLevel="2" x14ac:dyDescent="0.2"/>
    <row r="496" hidden="1" outlineLevel="2" x14ac:dyDescent="0.2"/>
    <row r="497" hidden="1" outlineLevel="2" x14ac:dyDescent="0.2"/>
    <row r="498" hidden="1" outlineLevel="2" x14ac:dyDescent="0.2"/>
    <row r="499" hidden="1" outlineLevel="2" x14ac:dyDescent="0.2"/>
    <row r="500" hidden="1" outlineLevel="2" x14ac:dyDescent="0.2"/>
    <row r="501" hidden="1" outlineLevel="2" x14ac:dyDescent="0.2"/>
    <row r="502" hidden="1" outlineLevel="2" x14ac:dyDescent="0.2"/>
    <row r="503" hidden="1" outlineLevel="2" x14ac:dyDescent="0.2"/>
    <row r="504" hidden="1" outlineLevel="2" x14ac:dyDescent="0.2"/>
    <row r="505" hidden="1" outlineLevel="2" x14ac:dyDescent="0.2"/>
    <row r="506" hidden="1" outlineLevel="2" x14ac:dyDescent="0.2"/>
    <row r="507" hidden="1" outlineLevel="2" x14ac:dyDescent="0.2"/>
    <row r="508" hidden="1" outlineLevel="2" x14ac:dyDescent="0.2"/>
    <row r="509" hidden="1" outlineLevel="2" x14ac:dyDescent="0.2"/>
    <row r="510" hidden="1" outlineLevel="2" x14ac:dyDescent="0.2"/>
    <row r="511" hidden="1" outlineLevel="2" x14ac:dyDescent="0.2"/>
    <row r="512" hidden="1" outlineLevel="2" x14ac:dyDescent="0.2"/>
    <row r="513" hidden="1" outlineLevel="2" x14ac:dyDescent="0.2"/>
    <row r="514" hidden="1" outlineLevel="2" x14ac:dyDescent="0.2"/>
    <row r="515" hidden="1" outlineLevel="2" x14ac:dyDescent="0.2"/>
    <row r="516" hidden="1" outlineLevel="2" x14ac:dyDescent="0.2"/>
    <row r="517" hidden="1" outlineLevel="2" x14ac:dyDescent="0.2"/>
    <row r="518" hidden="1" outlineLevel="2" x14ac:dyDescent="0.2"/>
    <row r="519" hidden="1" outlineLevel="2" x14ac:dyDescent="0.2"/>
    <row r="520" hidden="1" outlineLevel="2" x14ac:dyDescent="0.2"/>
    <row r="521" hidden="1" outlineLevel="2" x14ac:dyDescent="0.2"/>
    <row r="522" hidden="1" outlineLevel="2" x14ac:dyDescent="0.2"/>
    <row r="523" hidden="1" outlineLevel="2" x14ac:dyDescent="0.2"/>
    <row r="524" hidden="1" outlineLevel="2" x14ac:dyDescent="0.2"/>
    <row r="525" hidden="1" outlineLevel="2" x14ac:dyDescent="0.2"/>
    <row r="526" hidden="1" outlineLevel="2" x14ac:dyDescent="0.2"/>
    <row r="527" hidden="1" outlineLevel="2" x14ac:dyDescent="0.2"/>
    <row r="528" hidden="1" outlineLevel="2" x14ac:dyDescent="0.2"/>
    <row r="529" hidden="1" outlineLevel="2" x14ac:dyDescent="0.2"/>
    <row r="530" hidden="1" outlineLevel="2" x14ac:dyDescent="0.2"/>
    <row r="531" hidden="1" outlineLevel="2" x14ac:dyDescent="0.2"/>
    <row r="532" hidden="1" outlineLevel="2" x14ac:dyDescent="0.2"/>
    <row r="533" hidden="1" outlineLevel="2" x14ac:dyDescent="0.2"/>
    <row r="534" hidden="1" outlineLevel="2" x14ac:dyDescent="0.2"/>
    <row r="535" hidden="1" outlineLevel="2" x14ac:dyDescent="0.2"/>
    <row r="536" hidden="1" outlineLevel="2" x14ac:dyDescent="0.2"/>
    <row r="537" hidden="1" outlineLevel="2" x14ac:dyDescent="0.2"/>
    <row r="538" hidden="1" outlineLevel="2" x14ac:dyDescent="0.2"/>
    <row r="539" hidden="1" outlineLevel="2" x14ac:dyDescent="0.2"/>
    <row r="540" hidden="1" outlineLevel="2" x14ac:dyDescent="0.2"/>
    <row r="541" hidden="1" outlineLevel="2" x14ac:dyDescent="0.2"/>
    <row r="542" hidden="1" outlineLevel="2" x14ac:dyDescent="0.2"/>
    <row r="543" hidden="1" outlineLevel="2" x14ac:dyDescent="0.2"/>
    <row r="544" hidden="1" outlineLevel="2" x14ac:dyDescent="0.2"/>
    <row r="545" hidden="1" outlineLevel="2" x14ac:dyDescent="0.2"/>
    <row r="546" hidden="1" outlineLevel="2" x14ac:dyDescent="0.2"/>
    <row r="547" hidden="1" outlineLevel="2" x14ac:dyDescent="0.2"/>
    <row r="548" hidden="1" outlineLevel="2" x14ac:dyDescent="0.2"/>
    <row r="549" hidden="1" outlineLevel="2" x14ac:dyDescent="0.2"/>
    <row r="550" hidden="1" outlineLevel="2" x14ac:dyDescent="0.2"/>
    <row r="551" hidden="1" outlineLevel="2" x14ac:dyDescent="0.2"/>
    <row r="552" hidden="1" outlineLevel="2" x14ac:dyDescent="0.2"/>
    <row r="553" hidden="1" outlineLevel="2" x14ac:dyDescent="0.2"/>
    <row r="554" hidden="1" outlineLevel="2" x14ac:dyDescent="0.2"/>
    <row r="555" hidden="1" outlineLevel="2" x14ac:dyDescent="0.2"/>
    <row r="556" hidden="1" outlineLevel="2" x14ac:dyDescent="0.2"/>
    <row r="557" hidden="1" outlineLevel="2" x14ac:dyDescent="0.2"/>
    <row r="558" hidden="1" outlineLevel="2" x14ac:dyDescent="0.2"/>
    <row r="559" hidden="1" outlineLevel="2" x14ac:dyDescent="0.2"/>
    <row r="560" hidden="1" outlineLevel="2" x14ac:dyDescent="0.2"/>
    <row r="561" hidden="1" outlineLevel="2" x14ac:dyDescent="0.2"/>
    <row r="562" hidden="1" outlineLevel="2" x14ac:dyDescent="0.2"/>
    <row r="563" hidden="1" outlineLevel="2" x14ac:dyDescent="0.2"/>
    <row r="564" hidden="1" outlineLevel="2" x14ac:dyDescent="0.2"/>
    <row r="565" hidden="1" outlineLevel="2" x14ac:dyDescent="0.2"/>
    <row r="566" hidden="1" outlineLevel="2" x14ac:dyDescent="0.2"/>
    <row r="567" hidden="1" outlineLevel="2" x14ac:dyDescent="0.2"/>
    <row r="568" hidden="1" outlineLevel="2" x14ac:dyDescent="0.2"/>
    <row r="569" hidden="1" outlineLevel="2" x14ac:dyDescent="0.2"/>
    <row r="570" hidden="1" outlineLevel="2" x14ac:dyDescent="0.2"/>
    <row r="571" hidden="1" outlineLevel="2" x14ac:dyDescent="0.2"/>
    <row r="572" hidden="1" outlineLevel="2" x14ac:dyDescent="0.2"/>
    <row r="573" hidden="1" outlineLevel="2" x14ac:dyDescent="0.2"/>
    <row r="574" hidden="1" outlineLevel="2" x14ac:dyDescent="0.2"/>
    <row r="575" hidden="1" outlineLevel="2" x14ac:dyDescent="0.2"/>
    <row r="576" hidden="1" outlineLevel="2" x14ac:dyDescent="0.2"/>
    <row r="577" hidden="1" outlineLevel="2" x14ac:dyDescent="0.2"/>
    <row r="578" hidden="1" outlineLevel="2" x14ac:dyDescent="0.2"/>
    <row r="579" hidden="1" outlineLevel="2" x14ac:dyDescent="0.2"/>
    <row r="580" hidden="1" outlineLevel="2" x14ac:dyDescent="0.2"/>
    <row r="581" hidden="1" outlineLevel="2" x14ac:dyDescent="0.2"/>
    <row r="582" hidden="1" outlineLevel="2" x14ac:dyDescent="0.2"/>
    <row r="583" hidden="1" outlineLevel="2" x14ac:dyDescent="0.2"/>
    <row r="584" hidden="1" outlineLevel="2" x14ac:dyDescent="0.2"/>
    <row r="585" hidden="1" outlineLevel="2" x14ac:dyDescent="0.2"/>
    <row r="586" hidden="1" outlineLevel="2" x14ac:dyDescent="0.2"/>
    <row r="587" hidden="1" outlineLevel="2" x14ac:dyDescent="0.2"/>
    <row r="588" hidden="1" outlineLevel="2" x14ac:dyDescent="0.2"/>
    <row r="589" hidden="1" outlineLevel="2" x14ac:dyDescent="0.2"/>
    <row r="590" hidden="1" outlineLevel="2" x14ac:dyDescent="0.2"/>
    <row r="591" hidden="1" outlineLevel="2" x14ac:dyDescent="0.2"/>
    <row r="592" hidden="1" outlineLevel="2" x14ac:dyDescent="0.2"/>
    <row r="593" hidden="1" outlineLevel="2" x14ac:dyDescent="0.2"/>
    <row r="594" hidden="1" outlineLevel="2" x14ac:dyDescent="0.2"/>
    <row r="595" hidden="1" outlineLevel="2" x14ac:dyDescent="0.2"/>
    <row r="596" hidden="1" outlineLevel="2" x14ac:dyDescent="0.2"/>
    <row r="597" hidden="1" outlineLevel="2" x14ac:dyDescent="0.2"/>
    <row r="598" hidden="1" outlineLevel="2" x14ac:dyDescent="0.2"/>
    <row r="599" hidden="1" outlineLevel="2" x14ac:dyDescent="0.2"/>
    <row r="600" hidden="1" outlineLevel="2" x14ac:dyDescent="0.2"/>
    <row r="601" hidden="1" outlineLevel="2" x14ac:dyDescent="0.2"/>
    <row r="602" hidden="1" outlineLevel="2" x14ac:dyDescent="0.2"/>
    <row r="603" hidden="1" outlineLevel="2" x14ac:dyDescent="0.2"/>
    <row r="604" hidden="1" outlineLevel="2" x14ac:dyDescent="0.2"/>
    <row r="605" hidden="1" outlineLevel="2" x14ac:dyDescent="0.2"/>
    <row r="606" hidden="1" outlineLevel="2" x14ac:dyDescent="0.2"/>
    <row r="607" hidden="1" outlineLevel="2" x14ac:dyDescent="0.2"/>
    <row r="608" hidden="1" outlineLevel="2" x14ac:dyDescent="0.2"/>
    <row r="609" hidden="1" outlineLevel="2" x14ac:dyDescent="0.2"/>
    <row r="610" hidden="1" outlineLevel="2" x14ac:dyDescent="0.2"/>
    <row r="611" hidden="1" outlineLevel="2" x14ac:dyDescent="0.2"/>
    <row r="612" hidden="1" outlineLevel="2" x14ac:dyDescent="0.2"/>
    <row r="613" hidden="1" outlineLevel="2" x14ac:dyDescent="0.2"/>
    <row r="614" hidden="1" outlineLevel="2" x14ac:dyDescent="0.2"/>
    <row r="615" hidden="1" outlineLevel="2" x14ac:dyDescent="0.2"/>
    <row r="616" hidden="1" outlineLevel="2" x14ac:dyDescent="0.2"/>
    <row r="617" hidden="1" outlineLevel="2" x14ac:dyDescent="0.2"/>
    <row r="618" hidden="1" outlineLevel="2" x14ac:dyDescent="0.2"/>
    <row r="619" hidden="1" outlineLevel="2" x14ac:dyDescent="0.2"/>
    <row r="620" hidden="1" outlineLevel="2" x14ac:dyDescent="0.2"/>
    <row r="621" hidden="1" outlineLevel="2" x14ac:dyDescent="0.2"/>
    <row r="622" hidden="1" outlineLevel="2" x14ac:dyDescent="0.2"/>
    <row r="623" hidden="1" outlineLevel="2" x14ac:dyDescent="0.2"/>
    <row r="624" hidden="1" outlineLevel="2" x14ac:dyDescent="0.2"/>
    <row r="625" hidden="1" outlineLevel="2" x14ac:dyDescent="0.2"/>
    <row r="626" hidden="1" outlineLevel="2" x14ac:dyDescent="0.2"/>
    <row r="627" hidden="1" outlineLevel="2" x14ac:dyDescent="0.2"/>
    <row r="628" hidden="1" outlineLevel="2" x14ac:dyDescent="0.2"/>
    <row r="629" hidden="1" outlineLevel="2" x14ac:dyDescent="0.2"/>
    <row r="630" hidden="1" outlineLevel="2" x14ac:dyDescent="0.2"/>
    <row r="631" hidden="1" outlineLevel="2" x14ac:dyDescent="0.2"/>
    <row r="632" hidden="1" outlineLevel="2" x14ac:dyDescent="0.2"/>
    <row r="633" hidden="1" outlineLevel="2" x14ac:dyDescent="0.2"/>
    <row r="634" hidden="1" outlineLevel="2" x14ac:dyDescent="0.2"/>
    <row r="635" hidden="1" outlineLevel="2" x14ac:dyDescent="0.2"/>
    <row r="636" hidden="1" outlineLevel="2" x14ac:dyDescent="0.2"/>
    <row r="637" hidden="1" outlineLevel="2" x14ac:dyDescent="0.2"/>
    <row r="638" hidden="1" outlineLevel="2" x14ac:dyDescent="0.2"/>
    <row r="639" hidden="1" outlineLevel="2" x14ac:dyDescent="0.2"/>
    <row r="640" hidden="1" outlineLevel="2" x14ac:dyDescent="0.2"/>
    <row r="641" hidden="1" outlineLevel="2" x14ac:dyDescent="0.2"/>
    <row r="642" hidden="1" outlineLevel="2" x14ac:dyDescent="0.2"/>
    <row r="643" hidden="1" outlineLevel="2" x14ac:dyDescent="0.2"/>
    <row r="644" hidden="1" outlineLevel="2" x14ac:dyDescent="0.2"/>
    <row r="645" hidden="1" outlineLevel="2" x14ac:dyDescent="0.2"/>
    <row r="646" hidden="1" outlineLevel="2" x14ac:dyDescent="0.2"/>
    <row r="647" hidden="1" outlineLevel="2" x14ac:dyDescent="0.2"/>
    <row r="648" hidden="1" outlineLevel="2" x14ac:dyDescent="0.2"/>
    <row r="649" hidden="1" outlineLevel="2" x14ac:dyDescent="0.2"/>
    <row r="650" hidden="1" outlineLevel="2" x14ac:dyDescent="0.2"/>
    <row r="651" hidden="1" outlineLevel="2" x14ac:dyDescent="0.2"/>
    <row r="652" hidden="1" outlineLevel="2" x14ac:dyDescent="0.2"/>
    <row r="653" hidden="1" outlineLevel="2" x14ac:dyDescent="0.2"/>
    <row r="654" hidden="1" outlineLevel="2" x14ac:dyDescent="0.2"/>
    <row r="655" hidden="1" outlineLevel="2" x14ac:dyDescent="0.2"/>
    <row r="656" hidden="1" outlineLevel="2" x14ac:dyDescent="0.2"/>
    <row r="657" hidden="1" outlineLevel="2" x14ac:dyDescent="0.2"/>
    <row r="658" hidden="1" outlineLevel="2" x14ac:dyDescent="0.2"/>
    <row r="659" hidden="1" outlineLevel="2" x14ac:dyDescent="0.2"/>
    <row r="660" hidden="1" outlineLevel="2" x14ac:dyDescent="0.2"/>
    <row r="661" hidden="1" outlineLevel="2" x14ac:dyDescent="0.2"/>
    <row r="662" hidden="1" outlineLevel="2" x14ac:dyDescent="0.2"/>
    <row r="663" hidden="1" outlineLevel="2" x14ac:dyDescent="0.2"/>
    <row r="664" hidden="1" outlineLevel="2" x14ac:dyDescent="0.2"/>
    <row r="665" hidden="1" outlineLevel="2" x14ac:dyDescent="0.2"/>
    <row r="666" hidden="1" outlineLevel="2" x14ac:dyDescent="0.2"/>
    <row r="667" hidden="1" outlineLevel="2" x14ac:dyDescent="0.2"/>
    <row r="668" hidden="1" outlineLevel="2" x14ac:dyDescent="0.2"/>
    <row r="669" hidden="1" outlineLevel="2" x14ac:dyDescent="0.2"/>
    <row r="670" hidden="1" outlineLevel="2" x14ac:dyDescent="0.2"/>
    <row r="671" hidden="1" outlineLevel="2" x14ac:dyDescent="0.2"/>
    <row r="672" hidden="1" outlineLevel="2" x14ac:dyDescent="0.2"/>
    <row r="673" hidden="1" outlineLevel="2" x14ac:dyDescent="0.2"/>
    <row r="674" hidden="1" outlineLevel="2" x14ac:dyDescent="0.2"/>
    <row r="675" hidden="1" outlineLevel="2" x14ac:dyDescent="0.2"/>
    <row r="676" hidden="1" outlineLevel="2" x14ac:dyDescent="0.2"/>
    <row r="677" hidden="1" outlineLevel="2" x14ac:dyDescent="0.2"/>
    <row r="678" hidden="1" outlineLevel="2" x14ac:dyDescent="0.2"/>
    <row r="679" hidden="1" outlineLevel="2" x14ac:dyDescent="0.2"/>
    <row r="680" hidden="1" outlineLevel="2" x14ac:dyDescent="0.2"/>
    <row r="681" hidden="1" outlineLevel="2" x14ac:dyDescent="0.2"/>
    <row r="682" hidden="1" outlineLevel="2" x14ac:dyDescent="0.2"/>
    <row r="683" hidden="1" outlineLevel="2" x14ac:dyDescent="0.2"/>
    <row r="684" hidden="1" outlineLevel="2" x14ac:dyDescent="0.2"/>
    <row r="685" hidden="1" outlineLevel="2" x14ac:dyDescent="0.2"/>
    <row r="686" hidden="1" outlineLevel="2" x14ac:dyDescent="0.2"/>
    <row r="687" hidden="1" outlineLevel="2" x14ac:dyDescent="0.2"/>
    <row r="688" hidden="1" outlineLevel="2" x14ac:dyDescent="0.2"/>
    <row r="689" hidden="1" outlineLevel="2" x14ac:dyDescent="0.2"/>
    <row r="690" hidden="1" outlineLevel="2" x14ac:dyDescent="0.2"/>
    <row r="691" hidden="1" outlineLevel="2" x14ac:dyDescent="0.2"/>
    <row r="692" hidden="1" outlineLevel="2" x14ac:dyDescent="0.2"/>
    <row r="693" hidden="1" outlineLevel="2" x14ac:dyDescent="0.2"/>
    <row r="694" hidden="1" outlineLevel="2" x14ac:dyDescent="0.2"/>
    <row r="695" hidden="1" outlineLevel="2" x14ac:dyDescent="0.2"/>
    <row r="696" hidden="1" outlineLevel="2" x14ac:dyDescent="0.2"/>
    <row r="697" hidden="1" outlineLevel="2" x14ac:dyDescent="0.2"/>
    <row r="698" hidden="1" outlineLevel="2" x14ac:dyDescent="0.2"/>
    <row r="699" hidden="1" outlineLevel="2" x14ac:dyDescent="0.2"/>
    <row r="700" hidden="1" outlineLevel="2" x14ac:dyDescent="0.2"/>
    <row r="701" hidden="1" outlineLevel="2" x14ac:dyDescent="0.2"/>
    <row r="702" hidden="1" outlineLevel="2" x14ac:dyDescent="0.2"/>
    <row r="703" hidden="1" outlineLevel="2" x14ac:dyDescent="0.2"/>
    <row r="704" hidden="1" outlineLevel="2" x14ac:dyDescent="0.2"/>
    <row r="705" hidden="1" outlineLevel="2" x14ac:dyDescent="0.2"/>
    <row r="706" hidden="1" outlineLevel="2" x14ac:dyDescent="0.2"/>
    <row r="707" hidden="1" outlineLevel="2" x14ac:dyDescent="0.2"/>
    <row r="708" hidden="1" outlineLevel="2" x14ac:dyDescent="0.2"/>
    <row r="709" hidden="1" outlineLevel="2" x14ac:dyDescent="0.2"/>
    <row r="710" hidden="1" outlineLevel="2" x14ac:dyDescent="0.2"/>
    <row r="711" hidden="1" outlineLevel="2" x14ac:dyDescent="0.2"/>
    <row r="712" hidden="1" outlineLevel="2" x14ac:dyDescent="0.2"/>
    <row r="713" hidden="1" outlineLevel="2" x14ac:dyDescent="0.2"/>
    <row r="714" hidden="1" outlineLevel="2" x14ac:dyDescent="0.2"/>
    <row r="715" hidden="1" outlineLevel="2" x14ac:dyDescent="0.2"/>
    <row r="716" hidden="1" outlineLevel="2" x14ac:dyDescent="0.2"/>
    <row r="717" hidden="1" outlineLevel="2" x14ac:dyDescent="0.2"/>
    <row r="718" hidden="1" outlineLevel="2" x14ac:dyDescent="0.2"/>
    <row r="719" hidden="1" outlineLevel="2" x14ac:dyDescent="0.2"/>
    <row r="720" hidden="1" outlineLevel="2" x14ac:dyDescent="0.2"/>
    <row r="721" hidden="1" outlineLevel="2" x14ac:dyDescent="0.2"/>
    <row r="722" hidden="1" outlineLevel="2" x14ac:dyDescent="0.2"/>
    <row r="723" hidden="1" outlineLevel="2" x14ac:dyDescent="0.2"/>
    <row r="724" hidden="1" outlineLevel="2" x14ac:dyDescent="0.2"/>
    <row r="725" hidden="1" outlineLevel="2" x14ac:dyDescent="0.2"/>
    <row r="726" hidden="1" outlineLevel="2" x14ac:dyDescent="0.2"/>
    <row r="727" hidden="1" outlineLevel="2" x14ac:dyDescent="0.2"/>
    <row r="728" hidden="1" outlineLevel="2" x14ac:dyDescent="0.2"/>
    <row r="729" hidden="1" outlineLevel="2" x14ac:dyDescent="0.2"/>
    <row r="730" hidden="1" outlineLevel="2" x14ac:dyDescent="0.2"/>
    <row r="731" hidden="1" outlineLevel="2" x14ac:dyDescent="0.2"/>
    <row r="732" hidden="1" outlineLevel="2" x14ac:dyDescent="0.2"/>
    <row r="733" hidden="1" outlineLevel="2" x14ac:dyDescent="0.2"/>
    <row r="734" hidden="1" outlineLevel="2" x14ac:dyDescent="0.2"/>
    <row r="735" hidden="1" outlineLevel="2" x14ac:dyDescent="0.2"/>
    <row r="736" hidden="1" outlineLevel="2" x14ac:dyDescent="0.2"/>
    <row r="737" hidden="1" outlineLevel="2" x14ac:dyDescent="0.2"/>
    <row r="738" hidden="1" outlineLevel="2" x14ac:dyDescent="0.2"/>
    <row r="739" hidden="1" outlineLevel="2" x14ac:dyDescent="0.2"/>
    <row r="740" hidden="1" outlineLevel="2" x14ac:dyDescent="0.2"/>
    <row r="741" hidden="1" outlineLevel="2" x14ac:dyDescent="0.2"/>
    <row r="742" hidden="1" outlineLevel="2" x14ac:dyDescent="0.2"/>
    <row r="743" hidden="1" outlineLevel="2" x14ac:dyDescent="0.2"/>
    <row r="744" hidden="1" outlineLevel="2" x14ac:dyDescent="0.2"/>
    <row r="745" hidden="1" outlineLevel="2" x14ac:dyDescent="0.2"/>
    <row r="746" hidden="1" outlineLevel="2" x14ac:dyDescent="0.2"/>
    <row r="747" hidden="1" outlineLevel="2" x14ac:dyDescent="0.2"/>
    <row r="748" hidden="1" outlineLevel="2" x14ac:dyDescent="0.2"/>
    <row r="749" hidden="1" outlineLevel="2" x14ac:dyDescent="0.2"/>
    <row r="750" hidden="1" outlineLevel="2" x14ac:dyDescent="0.2"/>
    <row r="751" hidden="1" outlineLevel="2" x14ac:dyDescent="0.2"/>
    <row r="752" hidden="1" outlineLevel="2" x14ac:dyDescent="0.2"/>
    <row r="753" hidden="1" outlineLevel="2" x14ac:dyDescent="0.2"/>
    <row r="754" hidden="1" outlineLevel="2" x14ac:dyDescent="0.2"/>
    <row r="755" hidden="1" outlineLevel="2" x14ac:dyDescent="0.2"/>
    <row r="756" hidden="1" outlineLevel="2" x14ac:dyDescent="0.2"/>
    <row r="757" hidden="1" outlineLevel="2" x14ac:dyDescent="0.2"/>
    <row r="758" hidden="1" outlineLevel="2" x14ac:dyDescent="0.2"/>
    <row r="759" hidden="1" outlineLevel="2" x14ac:dyDescent="0.2"/>
    <row r="760" hidden="1" outlineLevel="2" x14ac:dyDescent="0.2"/>
    <row r="761" hidden="1" outlineLevel="2" x14ac:dyDescent="0.2"/>
    <row r="762" hidden="1" outlineLevel="2" x14ac:dyDescent="0.2"/>
    <row r="763" hidden="1" outlineLevel="2" x14ac:dyDescent="0.2"/>
    <row r="764" hidden="1" outlineLevel="2" x14ac:dyDescent="0.2"/>
    <row r="765" hidden="1" outlineLevel="2" x14ac:dyDescent="0.2"/>
    <row r="766" hidden="1" outlineLevel="2" x14ac:dyDescent="0.2"/>
    <row r="767" hidden="1" outlineLevel="2" x14ac:dyDescent="0.2"/>
    <row r="768" hidden="1" outlineLevel="2" x14ac:dyDescent="0.2"/>
    <row r="769" hidden="1" outlineLevel="2" x14ac:dyDescent="0.2"/>
    <row r="770" hidden="1" outlineLevel="2" x14ac:dyDescent="0.2"/>
    <row r="771" hidden="1" outlineLevel="2" x14ac:dyDescent="0.2"/>
    <row r="772" hidden="1" outlineLevel="2" x14ac:dyDescent="0.2"/>
    <row r="773" hidden="1" outlineLevel="2" x14ac:dyDescent="0.2"/>
    <row r="774" hidden="1" outlineLevel="2" x14ac:dyDescent="0.2"/>
    <row r="775" hidden="1" outlineLevel="2" x14ac:dyDescent="0.2"/>
    <row r="776" hidden="1" outlineLevel="2" x14ac:dyDescent="0.2"/>
    <row r="777" hidden="1" outlineLevel="2" x14ac:dyDescent="0.2"/>
    <row r="778" hidden="1" outlineLevel="2" x14ac:dyDescent="0.2"/>
    <row r="779" hidden="1" outlineLevel="2" x14ac:dyDescent="0.2"/>
    <row r="780" hidden="1" outlineLevel="2" x14ac:dyDescent="0.2"/>
    <row r="781" hidden="1" outlineLevel="2" x14ac:dyDescent="0.2"/>
    <row r="782" hidden="1" outlineLevel="2" x14ac:dyDescent="0.2"/>
    <row r="783" hidden="1" outlineLevel="2" x14ac:dyDescent="0.2"/>
    <row r="784" hidden="1" outlineLevel="2" x14ac:dyDescent="0.2"/>
    <row r="785" hidden="1" outlineLevel="2" x14ac:dyDescent="0.2"/>
    <row r="786" hidden="1" outlineLevel="2" x14ac:dyDescent="0.2"/>
    <row r="787" hidden="1" outlineLevel="2" x14ac:dyDescent="0.2"/>
    <row r="788" hidden="1" outlineLevel="2" x14ac:dyDescent="0.2"/>
    <row r="789" hidden="1" outlineLevel="2" x14ac:dyDescent="0.2"/>
    <row r="790" hidden="1" outlineLevel="2" x14ac:dyDescent="0.2"/>
    <row r="791" hidden="1" outlineLevel="2" x14ac:dyDescent="0.2"/>
    <row r="792" hidden="1" outlineLevel="2" x14ac:dyDescent="0.2"/>
    <row r="793" hidden="1" outlineLevel="2" x14ac:dyDescent="0.2"/>
    <row r="794" hidden="1" outlineLevel="2" x14ac:dyDescent="0.2"/>
    <row r="795" hidden="1" outlineLevel="2" x14ac:dyDescent="0.2"/>
    <row r="796" hidden="1" outlineLevel="2" x14ac:dyDescent="0.2"/>
    <row r="797" hidden="1" outlineLevel="2" x14ac:dyDescent="0.2"/>
    <row r="798" hidden="1" outlineLevel="2" x14ac:dyDescent="0.2"/>
    <row r="799" hidden="1" outlineLevel="2" x14ac:dyDescent="0.2"/>
    <row r="800" hidden="1" outlineLevel="2" x14ac:dyDescent="0.2"/>
    <row r="801" hidden="1" outlineLevel="2" x14ac:dyDescent="0.2"/>
    <row r="802" hidden="1" outlineLevel="2" x14ac:dyDescent="0.2"/>
    <row r="803" hidden="1" outlineLevel="2" x14ac:dyDescent="0.2"/>
    <row r="804" hidden="1" outlineLevel="2" x14ac:dyDescent="0.2"/>
    <row r="805" hidden="1" outlineLevel="2" x14ac:dyDescent="0.2"/>
    <row r="806" hidden="1" outlineLevel="2" x14ac:dyDescent="0.2"/>
    <row r="807" hidden="1" outlineLevel="2" x14ac:dyDescent="0.2"/>
    <row r="808" hidden="1" outlineLevel="2" x14ac:dyDescent="0.2"/>
    <row r="809" hidden="1" outlineLevel="2" x14ac:dyDescent="0.2"/>
    <row r="810" hidden="1" outlineLevel="2" x14ac:dyDescent="0.2"/>
    <row r="811" hidden="1" outlineLevel="2" x14ac:dyDescent="0.2"/>
    <row r="812" hidden="1" outlineLevel="2" x14ac:dyDescent="0.2"/>
    <row r="813" hidden="1" outlineLevel="2" x14ac:dyDescent="0.2"/>
    <row r="814" hidden="1" outlineLevel="2" x14ac:dyDescent="0.2"/>
    <row r="815" hidden="1" outlineLevel="2" x14ac:dyDescent="0.2"/>
    <row r="816" hidden="1" outlineLevel="2" x14ac:dyDescent="0.2"/>
    <row r="817" hidden="1" outlineLevel="2" x14ac:dyDescent="0.2"/>
    <row r="818" hidden="1" outlineLevel="2" x14ac:dyDescent="0.2"/>
    <row r="819" hidden="1" outlineLevel="2" x14ac:dyDescent="0.2"/>
    <row r="820" hidden="1" outlineLevel="2" x14ac:dyDescent="0.2"/>
    <row r="821" hidden="1" outlineLevel="2" x14ac:dyDescent="0.2"/>
    <row r="822" hidden="1" outlineLevel="2" x14ac:dyDescent="0.2"/>
    <row r="823" hidden="1" outlineLevel="2" x14ac:dyDescent="0.2"/>
    <row r="824" hidden="1" outlineLevel="2" x14ac:dyDescent="0.2"/>
    <row r="825" hidden="1" outlineLevel="2" x14ac:dyDescent="0.2"/>
    <row r="826" hidden="1" outlineLevel="2" x14ac:dyDescent="0.2"/>
    <row r="827" hidden="1" outlineLevel="2" x14ac:dyDescent="0.2"/>
    <row r="828" hidden="1" outlineLevel="2" x14ac:dyDescent="0.2"/>
    <row r="829" hidden="1" outlineLevel="2" x14ac:dyDescent="0.2"/>
    <row r="830" hidden="1" outlineLevel="2" x14ac:dyDescent="0.2"/>
    <row r="831" hidden="1" outlineLevel="2" x14ac:dyDescent="0.2"/>
    <row r="832" hidden="1" outlineLevel="2" x14ac:dyDescent="0.2"/>
    <row r="833" hidden="1" outlineLevel="2" x14ac:dyDescent="0.2"/>
    <row r="834" hidden="1" outlineLevel="2" x14ac:dyDescent="0.2"/>
    <row r="835" hidden="1" outlineLevel="2" x14ac:dyDescent="0.2"/>
    <row r="836" hidden="1" outlineLevel="2" x14ac:dyDescent="0.2"/>
    <row r="837" hidden="1" outlineLevel="2" x14ac:dyDescent="0.2"/>
    <row r="838" hidden="1" outlineLevel="2" x14ac:dyDescent="0.2"/>
    <row r="839" hidden="1" outlineLevel="2" x14ac:dyDescent="0.2"/>
    <row r="840" hidden="1" outlineLevel="2" x14ac:dyDescent="0.2"/>
    <row r="841" hidden="1" outlineLevel="2" x14ac:dyDescent="0.2"/>
    <row r="842" hidden="1" outlineLevel="2" x14ac:dyDescent="0.2"/>
    <row r="843" hidden="1" outlineLevel="2" x14ac:dyDescent="0.2"/>
    <row r="844" hidden="1" outlineLevel="2" x14ac:dyDescent="0.2"/>
    <row r="845" hidden="1" outlineLevel="2" x14ac:dyDescent="0.2"/>
    <row r="846" hidden="1" outlineLevel="2" x14ac:dyDescent="0.2"/>
    <row r="847" hidden="1" outlineLevel="2" x14ac:dyDescent="0.2"/>
    <row r="848" hidden="1" outlineLevel="2" x14ac:dyDescent="0.2"/>
    <row r="849" hidden="1" outlineLevel="2" x14ac:dyDescent="0.2"/>
    <row r="850" hidden="1" outlineLevel="2" x14ac:dyDescent="0.2"/>
    <row r="851" hidden="1" outlineLevel="2" x14ac:dyDescent="0.2"/>
    <row r="852" hidden="1" outlineLevel="2" x14ac:dyDescent="0.2"/>
    <row r="853" hidden="1" outlineLevel="2" x14ac:dyDescent="0.2"/>
    <row r="854" hidden="1" outlineLevel="2" x14ac:dyDescent="0.2"/>
    <row r="855" hidden="1" outlineLevel="2" x14ac:dyDescent="0.2"/>
    <row r="856" hidden="1" outlineLevel="2" x14ac:dyDescent="0.2"/>
    <row r="857" hidden="1" outlineLevel="2" x14ac:dyDescent="0.2"/>
    <row r="858" hidden="1" outlineLevel="2" x14ac:dyDescent="0.2"/>
    <row r="859" hidden="1" outlineLevel="2" x14ac:dyDescent="0.2"/>
    <row r="860" hidden="1" outlineLevel="2" x14ac:dyDescent="0.2"/>
    <row r="861" hidden="1" outlineLevel="2" x14ac:dyDescent="0.2"/>
    <row r="862" hidden="1" outlineLevel="2" x14ac:dyDescent="0.2"/>
    <row r="863" hidden="1" outlineLevel="2" x14ac:dyDescent="0.2"/>
    <row r="864" hidden="1" outlineLevel="2" x14ac:dyDescent="0.2"/>
    <row r="865" hidden="1" outlineLevel="2" x14ac:dyDescent="0.2"/>
    <row r="866" hidden="1" outlineLevel="2" x14ac:dyDescent="0.2"/>
    <row r="867" hidden="1" outlineLevel="2" x14ac:dyDescent="0.2"/>
    <row r="868" hidden="1" outlineLevel="2" x14ac:dyDescent="0.2"/>
    <row r="869" hidden="1" outlineLevel="2" x14ac:dyDescent="0.2"/>
    <row r="870" hidden="1" outlineLevel="2" x14ac:dyDescent="0.2"/>
    <row r="871" hidden="1" outlineLevel="2" x14ac:dyDescent="0.2"/>
    <row r="872" hidden="1" outlineLevel="2" x14ac:dyDescent="0.2"/>
    <row r="873" hidden="1" outlineLevel="2" x14ac:dyDescent="0.2"/>
    <row r="874" hidden="1" outlineLevel="2" x14ac:dyDescent="0.2"/>
    <row r="875" hidden="1" outlineLevel="2" x14ac:dyDescent="0.2"/>
    <row r="876" hidden="1" outlineLevel="2" x14ac:dyDescent="0.2"/>
    <row r="877" hidden="1" outlineLevel="2" x14ac:dyDescent="0.2"/>
    <row r="878" hidden="1" outlineLevel="2" x14ac:dyDescent="0.2"/>
    <row r="879" hidden="1" outlineLevel="2" x14ac:dyDescent="0.2"/>
    <row r="880" hidden="1" outlineLevel="2" x14ac:dyDescent="0.2"/>
    <row r="881" hidden="1" outlineLevel="2" x14ac:dyDescent="0.2"/>
    <row r="882" hidden="1" outlineLevel="2" x14ac:dyDescent="0.2"/>
    <row r="883" hidden="1" outlineLevel="2" x14ac:dyDescent="0.2"/>
    <row r="884" hidden="1" outlineLevel="2" x14ac:dyDescent="0.2"/>
    <row r="885" hidden="1" outlineLevel="2" x14ac:dyDescent="0.2"/>
    <row r="886" hidden="1" outlineLevel="2" x14ac:dyDescent="0.2"/>
    <row r="887" hidden="1" outlineLevel="2" x14ac:dyDescent="0.2"/>
    <row r="888" hidden="1" outlineLevel="2" x14ac:dyDescent="0.2"/>
    <row r="889" hidden="1" outlineLevel="2" x14ac:dyDescent="0.2"/>
    <row r="890" hidden="1" outlineLevel="2" x14ac:dyDescent="0.2"/>
    <row r="891" hidden="1" outlineLevel="2" x14ac:dyDescent="0.2"/>
    <row r="892" hidden="1" outlineLevel="2" x14ac:dyDescent="0.2"/>
    <row r="893" hidden="1" outlineLevel="2" x14ac:dyDescent="0.2"/>
    <row r="894" hidden="1" outlineLevel="2" x14ac:dyDescent="0.2"/>
    <row r="895" hidden="1" outlineLevel="2" x14ac:dyDescent="0.2"/>
    <row r="896" hidden="1" outlineLevel="2" x14ac:dyDescent="0.2"/>
    <row r="897" hidden="1" outlineLevel="2" x14ac:dyDescent="0.2"/>
    <row r="898" hidden="1" outlineLevel="2" x14ac:dyDescent="0.2"/>
    <row r="899" hidden="1" outlineLevel="2" x14ac:dyDescent="0.2"/>
    <row r="900" hidden="1" outlineLevel="2" x14ac:dyDescent="0.2"/>
    <row r="901" hidden="1" outlineLevel="2" x14ac:dyDescent="0.2"/>
    <row r="902" hidden="1" outlineLevel="2" x14ac:dyDescent="0.2"/>
    <row r="903" hidden="1" outlineLevel="2" x14ac:dyDescent="0.2"/>
    <row r="904" hidden="1" outlineLevel="2" x14ac:dyDescent="0.2"/>
    <row r="905" hidden="1" outlineLevel="2" x14ac:dyDescent="0.2"/>
    <row r="906" hidden="1" outlineLevel="2" x14ac:dyDescent="0.2"/>
    <row r="907" hidden="1" outlineLevel="2" x14ac:dyDescent="0.2"/>
    <row r="908" hidden="1" outlineLevel="2" x14ac:dyDescent="0.2"/>
    <row r="909" hidden="1" outlineLevel="2" x14ac:dyDescent="0.2"/>
    <row r="910" hidden="1" outlineLevel="2" x14ac:dyDescent="0.2"/>
    <row r="911" hidden="1" outlineLevel="2" x14ac:dyDescent="0.2"/>
    <row r="912" hidden="1" outlineLevel="2" x14ac:dyDescent="0.2"/>
    <row r="913" hidden="1" outlineLevel="2" x14ac:dyDescent="0.2"/>
    <row r="914" hidden="1" outlineLevel="2" x14ac:dyDescent="0.2"/>
    <row r="915" hidden="1" outlineLevel="2" x14ac:dyDescent="0.2"/>
    <row r="916" hidden="1" outlineLevel="2" x14ac:dyDescent="0.2"/>
    <row r="917" hidden="1" outlineLevel="2" x14ac:dyDescent="0.2"/>
    <row r="918" hidden="1" outlineLevel="2" x14ac:dyDescent="0.2"/>
    <row r="919" hidden="1" outlineLevel="2" x14ac:dyDescent="0.2"/>
    <row r="920" hidden="1" outlineLevel="2" x14ac:dyDescent="0.2"/>
    <row r="921" hidden="1" outlineLevel="2" x14ac:dyDescent="0.2"/>
    <row r="922" hidden="1" outlineLevel="2" x14ac:dyDescent="0.2"/>
    <row r="923" hidden="1" outlineLevel="2" x14ac:dyDescent="0.2"/>
    <row r="924" hidden="1" outlineLevel="2" x14ac:dyDescent="0.2"/>
    <row r="925" hidden="1" outlineLevel="2" x14ac:dyDescent="0.2"/>
    <row r="926" hidden="1" outlineLevel="2" x14ac:dyDescent="0.2"/>
    <row r="927" hidden="1" outlineLevel="2" x14ac:dyDescent="0.2"/>
    <row r="928" hidden="1" outlineLevel="2" x14ac:dyDescent="0.2"/>
    <row r="929" hidden="1" outlineLevel="2" x14ac:dyDescent="0.2"/>
    <row r="930" hidden="1" outlineLevel="2" x14ac:dyDescent="0.2"/>
    <row r="931" hidden="1" outlineLevel="2" x14ac:dyDescent="0.2"/>
    <row r="932" hidden="1" outlineLevel="2" x14ac:dyDescent="0.2"/>
    <row r="933" hidden="1" outlineLevel="2" x14ac:dyDescent="0.2"/>
    <row r="934" hidden="1" outlineLevel="2" x14ac:dyDescent="0.2"/>
    <row r="935" hidden="1" outlineLevel="2" x14ac:dyDescent="0.2"/>
    <row r="936" hidden="1" outlineLevel="2" x14ac:dyDescent="0.2"/>
    <row r="937" hidden="1" outlineLevel="2" x14ac:dyDescent="0.2"/>
    <row r="938" hidden="1" outlineLevel="2" x14ac:dyDescent="0.2"/>
    <row r="939" hidden="1" outlineLevel="2" x14ac:dyDescent="0.2"/>
    <row r="940" hidden="1" outlineLevel="2" x14ac:dyDescent="0.2"/>
    <row r="941" hidden="1" outlineLevel="2" x14ac:dyDescent="0.2"/>
    <row r="942" hidden="1" outlineLevel="2" x14ac:dyDescent="0.2"/>
    <row r="943" hidden="1" outlineLevel="2" x14ac:dyDescent="0.2"/>
    <row r="944" hidden="1" outlineLevel="2" x14ac:dyDescent="0.2"/>
    <row r="945" hidden="1" outlineLevel="2" x14ac:dyDescent="0.2"/>
    <row r="946" hidden="1" outlineLevel="2" x14ac:dyDescent="0.2"/>
    <row r="947" hidden="1" outlineLevel="2" x14ac:dyDescent="0.2"/>
    <row r="948" hidden="1" outlineLevel="2" x14ac:dyDescent="0.2"/>
    <row r="949" hidden="1" outlineLevel="2" x14ac:dyDescent="0.2"/>
    <row r="950" hidden="1" outlineLevel="2" x14ac:dyDescent="0.2"/>
    <row r="951" hidden="1" outlineLevel="2" x14ac:dyDescent="0.2"/>
    <row r="952" hidden="1" outlineLevel="2" x14ac:dyDescent="0.2"/>
    <row r="953" hidden="1" outlineLevel="2" x14ac:dyDescent="0.2"/>
    <row r="954" hidden="1" outlineLevel="2" x14ac:dyDescent="0.2"/>
    <row r="955" hidden="1" outlineLevel="2" x14ac:dyDescent="0.2"/>
    <row r="956" hidden="1" outlineLevel="2" x14ac:dyDescent="0.2"/>
    <row r="957" hidden="1" outlineLevel="2" x14ac:dyDescent="0.2"/>
    <row r="958" hidden="1" outlineLevel="2" x14ac:dyDescent="0.2"/>
    <row r="959" hidden="1" outlineLevel="2" x14ac:dyDescent="0.2"/>
    <row r="960" hidden="1" outlineLevel="2" x14ac:dyDescent="0.2"/>
    <row r="961" hidden="1" outlineLevel="2" x14ac:dyDescent="0.2"/>
    <row r="962" hidden="1" outlineLevel="2" x14ac:dyDescent="0.2"/>
    <row r="963" hidden="1" outlineLevel="2" x14ac:dyDescent="0.2"/>
    <row r="964" hidden="1" outlineLevel="2" x14ac:dyDescent="0.2"/>
    <row r="965" hidden="1" outlineLevel="2" x14ac:dyDescent="0.2"/>
    <row r="966" hidden="1" outlineLevel="2" x14ac:dyDescent="0.2"/>
    <row r="967" hidden="1" outlineLevel="2" x14ac:dyDescent="0.2"/>
    <row r="968" hidden="1" outlineLevel="2" x14ac:dyDescent="0.2"/>
    <row r="969" hidden="1" outlineLevel="2" x14ac:dyDescent="0.2"/>
    <row r="970" hidden="1" outlineLevel="2" x14ac:dyDescent="0.2"/>
    <row r="971" hidden="1" outlineLevel="2" x14ac:dyDescent="0.2"/>
    <row r="972" hidden="1" outlineLevel="2" x14ac:dyDescent="0.2"/>
    <row r="973" hidden="1" outlineLevel="2" x14ac:dyDescent="0.2"/>
    <row r="974" hidden="1" outlineLevel="2" x14ac:dyDescent="0.2"/>
    <row r="975" hidden="1" outlineLevel="2" x14ac:dyDescent="0.2"/>
    <row r="976" hidden="1" outlineLevel="2" x14ac:dyDescent="0.2"/>
    <row r="977" hidden="1" outlineLevel="2" x14ac:dyDescent="0.2"/>
    <row r="978" hidden="1" outlineLevel="2" x14ac:dyDescent="0.2"/>
    <row r="979" hidden="1" outlineLevel="2" x14ac:dyDescent="0.2"/>
    <row r="980" hidden="1" outlineLevel="2" x14ac:dyDescent="0.2"/>
    <row r="981" hidden="1" outlineLevel="2" x14ac:dyDescent="0.2"/>
    <row r="982" hidden="1" outlineLevel="2" x14ac:dyDescent="0.2"/>
    <row r="983" hidden="1" outlineLevel="2" x14ac:dyDescent="0.2"/>
    <row r="984" hidden="1" outlineLevel="2" x14ac:dyDescent="0.2"/>
    <row r="985" hidden="1" outlineLevel="2" x14ac:dyDescent="0.2"/>
    <row r="986" hidden="1" outlineLevel="2" x14ac:dyDescent="0.2"/>
    <row r="987" hidden="1" outlineLevel="2" x14ac:dyDescent="0.2"/>
    <row r="988" hidden="1" outlineLevel="2" x14ac:dyDescent="0.2"/>
    <row r="989" hidden="1" outlineLevel="2" x14ac:dyDescent="0.2"/>
    <row r="990" hidden="1" outlineLevel="2" x14ac:dyDescent="0.2"/>
    <row r="991" hidden="1" outlineLevel="2" x14ac:dyDescent="0.2"/>
    <row r="992" hidden="1" outlineLevel="2" x14ac:dyDescent="0.2"/>
    <row r="993" hidden="1" outlineLevel="2" x14ac:dyDescent="0.2"/>
    <row r="994" hidden="1" outlineLevel="2" x14ac:dyDescent="0.2"/>
    <row r="995" hidden="1" outlineLevel="2" x14ac:dyDescent="0.2"/>
    <row r="996" hidden="1" outlineLevel="2" x14ac:dyDescent="0.2"/>
    <row r="997" hidden="1" outlineLevel="2" x14ac:dyDescent="0.2"/>
    <row r="998" hidden="1" outlineLevel="2" x14ac:dyDescent="0.2"/>
    <row r="999" hidden="1" outlineLevel="2" x14ac:dyDescent="0.2"/>
    <row r="1000" hidden="1" outlineLevel="2" x14ac:dyDescent="0.2"/>
    <row r="1001" hidden="1" outlineLevel="2" x14ac:dyDescent="0.2"/>
    <row r="1002" hidden="1" outlineLevel="2" x14ac:dyDescent="0.2"/>
    <row r="1003" hidden="1" outlineLevel="2" x14ac:dyDescent="0.2"/>
    <row r="1004" hidden="1" outlineLevel="2" x14ac:dyDescent="0.2"/>
    <row r="1005" hidden="1" outlineLevel="2" x14ac:dyDescent="0.2"/>
    <row r="1006" hidden="1" outlineLevel="2" x14ac:dyDescent="0.2"/>
    <row r="1007" hidden="1" outlineLevel="2" x14ac:dyDescent="0.2"/>
    <row r="1008" hidden="1" outlineLevel="2" x14ac:dyDescent="0.2"/>
    <row r="1009" hidden="1" outlineLevel="2" x14ac:dyDescent="0.2"/>
    <row r="1010" hidden="1" outlineLevel="2" x14ac:dyDescent="0.2"/>
    <row r="1011" hidden="1" outlineLevel="2" x14ac:dyDescent="0.2"/>
    <row r="1012" hidden="1" outlineLevel="2" x14ac:dyDescent="0.2"/>
    <row r="1013" hidden="1" outlineLevel="2" x14ac:dyDescent="0.2"/>
    <row r="1014" hidden="1" outlineLevel="2" x14ac:dyDescent="0.2"/>
    <row r="1015" hidden="1" outlineLevel="2" x14ac:dyDescent="0.2"/>
    <row r="1016" hidden="1" outlineLevel="2" x14ac:dyDescent="0.2"/>
    <row r="1017" hidden="1" outlineLevel="2" x14ac:dyDescent="0.2"/>
    <row r="1018" hidden="1" outlineLevel="2" x14ac:dyDescent="0.2"/>
    <row r="1019" hidden="1" outlineLevel="2" x14ac:dyDescent="0.2"/>
    <row r="1020" hidden="1" outlineLevel="2" x14ac:dyDescent="0.2"/>
    <row r="1021" hidden="1" outlineLevel="2" x14ac:dyDescent="0.2"/>
    <row r="1022" hidden="1" outlineLevel="2" x14ac:dyDescent="0.2"/>
  </sheetData>
  <sortState xmlns:xlrd2="http://schemas.microsoft.com/office/spreadsheetml/2017/richdata2" ref="C1027:C1047">
    <sortCondition ref="C1027:C1047"/>
  </sortState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Tests</vt:lpstr>
      <vt:lpstr>Params</vt:lpstr>
      <vt:lpstr>README</vt:lpstr>
      <vt:lpstr>Data--&gt;&gt;</vt:lpstr>
      <vt:lpstr>homepage</vt:lpstr>
      <vt:lpstr>Calcs --&gt;&gt;</vt:lpstr>
      <vt:lpstr>Retrieving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ruben andino</cp:lastModifiedBy>
  <dcterms:created xsi:type="dcterms:W3CDTF">2023-07-21T13:04:20Z</dcterms:created>
  <dcterms:modified xsi:type="dcterms:W3CDTF">2023-12-18T21:38:42Z</dcterms:modified>
</cp:coreProperties>
</file>