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L:\dtax\"/>
    </mc:Choice>
  </mc:AlternateContent>
  <xr:revisionPtr revIDLastSave="0" documentId="13_ncr:1_{D097970B-ADE3-48D5-8FAC-A41BDBD1A08A}" xr6:coauthVersionLast="47" xr6:coauthVersionMax="47" xr10:uidLastSave="{00000000-0000-0000-0000-000000000000}"/>
  <bookViews>
    <workbookView xWindow="23880" yWindow="-120" windowWidth="24240" windowHeight="13140" tabRatio="717" activeTab="6" xr2:uid="{00000000-000D-0000-FFFF-FFFF00000000}"/>
  </bookViews>
  <sheets>
    <sheet name="CAL_ISR_2012" sheetId="1" r:id="rId1"/>
    <sheet name="IETU" sheetId="2" r:id="rId2"/>
    <sheet name="IVA Moral-Emp-profes-Intermed" sheetId="3" r:id="rId3"/>
    <sheet name="IVA Moral" sheetId="7" r:id="rId4"/>
    <sheet name="IVA Arrendamiento" sheetId="4" r:id="rId5"/>
    <sheet name="IVA RIF" sheetId="5" r:id="rId6"/>
    <sheet name="Hoja1" sheetId="6" r:id="rId7"/>
    <sheet name="Imp hospedaje 22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8" l="1"/>
  <c r="B7" i="8"/>
  <c r="B4" i="8"/>
  <c r="B8" i="8" s="1"/>
  <c r="B14" i="8" l="1"/>
  <c r="B19" i="8" s="1"/>
  <c r="B17" i="8"/>
  <c r="B20" i="8" s="1"/>
  <c r="B15" i="8"/>
  <c r="B9" i="8"/>
  <c r="B10" i="8" s="1"/>
  <c r="B18" i="8" s="1"/>
  <c r="P42" i="7"/>
  <c r="O41" i="7"/>
  <c r="N41" i="7"/>
  <c r="O39" i="7" s="1"/>
  <c r="O42" i="7" s="1"/>
  <c r="P39" i="7" s="1"/>
  <c r="P41" i="7" s="1"/>
  <c r="BI9" i="1" l="1"/>
  <c r="BI8" i="1"/>
  <c r="BI10" i="1" l="1"/>
  <c r="BI11" i="1"/>
  <c r="M2" i="5" l="1"/>
  <c r="M1" i="5" s="1"/>
  <c r="M11" i="5"/>
  <c r="K13" i="5" s="1"/>
  <c r="M3" i="5"/>
  <c r="K19" i="5" s="1"/>
  <c r="N2" i="5"/>
  <c r="N1" i="5" s="1"/>
  <c r="K4" i="5"/>
  <c r="L2" i="5" s="1"/>
  <c r="N11" i="5" l="1"/>
  <c r="L3" i="5"/>
  <c r="K14" i="5" s="1"/>
  <c r="K17" i="5" s="1"/>
  <c r="K20" i="5" s="1"/>
  <c r="K21" i="5" s="1"/>
  <c r="N3" i="5"/>
  <c r="N4" i="5" s="1"/>
  <c r="AH60" i="1"/>
  <c r="AH55" i="1"/>
  <c r="AH57" i="1" s="1"/>
  <c r="M37" i="3" l="1"/>
  <c r="N35" i="3" s="1"/>
  <c r="N38" i="3" s="1"/>
  <c r="O35" i="3" s="1"/>
  <c r="O37" i="3" s="1"/>
  <c r="O38" i="3"/>
  <c r="N37" i="3"/>
  <c r="K40" i="2" l="1"/>
  <c r="K51" i="2" l="1"/>
  <c r="C34" i="3" l="1"/>
  <c r="C3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</author>
    <author>lupita.origel</author>
    <author>rodolfoahg@prodigy.net.mx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Estos ingresos se componen de Ingresos Tasa 10,11, 15 y 16 en la captura</t>
        </r>
      </text>
    </comment>
    <comment ref="AR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Si seleccionan que SI, entonces lo que hace es que multiplica el 35% por el ingreso del mes</t>
        </r>
      </text>
    </comment>
    <comment ref="I8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lupita.origel:</t>
        </r>
        <r>
          <rPr>
            <sz val="8"/>
            <color indexed="81"/>
            <rFont val="Tahoma"/>
            <family val="2"/>
          </rPr>
          <t xml:space="preserve">
Se debe capturar un digito despues el punto y cuatro decimales</t>
        </r>
      </text>
    </comment>
    <comment ref="AR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Si seleccionaron que NO a la deduccion opcional, aquí se captura las deducciones
</t>
        </r>
      </text>
    </comment>
    <comment ref="BA9" authorId="2" shapeId="0" xr:uid="{00000000-0006-0000-0000-000005000000}">
      <text>
        <r>
          <rPr>
            <sz val="9"/>
            <color indexed="81"/>
            <rFont val="Tahoma"/>
            <charset val="1"/>
          </rPr>
          <t xml:space="preserve">No se cual es K17
</t>
        </r>
      </text>
    </comment>
    <comment ref="AR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Si seleccionaron que SI a la deduccion opcional, aquí se coloca la cantidad resultante del 35%
</t>
        </r>
      </text>
    </comment>
    <comment ref="BA12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como el arrendamiento pero de manera Bimestral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Esta parte necesito explicartela, para ver si nos podemos ahorrar renglones</t>
        </r>
      </text>
    </comment>
    <comment ref="AE1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Tenemos que indicar si activamos esta parte, porque no en todos los estados aplica</t>
        </r>
      </text>
    </comment>
    <comment ref="AE2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Esta parte necesito explicartela, para ver si nos podemos ahorrar renglones</t>
        </r>
      </text>
    </comment>
    <comment ref="S2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Esta parte necesito explicartela, para ver si nos podemos ahorrar renglones</t>
        </r>
      </text>
    </comment>
    <comment ref="AE32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Esta parte necesito explicartela, para ver si nos podemos ahorrar renglones</t>
        </r>
      </text>
    </comment>
    <comment ref="I35" authorId="1" shapeId="0" xr:uid="{00000000-0006-0000-0000-00000D000000}">
      <text>
        <r>
          <rPr>
            <b/>
            <sz val="8"/>
            <color indexed="81"/>
            <rFont val="Tahoma"/>
            <family val="2"/>
          </rPr>
          <t>lupita.origel:</t>
        </r>
        <r>
          <rPr>
            <sz val="8"/>
            <color indexed="81"/>
            <rFont val="Tahoma"/>
            <family val="2"/>
          </rPr>
          <t xml:space="preserve">
Se debe capturar dos digitos, el punto y cuatro decimales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</author>
  </authors>
  <commentList>
    <comment ref="E5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En este calculo se tiene que aplicar en orden de acomodo, es decir, si U37 resulta mayor que 0, entonces se aplicará el primer acreditamiento hasta agotarlo, empezando del U38 y asi de manera ordenada y sucesiva hasta el U47. Es decir, si U37&lt;0, entonces aunque se hubiere capturado en los acreditamientos, a la hora del calculo, se mostrará en 0 (Cero).</t>
        </r>
      </text>
    </comment>
    <comment ref="F5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nos falto un reglon para: Acreditamiento por Retenciones de ISR
</t>
        </r>
      </text>
    </comment>
    <comment ref="E5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Misma situacion que U48, empezando con el U49 hasta u52</t>
        </r>
      </text>
    </comment>
    <comment ref="E6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Hay dos conceptos en los creditos fiscales que el Cpasystem lo tenemos en la captura pero en el calculo no se reflejan, que son:
- Deducciones fiscal de inversiones de 1998 al 2007
- Deduccion Credito fiscal Inventarios.
Estos conceptos, creo que debemos incluirlos como parte de la captura como U48 y U49, por lo que se incrementaria dos renglones mas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rodolfoahg@prodigy.net.mx</author>
  </authors>
  <commentList>
    <comment ref="D6" authorId="0" shapeId="0" xr:uid="{00000000-0006-0000-0300-000001000000}">
      <text>
        <r>
          <rPr>
            <sz val="9"/>
            <color indexed="81"/>
            <rFont val="Tahoma"/>
            <charset val="1"/>
          </rPr>
          <t xml:space="preserve">No se cual es K17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rodolfoahg@prodigy.net.mx</author>
  </authors>
  <commentList>
    <comment ref="H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Se captura de la siguiente manera 0.0000</t>
        </r>
      </text>
    </comment>
    <comment ref="H9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 xml:space="preserve">se captura en %
</t>
        </r>
      </text>
    </comment>
  </commentList>
</comments>
</file>

<file path=xl/sharedStrings.xml><?xml version="1.0" encoding="utf-8"?>
<sst xmlns="http://schemas.openxmlformats.org/spreadsheetml/2006/main" count="2722" uniqueCount="682">
  <si>
    <t>clave</t>
  </si>
  <si>
    <t>concepto</t>
  </si>
  <si>
    <t>I1</t>
  </si>
  <si>
    <t>Ingresos Gravados del Mes</t>
  </si>
  <si>
    <t>I2</t>
  </si>
  <si>
    <t>Ingresos Gravados Acumulados</t>
  </si>
  <si>
    <t>I3</t>
  </si>
  <si>
    <t>Coeficiente de Utilidad</t>
  </si>
  <si>
    <t>I4</t>
  </si>
  <si>
    <t>Utilidad Fiscal Estimada</t>
  </si>
  <si>
    <t>I5</t>
  </si>
  <si>
    <t>Perdida Fiscal</t>
  </si>
  <si>
    <t>I6</t>
  </si>
  <si>
    <t>Base Gravable</t>
  </si>
  <si>
    <t>I7</t>
  </si>
  <si>
    <t>Tasa de ISR</t>
  </si>
  <si>
    <t>I8</t>
  </si>
  <si>
    <t>Pago Provisional del Mes</t>
  </si>
  <si>
    <t>I9</t>
  </si>
  <si>
    <t>Pago Provisional del Mes Anterior</t>
  </si>
  <si>
    <t>I10</t>
  </si>
  <si>
    <t>Impuesto a Cargo</t>
  </si>
  <si>
    <t>I11</t>
  </si>
  <si>
    <t>Remanente del Pago Provisional del Mes</t>
  </si>
  <si>
    <t>I12</t>
  </si>
  <si>
    <t>Acumulado del Remanente de Pagos Provisionales</t>
  </si>
  <si>
    <t>I13</t>
  </si>
  <si>
    <t>ISR a Cargo</t>
  </si>
  <si>
    <t>I14</t>
  </si>
  <si>
    <t>Retenciones de ISR del Periodo</t>
  </si>
  <si>
    <t>I15</t>
  </si>
  <si>
    <t>I16</t>
  </si>
  <si>
    <t>Remanentes de Ret. de ISR  del Mes</t>
  </si>
  <si>
    <t>I17</t>
  </si>
  <si>
    <t>Cred. Fiscal IETU (cuando Negativo)</t>
  </si>
  <si>
    <t>I18</t>
  </si>
  <si>
    <t>I19</t>
  </si>
  <si>
    <t>IDE Efectivamente Pagado</t>
  </si>
  <si>
    <t>I20</t>
  </si>
  <si>
    <t>I21</t>
  </si>
  <si>
    <t>Remanente del IDE del Mes</t>
  </si>
  <si>
    <t>I22</t>
  </si>
  <si>
    <t>ISR Pagado en Exceso o Enterado</t>
  </si>
  <si>
    <t>I23</t>
  </si>
  <si>
    <t>I24</t>
  </si>
  <si>
    <t>INPC Mes Anterior del  Ultimo Conocido</t>
  </si>
  <si>
    <t>I25</t>
  </si>
  <si>
    <t>INPC Mes Anterior  cuando Debio Pagarse</t>
  </si>
  <si>
    <t>I26</t>
  </si>
  <si>
    <t>factor de Actualización</t>
  </si>
  <si>
    <t>I27</t>
  </si>
  <si>
    <t>ISR Propio de la Actividad Actualizado</t>
  </si>
  <si>
    <t>I28</t>
  </si>
  <si>
    <t>Actualizacion</t>
  </si>
  <si>
    <t>I29</t>
  </si>
  <si>
    <t>Tasa de Recargos por Moratorio</t>
  </si>
  <si>
    <t>I30</t>
  </si>
  <si>
    <t>No. Meses Trascurridos</t>
  </si>
  <si>
    <t>I31</t>
  </si>
  <si>
    <t>Tasa de Recargos Acumulada</t>
  </si>
  <si>
    <t>I32</t>
  </si>
  <si>
    <t>Recargos</t>
  </si>
  <si>
    <t>I33</t>
  </si>
  <si>
    <t>Total de Contribuciones</t>
  </si>
  <si>
    <t>I34</t>
  </si>
  <si>
    <t>Subsidio al Empleo del Mes</t>
  </si>
  <si>
    <t>I35</t>
  </si>
  <si>
    <t>Subsidio Acreditado</t>
  </si>
  <si>
    <t>I36</t>
  </si>
  <si>
    <t>I37</t>
  </si>
  <si>
    <t>Remanente de Subsidio al Empleo</t>
  </si>
  <si>
    <t>I38</t>
  </si>
  <si>
    <t>Credito al Salario Ejercicios anteriores</t>
  </si>
  <si>
    <t>I39</t>
  </si>
  <si>
    <t>Credito al Salario Acreditado</t>
  </si>
  <si>
    <t>I40</t>
  </si>
  <si>
    <t>I41</t>
  </si>
  <si>
    <t>Remanente del Credito al Salario</t>
  </si>
  <si>
    <t>U1</t>
  </si>
  <si>
    <t>INPC Ultimo Conocido</t>
  </si>
  <si>
    <t>U2</t>
  </si>
  <si>
    <t>INPC Dic /07</t>
  </si>
  <si>
    <t>U3</t>
  </si>
  <si>
    <t>Factor de Actualización</t>
  </si>
  <si>
    <t>U4</t>
  </si>
  <si>
    <t>Ingresos por Enajenación de Bienes Gravados</t>
  </si>
  <si>
    <t>U5</t>
  </si>
  <si>
    <t>Ingresos Exentos por Enajenación de Bienes</t>
  </si>
  <si>
    <t>U6</t>
  </si>
  <si>
    <t>Ingresos por Prestación de Servicios Gravados</t>
  </si>
  <si>
    <t>U7</t>
  </si>
  <si>
    <t>Ingresos Exentos por Prestación de Servicios</t>
  </si>
  <si>
    <t>U8</t>
  </si>
  <si>
    <t>Ingresos por Uso o Goce Temporal de Bienes Gravado</t>
  </si>
  <si>
    <t>U9</t>
  </si>
  <si>
    <t>Ingresos Exentos por Uso o Goce Temporal de Bienes</t>
  </si>
  <si>
    <t>U10</t>
  </si>
  <si>
    <t>Otros Ingresos</t>
  </si>
  <si>
    <t>U11</t>
  </si>
  <si>
    <t>U12</t>
  </si>
  <si>
    <t>Deduccion por Adquisiciones de Bienes</t>
  </si>
  <si>
    <t>U13</t>
  </si>
  <si>
    <t>Deduccion por Servicios Independientes</t>
  </si>
  <si>
    <t>U14</t>
  </si>
  <si>
    <t>Deduccion por el Uso o Goce Temporal de Bienes</t>
  </si>
  <si>
    <t>U15</t>
  </si>
  <si>
    <t>Deduccion por Contribuciones a Cargo (Exepto ISR,</t>
  </si>
  <si>
    <t>U16</t>
  </si>
  <si>
    <t>Deduccion por Erogaciones de Aprovechamientos</t>
  </si>
  <si>
    <t>U17</t>
  </si>
  <si>
    <t>Deduccion de Indemnizaciones por Daños y Perjuicio</t>
  </si>
  <si>
    <t>U18</t>
  </si>
  <si>
    <t>Deduccion por Premios Pagados en Efectivo</t>
  </si>
  <si>
    <t>U19</t>
  </si>
  <si>
    <t>Deduccion por Donativos</t>
  </si>
  <si>
    <t>U20</t>
  </si>
  <si>
    <t>Deduccion de Perdidas por Creditos incobrables y c</t>
  </si>
  <si>
    <t>U21</t>
  </si>
  <si>
    <t>Deduccion de Inversiones (Activo Fijo)</t>
  </si>
  <si>
    <t>U22</t>
  </si>
  <si>
    <t>Deduccion de Reservas Vinculadas o Preventivas Glo</t>
  </si>
  <si>
    <t>U23</t>
  </si>
  <si>
    <t>Deduccion por Perdida por Creditos Incobrables (Si</t>
  </si>
  <si>
    <t>U24</t>
  </si>
  <si>
    <t>Deduccion Adicional por Inversiones (Sep-Dic-07)</t>
  </si>
  <si>
    <t>U25</t>
  </si>
  <si>
    <t>Otras Deducciones Autorizadas</t>
  </si>
  <si>
    <t>U26</t>
  </si>
  <si>
    <t>Total de Deducciones Autorizadas</t>
  </si>
  <si>
    <t>U27</t>
  </si>
  <si>
    <t>Base para IETU</t>
  </si>
  <si>
    <t>U28</t>
  </si>
  <si>
    <t>Tasa de IETU</t>
  </si>
  <si>
    <t>U29</t>
  </si>
  <si>
    <t>U30</t>
  </si>
  <si>
    <t>Credito Fiscal por Deducciones Mayores a los Ingre</t>
  </si>
  <si>
    <t>U31</t>
  </si>
  <si>
    <t>Credito Fiscal de Sueldos y Salarios Gravados</t>
  </si>
  <si>
    <t>U32</t>
  </si>
  <si>
    <t>Credito Fiscal de Seguridad Social Patronal</t>
  </si>
  <si>
    <t>U33</t>
  </si>
  <si>
    <t>Credito Fiscal por Inversiones (1998 a 2007)</t>
  </si>
  <si>
    <t>U34</t>
  </si>
  <si>
    <t>Credito Fiscal de Inventarios</t>
  </si>
  <si>
    <t>U35</t>
  </si>
  <si>
    <t>Credito Fiscal de Deduccion Inmediata / Perdidas F</t>
  </si>
  <si>
    <t>U36</t>
  </si>
  <si>
    <t>Credito Fiscal sobre Perdidas Fiscales (Regimen Si</t>
  </si>
  <si>
    <t>U37</t>
  </si>
  <si>
    <t>Credito Fiscal por Enajenaciones a Plazos</t>
  </si>
  <si>
    <t>U38</t>
  </si>
  <si>
    <t>Acreditamiento de PP de ISR Efectivamente Pagados</t>
  </si>
  <si>
    <t>U39</t>
  </si>
  <si>
    <t>Acreditamiento de ISR Retenido</t>
  </si>
  <si>
    <t>U40</t>
  </si>
  <si>
    <t>Acreditamiento de PP de ISR Efec. Pag. a la Contro</t>
  </si>
  <si>
    <t>U41</t>
  </si>
  <si>
    <t>U42</t>
  </si>
  <si>
    <t>Acrediitamiento para Emp. Maq. del Periodo que Dec</t>
  </si>
  <si>
    <t>U43</t>
  </si>
  <si>
    <t>Acreditamiento  de PP de IETU Efectivamente Pagado</t>
  </si>
  <si>
    <t>U44</t>
  </si>
  <si>
    <t>Otras Cantidades a Cargo del Contribuyente</t>
  </si>
  <si>
    <t>U45</t>
  </si>
  <si>
    <t>Otras Cantidades a Favor del Contribuyente</t>
  </si>
  <si>
    <t>U46</t>
  </si>
  <si>
    <t>IETU a Cargo</t>
  </si>
  <si>
    <t>U47</t>
  </si>
  <si>
    <t>INPC Anterior al Ultimo Conocido</t>
  </si>
  <si>
    <t>U48</t>
  </si>
  <si>
    <t>INPC Anterior que Debio Pagarse</t>
  </si>
  <si>
    <t>U49</t>
  </si>
  <si>
    <t>U50</t>
  </si>
  <si>
    <t>IETU Actualizado</t>
  </si>
  <si>
    <t>U51</t>
  </si>
  <si>
    <t>Actualización</t>
  </si>
  <si>
    <t>U52</t>
  </si>
  <si>
    <t>Tasa de Recargos Por Mora</t>
  </si>
  <si>
    <t>U53</t>
  </si>
  <si>
    <t>Por No. De Meses Transcurridos</t>
  </si>
  <si>
    <t>U54</t>
  </si>
  <si>
    <t>U55</t>
  </si>
  <si>
    <t>U56</t>
  </si>
  <si>
    <t>V1</t>
  </si>
  <si>
    <t>IVA Trasladado</t>
  </si>
  <si>
    <t>V2</t>
  </si>
  <si>
    <t>IVA Acreditable</t>
  </si>
  <si>
    <t>V3</t>
  </si>
  <si>
    <t>IVA a Cargo despues de Acreditable</t>
  </si>
  <si>
    <t>V4</t>
  </si>
  <si>
    <t>IVA a Favor despues de Acreditable</t>
  </si>
  <si>
    <t>V5</t>
  </si>
  <si>
    <t>IVA Retenido por Terceros del Periodo</t>
  </si>
  <si>
    <t>V6</t>
  </si>
  <si>
    <t>IVA a Cargo despues de Retenido por Terceros</t>
  </si>
  <si>
    <t>V7</t>
  </si>
  <si>
    <t>IVA a Favor despues de Retenido por Terceros</t>
  </si>
  <si>
    <t>V8</t>
  </si>
  <si>
    <t>IVA a Favor de Ejercicios Anteriores</t>
  </si>
  <si>
    <t>V9</t>
  </si>
  <si>
    <t>IVA a Cargo despues de Ejercicios Anteriores</t>
  </si>
  <si>
    <t>V10</t>
  </si>
  <si>
    <t>IVA a Favor despues de Ejercicios Anteriores</t>
  </si>
  <si>
    <t>V11</t>
  </si>
  <si>
    <t>A  Favor de Periodos Anteriores</t>
  </si>
  <si>
    <t>V12</t>
  </si>
  <si>
    <t>A Cargo despues de Periodos anteriores</t>
  </si>
  <si>
    <t>V13</t>
  </si>
  <si>
    <t>A Favor despues de Periodos anteriores</t>
  </si>
  <si>
    <t>V14</t>
  </si>
  <si>
    <t>IVA pagado en Exceso</t>
  </si>
  <si>
    <t>V15</t>
  </si>
  <si>
    <t>Iva a Cargo despues del Pago en Exceso</t>
  </si>
  <si>
    <t>V16</t>
  </si>
  <si>
    <t>Iva a favor despues del Pago en Exceso</t>
  </si>
  <si>
    <t>V17</t>
  </si>
  <si>
    <t>V18</t>
  </si>
  <si>
    <t>V19</t>
  </si>
  <si>
    <t>Factor de Actualizacion</t>
  </si>
  <si>
    <t>V20</t>
  </si>
  <si>
    <t>IVA propio de la Actividad actualizado</t>
  </si>
  <si>
    <t>V21</t>
  </si>
  <si>
    <t>V22</t>
  </si>
  <si>
    <t>V23</t>
  </si>
  <si>
    <t>V24</t>
  </si>
  <si>
    <t>V25</t>
  </si>
  <si>
    <t>V26</t>
  </si>
  <si>
    <t>ACTUAL</t>
  </si>
  <si>
    <t>NUEVO</t>
  </si>
  <si>
    <t>I42</t>
  </si>
  <si>
    <t>I43</t>
  </si>
  <si>
    <t>Inventario Acumulable</t>
  </si>
  <si>
    <t>Anticipos y Rendimientos Distribuidos en el Periodo</t>
  </si>
  <si>
    <t>Perdidas Fiscales</t>
  </si>
  <si>
    <t>Estimulo Fiscal por Deduccion Inmediata</t>
  </si>
  <si>
    <t>Estimulo Fiscal por PTU</t>
  </si>
  <si>
    <t>Deduccion Adicional del Fomento al Primer Empleo</t>
  </si>
  <si>
    <t>Reducciones</t>
  </si>
  <si>
    <t>Diferencia a Cargo</t>
  </si>
  <si>
    <t>IEPS Acreditable</t>
  </si>
  <si>
    <t>Impuesto Correspondiente a la Participacion Consolidable</t>
  </si>
  <si>
    <t>Porcentaje de Participacion Consolidable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</si>
  <si>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</si>
  <si>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</si>
  <si>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</si>
  <si>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</si>
  <si>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</si>
  <si>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</si>
  <si>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</si>
  <si>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</si>
  <si>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</si>
  <si>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</si>
  <si>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</si>
  <si>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Captura</t>
  </si>
  <si>
    <t>U57</t>
  </si>
  <si>
    <t>U58</t>
  </si>
  <si>
    <t>Total de Ingresos Gravados del mes</t>
  </si>
  <si>
    <t>Total de Ingresos Gravados Acumulados</t>
  </si>
  <si>
    <t>Total de Deducciones Autorizadas del mes</t>
  </si>
  <si>
    <t>Total de Deducciones Autorizadas Acumuladas</t>
  </si>
  <si>
    <t>Compras y/o Gastos 16%</t>
  </si>
  <si>
    <t>Compras y/o Gastos 11%</t>
  </si>
  <si>
    <t>Pagos por importacion al 16%</t>
  </si>
  <si>
    <t>Pagos por importacion al 11%</t>
  </si>
  <si>
    <t>Pagos por importacion al 15%</t>
  </si>
  <si>
    <t>Pagos por importacion al 10%</t>
  </si>
  <si>
    <t>Compras y/o Gastos 0%</t>
  </si>
  <si>
    <t>Total IVA Acreditable por importacion al 16%</t>
  </si>
  <si>
    <t>Total IVA Acreditable al 11%</t>
  </si>
  <si>
    <t>Total IVA Acreditable al 16%</t>
  </si>
  <si>
    <t>Total IVA Acreditable por importacion al 11%</t>
  </si>
  <si>
    <t>Total IVA Acreditable por importacion al 15%</t>
  </si>
  <si>
    <t>Total IVA Acreditable por importacion al 10%</t>
  </si>
  <si>
    <t>Total IVA Acreditable</t>
  </si>
  <si>
    <t>NUEVO Personas Morales</t>
  </si>
  <si>
    <t>Ingresos del Periodo</t>
  </si>
  <si>
    <t>total Ingresos</t>
  </si>
  <si>
    <t>Ingresos exentos</t>
  </si>
  <si>
    <t>Suma de las Deducciones Autorizadas del meses Anteriores</t>
  </si>
  <si>
    <t>Ingresos Gravados del meses anteriores</t>
  </si>
  <si>
    <t>Deducciones Autorizadas</t>
  </si>
  <si>
    <t>Deduccion del Impuesto local o celular</t>
  </si>
  <si>
    <t>Deducciones de Inversiones (proporcional)</t>
  </si>
  <si>
    <t>Total de Deducciones</t>
  </si>
  <si>
    <t>Estimulo fiscal por PTU</t>
  </si>
  <si>
    <t>NUEVO Personas Fisicas, Empresarial Y Profesional</t>
  </si>
  <si>
    <t>Tabla</t>
  </si>
  <si>
    <t>Base Gravable del Pago Provisional</t>
  </si>
  <si>
    <t>NUEVO Personas Fisicas, Regimen Intermedio</t>
  </si>
  <si>
    <t>Impuesto Determinado del Periodo a la Entidad Federativa</t>
  </si>
  <si>
    <t>Pagos Provisionales Efectuados con Anterioridad a la Entidad Federativa</t>
  </si>
  <si>
    <t>Pago Mensual a Efectuar a la Entidad Federativa</t>
  </si>
  <si>
    <t>Impuesto a Cargo de la Federacion</t>
  </si>
  <si>
    <t>i2*i3</t>
  </si>
  <si>
    <t>i11*112</t>
  </si>
  <si>
    <t>i13-i14</t>
  </si>
  <si>
    <t>Mismo Dtax</t>
  </si>
  <si>
    <t xml:space="preserve">i4+i5-i6-i7-i8-i9-i10 </t>
  </si>
  <si>
    <t>i24+i25-i26</t>
  </si>
  <si>
    <t>i27-i28-i29</t>
  </si>
  <si>
    <t>Solo informativo</t>
  </si>
  <si>
    <t>I55</t>
  </si>
  <si>
    <t>I56</t>
  </si>
  <si>
    <t>K6</t>
  </si>
  <si>
    <t>K11</t>
  </si>
  <si>
    <t>K9</t>
  </si>
  <si>
    <t>K7</t>
  </si>
  <si>
    <t>K1+k2</t>
  </si>
  <si>
    <t>sub_emp.k2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</si>
  <si>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</si>
  <si>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</si>
  <si>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</si>
  <si>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</si>
  <si>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</si>
  <si>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</si>
  <si>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</si>
  <si>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</si>
  <si>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</si>
  <si>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</si>
  <si>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</si>
  <si>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</si>
  <si>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</si>
  <si>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</si>
  <si>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</si>
  <si>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</si>
  <si>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sub_emp.k1</t>
  </si>
  <si>
    <t>sub_emp. X mes</t>
  </si>
  <si>
    <t>New</t>
  </si>
  <si>
    <t>Old</t>
  </si>
  <si>
    <t>Operation</t>
  </si>
  <si>
    <t>Concept</t>
  </si>
  <si>
    <t>K2</t>
  </si>
  <si>
    <t>K3</t>
  </si>
  <si>
    <t>K10</t>
  </si>
  <si>
    <t>K12</t>
  </si>
  <si>
    <t>K13</t>
  </si>
  <si>
    <t>K14</t>
  </si>
  <si>
    <t>Suma I1 de los meses anteriores</t>
  </si>
  <si>
    <t>i4+i5+i6+i7</t>
  </si>
  <si>
    <t>i3-i9-i10-i11i-12</t>
  </si>
  <si>
    <t>i23+i24-i25</t>
  </si>
  <si>
    <t>i26-i27</t>
  </si>
  <si>
    <t>K5</t>
  </si>
  <si>
    <t>I1+I2</t>
  </si>
  <si>
    <t>Suma i6 + i5 de los meses anteriores</t>
  </si>
  <si>
    <t>Suma i1+i2 de los meses anteriores</t>
  </si>
  <si>
    <t>K1</t>
  </si>
  <si>
    <t>K4</t>
  </si>
  <si>
    <t>K8</t>
  </si>
  <si>
    <t>K1+K2+K4</t>
  </si>
  <si>
    <t xml:space="preserve">TABLA CAL_ISR </t>
  </si>
  <si>
    <t>concept</t>
  </si>
  <si>
    <t>i21-i22</t>
  </si>
  <si>
    <t>L</t>
  </si>
  <si>
    <t>Format</t>
  </si>
  <si>
    <t>Deducciones autorizadas del mes</t>
  </si>
  <si>
    <t>Deducciones autorizadas acumuladas</t>
  </si>
  <si>
    <t>Perdidas Fiscal por aplicar</t>
  </si>
  <si>
    <t>i13*5%</t>
  </si>
  <si>
    <t>I28+I29-I30</t>
  </si>
  <si>
    <t>K15</t>
  </si>
  <si>
    <t>K16</t>
  </si>
  <si>
    <t>K17</t>
  </si>
  <si>
    <t>i14-i15+i16-i17</t>
  </si>
  <si>
    <t>NUEVO Personas Fisicas, Arrendamiento</t>
  </si>
  <si>
    <t xml:space="preserve">Indicar si es deduccion Opcional </t>
  </si>
  <si>
    <t>Deducciones Opcional</t>
  </si>
  <si>
    <t>SI / NO</t>
  </si>
  <si>
    <t>i2*35%</t>
  </si>
  <si>
    <t>Impuesto Predial</t>
  </si>
  <si>
    <t>i2-i3-i4-i5-i6-i7</t>
  </si>
  <si>
    <t>i11+i12-i13</t>
  </si>
  <si>
    <t xml:space="preserve">k1 </t>
  </si>
  <si>
    <t>Mismo Dtax con I13</t>
  </si>
  <si>
    <t>Mismo Dtax - I18</t>
  </si>
  <si>
    <t>Pre</t>
  </si>
  <si>
    <t>opcion</t>
  </si>
  <si>
    <t>Si No</t>
  </si>
  <si>
    <t>Si Si</t>
  </si>
  <si>
    <t>Pago Provisional</t>
  </si>
  <si>
    <t>v1*16%</t>
  </si>
  <si>
    <t>v2*11%</t>
  </si>
  <si>
    <t>v3*16%</t>
  </si>
  <si>
    <t>v4*11%</t>
  </si>
  <si>
    <t>v8+v9+v10+v11+v12+v13</t>
  </si>
  <si>
    <t>IVA Trasladado al 16%</t>
  </si>
  <si>
    <t>Valor de los Actos o Actavidades Gravados al 11%</t>
  </si>
  <si>
    <t>IVA Trasladado al 11%</t>
  </si>
  <si>
    <t>Valor de los Actos o Actavidades Gravados al 15%</t>
  </si>
  <si>
    <t>IVA Trasladado al 15%</t>
  </si>
  <si>
    <t>Valor de los Actos o Actavidades Gravados al 10%</t>
  </si>
  <si>
    <t>IVA Trasladado al 10%</t>
  </si>
  <si>
    <t>Valor de los Actos o Actavidades Gravados al 0%</t>
  </si>
  <si>
    <t>Suma de las Actividades Gravadas</t>
  </si>
  <si>
    <t>Valor de los Actos o Actavidades Excentos</t>
  </si>
  <si>
    <t>Total IVA Trasladado</t>
  </si>
  <si>
    <t>V27</t>
  </si>
  <si>
    <t>IVA Retenido</t>
  </si>
  <si>
    <t>Otros afectos al IVA</t>
  </si>
  <si>
    <t>V28</t>
  </si>
  <si>
    <t>V29</t>
  </si>
  <si>
    <t>si(v26&gt;(v27+v28),0)</t>
  </si>
  <si>
    <t>Cantidad a Cargo</t>
  </si>
  <si>
    <t>V30</t>
  </si>
  <si>
    <t>si(v26&lt;(v27+v28),0)</t>
  </si>
  <si>
    <t>Saldo a Favor</t>
  </si>
  <si>
    <t>V31</t>
  </si>
  <si>
    <t>V32</t>
  </si>
  <si>
    <t>V33</t>
  </si>
  <si>
    <t>V34</t>
  </si>
  <si>
    <t>V35</t>
  </si>
  <si>
    <t>Acreditamiento de Saldos a Favor de Periodos Anteriores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</si>
  <si>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</si>
  <si>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</si>
  <si>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</si>
  <si>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</si>
  <si>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</si>
  <si>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</si>
  <si>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</si>
  <si>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</si>
  <si>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</si>
  <si>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</si>
  <si>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</si>
  <si>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V36+V41+V45</t>
  </si>
  <si>
    <t>k17</t>
  </si>
  <si>
    <t>CLAVE</t>
  </si>
  <si>
    <t>EXPRESION</t>
  </si>
  <si>
    <t>DESCRIPCION</t>
  </si>
  <si>
    <t>v5*15%</t>
  </si>
  <si>
    <t>v6*10%</t>
  </si>
  <si>
    <t>Pago Provisional del Mes "Art 127 LISR"</t>
  </si>
  <si>
    <t>v15*.16</t>
  </si>
  <si>
    <t>v17*.11</t>
  </si>
  <si>
    <t>v19*.15</t>
  </si>
  <si>
    <t>v11*.10</t>
  </si>
  <si>
    <t>v15+17+v19+v21+v23</t>
  </si>
  <si>
    <t>V16+V18+V20+V22</t>
  </si>
  <si>
    <t>Valor de los Actos o Actividades Gravados al 16%</t>
  </si>
  <si>
    <t>v14</t>
  </si>
  <si>
    <t>si(v33&gt;0,v33-v35,0)</t>
  </si>
  <si>
    <t>Mismo Dtax tomando  v36</t>
  </si>
  <si>
    <t>29 valor1</t>
  </si>
  <si>
    <t>30 valor2</t>
  </si>
  <si>
    <t>SI(C29&gt;0,SI(C32&gt;C29+C31,0,C29+C31-C32),SI(C31&gt;C30+C32,C31-(C30+C32),0))</t>
  </si>
  <si>
    <t>%</t>
  </si>
  <si>
    <t>SI(C30&gt;0,SI(C31&gt;C30+C32,0,C30+C32-C31),SI(C32&gt;C29+C31,C32-(C29+C31),0))</t>
  </si>
  <si>
    <t>valor1  29</t>
  </si>
  <si>
    <t>valor2  30</t>
  </si>
  <si>
    <t>valor3  31</t>
  </si>
  <si>
    <t>valor4  32</t>
  </si>
  <si>
    <t>U11+U12 ant</t>
  </si>
  <si>
    <t>ING_1</t>
  </si>
  <si>
    <t>ING_2</t>
  </si>
  <si>
    <t>ING_3</t>
  </si>
  <si>
    <t>ING_4</t>
  </si>
  <si>
    <t>ING_5</t>
  </si>
  <si>
    <t>ING_6</t>
  </si>
  <si>
    <t>ING_7</t>
  </si>
  <si>
    <t>DED_1</t>
  </si>
  <si>
    <t>DED_2</t>
  </si>
  <si>
    <t>DED_3</t>
  </si>
  <si>
    <t>DED_4</t>
  </si>
  <si>
    <t>DED_5</t>
  </si>
  <si>
    <t>DED_6</t>
  </si>
  <si>
    <t>DED_7</t>
  </si>
  <si>
    <t>DED_8</t>
  </si>
  <si>
    <t>DED_9</t>
  </si>
  <si>
    <t>DED_10</t>
  </si>
  <si>
    <t>DED_11</t>
  </si>
  <si>
    <t>DED_12</t>
  </si>
  <si>
    <t>DED_13</t>
  </si>
  <si>
    <t>DED_14</t>
  </si>
  <si>
    <t>DED_15</t>
  </si>
  <si>
    <t>DED_16</t>
  </si>
  <si>
    <t>DED_17</t>
  </si>
  <si>
    <t>DED_18</t>
  </si>
  <si>
    <t>DED_19</t>
  </si>
  <si>
    <t>DED_20</t>
  </si>
  <si>
    <t>Quitas, Condonaciones, Bonificaciones y Desc. s/ Cartera de Creditos</t>
  </si>
  <si>
    <t>Seguro de Vida y Seguro de Pensiones</t>
  </si>
  <si>
    <t>Dev, Desctos., o Bonificaciones Sobre Ingresos</t>
  </si>
  <si>
    <t>Pago Instituciones de Seguros y Fianzas</t>
  </si>
  <si>
    <t>Creación o Incremento de Reservas de Riesgos Catastroficos (aseguradoras)</t>
  </si>
  <si>
    <t>Operaciones con Público en General (Cuentas y Documentos por Pagar)</t>
  </si>
  <si>
    <t>Demas Deducciones Autorizadas</t>
  </si>
  <si>
    <t>CRED_1</t>
  </si>
  <si>
    <t>CRED_2</t>
  </si>
  <si>
    <t>CRED_3</t>
  </si>
  <si>
    <t>CRED_4</t>
  </si>
  <si>
    <t>CRED_5</t>
  </si>
  <si>
    <t>CRED_6</t>
  </si>
  <si>
    <t>CRED_7</t>
  </si>
  <si>
    <t>CRED_8</t>
  </si>
  <si>
    <t>CRED_9</t>
  </si>
  <si>
    <t>CRED_10</t>
  </si>
  <si>
    <t>Credito Fiscal por Deducciones Mayores a los Ingresos</t>
  </si>
  <si>
    <t>Credito Fiscal sobre Perdidas Fiscales (Regimen Simplicado)</t>
  </si>
  <si>
    <t>Credito Fiscal de Deduccion Inmediata / Perdidas Fiscales</t>
  </si>
  <si>
    <t>Enajenacion de Bienes a plazos</t>
  </si>
  <si>
    <t>Dededuccines Credito Fiscal Inventarios</t>
  </si>
  <si>
    <t>Deducciones Credito Fiscal Inversiones (1998 a 2007)</t>
  </si>
  <si>
    <t>OTROS_1</t>
  </si>
  <si>
    <t>OTROS_2</t>
  </si>
  <si>
    <t>OTROS_3</t>
  </si>
  <si>
    <t>OTROS_4</t>
  </si>
  <si>
    <t>U59</t>
  </si>
  <si>
    <t>U60</t>
  </si>
  <si>
    <t>U61</t>
  </si>
  <si>
    <t>U62</t>
  </si>
  <si>
    <t>U63</t>
  </si>
  <si>
    <t>U4+U6+U8+U10</t>
  </si>
  <si>
    <t>u13 .. U32</t>
  </si>
  <si>
    <t>u33+u34 ant</t>
  </si>
  <si>
    <t>u34&gt;0,0,u12-u34</t>
  </si>
  <si>
    <t>u35*u36</t>
  </si>
  <si>
    <t>Calcula Igual que cpasystem</t>
  </si>
  <si>
    <t>Captura * u36 + el anterior</t>
  </si>
  <si>
    <t>Captura + el anterior</t>
  </si>
  <si>
    <t>Captura * 6% /12*i*u36 * FA</t>
  </si>
  <si>
    <t>Captura * 5% /12*i*u36 * FA</t>
  </si>
  <si>
    <t>si u37&gt;0, u37-Captura * u36 hasta el monto que requerido</t>
  </si>
  <si>
    <t>((ded_13/36)*mes)*U3</t>
  </si>
  <si>
    <t>Acreditamiento para Emp. Maq. del Periodo que Dec</t>
  </si>
  <si>
    <t>SI(MES=Ene,  V34+K17,  SI(V35+V34 &gt; V33, V35+V34-V33, 0)</t>
  </si>
  <si>
    <t>Saldos a Favor de Periodos Anteriores</t>
  </si>
  <si>
    <t>Remanante de saldo a favor</t>
  </si>
  <si>
    <t>ENE</t>
  </si>
  <si>
    <t>FEB</t>
  </si>
  <si>
    <t>MAR</t>
  </si>
  <si>
    <t>v47</t>
  </si>
  <si>
    <t>v48</t>
  </si>
  <si>
    <t>Si(mes=ene,K17,V37 mes ant)</t>
  </si>
  <si>
    <t>Si(v33&gt;0,si(V35&gt;v33,v33,v35) ,0)</t>
  </si>
  <si>
    <t>si(34+35-33</t>
  </si>
  <si>
    <t>i5+i6+i7+I8</t>
  </si>
  <si>
    <t>Actualizacion Entidad federativa</t>
  </si>
  <si>
    <t>Recargos Entidad federativa</t>
  </si>
  <si>
    <t>(i18*i41) - i18</t>
  </si>
  <si>
    <t>i18*i41*i46</t>
  </si>
  <si>
    <t>I57</t>
  </si>
  <si>
    <t>I58</t>
  </si>
  <si>
    <t>54/55</t>
  </si>
  <si>
    <t>Acreditamiento por Retenciones de ISR</t>
  </si>
  <si>
    <t>Captura ISR</t>
  </si>
  <si>
    <t>A Cargo</t>
  </si>
  <si>
    <t>A Favor</t>
  </si>
  <si>
    <t>si(v1&gt;(v2+v3),v1-(v2+v3),0)</t>
  </si>
  <si>
    <t>si(v1&lt;(v2+v3),(v2+v3)-v1,0)</t>
  </si>
  <si>
    <t>Compras y/o Gastos</t>
  </si>
  <si>
    <t>Ingresos por ventas al publico en general</t>
  </si>
  <si>
    <t>Ingresos facturados clientes individuales tasa 16%</t>
  </si>
  <si>
    <t>Ingresos facturados clientes individuales tasa 0%</t>
  </si>
  <si>
    <t>Compras y gastos pagados a la tasa 0%</t>
  </si>
  <si>
    <t>IVA Cobrado</t>
  </si>
  <si>
    <t>IVA a Cargo</t>
  </si>
  <si>
    <t>IVA a Favor</t>
  </si>
  <si>
    <t>IVA a Favor de Periodos Anteriores</t>
  </si>
  <si>
    <t>IVA a Pagar</t>
  </si>
  <si>
    <t>SI(MES=Ene,  V5+K17,  SI(V6+V5 &gt; V4, V6+V5-V4, 0)</t>
  </si>
  <si>
    <t>si(v4&gt;0,v4-v6,0)</t>
  </si>
  <si>
    <t>v2*16%</t>
  </si>
  <si>
    <t>NUEVO Personas Fisicas, RIF</t>
  </si>
  <si>
    <t>Ingresos cobrados</t>
  </si>
  <si>
    <t>Compras y gastos pagados</t>
  </si>
  <si>
    <t>Diferencia por gastos mayores a ingresos</t>
  </si>
  <si>
    <t>Diferencia de gastos mayores a ingresos de periodos anteriores</t>
  </si>
  <si>
    <t>Utilidad</t>
  </si>
  <si>
    <t>ISR determinado</t>
  </si>
  <si>
    <t>Porcentaje de Reduccion</t>
  </si>
  <si>
    <t>Reduccion</t>
  </si>
  <si>
    <t>ISR a Pagar</t>
  </si>
  <si>
    <t>Total de aplicaciones</t>
  </si>
  <si>
    <t>Cantidad a Pagar</t>
  </si>
  <si>
    <t>si(I2&gt;I1,I2-I1,0)</t>
  </si>
  <si>
    <t xml:space="preserve">Mismo Dtax </t>
  </si>
  <si>
    <t>NOTA: a) EL RIF se calcula BIMESTRAL, por ende todos los impuestos tambien</t>
  </si>
  <si>
    <t>b) Necesito determinar la parte de la proporcion, por que el sistema del SAT hace otro calculo</t>
  </si>
  <si>
    <t>Proporcion Utilizada Conforme a la LIVA</t>
  </si>
  <si>
    <t>IVA por venta al publico en general</t>
  </si>
  <si>
    <t>Porcentaje Reduccion</t>
  </si>
  <si>
    <t>Pendiente</t>
  </si>
  <si>
    <t>v4*16% y le afecta la proporcion</t>
  </si>
  <si>
    <t>si(v10&lt;(v7+v11),(v7+v11)-v10,0)</t>
  </si>
  <si>
    <t>si(v10&gt;(v7+v11),v10-(v7+v11),0)</t>
  </si>
  <si>
    <t>Compras y Gastos Pagados con Tasa 16%</t>
  </si>
  <si>
    <t>Si(mes=ene,K9,V16 mes ant)</t>
  </si>
  <si>
    <t>Si(v13&gt;0,si(V14&gt;v13,v13,V14) ,0)</t>
  </si>
  <si>
    <t>si(V12+V14-13&gt;v12,V12+V14-13,0)</t>
  </si>
  <si>
    <t>tablas de ISR</t>
  </si>
  <si>
    <t>si(v13&gt;0,v13-v15,0)</t>
  </si>
  <si>
    <t>si(I1&gt;(I2+I4),I1-(I2+I4),0)</t>
  </si>
  <si>
    <t>Remanente de diferencias de gastos mayores</t>
  </si>
  <si>
    <t>SI(1er.bim.,0,i3 mes ant &lt; i1-i2, (i1-i2)-i3,i1-i2)</t>
  </si>
  <si>
    <t>I7*I8</t>
  </si>
  <si>
    <t>I7-I9</t>
  </si>
  <si>
    <t>CAPTURA</t>
  </si>
  <si>
    <t>BI6</t>
  </si>
  <si>
    <t>BI8</t>
  </si>
  <si>
    <t>BI7</t>
  </si>
  <si>
    <t>BI9</t>
  </si>
  <si>
    <t>BI10</t>
  </si>
  <si>
    <t>I10+I15+I19</t>
  </si>
  <si>
    <t>I10*I13</t>
  </si>
  <si>
    <t>I16*I17</t>
  </si>
  <si>
    <t>I14-I10</t>
  </si>
  <si>
    <t>I14*I18</t>
  </si>
  <si>
    <t>si(i20&gt;0,si(I120&gt;I21,I20-I21,0),0)</t>
  </si>
  <si>
    <t>si(i22&gt;0,I22,0)</t>
  </si>
  <si>
    <t>i24</t>
  </si>
  <si>
    <t>Remanente de Total de aplicaciones</t>
  </si>
  <si>
    <t>si(i21&gt;0,si(I121&gt;I20,I2-I20,0),0)</t>
  </si>
  <si>
    <t>Compras y/o Gastos sujetos estimulo RFN 8%</t>
  </si>
  <si>
    <t>Total IVA Acreditable al 8%</t>
  </si>
  <si>
    <t>IVA Retenido a terceros pendiente de pagar</t>
  </si>
  <si>
    <t>IVA Retenido a terceros pagado en el periodo</t>
  </si>
  <si>
    <t>v3*8%</t>
  </si>
  <si>
    <t>v4*16%</t>
  </si>
  <si>
    <t>v5*11%</t>
  </si>
  <si>
    <t>v6*15%</t>
  </si>
  <si>
    <t>v7*10%</t>
  </si>
  <si>
    <r>
      <t>v9+v10+v11+v12+v13+v14+v15</t>
    </r>
    <r>
      <rPr>
        <sz val="12"/>
        <color rgb="FFFF0000"/>
        <rFont val="Calibri"/>
        <family val="2"/>
        <scheme val="minor"/>
      </rPr>
      <t>-v16</t>
    </r>
    <r>
      <rPr>
        <sz val="10"/>
        <color theme="1"/>
        <rFont val="Calibri"/>
        <family val="2"/>
        <scheme val="minor"/>
      </rPr>
      <t>+v17</t>
    </r>
  </si>
  <si>
    <t>v19*.16</t>
  </si>
  <si>
    <t>v21*.11</t>
  </si>
  <si>
    <t>v23*.15</t>
  </si>
  <si>
    <t>v25*.10</t>
  </si>
  <si>
    <t>v20+v22+v24+v26+v27</t>
  </si>
  <si>
    <t>v20+v22+v24+v26</t>
  </si>
  <si>
    <t>v18</t>
  </si>
  <si>
    <t>si(v30&gt;(v32+v31),v30-(v32+v31)0)</t>
  </si>
  <si>
    <t>si(v30&lt;(v32+v31),(v32+v31)-v30,0)</t>
  </si>
  <si>
    <t>SI(v33&gt;0,SI(v36&gt;v33+v35,0,v33+v35-v36),SI(v35&gt;v34+v36,v35-(v34+v36),0))</t>
  </si>
  <si>
    <t>SI(v34&gt;0,SI(v35&gt;v34+v36,0,v34+v36-v35),SI(v36&gt;v33+v35,v36-(v33+v35),0))</t>
  </si>
  <si>
    <t>SI(MES=Ene,  V38+K17,  SI(V39+V38 &gt; V37, V39+V38-V37, 0)</t>
  </si>
  <si>
    <t>V47</t>
  </si>
  <si>
    <t>V48</t>
  </si>
  <si>
    <t>V49</t>
  </si>
  <si>
    <t>V50</t>
  </si>
  <si>
    <t>si(v37&gt;0,v37-v39,0)</t>
  </si>
  <si>
    <t>V40+V45+V49</t>
  </si>
  <si>
    <t>K18</t>
  </si>
  <si>
    <t>K19</t>
  </si>
  <si>
    <t>K20</t>
  </si>
  <si>
    <t>V51</t>
  </si>
  <si>
    <t>V52</t>
  </si>
  <si>
    <t xml:space="preserve">Total de base Gravable                                      </t>
  </si>
  <si>
    <t xml:space="preserve">Tasa de Impuesto sobre Nomina                               </t>
  </si>
  <si>
    <t xml:space="preserve">Impuesto sobre Nomina                                       </t>
  </si>
  <si>
    <t xml:space="preserve">Actualización                                               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</si>
  <si>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</si>
  <si>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</si>
  <si>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</si>
  <si>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</si>
  <si>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</si>
  <si>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</si>
  <si>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</si>
  <si>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</si>
  <si>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</si>
  <si>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</si>
  <si>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</si>
  <si>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</si>
  <si>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INPC Anterior al Ultimo Conocido (sep-22)</t>
  </si>
  <si>
    <t>INPC Anterior que Debio Pagarse (ene-22)</t>
  </si>
  <si>
    <t>Impto actualizado</t>
  </si>
  <si>
    <t>(-) impuesto</t>
  </si>
  <si>
    <t>Morales</t>
  </si>
  <si>
    <t>frm2concetrado</t>
  </si>
  <si>
    <t>cal_isr</t>
  </si>
  <si>
    <t>cal_ietu</t>
  </si>
  <si>
    <t>cal_iva</t>
  </si>
  <si>
    <t>cal_ret</t>
  </si>
  <si>
    <t>cal_ret1</t>
  </si>
  <si>
    <t>cal_retiva</t>
  </si>
  <si>
    <t>cal_nom</t>
  </si>
  <si>
    <t>cal_hos</t>
  </si>
  <si>
    <t>I</t>
  </si>
  <si>
    <t>R</t>
  </si>
  <si>
    <t>N</t>
  </si>
  <si>
    <t>H</t>
  </si>
  <si>
    <t>V</t>
  </si>
  <si>
    <t>E</t>
  </si>
  <si>
    <t>S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</si>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</sst>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\ &quot;$&quot;_-;\-* #,##0.00\ &quot;$&quot;_-;_-* &quot;-&quot;??\ &quot;$&quot;_-;_-@_-"/>
    <numFmt numFmtId="165" formatCode="0.0000"/>
    <numFmt numFmtId="166" formatCode="_-[$$-80A]* #,##0.00_-;\-[$$-80A]* #,##0.00_-;_-[$$-80A]* &quot;-&quot;??_-;_-@_-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1"/>
      <name val="Tahoma"/>
      <charset val="1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1F1B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FFDF79"/>
        <bgColor indexed="64"/>
      </patternFill>
    </fill>
    <fill>
      <patternFill patternType="solid">
        <fgColor rgb="FFFFEEB9"/>
        <bgColor indexed="64"/>
      </patternFill>
    </fill>
    <fill>
      <patternFill patternType="solid">
        <fgColor rgb="FFC2F6CE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rgb="FFB6CEEC"/>
        <bgColor indexed="64"/>
      </patternFill>
    </fill>
    <fill>
      <patternFill patternType="solid">
        <fgColor rgb="FFB9EDFF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25" fillId="0" borderId="0" applyFont="0" applyFill="0" applyBorder="0" applyAlignment="0" applyProtection="0"/>
    <xf numFmtId="0" fontId="25" fillId="18" borderId="0" applyNumberFormat="0" applyBorder="0" applyAlignment="0" applyProtection="0"/>
    <xf numFmtId="9" fontId="25" fillId="0" borderId="0" applyFont="0" applyFill="0" applyBorder="0" applyAlignment="0" applyProtection="0"/>
    <xf numFmtId="164" fontId="25" fillId="0" borderId="0" applyFont="0" applyFill="0" applyBorder="0" applyAlignment="0" applyProtection="0"/>
  </cellStyleXfs>
  <cellXfs count="276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center"/>
    </xf>
    <xf numFmtId="0" fontId="0" fillId="4" borderId="1" xfId="0" applyFill="1" applyBorder="1"/>
    <xf numFmtId="0" fontId="10" fillId="0" borderId="1" xfId="0" applyFont="1" applyBorder="1"/>
    <xf numFmtId="0" fontId="10" fillId="0" borderId="0" xfId="0" applyFont="1"/>
    <xf numFmtId="0" fontId="8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/>
    <xf numFmtId="0" fontId="2" fillId="0" borderId="1" xfId="0" applyFont="1" applyBorder="1"/>
    <xf numFmtId="0" fontId="13" fillId="0" borderId="1" xfId="0" applyFont="1" applyBorder="1"/>
    <xf numFmtId="0" fontId="0" fillId="6" borderId="0" xfId="0" applyFill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2" borderId="1" xfId="0" applyFill="1" applyBorder="1"/>
    <xf numFmtId="0" fontId="8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Fill="1" applyBorder="1"/>
    <xf numFmtId="0" fontId="7" fillId="6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7" fillId="0" borderId="5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8" fillId="8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2" fillId="9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9" fillId="0" borderId="2" xfId="0" applyFont="1" applyBorder="1"/>
    <xf numFmtId="0" fontId="4" fillId="3" borderId="1" xfId="0" applyFont="1" applyFill="1" applyBorder="1"/>
    <xf numFmtId="0" fontId="0" fillId="11" borderId="1" xfId="0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4" fillId="0" borderId="1" xfId="0" applyFont="1" applyBorder="1" applyAlignment="1">
      <alignment horizontal="right"/>
    </xf>
    <xf numFmtId="0" fontId="14" fillId="0" borderId="1" xfId="0" applyFont="1" applyBorder="1" applyAlignment="1">
      <alignment horizontal="center"/>
    </xf>
    <xf numFmtId="0" fontId="15" fillId="0" borderId="1" xfId="0" applyFont="1" applyBorder="1"/>
    <xf numFmtId="0" fontId="8" fillId="12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2" xfId="0" applyFont="1" applyBorder="1"/>
    <xf numFmtId="0" fontId="7" fillId="1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11" fillId="1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9" fillId="0" borderId="0" xfId="0" applyFont="1" applyBorder="1"/>
    <xf numFmtId="0" fontId="7" fillId="14" borderId="5" xfId="0" applyFont="1" applyFill="1" applyBorder="1" applyAlignment="1">
      <alignment horizontal="center"/>
    </xf>
    <xf numFmtId="0" fontId="0" fillId="5" borderId="6" xfId="0" applyFill="1" applyBorder="1"/>
    <xf numFmtId="0" fontId="0" fillId="9" borderId="1" xfId="0" applyFill="1" applyBorder="1"/>
    <xf numFmtId="0" fontId="19" fillId="0" borderId="1" xfId="0" applyFont="1" applyBorder="1"/>
    <xf numFmtId="0" fontId="20" fillId="14" borderId="5" xfId="0" applyFont="1" applyFill="1" applyBorder="1" applyAlignment="1">
      <alignment horizontal="center"/>
    </xf>
    <xf numFmtId="0" fontId="20" fillId="14" borderId="1" xfId="0" applyFont="1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5" xfId="0" applyFill="1" applyBorder="1"/>
    <xf numFmtId="0" fontId="9" fillId="0" borderId="0" xfId="0" applyFont="1"/>
    <xf numFmtId="0" fontId="9" fillId="0" borderId="4" xfId="0" applyFont="1" applyBorder="1"/>
    <xf numFmtId="0" fontId="9" fillId="0" borderId="16" xfId="0" applyFont="1" applyBorder="1"/>
    <xf numFmtId="0" fontId="9" fillId="0" borderId="17" xfId="0" applyFont="1" applyBorder="1"/>
    <xf numFmtId="0" fontId="7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9" fillId="5" borderId="15" xfId="0" applyFont="1" applyFill="1" applyBorder="1"/>
    <xf numFmtId="0" fontId="0" fillId="5" borderId="8" xfId="0" applyFill="1" applyBorder="1"/>
    <xf numFmtId="0" fontId="0" fillId="5" borderId="9" xfId="0" applyFill="1" applyBorder="1"/>
    <xf numFmtId="0" fontId="7" fillId="5" borderId="10" xfId="0" applyFont="1" applyFill="1" applyBorder="1" applyAlignment="1">
      <alignment horizontal="center"/>
    </xf>
    <xf numFmtId="0" fontId="9" fillId="5" borderId="4" xfId="0" applyFont="1" applyFill="1" applyBorder="1"/>
    <xf numFmtId="0" fontId="0" fillId="5" borderId="11" xfId="0" applyFill="1" applyBorder="1"/>
    <xf numFmtId="0" fontId="7" fillId="5" borderId="12" xfId="0" applyFont="1" applyFill="1" applyBorder="1" applyAlignment="1">
      <alignment horizontal="center"/>
    </xf>
    <xf numFmtId="0" fontId="9" fillId="5" borderId="16" xfId="0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16" borderId="0" xfId="0" applyFill="1" applyAlignment="1">
      <alignment horizontal="center"/>
    </xf>
    <xf numFmtId="0" fontId="7" fillId="5" borderId="18" xfId="0" applyFont="1" applyFill="1" applyBorder="1" applyAlignment="1">
      <alignment horizontal="center"/>
    </xf>
    <xf numFmtId="0" fontId="9" fillId="5" borderId="17" xfId="0" applyFont="1" applyFill="1" applyBorder="1"/>
    <xf numFmtId="0" fontId="0" fillId="5" borderId="5" xfId="0" applyFill="1" applyBorder="1"/>
    <xf numFmtId="0" fontId="0" fillId="5" borderId="19" xfId="0" applyFill="1" applyBorder="1"/>
    <xf numFmtId="0" fontId="21" fillId="16" borderId="1" xfId="0" applyFont="1" applyFill="1" applyBorder="1" applyAlignment="1">
      <alignment horizontal="center"/>
    </xf>
    <xf numFmtId="0" fontId="22" fillId="16" borderId="1" xfId="0" applyFont="1" applyFill="1" applyBorder="1" applyAlignment="1">
      <alignment horizontal="center"/>
    </xf>
    <xf numFmtId="0" fontId="23" fillId="16" borderId="1" xfId="0" applyFont="1" applyFill="1" applyBorder="1" applyAlignment="1">
      <alignment horizontal="center"/>
    </xf>
    <xf numFmtId="0" fontId="0" fillId="16" borderId="0" xfId="0" applyFill="1" applyBorder="1"/>
    <xf numFmtId="0" fontId="24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8" fillId="0" borderId="1" xfId="0" applyFont="1" applyFill="1" applyBorder="1"/>
    <xf numFmtId="0" fontId="8" fillId="17" borderId="1" xfId="0" applyFont="1" applyFill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right"/>
    </xf>
    <xf numFmtId="0" fontId="20" fillId="5" borderId="4" xfId="0" applyFont="1" applyFill="1" applyBorder="1"/>
    <xf numFmtId="0" fontId="20" fillId="5" borderId="4" xfId="0" applyFont="1" applyFill="1" applyBorder="1" applyAlignment="1">
      <alignment horizontal="center"/>
    </xf>
    <xf numFmtId="0" fontId="20" fillId="5" borderId="17" xfId="0" applyFont="1" applyFill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5" borderId="15" xfId="0" applyFont="1" applyFill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5" borderId="16" xfId="0" applyFont="1" applyFill="1" applyBorder="1" applyAlignment="1">
      <alignment horizontal="center"/>
    </xf>
    <xf numFmtId="0" fontId="26" fillId="16" borderId="1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165" fontId="20" fillId="0" borderId="4" xfId="1" applyNumberFormat="1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27" fillId="9" borderId="4" xfId="0" applyFont="1" applyFill="1" applyBorder="1" applyAlignment="1">
      <alignment horizontal="center"/>
    </xf>
    <xf numFmtId="165" fontId="20" fillId="5" borderId="4" xfId="1" applyNumberFormat="1" applyFont="1" applyFill="1" applyBorder="1" applyAlignment="1">
      <alignment horizontal="center"/>
    </xf>
    <xf numFmtId="0" fontId="0" fillId="9" borderId="11" xfId="0" applyFill="1" applyBorder="1"/>
    <xf numFmtId="0" fontId="7" fillId="9" borderId="10" xfId="0" applyFont="1" applyFill="1" applyBorder="1" applyAlignment="1">
      <alignment horizontal="center"/>
    </xf>
    <xf numFmtId="0" fontId="9" fillId="9" borderId="4" xfId="0" applyFont="1" applyFill="1" applyBorder="1"/>
    <xf numFmtId="0" fontId="7" fillId="9" borderId="1" xfId="0" applyFont="1" applyFill="1" applyBorder="1" applyAlignment="1">
      <alignment horizontal="center"/>
    </xf>
    <xf numFmtId="0" fontId="19" fillId="0" borderId="4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Fill="1" applyBorder="1"/>
    <xf numFmtId="0" fontId="9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27" fillId="0" borderId="1" xfId="0" applyFont="1" applyFill="1" applyBorder="1"/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8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9" fillId="0" borderId="0" xfId="0" applyFont="1" applyBorder="1" applyAlignment="1">
      <alignment horizontal="left"/>
    </xf>
    <xf numFmtId="0" fontId="0" fillId="9" borderId="2" xfId="0" applyFill="1" applyBorder="1"/>
    <xf numFmtId="0" fontId="0" fillId="5" borderId="2" xfId="0" applyFill="1" applyBorder="1"/>
    <xf numFmtId="0" fontId="0" fillId="0" borderId="2" xfId="0" applyFill="1" applyBorder="1"/>
    <xf numFmtId="0" fontId="0" fillId="5" borderId="22" xfId="0" applyFill="1" applyBorder="1"/>
    <xf numFmtId="0" fontId="0" fillId="5" borderId="21" xfId="0" applyFill="1" applyBorder="1"/>
    <xf numFmtId="0" fontId="0" fillId="0" borderId="23" xfId="0" applyFill="1" applyBorder="1"/>
    <xf numFmtId="0" fontId="0" fillId="0" borderId="2" xfId="0" applyBorder="1"/>
    <xf numFmtId="0" fontId="0" fillId="16" borderId="0" xfId="0" applyFill="1" applyBorder="1" applyAlignment="1">
      <alignment horizontal="center"/>
    </xf>
    <xf numFmtId="0" fontId="28" fillId="16" borderId="0" xfId="0" applyFont="1" applyFill="1" applyAlignment="1">
      <alignment horizontal="center"/>
    </xf>
    <xf numFmtId="0" fontId="10" fillId="0" borderId="6" xfId="0" applyFont="1" applyFill="1" applyBorder="1"/>
    <xf numFmtId="0" fontId="0" fillId="0" borderId="1" xfId="0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30" fillId="2" borderId="0" xfId="0" applyFont="1" applyFill="1"/>
    <xf numFmtId="0" fontId="31" fillId="2" borderId="0" xfId="0" applyFont="1" applyFill="1"/>
    <xf numFmtId="9" fontId="0" fillId="0" borderId="0" xfId="0" applyNumberFormat="1"/>
    <xf numFmtId="10" fontId="0" fillId="0" borderId="0" xfId="3" applyNumberFormat="1" applyFont="1"/>
    <xf numFmtId="0" fontId="0" fillId="0" borderId="20" xfId="0" applyBorder="1"/>
    <xf numFmtId="10" fontId="0" fillId="0" borderId="20" xfId="3" applyNumberFormat="1" applyFont="1" applyBorder="1"/>
    <xf numFmtId="10" fontId="0" fillId="0" borderId="0" xfId="0" applyNumberFormat="1"/>
    <xf numFmtId="43" fontId="0" fillId="0" borderId="0" xfId="1" applyFont="1"/>
    <xf numFmtId="43" fontId="0" fillId="2" borderId="0" xfId="1" applyFont="1" applyFill="1"/>
    <xf numFmtId="43" fontId="0" fillId="0" borderId="20" xfId="1" applyFont="1" applyBorder="1"/>
    <xf numFmtId="43" fontId="0" fillId="0" borderId="24" xfId="1" applyFont="1" applyBorder="1"/>
    <xf numFmtId="43" fontId="0" fillId="0" borderId="0" xfId="0" applyNumberFormat="1"/>
    <xf numFmtId="0" fontId="9" fillId="2" borderId="4" xfId="0" applyFont="1" applyFill="1" applyBorder="1"/>
    <xf numFmtId="0" fontId="0" fillId="2" borderId="6" xfId="0" applyFill="1" applyBorder="1"/>
    <xf numFmtId="0" fontId="0" fillId="0" borderId="0" xfId="0" applyAlignment="1">
      <alignment horizontal="center"/>
    </xf>
    <xf numFmtId="0" fontId="7" fillId="2" borderId="10" xfId="0" applyFont="1" applyFill="1" applyBorder="1" applyAlignment="1">
      <alignment horizontal="center"/>
    </xf>
    <xf numFmtId="0" fontId="0" fillId="0" borderId="6" xfId="0" applyFill="1" applyBorder="1"/>
    <xf numFmtId="165" fontId="32" fillId="5" borderId="1" xfId="0" applyNumberFormat="1" applyFont="1" applyFill="1" applyBorder="1" applyAlignment="1">
      <alignment horizontal="center"/>
    </xf>
    <xf numFmtId="0" fontId="32" fillId="5" borderId="1" xfId="0" applyFont="1" applyFill="1" applyBorder="1" applyAlignment="1">
      <alignment horizontal="center"/>
    </xf>
    <xf numFmtId="10" fontId="32" fillId="5" borderId="1" xfId="0" applyNumberFormat="1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166" fontId="0" fillId="0" borderId="1" xfId="4" applyNumberFormat="1" applyFont="1" applyBorder="1"/>
    <xf numFmtId="166" fontId="0" fillId="0" borderId="1" xfId="4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9" borderId="1" xfId="0" applyFont="1" applyFill="1" applyBorder="1"/>
    <xf numFmtId="0" fontId="2" fillId="19" borderId="0" xfId="0" applyFont="1" applyFill="1" applyBorder="1" applyAlignment="1">
      <alignment horizontal="center"/>
    </xf>
    <xf numFmtId="0" fontId="7" fillId="19" borderId="0" xfId="0" applyFont="1" applyFill="1" applyAlignment="1">
      <alignment horizontal="center"/>
    </xf>
    <xf numFmtId="0" fontId="2" fillId="19" borderId="0" xfId="0" applyFont="1" applyFill="1"/>
    <xf numFmtId="0" fontId="0" fillId="19" borderId="1" xfId="0" applyFill="1" applyBorder="1"/>
    <xf numFmtId="0" fontId="0" fillId="19" borderId="0" xfId="0" applyFill="1" applyBorder="1" applyAlignment="1">
      <alignment horizontal="center"/>
    </xf>
    <xf numFmtId="0" fontId="24" fillId="19" borderId="0" xfId="0" applyFont="1" applyFill="1" applyAlignment="1">
      <alignment horizontal="center"/>
    </xf>
    <xf numFmtId="0" fontId="0" fillId="19" borderId="0" xfId="0" applyFill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0" fillId="20" borderId="0" xfId="0" applyFill="1" applyBorder="1" applyAlignment="1">
      <alignment horizontal="center"/>
    </xf>
    <xf numFmtId="0" fontId="24" fillId="20" borderId="0" xfId="0" applyFont="1" applyFill="1" applyAlignment="1">
      <alignment horizontal="center"/>
    </xf>
    <xf numFmtId="0" fontId="0" fillId="21" borderId="0" xfId="0" applyFill="1" applyBorder="1" applyAlignment="1">
      <alignment horizontal="center"/>
    </xf>
    <xf numFmtId="0" fontId="24" fillId="21" borderId="0" xfId="0" applyFont="1" applyFill="1" applyAlignment="1">
      <alignment horizontal="center"/>
    </xf>
    <xf numFmtId="0" fontId="0" fillId="22" borderId="0" xfId="0" applyFill="1" applyBorder="1" applyAlignment="1">
      <alignment horizontal="center"/>
    </xf>
    <xf numFmtId="0" fontId="24" fillId="22" borderId="0" xfId="0" applyFont="1" applyFill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9" fillId="0" borderId="4" xfId="0" applyFont="1" applyFill="1" applyBorder="1"/>
    <xf numFmtId="0" fontId="0" fillId="0" borderId="11" xfId="0" applyFill="1" applyBorder="1"/>
    <xf numFmtId="0" fontId="27" fillId="0" borderId="4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9" fillId="0" borderId="16" xfId="0" applyFont="1" applyFill="1" applyBorder="1"/>
    <xf numFmtId="0" fontId="20" fillId="0" borderId="16" xfId="0" applyFont="1" applyFill="1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0" fontId="19" fillId="0" borderId="4" xfId="0" applyFont="1" applyFill="1" applyBorder="1"/>
    <xf numFmtId="0" fontId="9" fillId="0" borderId="0" xfId="0" applyFont="1" applyFill="1" applyBorder="1" applyAlignment="1">
      <alignment horizontal="left"/>
    </xf>
    <xf numFmtId="0" fontId="13" fillId="5" borderId="4" xfId="0" applyFont="1" applyFill="1" applyBorder="1"/>
    <xf numFmtId="0" fontId="27" fillId="5" borderId="4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11" xfId="0" applyFont="1" applyFill="1" applyBorder="1"/>
    <xf numFmtId="0" fontId="7" fillId="5" borderId="25" xfId="0" applyFont="1" applyFill="1" applyBorder="1" applyAlignment="1">
      <alignment horizontal="center"/>
    </xf>
    <xf numFmtId="0" fontId="9" fillId="5" borderId="26" xfId="0" applyFont="1" applyFill="1" applyBorder="1"/>
    <xf numFmtId="0" fontId="20" fillId="5" borderId="26" xfId="0" applyFont="1" applyFill="1" applyBorder="1" applyAlignment="1">
      <alignment horizontal="center"/>
    </xf>
    <xf numFmtId="0" fontId="0" fillId="5" borderId="27" xfId="0" applyFill="1" applyBorder="1"/>
    <xf numFmtId="0" fontId="0" fillId="5" borderId="28" xfId="0" applyFill="1" applyBorder="1"/>
    <xf numFmtId="0" fontId="0" fillId="23" borderId="1" xfId="0" applyFill="1" applyBorder="1"/>
    <xf numFmtId="17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4" fontId="35" fillId="5" borderId="1" xfId="4" applyFont="1" applyFill="1" applyBorder="1"/>
    <xf numFmtId="167" fontId="35" fillId="0" borderId="1" xfId="3" applyNumberFormat="1" applyFont="1" applyBorder="1"/>
    <xf numFmtId="165" fontId="35" fillId="5" borderId="1" xfId="0" applyNumberFormat="1" applyFont="1" applyFill="1" applyBorder="1"/>
    <xf numFmtId="165" fontId="35" fillId="0" borderId="1" xfId="0" applyNumberFormat="1" applyFont="1" applyBorder="1"/>
    <xf numFmtId="2" fontId="35" fillId="0" borderId="1" xfId="0" applyNumberFormat="1" applyFont="1" applyBorder="1"/>
    <xf numFmtId="10" fontId="35" fillId="0" borderId="1" xfId="3" applyNumberFormat="1" applyFont="1" applyBorder="1"/>
    <xf numFmtId="0" fontId="35" fillId="5" borderId="1" xfId="0" applyFont="1" applyFill="1" applyBorder="1"/>
    <xf numFmtId="9" fontId="35" fillId="0" borderId="1" xfId="3" applyFont="1" applyBorder="1"/>
    <xf numFmtId="43" fontId="35" fillId="0" borderId="1" xfId="0" applyNumberFormat="1" applyFont="1" applyBorder="1"/>
    <xf numFmtId="164" fontId="36" fillId="2" borderId="1" xfId="4" applyFont="1" applyFill="1" applyBorder="1"/>
    <xf numFmtId="43" fontId="36" fillId="0" borderId="1" xfId="1" applyFont="1" applyBorder="1"/>
    <xf numFmtId="2" fontId="36" fillId="0" borderId="1" xfId="0" applyNumberFormat="1" applyFont="1" applyBorder="1"/>
    <xf numFmtId="0" fontId="8" fillId="14" borderId="1" xfId="0" applyFont="1" applyFill="1" applyBorder="1" applyAlignment="1">
      <alignment horizontal="center"/>
    </xf>
    <xf numFmtId="0" fontId="8" fillId="15" borderId="2" xfId="0" applyFont="1" applyFill="1" applyBorder="1" applyAlignment="1">
      <alignment horizontal="center"/>
    </xf>
    <xf numFmtId="0" fontId="8" fillId="15" borderId="4" xfId="0" applyFont="1" applyFill="1" applyBorder="1" applyAlignment="1">
      <alignment horizontal="center"/>
    </xf>
    <xf numFmtId="0" fontId="0" fillId="18" borderId="2" xfId="2" applyFont="1" applyBorder="1" applyAlignment="1">
      <alignment horizontal="center"/>
    </xf>
    <xf numFmtId="0" fontId="25" fillId="18" borderId="3" xfId="2" applyBorder="1" applyAlignment="1">
      <alignment horizontal="center"/>
    </xf>
    <xf numFmtId="0" fontId="25" fillId="18" borderId="4" xfId="2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25" fillId="18" borderId="2" xfId="2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</cellXfs>
  <cellStyles count="5">
    <cellStyle name="40% - Énfasis5" xfId="2" builtinId="47"/>
    <cellStyle name="Millares" xfId="1" builtinId="3"/>
    <cellStyle name="Moneda" xfId="4" builtinId="4"/>
    <cellStyle name="Normal" xfId="0" builtinId="0"/>
    <cellStyle name="Porcentaje" xfId="3" builtinId="5"/>
  </cellStyles>
  <dxfs count="0"/>
  <tableStyles count="0" defaultTableStyle="TableStyleMedium9" defaultPivotStyle="PivotStyleLight16"/>
  <colors>
    <mruColors>
      <color rgb="FFC2F6CE"/>
      <color rgb="FFB9EDFF"/>
      <color rgb="FFFFFF9B"/>
      <color rgb="FFB6CEEC"/>
      <color rgb="FF8FE2FF"/>
      <color rgb="FFA1F1B4"/>
      <color rgb="FFFFEEB9"/>
      <color rgb="FFFFDF79"/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J63"/>
  <sheetViews>
    <sheetView showGridLines="0" topLeftCell="AX9" zoomScale="110" zoomScaleNormal="110" workbookViewId="0">
      <selection activeCell="BA30" sqref="BA30"/>
    </sheetView>
  </sheetViews>
  <sheetFormatPr baseColWidth="10" defaultRowHeight="15" x14ac:dyDescent="0.25"/>
  <cols>
    <col min="1" max="1" width="5.5703125" bestFit="1" customWidth="1"/>
    <col min="2" max="2" width="42.140625" bestFit="1" customWidth="1"/>
    <col min="3" max="3" width="5.5703125" bestFit="1" customWidth="1"/>
    <col min="4" max="4" width="16.140625" style="9" customWidth="1"/>
    <col min="5" max="6" width="7.42578125" style="2" customWidth="1"/>
    <col min="7" max="7" width="7.42578125" style="3" customWidth="1"/>
    <col min="8" max="8" width="53.28515625" customWidth="1"/>
    <col min="9" max="9" width="11.42578125" customWidth="1"/>
    <col min="10" max="10" width="5.5703125" bestFit="1" customWidth="1"/>
    <col min="11" max="11" width="10.42578125" style="26" customWidth="1"/>
    <col min="12" max="12" width="5.5703125" bestFit="1" customWidth="1"/>
    <col min="13" max="13" width="42.140625" bestFit="1" customWidth="1"/>
    <col min="14" max="14" width="5.5703125" bestFit="1" customWidth="1"/>
    <col min="15" max="15" width="16.140625" bestFit="1" customWidth="1"/>
    <col min="16" max="16" width="6.28515625" bestFit="1" customWidth="1"/>
    <col min="17" max="17" width="5.140625" bestFit="1" customWidth="1"/>
    <col min="18" max="18" width="8.85546875" customWidth="1"/>
    <col min="19" max="19" width="61.28515625" bestFit="1" customWidth="1"/>
    <col min="21" max="21" width="6.7109375" customWidth="1"/>
    <col min="23" max="23" width="5.5703125" style="50" bestFit="1" customWidth="1"/>
    <col min="24" max="24" width="42.140625" bestFit="1" customWidth="1"/>
    <col min="25" max="25" width="5" customWidth="1"/>
    <col min="26" max="26" width="5.5703125" style="50" bestFit="1" customWidth="1"/>
    <col min="28" max="28" width="4.7109375" customWidth="1"/>
    <col min="29" max="29" width="4.42578125" customWidth="1"/>
    <col min="30" max="30" width="8.85546875" customWidth="1"/>
    <col min="31" max="31" width="65.85546875" bestFit="1" customWidth="1"/>
    <col min="32" max="32" width="7.85546875" bestFit="1" customWidth="1"/>
    <col min="33" max="33" width="5.5703125" bestFit="1" customWidth="1"/>
    <col min="37" max="37" width="5.5703125" bestFit="1" customWidth="1"/>
    <col min="38" max="38" width="31" customWidth="1"/>
    <col min="39" max="39" width="5.5703125" bestFit="1" customWidth="1"/>
    <col min="40" max="40" width="12.42578125" bestFit="1" customWidth="1"/>
    <col min="41" max="41" width="4.140625" customWidth="1"/>
    <col min="42" max="42" width="5.140625" bestFit="1" customWidth="1"/>
    <col min="43" max="43" width="8.85546875" customWidth="1"/>
    <col min="44" max="44" width="61.28515625" bestFit="1" customWidth="1"/>
    <col min="45" max="45" width="7.85546875" bestFit="1" customWidth="1"/>
    <col min="46" max="46" width="6.28515625" customWidth="1"/>
    <col min="50" max="50" width="5.7109375" bestFit="1" customWidth="1"/>
    <col min="51" max="51" width="41.140625" bestFit="1" customWidth="1"/>
    <col min="52" max="52" width="5.7109375" bestFit="1" customWidth="1"/>
    <col min="53" max="53" width="37.140625" customWidth="1"/>
    <col min="54" max="54" width="4.140625" bestFit="1" customWidth="1"/>
    <col min="55" max="55" width="5.85546875" customWidth="1"/>
    <col min="56" max="56" width="8.85546875" customWidth="1"/>
    <col min="57" max="57" width="45.7109375" customWidth="1"/>
    <col min="58" max="58" width="7.7109375" customWidth="1"/>
    <col min="59" max="59" width="5" bestFit="1" customWidth="1"/>
    <col min="60" max="60" width="3.7109375" bestFit="1" customWidth="1"/>
    <col min="61" max="61" width="12.7109375" bestFit="1" customWidth="1"/>
  </cols>
  <sheetData>
    <row r="2" spans="1:62" x14ac:dyDescent="0.25">
      <c r="A2" s="264" t="s">
        <v>350</v>
      </c>
      <c r="B2" s="264"/>
      <c r="C2" s="264"/>
      <c r="D2" s="264"/>
      <c r="E2" s="264"/>
      <c r="F2" s="264"/>
      <c r="G2" s="264"/>
      <c r="H2" s="264"/>
      <c r="I2" s="264"/>
      <c r="L2" s="265" t="s">
        <v>350</v>
      </c>
      <c r="M2" s="265"/>
      <c r="N2" s="265"/>
      <c r="O2" s="265"/>
      <c r="P2" s="265"/>
      <c r="Q2" s="265"/>
      <c r="R2" s="265"/>
      <c r="S2" s="265"/>
      <c r="T2" s="265"/>
      <c r="W2" s="266" t="s">
        <v>350</v>
      </c>
      <c r="X2" s="266"/>
      <c r="Y2" s="266"/>
      <c r="Z2" s="266"/>
      <c r="AA2" s="266"/>
      <c r="AB2" s="266"/>
      <c r="AC2" s="266"/>
      <c r="AD2" s="266"/>
      <c r="AE2" s="266"/>
      <c r="AF2" s="266"/>
      <c r="AK2" s="258" t="s">
        <v>350</v>
      </c>
      <c r="AL2" s="258"/>
      <c r="AM2" s="258"/>
      <c r="AN2" s="258"/>
      <c r="AO2" s="258"/>
      <c r="AP2" s="258"/>
      <c r="AQ2" s="258"/>
      <c r="AR2" s="258"/>
      <c r="AS2" s="258"/>
      <c r="AX2" s="258" t="s">
        <v>350</v>
      </c>
      <c r="AY2" s="258"/>
      <c r="AZ2" s="258"/>
      <c r="BA2" s="258"/>
      <c r="BB2" s="258"/>
      <c r="BC2" s="258"/>
      <c r="BD2" s="258"/>
      <c r="BE2" s="258"/>
      <c r="BF2" s="258"/>
      <c r="BG2" s="197"/>
    </row>
    <row r="4" spans="1:62" x14ac:dyDescent="0.25">
      <c r="A4" s="269" t="s">
        <v>227</v>
      </c>
      <c r="B4" s="269"/>
      <c r="C4" s="267" t="s">
        <v>274</v>
      </c>
      <c r="D4" s="262"/>
      <c r="E4" s="262"/>
      <c r="F4" s="262"/>
      <c r="G4" s="262"/>
      <c r="H4" s="262"/>
      <c r="I4" s="263"/>
      <c r="J4" s="35"/>
      <c r="K4" s="35"/>
      <c r="L4" s="272" t="s">
        <v>227</v>
      </c>
      <c r="M4" s="273"/>
      <c r="N4" s="36"/>
      <c r="O4" s="267" t="s">
        <v>285</v>
      </c>
      <c r="P4" s="262"/>
      <c r="Q4" s="262"/>
      <c r="R4" s="262"/>
      <c r="S4" s="263"/>
      <c r="T4" s="36"/>
      <c r="U4" s="36"/>
      <c r="W4" s="270" t="s">
        <v>227</v>
      </c>
      <c r="X4" s="270"/>
      <c r="Y4" s="68"/>
      <c r="Z4" s="271" t="s">
        <v>288</v>
      </c>
      <c r="AA4" s="271"/>
      <c r="AB4" s="271"/>
      <c r="AC4" s="271"/>
      <c r="AD4" s="271"/>
      <c r="AE4" s="271"/>
      <c r="AF4" s="271"/>
      <c r="AK4" s="259" t="s">
        <v>227</v>
      </c>
      <c r="AL4" s="260"/>
      <c r="AM4" s="78"/>
      <c r="AN4" s="267" t="s">
        <v>364</v>
      </c>
      <c r="AO4" s="262"/>
      <c r="AP4" s="262"/>
      <c r="AQ4" s="262"/>
      <c r="AR4" s="263"/>
      <c r="AS4" s="78"/>
      <c r="AT4" s="78"/>
      <c r="AX4" s="259" t="s">
        <v>227</v>
      </c>
      <c r="AY4" s="260"/>
      <c r="AZ4" s="171"/>
      <c r="BA4" s="261" t="s">
        <v>561</v>
      </c>
      <c r="BB4" s="262"/>
      <c r="BC4" s="262"/>
      <c r="BD4" s="262"/>
      <c r="BE4" s="263"/>
      <c r="BF4" s="171"/>
      <c r="BG4" s="197"/>
      <c r="BJ4" t="s">
        <v>595</v>
      </c>
    </row>
    <row r="5" spans="1:62" s="1" customFormat="1" x14ac:dyDescent="0.25">
      <c r="A5" s="16" t="s">
        <v>0</v>
      </c>
      <c r="B5" s="16" t="s">
        <v>1</v>
      </c>
      <c r="C5" s="10" t="s">
        <v>0</v>
      </c>
      <c r="D5" s="13" t="s">
        <v>329</v>
      </c>
      <c r="E5" s="11" t="s">
        <v>328</v>
      </c>
      <c r="F5" s="11" t="s">
        <v>327</v>
      </c>
      <c r="G5" s="11" t="s">
        <v>354</v>
      </c>
      <c r="H5" s="10" t="s">
        <v>330</v>
      </c>
      <c r="I5" s="12"/>
      <c r="J5" s="10" t="s">
        <v>0</v>
      </c>
      <c r="K5" s="77"/>
      <c r="L5" s="45" t="s">
        <v>0</v>
      </c>
      <c r="M5" s="45" t="s">
        <v>330</v>
      </c>
      <c r="N5" s="36" t="s">
        <v>0</v>
      </c>
      <c r="O5" s="37" t="s">
        <v>329</v>
      </c>
      <c r="P5" s="38" t="s">
        <v>328</v>
      </c>
      <c r="Q5" s="38" t="s">
        <v>327</v>
      </c>
      <c r="R5" s="38" t="s">
        <v>354</v>
      </c>
      <c r="S5" s="41" t="s">
        <v>351</v>
      </c>
      <c r="T5" s="41"/>
      <c r="U5" s="36" t="s">
        <v>0</v>
      </c>
      <c r="W5" s="61" t="s">
        <v>0</v>
      </c>
      <c r="X5" s="62" t="s">
        <v>1</v>
      </c>
      <c r="Y5" s="62" t="s">
        <v>375</v>
      </c>
      <c r="Z5" s="57" t="s">
        <v>0</v>
      </c>
      <c r="AA5" s="58" t="s">
        <v>329</v>
      </c>
      <c r="AB5" s="59" t="s">
        <v>328</v>
      </c>
      <c r="AC5" s="59" t="s">
        <v>327</v>
      </c>
      <c r="AD5" s="59" t="s">
        <v>354</v>
      </c>
      <c r="AE5" s="57" t="s">
        <v>1</v>
      </c>
      <c r="AF5" s="57"/>
      <c r="AG5" s="57" t="s">
        <v>0</v>
      </c>
      <c r="AK5" s="79" t="s">
        <v>0</v>
      </c>
      <c r="AL5" s="79" t="s">
        <v>330</v>
      </c>
      <c r="AM5" s="78" t="s">
        <v>0</v>
      </c>
      <c r="AN5" s="80" t="s">
        <v>329</v>
      </c>
      <c r="AO5" s="81" t="s">
        <v>328</v>
      </c>
      <c r="AP5" s="81" t="s">
        <v>327</v>
      </c>
      <c r="AQ5" s="81" t="s">
        <v>354</v>
      </c>
      <c r="AR5" s="82" t="s">
        <v>351</v>
      </c>
      <c r="AS5" s="82"/>
      <c r="AT5" s="78" t="s">
        <v>0</v>
      </c>
      <c r="AX5" s="79" t="s">
        <v>0</v>
      </c>
      <c r="AY5" s="79" t="s">
        <v>330</v>
      </c>
      <c r="AZ5" s="171" t="s">
        <v>0</v>
      </c>
      <c r="BA5" s="80" t="s">
        <v>329</v>
      </c>
      <c r="BB5" s="81" t="s">
        <v>328</v>
      </c>
      <c r="BC5" s="81" t="s">
        <v>327</v>
      </c>
      <c r="BD5" s="81" t="s">
        <v>354</v>
      </c>
      <c r="BE5" s="82" t="s">
        <v>351</v>
      </c>
      <c r="BF5" s="82"/>
      <c r="BG5" s="198"/>
      <c r="BJ5" s="200">
        <v>8000</v>
      </c>
    </row>
    <row r="6" spans="1:62" x14ac:dyDescent="0.25">
      <c r="A6" s="5" t="s">
        <v>2</v>
      </c>
      <c r="B6" s="17" t="s">
        <v>3</v>
      </c>
      <c r="C6" s="7" t="s">
        <v>2</v>
      </c>
      <c r="D6" s="8"/>
      <c r="E6" s="6" t="s">
        <v>307</v>
      </c>
      <c r="F6" s="6" t="s">
        <v>309</v>
      </c>
      <c r="G6" s="14"/>
      <c r="H6" s="5" t="s">
        <v>3</v>
      </c>
      <c r="I6" s="5" t="s">
        <v>253</v>
      </c>
      <c r="J6" s="7" t="s">
        <v>2</v>
      </c>
      <c r="K6" s="28"/>
      <c r="L6" s="5" t="s">
        <v>2</v>
      </c>
      <c r="M6" s="17" t="s">
        <v>3</v>
      </c>
      <c r="N6" s="39" t="s">
        <v>2</v>
      </c>
      <c r="O6" s="8" t="s">
        <v>345</v>
      </c>
      <c r="P6" s="43"/>
      <c r="Q6" s="40"/>
      <c r="R6" s="54"/>
      <c r="S6" s="5" t="s">
        <v>279</v>
      </c>
      <c r="T6" s="5"/>
      <c r="U6" s="39" t="s">
        <v>2</v>
      </c>
      <c r="W6" s="49" t="s">
        <v>2</v>
      </c>
      <c r="X6" s="55" t="s">
        <v>3</v>
      </c>
      <c r="Y6" s="74" t="s">
        <v>2</v>
      </c>
      <c r="Z6" s="123" t="s">
        <v>2</v>
      </c>
      <c r="AA6" s="8" t="s">
        <v>345</v>
      </c>
      <c r="AB6" s="44"/>
      <c r="AC6" s="48"/>
      <c r="AD6" s="69">
        <v>9.9</v>
      </c>
      <c r="AE6" s="5" t="s">
        <v>279</v>
      </c>
      <c r="AF6" s="5"/>
      <c r="AG6" s="60" t="s">
        <v>2</v>
      </c>
      <c r="AM6" s="84" t="s">
        <v>2</v>
      </c>
      <c r="AN6" s="8"/>
      <c r="AO6" s="43"/>
      <c r="AP6" s="40" t="s">
        <v>376</v>
      </c>
      <c r="AQ6" s="14"/>
      <c r="AR6" s="47" t="s">
        <v>365</v>
      </c>
      <c r="AS6" s="5" t="s">
        <v>367</v>
      </c>
      <c r="AT6" s="88" t="s">
        <v>2</v>
      </c>
      <c r="AZ6" s="84" t="s">
        <v>2</v>
      </c>
      <c r="BA6" s="8"/>
      <c r="BB6" s="84" t="s">
        <v>2</v>
      </c>
      <c r="BC6" s="40" t="s">
        <v>346</v>
      </c>
      <c r="BD6" s="193">
        <v>9.9</v>
      </c>
      <c r="BE6" s="47" t="s">
        <v>562</v>
      </c>
      <c r="BF6" s="72" t="s">
        <v>253</v>
      </c>
      <c r="BG6" s="81" t="s">
        <v>596</v>
      </c>
      <c r="BH6" s="84" t="s">
        <v>2</v>
      </c>
      <c r="BI6" s="199">
        <v>9000</v>
      </c>
    </row>
    <row r="7" spans="1:62" x14ac:dyDescent="0.25">
      <c r="A7" s="5" t="s">
        <v>4</v>
      </c>
      <c r="B7" s="17" t="s">
        <v>5</v>
      </c>
      <c r="C7" s="7" t="s">
        <v>4</v>
      </c>
      <c r="D7" s="8" t="s">
        <v>337</v>
      </c>
      <c r="E7" s="6"/>
      <c r="F7" s="6"/>
      <c r="G7" s="14"/>
      <c r="H7" s="5" t="s">
        <v>5</v>
      </c>
      <c r="I7" s="5"/>
      <c r="J7" s="7" t="s">
        <v>4</v>
      </c>
      <c r="K7" s="28"/>
      <c r="L7" s="5" t="s">
        <v>4</v>
      </c>
      <c r="M7" s="17" t="s">
        <v>5</v>
      </c>
      <c r="N7" s="36" t="s">
        <v>4</v>
      </c>
      <c r="O7" s="8"/>
      <c r="P7" s="44" t="s">
        <v>349</v>
      </c>
      <c r="Q7" s="33" t="s">
        <v>346</v>
      </c>
      <c r="R7" s="14"/>
      <c r="S7" s="5" t="s">
        <v>275</v>
      </c>
      <c r="T7" s="5" t="s">
        <v>253</v>
      </c>
      <c r="U7" s="36" t="s">
        <v>4</v>
      </c>
      <c r="W7" s="49" t="s">
        <v>4</v>
      </c>
      <c r="X7" s="55" t="s">
        <v>5</v>
      </c>
      <c r="Y7" s="74" t="s">
        <v>4</v>
      </c>
      <c r="Z7" s="123" t="s">
        <v>4</v>
      </c>
      <c r="AA7" s="8"/>
      <c r="AB7" s="65" t="s">
        <v>372</v>
      </c>
      <c r="AC7" s="48" t="s">
        <v>346</v>
      </c>
      <c r="AD7" s="69">
        <v>9.9</v>
      </c>
      <c r="AE7" s="5" t="s">
        <v>275</v>
      </c>
      <c r="AF7" s="5" t="s">
        <v>253</v>
      </c>
      <c r="AG7" s="60" t="s">
        <v>4</v>
      </c>
      <c r="AK7" s="72"/>
      <c r="AL7" s="17"/>
      <c r="AM7" s="81" t="s">
        <v>4</v>
      </c>
      <c r="AN7" s="8"/>
      <c r="AO7" s="44"/>
      <c r="AP7" s="64" t="s">
        <v>346</v>
      </c>
      <c r="AQ7" s="14"/>
      <c r="AR7" s="47" t="s">
        <v>275</v>
      </c>
      <c r="AS7" s="5" t="s">
        <v>253</v>
      </c>
      <c r="AT7" s="89" t="s">
        <v>4</v>
      </c>
      <c r="AX7" s="72"/>
      <c r="AY7" s="17"/>
      <c r="AZ7" s="81" t="s">
        <v>4</v>
      </c>
      <c r="BA7" s="8"/>
      <c r="BB7" s="81" t="s">
        <v>4</v>
      </c>
      <c r="BC7" s="172" t="s">
        <v>331</v>
      </c>
      <c r="BD7" s="193">
        <v>9.9</v>
      </c>
      <c r="BE7" s="47" t="s">
        <v>563</v>
      </c>
      <c r="BF7" s="72" t="s">
        <v>253</v>
      </c>
      <c r="BG7" s="81" t="s">
        <v>598</v>
      </c>
      <c r="BH7" s="81" t="s">
        <v>4</v>
      </c>
      <c r="BI7" s="199">
        <v>3000</v>
      </c>
    </row>
    <row r="8" spans="1:62" x14ac:dyDescent="0.25">
      <c r="A8" s="5" t="s">
        <v>6</v>
      </c>
      <c r="B8" s="17" t="s">
        <v>7</v>
      </c>
      <c r="C8" s="7" t="s">
        <v>6</v>
      </c>
      <c r="D8" s="8"/>
      <c r="E8" s="268" t="s">
        <v>308</v>
      </c>
      <c r="F8" s="268"/>
      <c r="G8" s="14"/>
      <c r="H8" s="5" t="s">
        <v>7</v>
      </c>
      <c r="I8" s="5" t="s">
        <v>253</v>
      </c>
      <c r="J8" s="7" t="s">
        <v>6</v>
      </c>
      <c r="K8" s="28"/>
      <c r="L8" s="5"/>
      <c r="M8" s="17"/>
      <c r="N8" s="36" t="s">
        <v>6</v>
      </c>
      <c r="O8" s="8" t="s">
        <v>343</v>
      </c>
      <c r="P8" s="33"/>
      <c r="Q8" s="33"/>
      <c r="R8" s="14"/>
      <c r="S8" s="5" t="s">
        <v>276</v>
      </c>
      <c r="T8" s="5"/>
      <c r="U8" s="36" t="s">
        <v>6</v>
      </c>
      <c r="W8" s="49" t="s">
        <v>6</v>
      </c>
      <c r="X8" s="55" t="s">
        <v>355</v>
      </c>
      <c r="Y8" s="74" t="s">
        <v>6</v>
      </c>
      <c r="Z8" s="123" t="s">
        <v>6</v>
      </c>
      <c r="AA8" s="8" t="s">
        <v>343</v>
      </c>
      <c r="AB8" s="66"/>
      <c r="AC8" s="48"/>
      <c r="AD8" s="69">
        <v>9.9</v>
      </c>
      <c r="AE8" s="5" t="s">
        <v>276</v>
      </c>
      <c r="AF8" s="5"/>
      <c r="AG8" s="60" t="s">
        <v>6</v>
      </c>
      <c r="AK8" s="72"/>
      <c r="AL8" s="72"/>
      <c r="AM8" s="81" t="s">
        <v>6</v>
      </c>
      <c r="AN8" s="8"/>
      <c r="AO8" s="64"/>
      <c r="AP8" s="64" t="s">
        <v>331</v>
      </c>
      <c r="AQ8" s="14" t="s">
        <v>377</v>
      </c>
      <c r="AR8" s="47" t="s">
        <v>280</v>
      </c>
      <c r="AS8" s="5" t="s">
        <v>253</v>
      </c>
      <c r="AT8" s="89" t="s">
        <v>6</v>
      </c>
      <c r="AX8" s="72"/>
      <c r="AY8" s="72"/>
      <c r="AZ8" s="81" t="s">
        <v>6</v>
      </c>
      <c r="BA8" s="8" t="s">
        <v>573</v>
      </c>
      <c r="BB8" s="81" t="s">
        <v>6</v>
      </c>
      <c r="BC8" s="172"/>
      <c r="BD8" s="193">
        <v>9.9</v>
      </c>
      <c r="BE8" s="47" t="s">
        <v>564</v>
      </c>
      <c r="BF8" s="72"/>
      <c r="BG8" s="81" t="s">
        <v>597</v>
      </c>
      <c r="BH8" s="81" t="s">
        <v>6</v>
      </c>
      <c r="BI8" s="199">
        <f>IF(BI7&gt;=BI6,BI7-BI6,0)</f>
        <v>0</v>
      </c>
    </row>
    <row r="9" spans="1:62" ht="15.75" thickBot="1" x14ac:dyDescent="0.3">
      <c r="A9" s="5" t="s">
        <v>8</v>
      </c>
      <c r="B9" s="17" t="s">
        <v>9</v>
      </c>
      <c r="C9" s="7" t="s">
        <v>8</v>
      </c>
      <c r="D9" s="8" t="s">
        <v>293</v>
      </c>
      <c r="E9" s="6"/>
      <c r="F9" s="6"/>
      <c r="G9" s="15" t="s">
        <v>8</v>
      </c>
      <c r="H9" s="5" t="s">
        <v>9</v>
      </c>
      <c r="I9" s="5"/>
      <c r="J9" s="7" t="s">
        <v>8</v>
      </c>
      <c r="K9" s="28"/>
      <c r="L9" s="5"/>
      <c r="M9" s="17"/>
      <c r="N9" s="36" t="s">
        <v>8</v>
      </c>
      <c r="O9" s="8"/>
      <c r="P9" s="33" t="s">
        <v>332</v>
      </c>
      <c r="Q9" s="33" t="s">
        <v>331</v>
      </c>
      <c r="R9" s="14"/>
      <c r="S9" s="5" t="s">
        <v>277</v>
      </c>
      <c r="T9" s="5" t="s">
        <v>253</v>
      </c>
      <c r="U9" s="36" t="s">
        <v>8</v>
      </c>
      <c r="W9" s="49" t="s">
        <v>8</v>
      </c>
      <c r="X9" s="55" t="s">
        <v>356</v>
      </c>
      <c r="Y9" s="74" t="s">
        <v>8</v>
      </c>
      <c r="Z9" s="123" t="s">
        <v>8</v>
      </c>
      <c r="AA9" s="8"/>
      <c r="AB9" s="66" t="s">
        <v>310</v>
      </c>
      <c r="AC9" s="48" t="s">
        <v>331</v>
      </c>
      <c r="AD9" s="69">
        <v>9.9</v>
      </c>
      <c r="AE9" s="5" t="s">
        <v>277</v>
      </c>
      <c r="AF9" s="5" t="s">
        <v>253</v>
      </c>
      <c r="AG9" s="60" t="s">
        <v>8</v>
      </c>
      <c r="AK9" s="72"/>
      <c r="AL9" s="17"/>
      <c r="AM9" s="81" t="s">
        <v>8</v>
      </c>
      <c r="AN9" s="8"/>
      <c r="AO9" s="64"/>
      <c r="AP9" s="64" t="s">
        <v>332</v>
      </c>
      <c r="AQ9" s="14"/>
      <c r="AR9" s="47" t="s">
        <v>281</v>
      </c>
      <c r="AS9" s="5" t="s">
        <v>253</v>
      </c>
      <c r="AT9" s="89" t="s">
        <v>8</v>
      </c>
      <c r="AX9" s="72"/>
      <c r="AY9" s="17"/>
      <c r="AZ9" s="81" t="s">
        <v>8</v>
      </c>
      <c r="BA9" s="108" t="s">
        <v>592</v>
      </c>
      <c r="BB9" s="81" t="s">
        <v>8</v>
      </c>
      <c r="BC9" s="172" t="s">
        <v>332</v>
      </c>
      <c r="BD9" s="193">
        <v>9.9</v>
      </c>
      <c r="BE9" s="47" t="s">
        <v>565</v>
      </c>
      <c r="BF9" s="72" t="s">
        <v>253</v>
      </c>
      <c r="BG9" s="81" t="s">
        <v>599</v>
      </c>
      <c r="BH9" s="81" t="s">
        <v>8</v>
      </c>
      <c r="BI9" s="199">
        <f>IF(BI6&gt;=BI7,IF(BJ5&gt;=BI6-BI7,BI6-BI7,BJ5),0)</f>
        <v>6000</v>
      </c>
    </row>
    <row r="10" spans="1:62" x14ac:dyDescent="0.25">
      <c r="A10" s="5"/>
      <c r="B10" s="17"/>
      <c r="C10" s="7" t="s">
        <v>10</v>
      </c>
      <c r="D10" s="8"/>
      <c r="E10" s="6"/>
      <c r="F10" s="6" t="s">
        <v>310</v>
      </c>
      <c r="G10" s="14"/>
      <c r="H10" s="5" t="s">
        <v>231</v>
      </c>
      <c r="I10" s="5" t="s">
        <v>253</v>
      </c>
      <c r="J10" s="7" t="s">
        <v>10</v>
      </c>
      <c r="K10" s="28"/>
      <c r="L10" s="5"/>
      <c r="M10" s="17"/>
      <c r="N10" s="36" t="s">
        <v>10</v>
      </c>
      <c r="O10" s="8" t="s">
        <v>344</v>
      </c>
      <c r="P10" s="33"/>
      <c r="Q10" s="33"/>
      <c r="R10" s="14"/>
      <c r="S10" s="5" t="s">
        <v>278</v>
      </c>
      <c r="T10" s="5"/>
      <c r="U10" s="36" t="s">
        <v>10</v>
      </c>
      <c r="W10" s="49"/>
      <c r="X10" s="55"/>
      <c r="Y10" s="74" t="s">
        <v>10</v>
      </c>
      <c r="Z10" s="123" t="s">
        <v>10</v>
      </c>
      <c r="AA10" s="8" t="s">
        <v>344</v>
      </c>
      <c r="AB10" s="66"/>
      <c r="AC10" s="48"/>
      <c r="AD10" s="69">
        <v>9.9</v>
      </c>
      <c r="AE10" s="5" t="s">
        <v>278</v>
      </c>
      <c r="AF10" s="5"/>
      <c r="AG10" s="60" t="s">
        <v>10</v>
      </c>
      <c r="AK10" s="72"/>
      <c r="AL10" s="17"/>
      <c r="AM10" s="81" t="s">
        <v>10</v>
      </c>
      <c r="AN10" s="8" t="s">
        <v>368</v>
      </c>
      <c r="AO10" s="64"/>
      <c r="AP10" s="64"/>
      <c r="AQ10" s="15" t="s">
        <v>378</v>
      </c>
      <c r="AR10" s="5" t="s">
        <v>366</v>
      </c>
      <c r="AS10" s="5"/>
      <c r="AT10" s="89" t="s">
        <v>10</v>
      </c>
      <c r="BB10" s="81" t="s">
        <v>10</v>
      </c>
      <c r="BD10" s="15">
        <v>9.9</v>
      </c>
      <c r="BE10" s="85" t="s">
        <v>591</v>
      </c>
      <c r="BG10" s="81" t="s">
        <v>600</v>
      </c>
      <c r="BH10" s="81" t="s">
        <v>10</v>
      </c>
      <c r="BI10" s="199">
        <f>IF(BI9&lt;=0,BI8+BJ5,IF(BJ5&gt;=BI9,BJ5-BI9,0))</f>
        <v>2000</v>
      </c>
    </row>
    <row r="11" spans="1:62" x14ac:dyDescent="0.25">
      <c r="A11" s="5"/>
      <c r="B11" s="17"/>
      <c r="C11" s="7" t="s">
        <v>12</v>
      </c>
      <c r="D11" s="8"/>
      <c r="E11" s="6"/>
      <c r="F11" s="6" t="s">
        <v>311</v>
      </c>
      <c r="G11" s="14"/>
      <c r="H11" s="5" t="s">
        <v>232</v>
      </c>
      <c r="I11" s="5" t="s">
        <v>253</v>
      </c>
      <c r="J11" s="7" t="s">
        <v>12</v>
      </c>
      <c r="K11" s="28"/>
      <c r="L11" s="5" t="s">
        <v>6</v>
      </c>
      <c r="M11" s="5" t="s">
        <v>280</v>
      </c>
      <c r="N11" s="36" t="s">
        <v>12</v>
      </c>
      <c r="O11" s="8"/>
      <c r="P11" s="33" t="s">
        <v>342</v>
      </c>
      <c r="Q11" s="33" t="s">
        <v>332</v>
      </c>
      <c r="R11" s="14"/>
      <c r="S11" s="5" t="s">
        <v>280</v>
      </c>
      <c r="T11" s="5" t="s">
        <v>253</v>
      </c>
      <c r="U11" s="36" t="s">
        <v>12</v>
      </c>
      <c r="W11" s="49"/>
      <c r="X11" s="55"/>
      <c r="Y11" s="74" t="s">
        <v>12</v>
      </c>
      <c r="Z11" s="123" t="s">
        <v>12</v>
      </c>
      <c r="AA11" s="8"/>
      <c r="AB11" s="66" t="s">
        <v>311</v>
      </c>
      <c r="AC11" s="48" t="s">
        <v>332</v>
      </c>
      <c r="AD11" s="69">
        <v>9.9</v>
      </c>
      <c r="AE11" s="5" t="s">
        <v>280</v>
      </c>
      <c r="AF11" s="5" t="s">
        <v>253</v>
      </c>
      <c r="AG11" s="60" t="s">
        <v>12</v>
      </c>
      <c r="AK11" s="72"/>
      <c r="AL11" s="17"/>
      <c r="AM11" s="81" t="s">
        <v>12</v>
      </c>
      <c r="AN11" s="8"/>
      <c r="AO11" s="64"/>
      <c r="AP11" s="64" t="s">
        <v>347</v>
      </c>
      <c r="AQ11" s="14"/>
      <c r="AR11" s="85" t="s">
        <v>369</v>
      </c>
      <c r="AS11" s="5" t="s">
        <v>253</v>
      </c>
      <c r="AT11" s="89" t="s">
        <v>12</v>
      </c>
      <c r="AX11" s="72"/>
      <c r="AZ11" s="81"/>
      <c r="BA11" s="8" t="s">
        <v>590</v>
      </c>
      <c r="BB11" s="81" t="s">
        <v>12</v>
      </c>
      <c r="BC11" s="172"/>
      <c r="BD11" s="15">
        <v>9.9</v>
      </c>
      <c r="BE11" s="72" t="s">
        <v>566</v>
      </c>
      <c r="BF11" s="72"/>
      <c r="BG11" s="81"/>
      <c r="BH11" s="81" t="s">
        <v>12</v>
      </c>
      <c r="BI11" s="199">
        <f>IF(BI6&gt;=(BI7+BI9),BI6-(BI7+BI9),0)</f>
        <v>0</v>
      </c>
    </row>
    <row r="12" spans="1:62" x14ac:dyDescent="0.25">
      <c r="A12" s="5" t="s">
        <v>10</v>
      </c>
      <c r="B12" s="17" t="s">
        <v>11</v>
      </c>
      <c r="C12" s="7" t="s">
        <v>14</v>
      </c>
      <c r="D12" s="8"/>
      <c r="E12" s="6" t="s">
        <v>306</v>
      </c>
      <c r="F12" s="6" t="s">
        <v>312</v>
      </c>
      <c r="G12" s="14"/>
      <c r="H12" s="5" t="s">
        <v>233</v>
      </c>
      <c r="I12" s="5" t="s">
        <v>253</v>
      </c>
      <c r="J12" s="7" t="s">
        <v>14</v>
      </c>
      <c r="K12" s="28"/>
      <c r="L12" s="5"/>
      <c r="M12" s="17"/>
      <c r="N12" s="36" t="s">
        <v>14</v>
      </c>
      <c r="O12" s="8"/>
      <c r="P12" s="33"/>
      <c r="Q12" s="33" t="s">
        <v>347</v>
      </c>
      <c r="R12" s="14"/>
      <c r="S12" s="5" t="s">
        <v>281</v>
      </c>
      <c r="T12" s="5" t="s">
        <v>253</v>
      </c>
      <c r="U12" s="36" t="s">
        <v>14</v>
      </c>
      <c r="W12" s="49"/>
      <c r="X12" s="5"/>
      <c r="Y12" s="74" t="s">
        <v>14</v>
      </c>
      <c r="Z12" s="123" t="s">
        <v>14</v>
      </c>
      <c r="AA12" s="8"/>
      <c r="AB12" s="66" t="s">
        <v>312</v>
      </c>
      <c r="AC12" s="48" t="s">
        <v>347</v>
      </c>
      <c r="AD12" s="69">
        <v>9.9</v>
      </c>
      <c r="AE12" s="5" t="s">
        <v>281</v>
      </c>
      <c r="AF12" s="5" t="s">
        <v>253</v>
      </c>
      <c r="AG12" s="60" t="s">
        <v>14</v>
      </c>
      <c r="AK12" s="72"/>
      <c r="AM12" s="81" t="s">
        <v>14</v>
      </c>
      <c r="AN12" s="8"/>
      <c r="AO12" s="64"/>
      <c r="AP12" s="64" t="s">
        <v>342</v>
      </c>
      <c r="AQ12" s="14"/>
      <c r="AR12" s="47" t="s">
        <v>236</v>
      </c>
      <c r="AS12" s="5" t="s">
        <v>253</v>
      </c>
      <c r="AT12" s="89" t="s">
        <v>14</v>
      </c>
      <c r="AX12" s="72"/>
      <c r="AY12" s="17"/>
      <c r="AZ12" s="81"/>
      <c r="BA12" s="8" t="s">
        <v>574</v>
      </c>
      <c r="BB12" s="81" t="s">
        <v>14</v>
      </c>
      <c r="BC12" s="172" t="s">
        <v>347</v>
      </c>
      <c r="BD12" s="193">
        <v>9.9</v>
      </c>
      <c r="BE12" s="85" t="s">
        <v>567</v>
      </c>
      <c r="BF12" s="72" t="s">
        <v>588</v>
      </c>
      <c r="BG12" s="72"/>
      <c r="BH12" s="81" t="s">
        <v>14</v>
      </c>
    </row>
    <row r="13" spans="1:62" x14ac:dyDescent="0.25">
      <c r="A13" s="5"/>
      <c r="B13" s="17"/>
      <c r="C13" s="7" t="s">
        <v>16</v>
      </c>
      <c r="D13" s="8"/>
      <c r="E13" s="6"/>
      <c r="F13" s="6" t="s">
        <v>313</v>
      </c>
      <c r="G13" s="14"/>
      <c r="H13" s="5" t="s">
        <v>234</v>
      </c>
      <c r="I13" s="5" t="s">
        <v>253</v>
      </c>
      <c r="J13" s="7" t="s">
        <v>16</v>
      </c>
      <c r="K13" s="28"/>
      <c r="L13" s="5"/>
      <c r="M13" s="17"/>
      <c r="N13" s="36" t="s">
        <v>16</v>
      </c>
      <c r="O13" s="8"/>
      <c r="P13" s="33"/>
      <c r="Q13" s="33" t="s">
        <v>342</v>
      </c>
      <c r="R13" s="14"/>
      <c r="S13" s="5" t="s">
        <v>282</v>
      </c>
      <c r="T13" s="5" t="s">
        <v>253</v>
      </c>
      <c r="U13" s="36" t="s">
        <v>16</v>
      </c>
      <c r="W13" s="49"/>
      <c r="X13" s="55"/>
      <c r="Y13" s="74" t="s">
        <v>16</v>
      </c>
      <c r="Z13" s="123" t="s">
        <v>16</v>
      </c>
      <c r="AA13" s="8"/>
      <c r="AB13" s="66" t="s">
        <v>313</v>
      </c>
      <c r="AC13" s="48" t="s">
        <v>342</v>
      </c>
      <c r="AD13" s="69">
        <v>9.9</v>
      </c>
      <c r="AE13" s="5" t="s">
        <v>282</v>
      </c>
      <c r="AF13" s="5" t="s">
        <v>253</v>
      </c>
      <c r="AG13" s="60" t="s">
        <v>16</v>
      </c>
      <c r="AK13" s="72"/>
      <c r="AL13" s="17"/>
      <c r="AM13" s="81" t="s">
        <v>16</v>
      </c>
      <c r="AN13" s="8" t="s">
        <v>370</v>
      </c>
      <c r="AO13" s="64"/>
      <c r="AP13" s="64"/>
      <c r="AQ13" s="15"/>
      <c r="AR13" s="5" t="s">
        <v>287</v>
      </c>
      <c r="AS13" s="5"/>
      <c r="AT13" s="89" t="s">
        <v>16</v>
      </c>
      <c r="AX13" s="72"/>
      <c r="AZ13" s="81"/>
      <c r="BA13" s="8"/>
      <c r="BB13" s="81" t="s">
        <v>16</v>
      </c>
      <c r="BC13" s="172" t="s">
        <v>342</v>
      </c>
      <c r="BD13" s="194">
        <v>9.9900000000000003E-2</v>
      </c>
      <c r="BE13" s="47" t="s">
        <v>568</v>
      </c>
      <c r="BF13" s="72" t="s">
        <v>253</v>
      </c>
      <c r="BG13" s="72"/>
      <c r="BH13" s="81" t="s">
        <v>16</v>
      </c>
    </row>
    <row r="14" spans="1:62" x14ac:dyDescent="0.25">
      <c r="A14" s="5"/>
      <c r="B14" s="17"/>
      <c r="C14" s="7" t="s">
        <v>18</v>
      </c>
      <c r="D14" s="8"/>
      <c r="E14" s="6"/>
      <c r="F14" s="6" t="s">
        <v>314</v>
      </c>
      <c r="G14" s="14"/>
      <c r="H14" s="5" t="s">
        <v>235</v>
      </c>
      <c r="I14" s="5" t="s">
        <v>253</v>
      </c>
      <c r="J14" s="7" t="s">
        <v>18</v>
      </c>
      <c r="K14" s="28"/>
      <c r="L14" s="5"/>
      <c r="M14" s="17"/>
      <c r="N14" s="36" t="s">
        <v>18</v>
      </c>
      <c r="O14" s="8" t="s">
        <v>534</v>
      </c>
      <c r="P14" s="33"/>
      <c r="Q14" s="33"/>
      <c r="R14" s="15"/>
      <c r="S14" s="5" t="s">
        <v>283</v>
      </c>
      <c r="T14" s="5"/>
      <c r="U14" s="36" t="s">
        <v>18</v>
      </c>
      <c r="W14" s="49" t="s">
        <v>10</v>
      </c>
      <c r="X14" s="55" t="s">
        <v>13</v>
      </c>
      <c r="Y14" s="74" t="s">
        <v>18</v>
      </c>
      <c r="Z14" s="123" t="s">
        <v>18</v>
      </c>
      <c r="AA14" s="8" t="s">
        <v>338</v>
      </c>
      <c r="AB14" s="66"/>
      <c r="AC14" s="48"/>
      <c r="AD14" s="70"/>
      <c r="AE14" s="5" t="s">
        <v>283</v>
      </c>
      <c r="AF14" s="5"/>
      <c r="AG14" s="60" t="s">
        <v>18</v>
      </c>
      <c r="AK14" s="72"/>
      <c r="AL14" s="17"/>
      <c r="AM14" s="81" t="s">
        <v>18</v>
      </c>
      <c r="AN14" s="8" t="s">
        <v>296</v>
      </c>
      <c r="AO14" s="64"/>
      <c r="AP14" s="64"/>
      <c r="AQ14" s="15"/>
      <c r="AR14" s="28" t="s">
        <v>379</v>
      </c>
      <c r="AS14" s="5"/>
      <c r="AT14" s="89" t="s">
        <v>18</v>
      </c>
      <c r="AX14" s="72"/>
      <c r="AY14" s="17"/>
      <c r="AZ14" s="81"/>
      <c r="BA14" s="8" t="s">
        <v>593</v>
      </c>
      <c r="BB14" s="81" t="s">
        <v>18</v>
      </c>
      <c r="BC14" s="172"/>
      <c r="BD14" s="15">
        <v>9.9</v>
      </c>
      <c r="BE14" s="72" t="s">
        <v>569</v>
      </c>
      <c r="BF14" s="72"/>
      <c r="BG14" s="72"/>
      <c r="BH14" s="81" t="s">
        <v>18</v>
      </c>
    </row>
    <row r="15" spans="1:62" x14ac:dyDescent="0.25">
      <c r="A15" s="5"/>
      <c r="B15" s="17"/>
      <c r="C15" s="7" t="s">
        <v>20</v>
      </c>
      <c r="D15" s="8"/>
      <c r="E15" s="6"/>
      <c r="F15" s="6" t="s">
        <v>315</v>
      </c>
      <c r="G15" s="14"/>
      <c r="H15" s="5" t="s">
        <v>236</v>
      </c>
      <c r="I15" s="5" t="s">
        <v>253</v>
      </c>
      <c r="J15" s="7" t="s">
        <v>20</v>
      </c>
      <c r="K15" s="28"/>
      <c r="L15" s="5"/>
      <c r="M15" s="17"/>
      <c r="N15" s="36" t="s">
        <v>20</v>
      </c>
      <c r="O15" s="8"/>
      <c r="P15" s="33"/>
      <c r="Q15" s="33" t="s">
        <v>303</v>
      </c>
      <c r="R15" s="14"/>
      <c r="S15" s="5" t="s">
        <v>284</v>
      </c>
      <c r="T15" s="5" t="s">
        <v>253</v>
      </c>
      <c r="U15" s="36" t="s">
        <v>20</v>
      </c>
      <c r="W15" s="49"/>
      <c r="X15" s="55"/>
      <c r="Y15" s="74" t="s">
        <v>20</v>
      </c>
      <c r="Z15" s="123" t="s">
        <v>20</v>
      </c>
      <c r="AA15" s="8"/>
      <c r="AB15" s="66" t="s">
        <v>314</v>
      </c>
      <c r="AC15" s="48" t="s">
        <v>303</v>
      </c>
      <c r="AD15" s="69">
        <v>9.9</v>
      </c>
      <c r="AE15" s="5" t="s">
        <v>284</v>
      </c>
      <c r="AF15" s="5" t="s">
        <v>253</v>
      </c>
      <c r="AG15" s="60" t="s">
        <v>20</v>
      </c>
      <c r="AK15" s="72"/>
      <c r="AL15" s="17"/>
      <c r="AM15" s="81" t="s">
        <v>20</v>
      </c>
      <c r="AN15" s="8"/>
      <c r="AO15" s="64"/>
      <c r="AP15" s="64" t="s">
        <v>303</v>
      </c>
      <c r="AQ15" s="14"/>
      <c r="AR15" s="47" t="s">
        <v>29</v>
      </c>
      <c r="AS15" s="5" t="s">
        <v>253</v>
      </c>
      <c r="AT15" s="89" t="s">
        <v>20</v>
      </c>
      <c r="AX15" s="72"/>
      <c r="AY15" s="17"/>
      <c r="AZ15" s="81"/>
      <c r="BA15" s="8" t="s">
        <v>594</v>
      </c>
      <c r="BB15" s="81" t="s">
        <v>20</v>
      </c>
      <c r="BC15" s="172"/>
      <c r="BD15" s="15">
        <v>9.9</v>
      </c>
      <c r="BE15" s="28" t="s">
        <v>570</v>
      </c>
      <c r="BF15" s="72"/>
      <c r="BG15" s="72"/>
      <c r="BH15" s="81" t="s">
        <v>20</v>
      </c>
    </row>
    <row r="16" spans="1:62" x14ac:dyDescent="0.25">
      <c r="A16" s="5" t="s">
        <v>12</v>
      </c>
      <c r="B16" s="17" t="s">
        <v>13</v>
      </c>
      <c r="C16" s="7" t="s">
        <v>22</v>
      </c>
      <c r="D16" s="8" t="s">
        <v>297</v>
      </c>
      <c r="E16" s="6"/>
      <c r="F16" s="6"/>
      <c r="G16" s="15" t="s">
        <v>22</v>
      </c>
      <c r="H16" s="5" t="s">
        <v>287</v>
      </c>
      <c r="I16" s="5"/>
      <c r="J16" s="7" t="s">
        <v>22</v>
      </c>
      <c r="K16" s="28"/>
      <c r="L16" s="5" t="s">
        <v>10</v>
      </c>
      <c r="M16" s="17" t="s">
        <v>11</v>
      </c>
      <c r="N16" s="36" t="s">
        <v>22</v>
      </c>
      <c r="O16" s="8"/>
      <c r="P16" s="33" t="s">
        <v>306</v>
      </c>
      <c r="Q16" s="33" t="s">
        <v>306</v>
      </c>
      <c r="R16" s="14"/>
      <c r="S16" s="5" t="s">
        <v>233</v>
      </c>
      <c r="T16" s="5" t="s">
        <v>253</v>
      </c>
      <c r="U16" s="36" t="s">
        <v>22</v>
      </c>
      <c r="W16" s="49" t="s">
        <v>12</v>
      </c>
      <c r="X16" s="55" t="s">
        <v>357</v>
      </c>
      <c r="Y16" s="74" t="s">
        <v>22</v>
      </c>
      <c r="Z16" s="123" t="s">
        <v>22</v>
      </c>
      <c r="AA16" s="8"/>
      <c r="AB16" s="66" t="s">
        <v>306</v>
      </c>
      <c r="AC16" s="48" t="s">
        <v>306</v>
      </c>
      <c r="AD16" s="69">
        <v>9.9</v>
      </c>
      <c r="AE16" s="5" t="s">
        <v>233</v>
      </c>
      <c r="AF16" s="5" t="s">
        <v>253</v>
      </c>
      <c r="AG16" s="60" t="s">
        <v>22</v>
      </c>
      <c r="AK16" s="72"/>
      <c r="AL16" s="17"/>
      <c r="AM16" s="81" t="s">
        <v>22</v>
      </c>
      <c r="AN16" s="8" t="s">
        <v>296</v>
      </c>
      <c r="AO16" s="64"/>
      <c r="AP16" s="64"/>
      <c r="AQ16" s="15" t="s">
        <v>353</v>
      </c>
      <c r="AR16" s="5" t="s">
        <v>21</v>
      </c>
      <c r="AS16" s="5"/>
      <c r="AT16" s="89" t="s">
        <v>22</v>
      </c>
      <c r="AX16" s="72"/>
      <c r="AY16" s="17"/>
      <c r="AZ16" s="81"/>
      <c r="BA16" s="8" t="s">
        <v>296</v>
      </c>
      <c r="BB16" s="81" t="s">
        <v>22</v>
      </c>
      <c r="BC16" s="172"/>
      <c r="BD16" s="192">
        <v>0.99990000000000001</v>
      </c>
      <c r="BE16" s="47" t="s">
        <v>45</v>
      </c>
      <c r="BF16" s="72"/>
      <c r="BG16" s="72"/>
      <c r="BH16" s="81" t="s">
        <v>22</v>
      </c>
    </row>
    <row r="17" spans="1:60" x14ac:dyDescent="0.25">
      <c r="A17" s="5" t="s">
        <v>14</v>
      </c>
      <c r="B17" s="17" t="s">
        <v>15</v>
      </c>
      <c r="C17" s="7" t="s">
        <v>24</v>
      </c>
      <c r="D17" s="8"/>
      <c r="E17" s="6"/>
      <c r="F17" s="6"/>
      <c r="G17" s="14"/>
      <c r="H17" s="5" t="s">
        <v>15</v>
      </c>
      <c r="I17" s="5" t="s">
        <v>286</v>
      </c>
      <c r="J17" s="7" t="s">
        <v>24</v>
      </c>
      <c r="K17" s="28"/>
      <c r="L17" s="5"/>
      <c r="M17" s="17"/>
      <c r="N17" s="36" t="s">
        <v>24</v>
      </c>
      <c r="O17" s="8"/>
      <c r="P17" s="33"/>
      <c r="Q17" s="33" t="s">
        <v>348</v>
      </c>
      <c r="R17" s="14"/>
      <c r="S17" s="5" t="s">
        <v>236</v>
      </c>
      <c r="T17" s="5" t="s">
        <v>253</v>
      </c>
      <c r="U17" s="36" t="s">
        <v>24</v>
      </c>
      <c r="W17" s="49"/>
      <c r="X17" s="55"/>
      <c r="Y17" s="74" t="s">
        <v>24</v>
      </c>
      <c r="Z17" s="123" t="s">
        <v>24</v>
      </c>
      <c r="AA17" s="8"/>
      <c r="AB17" s="66" t="s">
        <v>316</v>
      </c>
      <c r="AC17" s="48" t="s">
        <v>348</v>
      </c>
      <c r="AD17" s="69">
        <v>9.9</v>
      </c>
      <c r="AE17" s="5" t="s">
        <v>236</v>
      </c>
      <c r="AF17" s="5" t="s">
        <v>253</v>
      </c>
      <c r="AG17" s="60" t="s">
        <v>24</v>
      </c>
      <c r="AK17" s="72"/>
      <c r="AL17" s="17"/>
      <c r="AM17" s="81" t="s">
        <v>24</v>
      </c>
      <c r="AN17" s="8"/>
      <c r="AO17" s="64"/>
      <c r="AP17" s="64" t="s">
        <v>306</v>
      </c>
      <c r="AQ17" s="14"/>
      <c r="AR17" s="47" t="s">
        <v>162</v>
      </c>
      <c r="AS17" s="5" t="s">
        <v>253</v>
      </c>
      <c r="AT17" s="89" t="s">
        <v>24</v>
      </c>
      <c r="AX17" s="72"/>
      <c r="AY17" s="17"/>
      <c r="AZ17" s="81"/>
      <c r="BA17" s="8" t="s">
        <v>296</v>
      </c>
      <c r="BB17" s="81" t="s">
        <v>24</v>
      </c>
      <c r="BC17" s="172"/>
      <c r="BD17" s="192">
        <v>0.99990000000000001</v>
      </c>
      <c r="BE17" s="47" t="s">
        <v>47</v>
      </c>
      <c r="BF17" s="72"/>
      <c r="BG17" s="72"/>
      <c r="BH17" s="81" t="s">
        <v>24</v>
      </c>
    </row>
    <row r="18" spans="1:60" x14ac:dyDescent="0.25">
      <c r="A18" s="5"/>
      <c r="B18" s="17"/>
      <c r="C18" s="7" t="s">
        <v>26</v>
      </c>
      <c r="D18" s="8" t="s">
        <v>294</v>
      </c>
      <c r="E18" s="6"/>
      <c r="F18" s="6"/>
      <c r="G18" s="15" t="s">
        <v>26</v>
      </c>
      <c r="H18" s="5" t="s">
        <v>27</v>
      </c>
      <c r="I18" s="5"/>
      <c r="J18" s="7" t="s">
        <v>26</v>
      </c>
      <c r="K18" s="28"/>
      <c r="L18" s="5"/>
      <c r="M18" s="17"/>
      <c r="N18" s="36" t="s">
        <v>26</v>
      </c>
      <c r="O18" s="8" t="s">
        <v>339</v>
      </c>
      <c r="P18" s="33"/>
      <c r="Q18" s="33"/>
      <c r="R18" s="15"/>
      <c r="S18" s="5" t="s">
        <v>287</v>
      </c>
      <c r="T18" s="5"/>
      <c r="U18" s="36" t="s">
        <v>26</v>
      </c>
      <c r="W18" s="49" t="s">
        <v>14</v>
      </c>
      <c r="X18" s="55" t="s">
        <v>13</v>
      </c>
      <c r="Y18" s="74" t="s">
        <v>26</v>
      </c>
      <c r="Z18" s="123" t="s">
        <v>26</v>
      </c>
      <c r="AA18" s="8" t="s">
        <v>339</v>
      </c>
      <c r="AB18" s="66"/>
      <c r="AC18" s="48"/>
      <c r="AD18" s="70"/>
      <c r="AE18" s="5" t="s">
        <v>287</v>
      </c>
      <c r="AF18" s="5"/>
      <c r="AG18" s="60" t="s">
        <v>26</v>
      </c>
      <c r="AK18" s="72"/>
      <c r="AL18" s="17"/>
      <c r="AM18" s="81" t="s">
        <v>26</v>
      </c>
      <c r="AN18" s="8"/>
      <c r="AO18" s="64"/>
      <c r="AP18" s="64" t="s">
        <v>348</v>
      </c>
      <c r="AQ18" s="14"/>
      <c r="AR18" s="47" t="s">
        <v>164</v>
      </c>
      <c r="AS18" s="5" t="s">
        <v>253</v>
      </c>
      <c r="AT18" s="89" t="s">
        <v>26</v>
      </c>
      <c r="AX18" s="72"/>
      <c r="AY18" s="17"/>
      <c r="AZ18" s="81"/>
      <c r="BA18" s="8" t="s">
        <v>296</v>
      </c>
      <c r="BB18" s="81" t="s">
        <v>26</v>
      </c>
      <c r="BC18" s="172"/>
      <c r="BD18" s="195">
        <v>9.9</v>
      </c>
      <c r="BE18" s="72" t="s">
        <v>49</v>
      </c>
      <c r="BF18" s="72"/>
      <c r="BG18" s="72"/>
      <c r="BH18" s="81" t="s">
        <v>26</v>
      </c>
    </row>
    <row r="19" spans="1:60" x14ac:dyDescent="0.25">
      <c r="A19" s="5"/>
      <c r="B19" s="17"/>
      <c r="C19" s="7" t="s">
        <v>28</v>
      </c>
      <c r="D19" s="8"/>
      <c r="E19" s="6"/>
      <c r="F19" s="6" t="s">
        <v>316</v>
      </c>
      <c r="G19" s="14"/>
      <c r="H19" s="5" t="s">
        <v>237</v>
      </c>
      <c r="I19" s="5" t="s">
        <v>253</v>
      </c>
      <c r="J19" s="7" t="s">
        <v>28</v>
      </c>
      <c r="K19" s="28"/>
      <c r="L19" s="5" t="s">
        <v>16</v>
      </c>
      <c r="M19" s="17" t="s">
        <v>17</v>
      </c>
      <c r="N19" s="36" t="s">
        <v>28</v>
      </c>
      <c r="O19" s="8" t="s">
        <v>296</v>
      </c>
      <c r="P19" s="33"/>
      <c r="Q19" s="33"/>
      <c r="R19" s="15"/>
      <c r="S19" s="23" t="s">
        <v>17</v>
      </c>
      <c r="T19" s="5"/>
      <c r="U19" s="36" t="s">
        <v>28</v>
      </c>
      <c r="W19" s="49"/>
      <c r="X19" s="55"/>
      <c r="Y19" s="75"/>
      <c r="Z19" s="123" t="s">
        <v>28</v>
      </c>
      <c r="AA19" s="8" t="s">
        <v>358</v>
      </c>
      <c r="AB19" s="66"/>
      <c r="AC19" s="48"/>
      <c r="AD19" s="69">
        <v>9.9</v>
      </c>
      <c r="AE19" s="56" t="s">
        <v>289</v>
      </c>
      <c r="AF19" s="5"/>
      <c r="AG19" s="60" t="s">
        <v>28</v>
      </c>
      <c r="AK19" s="72"/>
      <c r="AL19" s="17"/>
      <c r="AM19" s="81" t="s">
        <v>28</v>
      </c>
      <c r="AN19" s="8" t="s">
        <v>371</v>
      </c>
      <c r="AO19" s="64"/>
      <c r="AP19" s="64"/>
      <c r="AQ19" s="15" t="s">
        <v>353</v>
      </c>
      <c r="AR19" s="5" t="s">
        <v>21</v>
      </c>
      <c r="AS19" s="5"/>
      <c r="AT19" s="89" t="s">
        <v>28</v>
      </c>
      <c r="AX19" s="72"/>
      <c r="AY19" s="17"/>
      <c r="AZ19" s="81"/>
      <c r="BA19" s="8" t="s">
        <v>602</v>
      </c>
      <c r="BB19" s="81" t="s">
        <v>28</v>
      </c>
      <c r="BC19" s="172"/>
      <c r="BD19" s="195">
        <v>9.9</v>
      </c>
      <c r="BE19" s="72" t="s">
        <v>51</v>
      </c>
      <c r="BF19" s="72"/>
      <c r="BG19" s="72"/>
      <c r="BH19" s="81" t="s">
        <v>28</v>
      </c>
    </row>
    <row r="20" spans="1:60" x14ac:dyDescent="0.25">
      <c r="A20" s="5" t="s">
        <v>16</v>
      </c>
      <c r="B20" s="17" t="s">
        <v>17</v>
      </c>
      <c r="C20" s="7" t="s">
        <v>30</v>
      </c>
      <c r="D20" s="8" t="s">
        <v>295</v>
      </c>
      <c r="E20" s="6"/>
      <c r="F20" s="6"/>
      <c r="G20" s="15" t="s">
        <v>30</v>
      </c>
      <c r="H20" s="5" t="s">
        <v>17</v>
      </c>
      <c r="I20" s="5"/>
      <c r="J20" s="7" t="s">
        <v>30</v>
      </c>
      <c r="K20" s="28"/>
      <c r="L20" s="5" t="s">
        <v>18</v>
      </c>
      <c r="M20" s="17" t="s">
        <v>19</v>
      </c>
      <c r="N20" s="36" t="s">
        <v>30</v>
      </c>
      <c r="O20" s="8" t="s">
        <v>296</v>
      </c>
      <c r="P20" s="33"/>
      <c r="Q20" s="33"/>
      <c r="R20" s="14"/>
      <c r="S20" s="23" t="s">
        <v>19</v>
      </c>
      <c r="T20" s="5"/>
      <c r="U20" s="36" t="s">
        <v>30</v>
      </c>
      <c r="W20" s="49"/>
      <c r="X20" s="5"/>
      <c r="Y20" s="72"/>
      <c r="Z20" s="123" t="s">
        <v>30</v>
      </c>
      <c r="AA20" s="122"/>
      <c r="AB20" s="66"/>
      <c r="AC20" s="48" t="s">
        <v>305</v>
      </c>
      <c r="AD20" s="69">
        <v>9.9</v>
      </c>
      <c r="AE20" s="56" t="s">
        <v>290</v>
      </c>
      <c r="AF20" s="5" t="s">
        <v>253</v>
      </c>
      <c r="AG20" s="60" t="s">
        <v>30</v>
      </c>
      <c r="AK20" s="36" t="s">
        <v>54</v>
      </c>
      <c r="AL20" s="87" t="s">
        <v>37</v>
      </c>
      <c r="AM20" s="81" t="s">
        <v>30</v>
      </c>
      <c r="AN20" s="8"/>
      <c r="AO20" s="64"/>
      <c r="AP20" s="64" t="s">
        <v>305</v>
      </c>
      <c r="AQ20" s="14"/>
      <c r="AR20" s="47" t="s">
        <v>37</v>
      </c>
      <c r="AS20" s="5" t="s">
        <v>253</v>
      </c>
      <c r="AT20" s="89" t="s">
        <v>30</v>
      </c>
      <c r="AX20" s="72"/>
      <c r="AY20" s="17"/>
      <c r="AZ20" s="81"/>
      <c r="BA20" s="8" t="s">
        <v>604</v>
      </c>
      <c r="BB20" s="81" t="s">
        <v>30</v>
      </c>
      <c r="BC20" s="172"/>
      <c r="BD20" s="51">
        <v>9.9</v>
      </c>
      <c r="BE20" s="86" t="s">
        <v>53</v>
      </c>
      <c r="BF20" s="72"/>
      <c r="BG20" s="72"/>
      <c r="BH20" s="81" t="s">
        <v>30</v>
      </c>
    </row>
    <row r="21" spans="1:60" x14ac:dyDescent="0.25">
      <c r="A21" s="5" t="s">
        <v>18</v>
      </c>
      <c r="B21" s="17" t="s">
        <v>19</v>
      </c>
      <c r="C21" s="7" t="s">
        <v>31</v>
      </c>
      <c r="D21" s="8" t="s">
        <v>296</v>
      </c>
      <c r="E21" s="6"/>
      <c r="F21" s="6"/>
      <c r="G21" s="14"/>
      <c r="H21" s="5" t="s">
        <v>19</v>
      </c>
      <c r="I21" s="5"/>
      <c r="J21" s="7" t="s">
        <v>31</v>
      </c>
      <c r="K21" s="28"/>
      <c r="L21" s="5" t="s">
        <v>20</v>
      </c>
      <c r="M21" s="17" t="s">
        <v>21</v>
      </c>
      <c r="N21" s="36" t="s">
        <v>31</v>
      </c>
      <c r="O21" s="8" t="s">
        <v>296</v>
      </c>
      <c r="P21" s="33"/>
      <c r="Q21" s="33"/>
      <c r="R21" s="15" t="s">
        <v>353</v>
      </c>
      <c r="S21" s="23" t="s">
        <v>21</v>
      </c>
      <c r="T21" s="5"/>
      <c r="U21" s="36" t="s">
        <v>31</v>
      </c>
      <c r="W21" s="49"/>
      <c r="X21" s="5"/>
      <c r="Y21" s="72"/>
      <c r="Z21" s="123" t="s">
        <v>31</v>
      </c>
      <c r="AA21" s="8"/>
      <c r="AB21" s="66"/>
      <c r="AC21" s="48" t="s">
        <v>333</v>
      </c>
      <c r="AD21" s="69">
        <v>9.9</v>
      </c>
      <c r="AE21" s="56" t="s">
        <v>162</v>
      </c>
      <c r="AF21" s="5" t="s">
        <v>253</v>
      </c>
      <c r="AG21" s="60" t="s">
        <v>31</v>
      </c>
      <c r="AK21" s="36" t="s">
        <v>56</v>
      </c>
      <c r="AL21" s="87" t="s">
        <v>21</v>
      </c>
      <c r="AM21" s="81" t="s">
        <v>31</v>
      </c>
      <c r="AN21" s="8" t="s">
        <v>296</v>
      </c>
      <c r="AO21" s="64"/>
      <c r="AP21" s="64"/>
      <c r="AQ21" s="15" t="s">
        <v>353</v>
      </c>
      <c r="AR21" s="5" t="s">
        <v>21</v>
      </c>
      <c r="AS21" s="5"/>
      <c r="AT21" s="89" t="s">
        <v>31</v>
      </c>
      <c r="AX21" s="36" t="s">
        <v>54</v>
      </c>
      <c r="AY21" s="87" t="s">
        <v>37</v>
      </c>
      <c r="AZ21" s="81"/>
      <c r="BA21" s="8" t="s">
        <v>296</v>
      </c>
      <c r="BB21" s="81" t="s">
        <v>31</v>
      </c>
      <c r="BC21" s="172"/>
      <c r="BD21" s="194">
        <v>9.9900000000000003E-2</v>
      </c>
      <c r="BE21" s="47" t="s">
        <v>55</v>
      </c>
      <c r="BF21" s="72"/>
      <c r="BG21" s="72"/>
      <c r="BH21" s="81" t="s">
        <v>31</v>
      </c>
    </row>
    <row r="22" spans="1:60" x14ac:dyDescent="0.25">
      <c r="A22" s="5" t="s">
        <v>20</v>
      </c>
      <c r="B22" s="17" t="s">
        <v>21</v>
      </c>
      <c r="C22" s="7" t="s">
        <v>33</v>
      </c>
      <c r="D22" s="8" t="s">
        <v>296</v>
      </c>
      <c r="E22" s="6"/>
      <c r="F22" s="6"/>
      <c r="G22" s="15" t="s">
        <v>33</v>
      </c>
      <c r="H22" s="5" t="s">
        <v>21</v>
      </c>
      <c r="I22" s="5"/>
      <c r="J22" s="7" t="s">
        <v>33</v>
      </c>
      <c r="K22" s="28"/>
      <c r="L22" s="5" t="s">
        <v>22</v>
      </c>
      <c r="M22" s="17" t="s">
        <v>23</v>
      </c>
      <c r="N22" s="36" t="s">
        <v>33</v>
      </c>
      <c r="O22" s="8" t="s">
        <v>296</v>
      </c>
      <c r="P22" s="33"/>
      <c r="Q22" s="33"/>
      <c r="R22" s="52" t="s">
        <v>353</v>
      </c>
      <c r="S22" s="23" t="s">
        <v>23</v>
      </c>
      <c r="T22" s="5"/>
      <c r="U22" s="36" t="s">
        <v>33</v>
      </c>
      <c r="W22" s="49"/>
      <c r="X22" s="5"/>
      <c r="Y22" s="72"/>
      <c r="Z22" s="123" t="s">
        <v>33</v>
      </c>
      <c r="AA22" s="8"/>
      <c r="AB22" s="66"/>
      <c r="AC22" s="48" t="s">
        <v>304</v>
      </c>
      <c r="AD22" s="69">
        <v>9.9</v>
      </c>
      <c r="AE22" s="56" t="s">
        <v>164</v>
      </c>
      <c r="AF22" s="5" t="s">
        <v>253</v>
      </c>
      <c r="AG22" s="60" t="s">
        <v>33</v>
      </c>
      <c r="AK22" s="36" t="s">
        <v>58</v>
      </c>
      <c r="AL22" s="87" t="s">
        <v>40</v>
      </c>
      <c r="AM22" s="81" t="s">
        <v>33</v>
      </c>
      <c r="AN22" s="8" t="s">
        <v>296</v>
      </c>
      <c r="AO22" s="64"/>
      <c r="AP22" s="64"/>
      <c r="AQ22" s="52" t="s">
        <v>353</v>
      </c>
      <c r="AR22" s="47" t="s">
        <v>40</v>
      </c>
      <c r="AS22" s="5"/>
      <c r="AT22" s="89" t="s">
        <v>33</v>
      </c>
      <c r="AZ22" s="81"/>
      <c r="BA22" s="8" t="s">
        <v>296</v>
      </c>
      <c r="BB22" s="81" t="s">
        <v>33</v>
      </c>
      <c r="BC22" s="172"/>
      <c r="BD22" s="193">
        <v>9</v>
      </c>
      <c r="BE22" s="47" t="s">
        <v>57</v>
      </c>
      <c r="BF22" s="72"/>
      <c r="BG22" s="72"/>
      <c r="BH22" s="81" t="s">
        <v>33</v>
      </c>
    </row>
    <row r="23" spans="1:60" x14ac:dyDescent="0.25">
      <c r="A23" s="5" t="s">
        <v>22</v>
      </c>
      <c r="B23" s="17" t="s">
        <v>23</v>
      </c>
      <c r="C23" s="7" t="s">
        <v>35</v>
      </c>
      <c r="D23" s="8" t="s">
        <v>296</v>
      </c>
      <c r="E23" s="6"/>
      <c r="F23" s="6"/>
      <c r="G23" s="14"/>
      <c r="H23" s="5" t="s">
        <v>23</v>
      </c>
      <c r="I23" s="5"/>
      <c r="J23" s="7" t="s">
        <v>35</v>
      </c>
      <c r="K23" s="28"/>
      <c r="L23" s="5" t="s">
        <v>24</v>
      </c>
      <c r="M23" s="17" t="s">
        <v>25</v>
      </c>
      <c r="N23" s="36" t="s">
        <v>35</v>
      </c>
      <c r="O23" s="8" t="s">
        <v>296</v>
      </c>
      <c r="P23" s="33"/>
      <c r="Q23" s="33"/>
      <c r="R23" s="52" t="s">
        <v>353</v>
      </c>
      <c r="S23" s="23" t="s">
        <v>25</v>
      </c>
      <c r="T23" s="5"/>
      <c r="U23" s="36" t="s">
        <v>35</v>
      </c>
      <c r="W23" s="49"/>
      <c r="X23" s="5"/>
      <c r="Y23" s="72"/>
      <c r="Z23" s="123" t="s">
        <v>35</v>
      </c>
      <c r="AA23" s="8" t="s">
        <v>363</v>
      </c>
      <c r="AB23" s="66"/>
      <c r="AC23" s="48"/>
      <c r="AD23" s="15">
        <v>9.9</v>
      </c>
      <c r="AE23" s="56" t="s">
        <v>291</v>
      </c>
      <c r="AF23" s="5"/>
      <c r="AG23" s="60" t="s">
        <v>35</v>
      </c>
      <c r="AK23" s="36" t="s">
        <v>60</v>
      </c>
      <c r="AL23" s="87" t="s">
        <v>42</v>
      </c>
      <c r="AM23" s="81" t="s">
        <v>35</v>
      </c>
      <c r="AN23" s="8"/>
      <c r="AO23" s="64"/>
      <c r="AP23" s="64" t="s">
        <v>333</v>
      </c>
      <c r="AQ23" s="14"/>
      <c r="AR23" s="47" t="s">
        <v>42</v>
      </c>
      <c r="AS23" s="5" t="s">
        <v>253</v>
      </c>
      <c r="AT23" s="89" t="s">
        <v>35</v>
      </c>
      <c r="AZ23" s="81"/>
      <c r="BA23" s="8" t="s">
        <v>603</v>
      </c>
      <c r="BB23" s="81" t="s">
        <v>35</v>
      </c>
      <c r="BC23" s="172"/>
      <c r="BD23" s="194">
        <v>9.9900000000000003E-2</v>
      </c>
      <c r="BE23" s="47" t="s">
        <v>59</v>
      </c>
      <c r="BF23" s="72"/>
      <c r="BG23" s="34"/>
    </row>
    <row r="24" spans="1:60" x14ac:dyDescent="0.25">
      <c r="A24" s="5" t="s">
        <v>24</v>
      </c>
      <c r="B24" s="17" t="s">
        <v>25</v>
      </c>
      <c r="C24" s="7" t="s">
        <v>36</v>
      </c>
      <c r="D24" s="8" t="s">
        <v>296</v>
      </c>
      <c r="E24" s="6"/>
      <c r="F24" s="6"/>
      <c r="G24" s="14"/>
      <c r="H24" s="5" t="s">
        <v>25</v>
      </c>
      <c r="I24" s="5"/>
      <c r="J24" s="7" t="s">
        <v>36</v>
      </c>
      <c r="K24" s="28"/>
      <c r="L24" s="5" t="s">
        <v>26</v>
      </c>
      <c r="M24" s="17" t="s">
        <v>27</v>
      </c>
      <c r="N24" s="36" t="s">
        <v>36</v>
      </c>
      <c r="O24" s="8" t="s">
        <v>296</v>
      </c>
      <c r="P24" s="33"/>
      <c r="Q24" s="33"/>
      <c r="R24" s="15" t="s">
        <v>353</v>
      </c>
      <c r="S24" s="23" t="s">
        <v>27</v>
      </c>
      <c r="T24" s="5"/>
      <c r="U24" s="36" t="s">
        <v>36</v>
      </c>
      <c r="W24" s="49" t="s">
        <v>16</v>
      </c>
      <c r="X24" s="55" t="s">
        <v>17</v>
      </c>
      <c r="Y24" s="73" t="s">
        <v>28</v>
      </c>
      <c r="Z24" s="123" t="s">
        <v>36</v>
      </c>
      <c r="AA24" s="8" t="s">
        <v>373</v>
      </c>
      <c r="AB24" s="66"/>
      <c r="AC24" s="48"/>
      <c r="AD24" s="15">
        <v>9.9</v>
      </c>
      <c r="AE24" s="23" t="s">
        <v>430</v>
      </c>
      <c r="AF24" s="5"/>
      <c r="AG24" s="60" t="s">
        <v>36</v>
      </c>
      <c r="AK24" s="36" t="s">
        <v>62</v>
      </c>
      <c r="AL24" s="87" t="s">
        <v>27</v>
      </c>
      <c r="AM24" s="81" t="s">
        <v>36</v>
      </c>
      <c r="AN24" s="8" t="s">
        <v>296</v>
      </c>
      <c r="AO24" s="64"/>
      <c r="AP24" s="64"/>
      <c r="AQ24" s="51" t="s">
        <v>353</v>
      </c>
      <c r="AR24" s="86" t="s">
        <v>27</v>
      </c>
      <c r="AS24" s="5"/>
      <c r="AT24" s="89" t="s">
        <v>36</v>
      </c>
      <c r="AZ24" s="81"/>
      <c r="BA24" s="8" t="s">
        <v>605</v>
      </c>
      <c r="BB24" s="81" t="s">
        <v>36</v>
      </c>
      <c r="BC24" s="172"/>
      <c r="BD24" s="51">
        <v>9.9</v>
      </c>
      <c r="BE24" s="86" t="s">
        <v>61</v>
      </c>
      <c r="BF24" s="72"/>
      <c r="BG24" s="34"/>
    </row>
    <row r="25" spans="1:60" x14ac:dyDescent="0.25">
      <c r="A25" s="5" t="s">
        <v>26</v>
      </c>
      <c r="B25" s="17" t="s">
        <v>27</v>
      </c>
      <c r="C25" s="7" t="s">
        <v>38</v>
      </c>
      <c r="D25" s="8" t="s">
        <v>296</v>
      </c>
      <c r="E25" s="6"/>
      <c r="F25" s="6"/>
      <c r="G25" s="15" t="s">
        <v>38</v>
      </c>
      <c r="H25" s="5" t="s">
        <v>27</v>
      </c>
      <c r="I25" s="5"/>
      <c r="J25" s="7" t="s">
        <v>38</v>
      </c>
      <c r="K25" s="28"/>
      <c r="L25" s="5" t="s">
        <v>28</v>
      </c>
      <c r="M25" s="17" t="s">
        <v>29</v>
      </c>
      <c r="N25" s="36" t="s">
        <v>38</v>
      </c>
      <c r="O25" s="8"/>
      <c r="P25" s="33" t="s">
        <v>303</v>
      </c>
      <c r="Q25" s="33" t="s">
        <v>305</v>
      </c>
      <c r="R25" s="14"/>
      <c r="S25" s="5" t="s">
        <v>29</v>
      </c>
      <c r="T25" s="5" t="s">
        <v>253</v>
      </c>
      <c r="U25" s="36" t="s">
        <v>38</v>
      </c>
      <c r="W25" s="49" t="s">
        <v>18</v>
      </c>
      <c r="X25" s="55" t="s">
        <v>19</v>
      </c>
      <c r="Y25" s="73" t="s">
        <v>30</v>
      </c>
      <c r="Z25" s="123" t="s">
        <v>38</v>
      </c>
      <c r="AA25" s="8" t="s">
        <v>296</v>
      </c>
      <c r="AB25" s="66"/>
      <c r="AC25" s="48"/>
      <c r="AD25" s="69">
        <v>9.9</v>
      </c>
      <c r="AE25" s="23" t="s">
        <v>19</v>
      </c>
      <c r="AF25" s="5"/>
      <c r="AG25" s="60" t="s">
        <v>38</v>
      </c>
      <c r="AK25" s="36" t="s">
        <v>64</v>
      </c>
      <c r="AL25" s="87" t="s">
        <v>45</v>
      </c>
      <c r="AM25" s="81" t="s">
        <v>38</v>
      </c>
      <c r="AN25" s="8" t="s">
        <v>296</v>
      </c>
      <c r="AO25" s="64"/>
      <c r="AP25" s="64"/>
      <c r="AQ25" s="14"/>
      <c r="AR25" s="47" t="s">
        <v>45</v>
      </c>
      <c r="AS25" s="5"/>
      <c r="AT25" s="89" t="s">
        <v>38</v>
      </c>
      <c r="AZ25" s="81"/>
      <c r="BA25" s="8" t="s">
        <v>601</v>
      </c>
      <c r="BB25" s="81" t="s">
        <v>38</v>
      </c>
      <c r="BC25" s="172"/>
      <c r="BD25" s="51">
        <v>9.9</v>
      </c>
      <c r="BE25" s="86" t="s">
        <v>63</v>
      </c>
      <c r="BF25" s="72"/>
      <c r="BG25" s="34">
        <v>5000</v>
      </c>
    </row>
    <row r="26" spans="1:60" x14ac:dyDescent="0.25">
      <c r="A26" s="5" t="s">
        <v>28</v>
      </c>
      <c r="B26" s="17" t="s">
        <v>29</v>
      </c>
      <c r="C26" s="7" t="s">
        <v>39</v>
      </c>
      <c r="D26" s="8"/>
      <c r="E26" s="6" t="s">
        <v>303</v>
      </c>
      <c r="F26" s="6" t="s">
        <v>317</v>
      </c>
      <c r="G26" s="14"/>
      <c r="H26" s="5" t="s">
        <v>29</v>
      </c>
      <c r="I26" s="5" t="s">
        <v>253</v>
      </c>
      <c r="J26" s="7" t="s">
        <v>39</v>
      </c>
      <c r="K26" s="28"/>
      <c r="L26" s="5" t="s">
        <v>30</v>
      </c>
      <c r="M26" s="17" t="s">
        <v>21</v>
      </c>
      <c r="N26" s="36" t="s">
        <v>39</v>
      </c>
      <c r="O26" s="8" t="s">
        <v>296</v>
      </c>
      <c r="P26" s="33"/>
      <c r="Q26" s="33"/>
      <c r="R26" s="15" t="s">
        <v>353</v>
      </c>
      <c r="S26" s="5" t="s">
        <v>21</v>
      </c>
      <c r="T26" s="5"/>
      <c r="U26" s="36" t="s">
        <v>39</v>
      </c>
      <c r="W26" s="49" t="s">
        <v>20</v>
      </c>
      <c r="X26" s="55" t="s">
        <v>21</v>
      </c>
      <c r="Y26" s="73" t="s">
        <v>31</v>
      </c>
      <c r="Z26" s="123" t="s">
        <v>39</v>
      </c>
      <c r="AA26" s="8" t="s">
        <v>296</v>
      </c>
      <c r="AB26" s="66"/>
      <c r="AC26" s="48"/>
      <c r="AD26" s="15">
        <v>9.9</v>
      </c>
      <c r="AE26" s="23" t="s">
        <v>292</v>
      </c>
      <c r="AF26" s="5"/>
      <c r="AG26" s="60" t="s">
        <v>39</v>
      </c>
      <c r="AK26" s="36" t="s">
        <v>66</v>
      </c>
      <c r="AL26" s="87" t="s">
        <v>47</v>
      </c>
      <c r="AM26" s="81" t="s">
        <v>39</v>
      </c>
      <c r="AN26" s="8" t="s">
        <v>296</v>
      </c>
      <c r="AO26" s="64"/>
      <c r="AP26" s="64"/>
      <c r="AQ26" s="14"/>
      <c r="AR26" s="47" t="s">
        <v>47</v>
      </c>
      <c r="AS26" s="5"/>
      <c r="AT26" s="89" t="s">
        <v>39</v>
      </c>
      <c r="AZ26" s="81"/>
      <c r="BA26" s="8"/>
      <c r="BB26" s="81" t="s">
        <v>39</v>
      </c>
      <c r="BC26" s="172" t="s">
        <v>303</v>
      </c>
      <c r="BD26" s="193">
        <v>9.9</v>
      </c>
      <c r="BE26" s="47" t="s">
        <v>571</v>
      </c>
      <c r="BF26" s="72" t="s">
        <v>253</v>
      </c>
      <c r="BG26" s="34">
        <v>2000</v>
      </c>
    </row>
    <row r="27" spans="1:60" x14ac:dyDescent="0.25">
      <c r="A27" s="5" t="s">
        <v>30</v>
      </c>
      <c r="B27" s="17" t="s">
        <v>21</v>
      </c>
      <c r="C27" s="7" t="s">
        <v>41</v>
      </c>
      <c r="D27" s="8" t="s">
        <v>296</v>
      </c>
      <c r="E27" s="6"/>
      <c r="F27" s="6"/>
      <c r="G27" s="15" t="s">
        <v>41</v>
      </c>
      <c r="H27" s="5" t="s">
        <v>21</v>
      </c>
      <c r="I27" s="5"/>
      <c r="J27" s="7" t="s">
        <v>41</v>
      </c>
      <c r="K27" s="28"/>
      <c r="L27" s="5" t="s">
        <v>31</v>
      </c>
      <c r="M27" s="17" t="s">
        <v>32</v>
      </c>
      <c r="N27" s="36" t="s">
        <v>41</v>
      </c>
      <c r="O27" s="8" t="s">
        <v>296</v>
      </c>
      <c r="P27" s="33"/>
      <c r="Q27" s="33"/>
      <c r="R27" s="52" t="s">
        <v>353</v>
      </c>
      <c r="S27" s="23" t="s">
        <v>32</v>
      </c>
      <c r="T27" s="5"/>
      <c r="U27" s="36" t="s">
        <v>41</v>
      </c>
      <c r="W27" s="49" t="s">
        <v>22</v>
      </c>
      <c r="X27" s="55" t="s">
        <v>23</v>
      </c>
      <c r="Y27" s="76" t="s">
        <v>33</v>
      </c>
      <c r="Z27" s="123" t="s">
        <v>41</v>
      </c>
      <c r="AA27" s="8" t="s">
        <v>296</v>
      </c>
      <c r="AB27" s="66"/>
      <c r="AC27" s="48"/>
      <c r="AD27" s="52">
        <v>9.9</v>
      </c>
      <c r="AE27" s="23" t="s">
        <v>23</v>
      </c>
      <c r="AF27" s="5"/>
      <c r="AG27" s="60" t="s">
        <v>41</v>
      </c>
      <c r="AK27" s="36" t="s">
        <v>68</v>
      </c>
      <c r="AL27" s="87" t="s">
        <v>49</v>
      </c>
      <c r="AM27" s="81" t="s">
        <v>41</v>
      </c>
      <c r="AN27" s="8" t="s">
        <v>296</v>
      </c>
      <c r="AO27" s="64"/>
      <c r="AP27" s="64"/>
      <c r="AQ27" s="15"/>
      <c r="AR27" s="5" t="s">
        <v>49</v>
      </c>
      <c r="AS27" s="5"/>
      <c r="AT27" s="89" t="s">
        <v>41</v>
      </c>
      <c r="AZ27" s="81"/>
      <c r="BA27" s="8" t="s">
        <v>606</v>
      </c>
      <c r="BB27" s="81" t="s">
        <v>41</v>
      </c>
      <c r="BC27" s="172"/>
      <c r="BD27" s="51">
        <v>9.9</v>
      </c>
      <c r="BE27" s="86" t="s">
        <v>402</v>
      </c>
      <c r="BF27" s="72"/>
      <c r="BG27" s="34"/>
    </row>
    <row r="28" spans="1:60" x14ac:dyDescent="0.25">
      <c r="A28" s="5" t="s">
        <v>31</v>
      </c>
      <c r="B28" s="17" t="s">
        <v>32</v>
      </c>
      <c r="C28" s="7" t="s">
        <v>43</v>
      </c>
      <c r="D28" s="8" t="s">
        <v>296</v>
      </c>
      <c r="E28" s="6"/>
      <c r="F28" s="6"/>
      <c r="G28" s="14"/>
      <c r="H28" s="5" t="s">
        <v>32</v>
      </c>
      <c r="I28" s="5"/>
      <c r="J28" s="7" t="s">
        <v>43</v>
      </c>
      <c r="K28" s="28"/>
      <c r="L28" s="5" t="s">
        <v>35</v>
      </c>
      <c r="M28" s="17" t="s">
        <v>21</v>
      </c>
      <c r="N28" s="36" t="s">
        <v>43</v>
      </c>
      <c r="O28" s="8" t="s">
        <v>352</v>
      </c>
      <c r="P28" s="33"/>
      <c r="Q28" s="33"/>
      <c r="R28" s="15" t="s">
        <v>353</v>
      </c>
      <c r="S28" s="23" t="s">
        <v>21</v>
      </c>
      <c r="T28" s="5"/>
      <c r="U28" s="36" t="s">
        <v>43</v>
      </c>
      <c r="W28" s="49" t="s">
        <v>24</v>
      </c>
      <c r="X28" s="55" t="s">
        <v>25</v>
      </c>
      <c r="Y28" s="73" t="s">
        <v>35</v>
      </c>
      <c r="Z28" s="123" t="s">
        <v>43</v>
      </c>
      <c r="AA28" s="8" t="s">
        <v>296</v>
      </c>
      <c r="AB28" s="66"/>
      <c r="AC28" s="48"/>
      <c r="AD28" s="52">
        <v>9.9</v>
      </c>
      <c r="AE28" s="23" t="s">
        <v>25</v>
      </c>
      <c r="AF28" s="5"/>
      <c r="AG28" s="60" t="s">
        <v>43</v>
      </c>
      <c r="AK28" s="36" t="s">
        <v>69</v>
      </c>
      <c r="AL28" s="87" t="s">
        <v>51</v>
      </c>
      <c r="AM28" s="81" t="s">
        <v>43</v>
      </c>
      <c r="AN28" s="8" t="s">
        <v>296</v>
      </c>
      <c r="AO28" s="64"/>
      <c r="AP28" s="64"/>
      <c r="AQ28" s="15"/>
      <c r="AR28" s="5" t="s">
        <v>51</v>
      </c>
      <c r="AS28" s="5"/>
      <c r="AT28" s="89" t="s">
        <v>43</v>
      </c>
      <c r="AZ28" s="81"/>
      <c r="BA28" s="8" t="s">
        <v>607</v>
      </c>
      <c r="BB28" s="81" t="s">
        <v>43</v>
      </c>
      <c r="BC28" s="172"/>
      <c r="BD28" s="14">
        <v>9.9</v>
      </c>
      <c r="BE28" s="47" t="s">
        <v>572</v>
      </c>
      <c r="BF28" s="72"/>
      <c r="BG28" s="34"/>
    </row>
    <row r="29" spans="1:60" x14ac:dyDescent="0.25">
      <c r="A29" s="5"/>
      <c r="B29" s="17"/>
      <c r="C29" s="7" t="s">
        <v>44</v>
      </c>
      <c r="D29" s="8" t="s">
        <v>296</v>
      </c>
      <c r="E29" s="6"/>
      <c r="F29" s="6"/>
      <c r="G29" s="15" t="s">
        <v>44</v>
      </c>
      <c r="H29" s="5" t="s">
        <v>21</v>
      </c>
      <c r="I29" s="5"/>
      <c r="J29" s="7" t="s">
        <v>44</v>
      </c>
      <c r="K29" s="28"/>
      <c r="L29" s="5"/>
      <c r="M29" s="17"/>
      <c r="N29" s="36" t="s">
        <v>44</v>
      </c>
      <c r="O29" s="8"/>
      <c r="P29" s="33"/>
      <c r="Q29" s="33" t="s">
        <v>333</v>
      </c>
      <c r="R29" s="14"/>
      <c r="S29" s="5" t="s">
        <v>162</v>
      </c>
      <c r="T29" s="5" t="s">
        <v>253</v>
      </c>
      <c r="U29" s="36" t="s">
        <v>44</v>
      </c>
      <c r="W29" s="49" t="s">
        <v>26</v>
      </c>
      <c r="X29" s="55" t="s">
        <v>27</v>
      </c>
      <c r="Y29" s="73" t="s">
        <v>36</v>
      </c>
      <c r="Z29" s="123" t="s">
        <v>44</v>
      </c>
      <c r="AA29" s="8" t="s">
        <v>374</v>
      </c>
      <c r="AB29" s="66"/>
      <c r="AC29" s="48"/>
      <c r="AD29" s="15">
        <v>9.9</v>
      </c>
      <c r="AE29" s="23" t="s">
        <v>292</v>
      </c>
      <c r="AF29" s="5"/>
      <c r="AG29" s="60" t="s">
        <v>44</v>
      </c>
      <c r="AK29" s="36" t="s">
        <v>71</v>
      </c>
      <c r="AL29" s="87" t="s">
        <v>53</v>
      </c>
      <c r="AM29" s="81" t="s">
        <v>44</v>
      </c>
      <c r="AN29" s="8" t="s">
        <v>296</v>
      </c>
      <c r="AO29" s="64"/>
      <c r="AP29" s="64"/>
      <c r="AQ29" s="51" t="s">
        <v>353</v>
      </c>
      <c r="AR29" s="86" t="s">
        <v>53</v>
      </c>
      <c r="AS29" s="5"/>
      <c r="AT29" s="89" t="s">
        <v>44</v>
      </c>
      <c r="AZ29" s="81"/>
      <c r="BA29" s="8" t="s">
        <v>610</v>
      </c>
      <c r="BB29" s="81" t="s">
        <v>608</v>
      </c>
      <c r="BC29" s="196"/>
      <c r="BD29" s="14">
        <v>9.9</v>
      </c>
      <c r="BE29" s="47" t="s">
        <v>609</v>
      </c>
      <c r="BF29" s="72"/>
      <c r="BG29" s="34"/>
    </row>
    <row r="30" spans="1:60" x14ac:dyDescent="0.25">
      <c r="A30" s="5"/>
      <c r="B30" s="17"/>
      <c r="C30" s="7" t="s">
        <v>46</v>
      </c>
      <c r="D30" s="8"/>
      <c r="E30" s="6"/>
      <c r="F30" s="6" t="s">
        <v>318</v>
      </c>
      <c r="G30" s="14"/>
      <c r="H30" s="5" t="s">
        <v>162</v>
      </c>
      <c r="I30" s="5" t="s">
        <v>253</v>
      </c>
      <c r="J30" s="7" t="s">
        <v>46</v>
      </c>
      <c r="K30" s="28"/>
      <c r="L30" s="5"/>
      <c r="M30" s="17"/>
      <c r="N30" s="36" t="s">
        <v>46</v>
      </c>
      <c r="O30" s="8"/>
      <c r="P30" s="33"/>
      <c r="Q30" s="33" t="s">
        <v>304</v>
      </c>
      <c r="R30" s="14"/>
      <c r="S30" s="5" t="s">
        <v>164</v>
      </c>
      <c r="T30" s="5" t="s">
        <v>253</v>
      </c>
      <c r="U30" s="36" t="s">
        <v>46</v>
      </c>
      <c r="W30" s="49" t="s">
        <v>28</v>
      </c>
      <c r="X30" s="55" t="s">
        <v>29</v>
      </c>
      <c r="Y30" s="73" t="s">
        <v>38</v>
      </c>
      <c r="Z30" s="123" t="s">
        <v>46</v>
      </c>
      <c r="AA30" s="8"/>
      <c r="AB30" s="66" t="s">
        <v>317</v>
      </c>
      <c r="AC30" s="48" t="s">
        <v>334</v>
      </c>
      <c r="AD30" s="69"/>
      <c r="AE30" s="5" t="s">
        <v>29</v>
      </c>
      <c r="AF30" s="5" t="s">
        <v>253</v>
      </c>
      <c r="AG30" s="60" t="s">
        <v>46</v>
      </c>
      <c r="AK30" s="36" t="s">
        <v>73</v>
      </c>
      <c r="AL30" s="87" t="s">
        <v>55</v>
      </c>
      <c r="AM30" s="81" t="s">
        <v>46</v>
      </c>
      <c r="AN30" s="8" t="s">
        <v>296</v>
      </c>
      <c r="AO30" s="64"/>
      <c r="AP30" s="64"/>
      <c r="AQ30" s="14"/>
      <c r="AR30" s="47" t="s">
        <v>55</v>
      </c>
      <c r="AS30" s="5"/>
      <c r="AT30" s="89" t="s">
        <v>46</v>
      </c>
    </row>
    <row r="31" spans="1:60" x14ac:dyDescent="0.25">
      <c r="A31" s="5"/>
      <c r="B31" s="17"/>
      <c r="C31" s="7" t="s">
        <v>48</v>
      </c>
      <c r="D31" s="8"/>
      <c r="E31" s="6"/>
      <c r="F31" s="6" t="s">
        <v>319</v>
      </c>
      <c r="G31" s="14"/>
      <c r="H31" s="5" t="s">
        <v>164</v>
      </c>
      <c r="I31" s="5" t="s">
        <v>253</v>
      </c>
      <c r="J31" s="7" t="s">
        <v>48</v>
      </c>
      <c r="K31" s="28"/>
      <c r="L31" s="5"/>
      <c r="M31" s="17"/>
      <c r="N31" s="36" t="s">
        <v>48</v>
      </c>
      <c r="O31" s="8" t="s">
        <v>340</v>
      </c>
      <c r="P31" s="33"/>
      <c r="Q31" s="33"/>
      <c r="R31" s="15"/>
      <c r="S31" s="5" t="s">
        <v>238</v>
      </c>
      <c r="T31" s="5"/>
      <c r="U31" s="36" t="s">
        <v>48</v>
      </c>
      <c r="W31" s="49" t="s">
        <v>30</v>
      </c>
      <c r="X31" s="55" t="s">
        <v>21</v>
      </c>
      <c r="Y31" s="73" t="s">
        <v>39</v>
      </c>
      <c r="Z31" s="123" t="s">
        <v>48</v>
      </c>
      <c r="AA31" s="8" t="s">
        <v>296</v>
      </c>
      <c r="AB31" s="66"/>
      <c r="AC31" s="48"/>
      <c r="AD31" s="15">
        <v>9.9</v>
      </c>
      <c r="AE31" s="5" t="s">
        <v>21</v>
      </c>
      <c r="AF31" s="5"/>
      <c r="AG31" s="60" t="s">
        <v>48</v>
      </c>
      <c r="AK31" s="36" t="s">
        <v>75</v>
      </c>
      <c r="AL31" s="87" t="s">
        <v>57</v>
      </c>
      <c r="AM31" s="81" t="s">
        <v>48</v>
      </c>
      <c r="AN31" s="8" t="s">
        <v>296</v>
      </c>
      <c r="AO31" s="64"/>
      <c r="AP31" s="64"/>
      <c r="AQ31" s="14"/>
      <c r="AR31" s="47" t="s">
        <v>57</v>
      </c>
      <c r="AS31" s="5"/>
      <c r="AT31" s="89" t="s">
        <v>48</v>
      </c>
    </row>
    <row r="32" spans="1:60" x14ac:dyDescent="0.25">
      <c r="A32" s="5"/>
      <c r="B32" s="17"/>
      <c r="C32" s="7" t="s">
        <v>50</v>
      </c>
      <c r="D32" s="8" t="s">
        <v>298</v>
      </c>
      <c r="E32" s="6"/>
      <c r="F32" s="6"/>
      <c r="G32" s="15" t="s">
        <v>50</v>
      </c>
      <c r="H32" s="5" t="s">
        <v>238</v>
      </c>
      <c r="I32" s="5"/>
      <c r="J32" s="7" t="s">
        <v>50</v>
      </c>
      <c r="K32" s="28"/>
      <c r="L32" s="5"/>
      <c r="M32" s="17"/>
      <c r="N32" s="36" t="s">
        <v>50</v>
      </c>
      <c r="O32" s="8"/>
      <c r="P32" s="33"/>
      <c r="Q32" s="33" t="s">
        <v>334</v>
      </c>
      <c r="R32" s="14"/>
      <c r="S32" s="5" t="s">
        <v>239</v>
      </c>
      <c r="T32" s="5" t="s">
        <v>253</v>
      </c>
      <c r="U32" s="36" t="s">
        <v>50</v>
      </c>
      <c r="W32" s="49" t="s">
        <v>31</v>
      </c>
      <c r="X32" s="55" t="s">
        <v>32</v>
      </c>
      <c r="Y32" s="73" t="s">
        <v>41</v>
      </c>
      <c r="Z32" s="123" t="s">
        <v>50</v>
      </c>
      <c r="AA32" s="8" t="s">
        <v>296</v>
      </c>
      <c r="AB32" s="66"/>
      <c r="AC32" s="48"/>
      <c r="AD32" s="52">
        <v>9.9</v>
      </c>
      <c r="AE32" s="23" t="s">
        <v>32</v>
      </c>
      <c r="AF32" s="5"/>
      <c r="AG32" s="60" t="s">
        <v>50</v>
      </c>
      <c r="AK32" s="36" t="s">
        <v>76</v>
      </c>
      <c r="AL32" s="87" t="s">
        <v>59</v>
      </c>
      <c r="AM32" s="81" t="s">
        <v>50</v>
      </c>
      <c r="AN32" s="8" t="s">
        <v>296</v>
      </c>
      <c r="AO32" s="64"/>
      <c r="AP32" s="64"/>
      <c r="AQ32" s="14"/>
      <c r="AR32" s="47" t="s">
        <v>59</v>
      </c>
      <c r="AS32" s="5"/>
      <c r="AT32" s="89" t="s">
        <v>50</v>
      </c>
    </row>
    <row r="33" spans="1:46" x14ac:dyDescent="0.25">
      <c r="A33" s="18" t="s">
        <v>33</v>
      </c>
      <c r="B33" s="19" t="s">
        <v>34</v>
      </c>
      <c r="C33" s="7" t="s">
        <v>52</v>
      </c>
      <c r="D33" s="8"/>
      <c r="E33" s="6"/>
      <c r="F33" s="6" t="s">
        <v>320</v>
      </c>
      <c r="G33" s="14"/>
      <c r="H33" s="5" t="s">
        <v>239</v>
      </c>
      <c r="I33" s="5" t="s">
        <v>253</v>
      </c>
      <c r="J33" s="7" t="s">
        <v>52</v>
      </c>
      <c r="K33" s="28"/>
      <c r="L33" s="5"/>
      <c r="M33" s="5"/>
      <c r="N33" s="36" t="s">
        <v>52</v>
      </c>
      <c r="O33" s="8" t="s">
        <v>341</v>
      </c>
      <c r="P33" s="33"/>
      <c r="Q33" s="33"/>
      <c r="R33" s="15" t="s">
        <v>353</v>
      </c>
      <c r="S33" s="5" t="s">
        <v>21</v>
      </c>
      <c r="T33" s="5"/>
      <c r="U33" s="36" t="s">
        <v>52</v>
      </c>
      <c r="W33" s="49" t="s">
        <v>35</v>
      </c>
      <c r="X33" s="55" t="s">
        <v>21</v>
      </c>
      <c r="Y33" s="73" t="s">
        <v>43</v>
      </c>
      <c r="Z33" s="123" t="s">
        <v>52</v>
      </c>
      <c r="AA33" s="8" t="s">
        <v>296</v>
      </c>
      <c r="AB33" s="66"/>
      <c r="AC33" s="48"/>
      <c r="AD33" s="15">
        <v>9.9</v>
      </c>
      <c r="AE33" s="23" t="s">
        <v>292</v>
      </c>
      <c r="AF33" s="5"/>
      <c r="AG33" s="60" t="s">
        <v>52</v>
      </c>
      <c r="AK33" s="36" t="s">
        <v>229</v>
      </c>
      <c r="AL33" s="87" t="s">
        <v>61</v>
      </c>
      <c r="AM33" s="81" t="s">
        <v>52</v>
      </c>
      <c r="AN33" s="8" t="s">
        <v>296</v>
      </c>
      <c r="AO33" s="64"/>
      <c r="AP33" s="64"/>
      <c r="AQ33" s="51" t="s">
        <v>353</v>
      </c>
      <c r="AR33" s="86" t="s">
        <v>61</v>
      </c>
      <c r="AS33" s="5"/>
      <c r="AT33" s="89" t="s">
        <v>52</v>
      </c>
    </row>
    <row r="34" spans="1:46" x14ac:dyDescent="0.25">
      <c r="A34" s="5"/>
      <c r="B34" s="17"/>
      <c r="C34" s="7" t="s">
        <v>54</v>
      </c>
      <c r="D34" s="8"/>
      <c r="E34" s="6"/>
      <c r="F34" s="6" t="s">
        <v>321</v>
      </c>
      <c r="G34" s="14"/>
      <c r="H34" s="5" t="s">
        <v>240</v>
      </c>
      <c r="I34" s="5" t="s">
        <v>253</v>
      </c>
      <c r="J34" s="7" t="s">
        <v>54</v>
      </c>
      <c r="K34" s="28"/>
      <c r="L34" s="5" t="s">
        <v>36</v>
      </c>
      <c r="M34" s="17" t="s">
        <v>37</v>
      </c>
      <c r="N34" s="36" t="s">
        <v>54</v>
      </c>
      <c r="O34" s="8" t="s">
        <v>296</v>
      </c>
      <c r="P34" s="33" t="s">
        <v>305</v>
      </c>
      <c r="Q34" s="33" t="s">
        <v>335</v>
      </c>
      <c r="R34" s="14"/>
      <c r="S34" s="5" t="s">
        <v>37</v>
      </c>
      <c r="T34" s="5" t="s">
        <v>253</v>
      </c>
      <c r="U34" s="36" t="s">
        <v>54</v>
      </c>
      <c r="W34" s="49"/>
      <c r="X34" s="55"/>
      <c r="Y34" s="73" t="s">
        <v>44</v>
      </c>
      <c r="Z34" s="123" t="s">
        <v>54</v>
      </c>
      <c r="AA34" s="8"/>
      <c r="AB34" s="66" t="s">
        <v>318</v>
      </c>
      <c r="AC34" s="48" t="s">
        <v>335</v>
      </c>
      <c r="AD34" s="69">
        <v>9.9</v>
      </c>
      <c r="AE34" s="5" t="s">
        <v>162</v>
      </c>
      <c r="AF34" s="5" t="s">
        <v>253</v>
      </c>
      <c r="AG34" s="60" t="s">
        <v>54</v>
      </c>
      <c r="AK34" s="36" t="s">
        <v>230</v>
      </c>
      <c r="AL34" s="87" t="s">
        <v>63</v>
      </c>
      <c r="AM34" s="81" t="s">
        <v>54</v>
      </c>
      <c r="AN34" s="8" t="s">
        <v>296</v>
      </c>
      <c r="AO34" s="64"/>
      <c r="AP34" s="64"/>
      <c r="AQ34" s="51" t="s">
        <v>353</v>
      </c>
      <c r="AR34" s="86" t="s">
        <v>63</v>
      </c>
      <c r="AS34" s="5"/>
      <c r="AT34" s="89" t="s">
        <v>54</v>
      </c>
    </row>
    <row r="35" spans="1:46" x14ac:dyDescent="0.25">
      <c r="A35" s="5"/>
      <c r="B35" s="17"/>
      <c r="C35" s="7" t="s">
        <v>56</v>
      </c>
      <c r="D35" s="8" t="s">
        <v>300</v>
      </c>
      <c r="E35" s="6"/>
      <c r="F35" s="6" t="s">
        <v>322</v>
      </c>
      <c r="G35" s="14"/>
      <c r="H35" s="5" t="s">
        <v>241</v>
      </c>
      <c r="I35" s="5" t="s">
        <v>253</v>
      </c>
      <c r="J35" s="7" t="s">
        <v>56</v>
      </c>
      <c r="K35" s="28"/>
      <c r="L35" s="5" t="s">
        <v>38</v>
      </c>
      <c r="M35" s="17" t="s">
        <v>21</v>
      </c>
      <c r="N35" s="36" t="s">
        <v>56</v>
      </c>
      <c r="O35" s="8" t="s">
        <v>296</v>
      </c>
      <c r="P35" s="33"/>
      <c r="Q35" s="33"/>
      <c r="R35" s="15" t="s">
        <v>353</v>
      </c>
      <c r="S35" s="5" t="s">
        <v>21</v>
      </c>
      <c r="T35" s="5"/>
      <c r="U35" s="36" t="s">
        <v>56</v>
      </c>
      <c r="W35" s="49"/>
      <c r="X35" s="55"/>
      <c r="Y35" s="73" t="s">
        <v>46</v>
      </c>
      <c r="Z35" s="123" t="s">
        <v>56</v>
      </c>
      <c r="AA35" s="8"/>
      <c r="AB35" s="66" t="s">
        <v>319</v>
      </c>
      <c r="AC35" s="48" t="s">
        <v>336</v>
      </c>
      <c r="AD35" s="69">
        <v>9.9</v>
      </c>
      <c r="AE35" s="5" t="s">
        <v>164</v>
      </c>
      <c r="AF35" s="5" t="s">
        <v>253</v>
      </c>
      <c r="AG35" s="60" t="s">
        <v>56</v>
      </c>
      <c r="AK35" s="36" t="s">
        <v>242</v>
      </c>
      <c r="AL35" s="87" t="s">
        <v>65</v>
      </c>
      <c r="AM35" s="81" t="s">
        <v>56</v>
      </c>
      <c r="AN35" s="8" t="s">
        <v>296</v>
      </c>
      <c r="AO35" s="64"/>
      <c r="AP35" s="66" t="s">
        <v>326</v>
      </c>
      <c r="AQ35" s="14"/>
      <c r="AR35" s="47" t="s">
        <v>65</v>
      </c>
      <c r="AS35" s="5" t="s">
        <v>253</v>
      </c>
      <c r="AT35" s="89" t="s">
        <v>56</v>
      </c>
    </row>
    <row r="36" spans="1:46" x14ac:dyDescent="0.25">
      <c r="A36" s="5" t="s">
        <v>35</v>
      </c>
      <c r="B36" s="17" t="s">
        <v>21</v>
      </c>
      <c r="C36" s="7" t="s">
        <v>58</v>
      </c>
      <c r="D36" s="8" t="s">
        <v>299</v>
      </c>
      <c r="E36" s="6"/>
      <c r="F36" s="6"/>
      <c r="G36" s="15" t="s">
        <v>58</v>
      </c>
      <c r="H36" s="5" t="s">
        <v>27</v>
      </c>
      <c r="I36" s="5"/>
      <c r="J36" s="7" t="s">
        <v>58</v>
      </c>
      <c r="K36" s="28"/>
      <c r="L36" s="5" t="s">
        <v>39</v>
      </c>
      <c r="M36" s="17" t="s">
        <v>40</v>
      </c>
      <c r="N36" s="36" t="s">
        <v>58</v>
      </c>
      <c r="O36" s="8" t="s">
        <v>296</v>
      </c>
      <c r="P36" s="33"/>
      <c r="Q36" s="33"/>
      <c r="R36" s="52" t="s">
        <v>353</v>
      </c>
      <c r="S36" s="5" t="s">
        <v>40</v>
      </c>
      <c r="T36" s="5"/>
      <c r="U36" s="36" t="s">
        <v>58</v>
      </c>
      <c r="W36" s="49"/>
      <c r="X36" s="5"/>
      <c r="Y36" s="73" t="s">
        <v>48</v>
      </c>
      <c r="Z36" s="123" t="s">
        <v>58</v>
      </c>
      <c r="AA36" s="8" t="s">
        <v>359</v>
      </c>
      <c r="AB36" s="66"/>
      <c r="AC36" s="48"/>
      <c r="AD36" s="70"/>
      <c r="AE36" s="5" t="s">
        <v>238</v>
      </c>
      <c r="AF36" s="5"/>
      <c r="AG36" s="60" t="s">
        <v>58</v>
      </c>
      <c r="AK36" s="36" t="s">
        <v>243</v>
      </c>
      <c r="AL36" s="87" t="s">
        <v>67</v>
      </c>
      <c r="AM36" s="81" t="s">
        <v>58</v>
      </c>
      <c r="AN36" s="8" t="s">
        <v>296</v>
      </c>
      <c r="AO36" s="64"/>
      <c r="AP36" s="66"/>
      <c r="AQ36" s="51"/>
      <c r="AR36" s="86" t="s">
        <v>67</v>
      </c>
      <c r="AS36" s="5"/>
      <c r="AT36" s="89" t="s">
        <v>58</v>
      </c>
    </row>
    <row r="37" spans="1:46" x14ac:dyDescent="0.25">
      <c r="A37" s="5" t="s">
        <v>36</v>
      </c>
      <c r="B37" s="17" t="s">
        <v>37</v>
      </c>
      <c r="C37" s="7" t="s">
        <v>60</v>
      </c>
      <c r="D37" s="8" t="s">
        <v>296</v>
      </c>
      <c r="E37" s="6" t="s">
        <v>305</v>
      </c>
      <c r="F37" s="6" t="s">
        <v>323</v>
      </c>
      <c r="G37" s="14"/>
      <c r="H37" s="5" t="s">
        <v>37</v>
      </c>
      <c r="I37" s="5" t="s">
        <v>253</v>
      </c>
      <c r="J37" s="7" t="s">
        <v>60</v>
      </c>
      <c r="K37" s="28"/>
      <c r="L37" s="5" t="s">
        <v>41</v>
      </c>
      <c r="M37" s="17" t="s">
        <v>42</v>
      </c>
      <c r="N37" s="36" t="s">
        <v>60</v>
      </c>
      <c r="O37" s="8" t="s">
        <v>296</v>
      </c>
      <c r="P37" s="33" t="s">
        <v>304</v>
      </c>
      <c r="Q37" s="33" t="s">
        <v>336</v>
      </c>
      <c r="R37" s="14"/>
      <c r="S37" s="5" t="s">
        <v>42</v>
      </c>
      <c r="T37" s="5" t="s">
        <v>253</v>
      </c>
      <c r="U37" s="36" t="s">
        <v>60</v>
      </c>
      <c r="W37" s="49"/>
      <c r="X37" s="5"/>
      <c r="Y37" s="73" t="s">
        <v>50</v>
      </c>
      <c r="Z37" s="123" t="s">
        <v>60</v>
      </c>
      <c r="AA37" s="8"/>
      <c r="AB37" s="66" t="s">
        <v>320</v>
      </c>
      <c r="AC37" s="48" t="s">
        <v>360</v>
      </c>
      <c r="AD37" s="69">
        <v>9.9</v>
      </c>
      <c r="AE37" s="5" t="s">
        <v>239</v>
      </c>
      <c r="AF37" s="5" t="s">
        <v>253</v>
      </c>
      <c r="AG37" s="60" t="s">
        <v>60</v>
      </c>
      <c r="AK37" s="36" t="s">
        <v>244</v>
      </c>
      <c r="AL37" s="87" t="s">
        <v>63</v>
      </c>
      <c r="AM37" s="81" t="s">
        <v>60</v>
      </c>
      <c r="AN37" s="8" t="s">
        <v>296</v>
      </c>
      <c r="AO37" s="64"/>
      <c r="AP37" s="66"/>
      <c r="AQ37" s="51" t="s">
        <v>353</v>
      </c>
      <c r="AR37" s="86" t="s">
        <v>63</v>
      </c>
      <c r="AS37" s="5"/>
      <c r="AT37" s="89" t="s">
        <v>60</v>
      </c>
    </row>
    <row r="38" spans="1:46" x14ac:dyDescent="0.25">
      <c r="A38" s="5" t="s">
        <v>38</v>
      </c>
      <c r="B38" s="17" t="s">
        <v>21</v>
      </c>
      <c r="C38" s="7" t="s">
        <v>62</v>
      </c>
      <c r="D38" s="8" t="s">
        <v>296</v>
      </c>
      <c r="E38" s="6"/>
      <c r="F38" s="6"/>
      <c r="G38" s="15" t="s">
        <v>62</v>
      </c>
      <c r="H38" s="5" t="s">
        <v>21</v>
      </c>
      <c r="I38" s="5"/>
      <c r="J38" s="7" t="s">
        <v>62</v>
      </c>
      <c r="K38" s="28"/>
      <c r="L38" s="5" t="s">
        <v>43</v>
      </c>
      <c r="M38" s="17" t="s">
        <v>27</v>
      </c>
      <c r="N38" s="36" t="s">
        <v>62</v>
      </c>
      <c r="O38" s="8" t="s">
        <v>296</v>
      </c>
      <c r="P38" s="33"/>
      <c r="Q38" s="33"/>
      <c r="R38" s="51" t="s">
        <v>353</v>
      </c>
      <c r="S38" s="5" t="s">
        <v>27</v>
      </c>
      <c r="T38" s="5"/>
      <c r="U38" s="36" t="s">
        <v>62</v>
      </c>
      <c r="W38" s="63"/>
      <c r="X38" s="5"/>
      <c r="Y38" s="73" t="s">
        <v>52</v>
      </c>
      <c r="Z38" s="123" t="s">
        <v>62</v>
      </c>
      <c r="AA38" s="8" t="s">
        <v>296</v>
      </c>
      <c r="AB38" s="66"/>
      <c r="AC38" s="48"/>
      <c r="AD38" s="15">
        <v>9.9</v>
      </c>
      <c r="AE38" s="5" t="s">
        <v>21</v>
      </c>
      <c r="AF38" s="5"/>
      <c r="AG38" s="60" t="s">
        <v>62</v>
      </c>
      <c r="AK38" s="36" t="s">
        <v>245</v>
      </c>
      <c r="AL38" s="87" t="s">
        <v>70</v>
      </c>
      <c r="AM38" s="81" t="s">
        <v>62</v>
      </c>
      <c r="AN38" s="8" t="s">
        <v>296</v>
      </c>
      <c r="AO38" s="64"/>
      <c r="AP38" s="66"/>
      <c r="AQ38" s="52" t="s">
        <v>353</v>
      </c>
      <c r="AR38" s="47" t="s">
        <v>70</v>
      </c>
      <c r="AS38" s="5"/>
      <c r="AT38" s="89" t="s">
        <v>62</v>
      </c>
    </row>
    <row r="39" spans="1:46" x14ac:dyDescent="0.25">
      <c r="A39" s="5" t="s">
        <v>39</v>
      </c>
      <c r="B39" s="17" t="s">
        <v>40</v>
      </c>
      <c r="C39" s="7" t="s">
        <v>64</v>
      </c>
      <c r="D39" s="8" t="s">
        <v>296</v>
      </c>
      <c r="E39" s="6"/>
      <c r="F39" s="6"/>
      <c r="G39" s="14"/>
      <c r="H39" s="5" t="s">
        <v>40</v>
      </c>
      <c r="I39" s="5"/>
      <c r="J39" s="7" t="s">
        <v>64</v>
      </c>
      <c r="K39" s="28"/>
      <c r="L39" s="5" t="s">
        <v>44</v>
      </c>
      <c r="M39" s="17" t="s">
        <v>45</v>
      </c>
      <c r="N39" s="36" t="s">
        <v>64</v>
      </c>
      <c r="O39" s="8" t="s">
        <v>296</v>
      </c>
      <c r="P39" s="33"/>
      <c r="Q39" s="33"/>
      <c r="R39" s="14"/>
      <c r="S39" s="5" t="s">
        <v>45</v>
      </c>
      <c r="T39" s="5"/>
      <c r="U39" s="36" t="s">
        <v>64</v>
      </c>
      <c r="W39" s="49" t="s">
        <v>36</v>
      </c>
      <c r="X39" s="55" t="s">
        <v>37</v>
      </c>
      <c r="Y39" s="73" t="s">
        <v>54</v>
      </c>
      <c r="Z39" s="123" t="s">
        <v>64</v>
      </c>
      <c r="AA39" s="8"/>
      <c r="AB39" s="66" t="s">
        <v>321</v>
      </c>
      <c r="AC39" s="48" t="s">
        <v>361</v>
      </c>
      <c r="AD39" s="69">
        <v>9.9</v>
      </c>
      <c r="AE39" s="5" t="s">
        <v>37</v>
      </c>
      <c r="AF39" s="5" t="s">
        <v>253</v>
      </c>
      <c r="AG39" s="60" t="s">
        <v>64</v>
      </c>
      <c r="AK39" s="36" t="s">
        <v>246</v>
      </c>
      <c r="AL39" s="87" t="s">
        <v>72</v>
      </c>
      <c r="AM39" s="81" t="s">
        <v>64</v>
      </c>
      <c r="AN39" s="8" t="s">
        <v>296</v>
      </c>
      <c r="AO39" s="64"/>
      <c r="AP39" s="66" t="s">
        <v>325</v>
      </c>
      <c r="AQ39" s="14"/>
      <c r="AR39" s="47" t="s">
        <v>72</v>
      </c>
      <c r="AS39" s="5" t="s">
        <v>253</v>
      </c>
      <c r="AT39" s="89" t="s">
        <v>64</v>
      </c>
    </row>
    <row r="40" spans="1:46" x14ac:dyDescent="0.25">
      <c r="A40" s="5" t="s">
        <v>41</v>
      </c>
      <c r="B40" s="17" t="s">
        <v>42</v>
      </c>
      <c r="C40" s="7" t="s">
        <v>66</v>
      </c>
      <c r="D40" s="8" t="s">
        <v>296</v>
      </c>
      <c r="E40" s="6" t="s">
        <v>304</v>
      </c>
      <c r="F40" s="6" t="s">
        <v>324</v>
      </c>
      <c r="G40" s="14"/>
      <c r="H40" s="5" t="s">
        <v>42</v>
      </c>
      <c r="I40" s="5" t="s">
        <v>253</v>
      </c>
      <c r="J40" s="7" t="s">
        <v>66</v>
      </c>
      <c r="K40" s="28"/>
      <c r="L40" s="5" t="s">
        <v>46</v>
      </c>
      <c r="M40" s="17" t="s">
        <v>47</v>
      </c>
      <c r="N40" s="36" t="s">
        <v>66</v>
      </c>
      <c r="O40" s="8" t="s">
        <v>296</v>
      </c>
      <c r="P40" s="33"/>
      <c r="Q40" s="33"/>
      <c r="R40" s="14"/>
      <c r="S40" s="5" t="s">
        <v>47</v>
      </c>
      <c r="T40" s="5"/>
      <c r="U40" s="36" t="s">
        <v>66</v>
      </c>
      <c r="W40" s="49" t="s">
        <v>38</v>
      </c>
      <c r="X40" s="55" t="s">
        <v>21</v>
      </c>
      <c r="Y40" s="73" t="s">
        <v>56</v>
      </c>
      <c r="Z40" s="123" t="s">
        <v>66</v>
      </c>
      <c r="AA40" s="8" t="s">
        <v>296</v>
      </c>
      <c r="AB40" s="66"/>
      <c r="AC40" s="48"/>
      <c r="AD40" s="15">
        <v>9.9</v>
      </c>
      <c r="AE40" s="5" t="s">
        <v>21</v>
      </c>
      <c r="AF40" s="5"/>
      <c r="AG40" s="60" t="s">
        <v>66</v>
      </c>
      <c r="AK40" s="36" t="s">
        <v>247</v>
      </c>
      <c r="AL40" s="87" t="s">
        <v>74</v>
      </c>
      <c r="AM40" s="81" t="s">
        <v>66</v>
      </c>
      <c r="AN40" s="8" t="s">
        <v>296</v>
      </c>
      <c r="AO40" s="64"/>
      <c r="AP40" s="64"/>
      <c r="AQ40" s="51"/>
      <c r="AR40" s="86" t="s">
        <v>74</v>
      </c>
      <c r="AS40" s="5"/>
      <c r="AT40" s="89" t="s">
        <v>66</v>
      </c>
    </row>
    <row r="41" spans="1:46" x14ac:dyDescent="0.25">
      <c r="A41" s="5" t="s">
        <v>43</v>
      </c>
      <c r="B41" s="17" t="s">
        <v>27</v>
      </c>
      <c r="C41" s="7" t="s">
        <v>68</v>
      </c>
      <c r="D41" s="8" t="s">
        <v>296</v>
      </c>
      <c r="E41" s="6"/>
      <c r="F41" s="6"/>
      <c r="G41" s="15" t="s">
        <v>68</v>
      </c>
      <c r="H41" s="5" t="s">
        <v>27</v>
      </c>
      <c r="I41" s="5"/>
      <c r="J41" s="7" t="s">
        <v>68</v>
      </c>
      <c r="K41" s="28"/>
      <c r="L41" s="5" t="s">
        <v>48</v>
      </c>
      <c r="M41" s="17" t="s">
        <v>49</v>
      </c>
      <c r="N41" s="36" t="s">
        <v>68</v>
      </c>
      <c r="O41" s="8" t="s">
        <v>296</v>
      </c>
      <c r="P41" s="33"/>
      <c r="Q41" s="33"/>
      <c r="R41" s="15"/>
      <c r="S41" s="5" t="s">
        <v>49</v>
      </c>
      <c r="T41" s="5"/>
      <c r="U41" s="36" t="s">
        <v>68</v>
      </c>
      <c r="W41" s="49" t="s">
        <v>39</v>
      </c>
      <c r="X41" s="55" t="s">
        <v>40</v>
      </c>
      <c r="Y41" s="73" t="s">
        <v>58</v>
      </c>
      <c r="Z41" s="123" t="s">
        <v>68</v>
      </c>
      <c r="AA41" s="8" t="s">
        <v>296</v>
      </c>
      <c r="AB41" s="66"/>
      <c r="AC41" s="48"/>
      <c r="AD41" s="52">
        <v>9.9</v>
      </c>
      <c r="AE41" s="5" t="s">
        <v>40</v>
      </c>
      <c r="AF41" s="5"/>
      <c r="AG41" s="60" t="s">
        <v>68</v>
      </c>
      <c r="AK41" s="36" t="s">
        <v>248</v>
      </c>
      <c r="AL41" s="87" t="s">
        <v>63</v>
      </c>
      <c r="AM41" s="78" t="s">
        <v>68</v>
      </c>
      <c r="AN41" s="8" t="s">
        <v>296</v>
      </c>
      <c r="AO41" s="64"/>
      <c r="AP41" s="64"/>
      <c r="AQ41" s="51" t="s">
        <v>353</v>
      </c>
      <c r="AR41" s="86" t="s">
        <v>63</v>
      </c>
      <c r="AS41" s="5"/>
      <c r="AT41" s="89" t="s">
        <v>68</v>
      </c>
    </row>
    <row r="42" spans="1:46" x14ac:dyDescent="0.25">
      <c r="A42" s="5" t="s">
        <v>44</v>
      </c>
      <c r="B42" s="17" t="s">
        <v>45</v>
      </c>
      <c r="C42" s="7" t="s">
        <v>69</v>
      </c>
      <c r="D42" s="8" t="s">
        <v>296</v>
      </c>
      <c r="E42" s="6"/>
      <c r="F42" s="6"/>
      <c r="G42" s="14"/>
      <c r="H42" s="5" t="s">
        <v>45</v>
      </c>
      <c r="I42" s="5"/>
      <c r="J42" s="7" t="s">
        <v>69</v>
      </c>
      <c r="K42" s="28"/>
      <c r="L42" s="5" t="s">
        <v>50</v>
      </c>
      <c r="M42" s="17" t="s">
        <v>51</v>
      </c>
      <c r="N42" s="36" t="s">
        <v>69</v>
      </c>
      <c r="O42" s="8" t="s">
        <v>296</v>
      </c>
      <c r="P42" s="33"/>
      <c r="Q42" s="33"/>
      <c r="R42" s="15"/>
      <c r="S42" s="5" t="s">
        <v>51</v>
      </c>
      <c r="T42" s="5"/>
      <c r="U42" s="36" t="s">
        <v>69</v>
      </c>
      <c r="W42" s="49" t="s">
        <v>41</v>
      </c>
      <c r="X42" s="55" t="s">
        <v>42</v>
      </c>
      <c r="Y42" s="73" t="s">
        <v>60</v>
      </c>
      <c r="Z42" s="123" t="s">
        <v>69</v>
      </c>
      <c r="AA42" s="8"/>
      <c r="AB42" s="66" t="s">
        <v>322</v>
      </c>
      <c r="AC42" s="48" t="s">
        <v>362</v>
      </c>
      <c r="AD42" s="69">
        <v>9.9</v>
      </c>
      <c r="AE42" s="5" t="s">
        <v>42</v>
      </c>
      <c r="AF42" s="5" t="s">
        <v>253</v>
      </c>
      <c r="AG42" s="60" t="s">
        <v>69</v>
      </c>
      <c r="AK42" s="36" t="s">
        <v>249</v>
      </c>
      <c r="AL42" s="87" t="s">
        <v>77</v>
      </c>
      <c r="AM42" s="78" t="s">
        <v>69</v>
      </c>
      <c r="AN42" s="8" t="s">
        <v>296</v>
      </c>
      <c r="AO42" s="64"/>
      <c r="AP42" s="64"/>
      <c r="AQ42" s="53" t="s">
        <v>353</v>
      </c>
      <c r="AR42" s="5" t="s">
        <v>77</v>
      </c>
      <c r="AS42" s="5"/>
      <c r="AT42" s="89" t="s">
        <v>69</v>
      </c>
    </row>
    <row r="43" spans="1:46" x14ac:dyDescent="0.25">
      <c r="A43" s="5" t="s">
        <v>46</v>
      </c>
      <c r="B43" s="17" t="s">
        <v>47</v>
      </c>
      <c r="C43" s="7" t="s">
        <v>71</v>
      </c>
      <c r="D43" s="8" t="s">
        <v>296</v>
      </c>
      <c r="E43" s="6"/>
      <c r="F43" s="6"/>
      <c r="G43" s="14"/>
      <c r="H43" s="5" t="s">
        <v>47</v>
      </c>
      <c r="I43" s="5"/>
      <c r="J43" s="7" t="s">
        <v>71</v>
      </c>
      <c r="K43" s="28"/>
      <c r="L43" s="5" t="s">
        <v>52</v>
      </c>
      <c r="M43" s="17" t="s">
        <v>53</v>
      </c>
      <c r="N43" s="36" t="s">
        <v>71</v>
      </c>
      <c r="O43" s="8" t="s">
        <v>296</v>
      </c>
      <c r="P43" s="33"/>
      <c r="Q43" s="33"/>
      <c r="R43" s="51" t="s">
        <v>353</v>
      </c>
      <c r="S43" s="5" t="s">
        <v>53</v>
      </c>
      <c r="T43" s="5"/>
      <c r="U43" s="36" t="s">
        <v>71</v>
      </c>
      <c r="W43" s="49" t="s">
        <v>43</v>
      </c>
      <c r="X43" s="55" t="s">
        <v>27</v>
      </c>
      <c r="Y43" s="73" t="s">
        <v>62</v>
      </c>
      <c r="Z43" s="123" t="s">
        <v>71</v>
      </c>
      <c r="AA43" s="8" t="s">
        <v>296</v>
      </c>
      <c r="AB43" s="66"/>
      <c r="AC43" s="48"/>
      <c r="AD43" s="51">
        <v>9.9</v>
      </c>
      <c r="AE43" s="5" t="s">
        <v>27</v>
      </c>
      <c r="AF43" s="5"/>
      <c r="AG43" s="60" t="s">
        <v>71</v>
      </c>
      <c r="AK43" s="34"/>
      <c r="AL43" s="83"/>
    </row>
    <row r="44" spans="1:46" x14ac:dyDescent="0.25">
      <c r="A44" s="5" t="s">
        <v>48</v>
      </c>
      <c r="B44" s="17" t="s">
        <v>49</v>
      </c>
      <c r="C44" s="7" t="s">
        <v>73</v>
      </c>
      <c r="D44" s="8" t="s">
        <v>296</v>
      </c>
      <c r="E44" s="6"/>
      <c r="F44" s="6"/>
      <c r="G44" s="15" t="s">
        <v>73</v>
      </c>
      <c r="H44" s="5" t="s">
        <v>49</v>
      </c>
      <c r="I44" s="5"/>
      <c r="J44" s="7" t="s">
        <v>73</v>
      </c>
      <c r="K44" s="28"/>
      <c r="L44" s="5" t="s">
        <v>54</v>
      </c>
      <c r="M44" s="17" t="s">
        <v>55</v>
      </c>
      <c r="N44" s="36" t="s">
        <v>73</v>
      </c>
      <c r="O44" s="8" t="s">
        <v>296</v>
      </c>
      <c r="P44" s="33"/>
      <c r="Q44" s="33"/>
      <c r="R44" s="14"/>
      <c r="S44" s="5" t="s">
        <v>55</v>
      </c>
      <c r="T44" s="5"/>
      <c r="U44" s="36" t="s">
        <v>73</v>
      </c>
      <c r="W44" s="49" t="s">
        <v>44</v>
      </c>
      <c r="X44" s="55" t="s">
        <v>45</v>
      </c>
      <c r="Y44" s="73" t="s">
        <v>64</v>
      </c>
      <c r="Z44" s="123" t="s">
        <v>73</v>
      </c>
      <c r="AA44" s="8" t="s">
        <v>296</v>
      </c>
      <c r="AB44" s="66"/>
      <c r="AC44" s="48"/>
      <c r="AD44" s="69">
        <v>9.9</v>
      </c>
      <c r="AE44" s="5" t="s">
        <v>45</v>
      </c>
      <c r="AF44" s="5"/>
      <c r="AG44" s="60" t="s">
        <v>73</v>
      </c>
      <c r="AK44" s="34"/>
      <c r="AL44" s="83"/>
    </row>
    <row r="45" spans="1:46" x14ac:dyDescent="0.25">
      <c r="A45" s="5" t="s">
        <v>50</v>
      </c>
      <c r="B45" s="17" t="s">
        <v>51</v>
      </c>
      <c r="C45" s="7" t="s">
        <v>75</v>
      </c>
      <c r="D45" s="8" t="s">
        <v>296</v>
      </c>
      <c r="E45" s="6"/>
      <c r="F45" s="6"/>
      <c r="G45" s="15" t="s">
        <v>75</v>
      </c>
      <c r="H45" s="5" t="s">
        <v>51</v>
      </c>
      <c r="I45" s="5"/>
      <c r="J45" s="7" t="s">
        <v>75</v>
      </c>
      <c r="K45" s="28"/>
      <c r="L45" s="5" t="s">
        <v>56</v>
      </c>
      <c r="M45" s="17" t="s">
        <v>57</v>
      </c>
      <c r="N45" s="36" t="s">
        <v>75</v>
      </c>
      <c r="O45" s="8" t="s">
        <v>296</v>
      </c>
      <c r="P45" s="33"/>
      <c r="Q45" s="33"/>
      <c r="R45" s="14"/>
      <c r="S45" s="5" t="s">
        <v>57</v>
      </c>
      <c r="T45" s="5"/>
      <c r="U45" s="36" t="s">
        <v>75</v>
      </c>
      <c r="W45" s="49" t="s">
        <v>46</v>
      </c>
      <c r="X45" s="55" t="s">
        <v>47</v>
      </c>
      <c r="Y45" s="73" t="s">
        <v>66</v>
      </c>
      <c r="Z45" s="123" t="s">
        <v>75</v>
      </c>
      <c r="AA45" s="8" t="s">
        <v>296</v>
      </c>
      <c r="AB45" s="66"/>
      <c r="AC45" s="48"/>
      <c r="AD45" s="69">
        <v>9.9</v>
      </c>
      <c r="AE45" s="5" t="s">
        <v>47</v>
      </c>
      <c r="AF45" s="5"/>
      <c r="AG45" s="60" t="s">
        <v>75</v>
      </c>
      <c r="AK45" s="34"/>
      <c r="AL45" s="83"/>
    </row>
    <row r="46" spans="1:46" x14ac:dyDescent="0.25">
      <c r="A46" s="5" t="s">
        <v>52</v>
      </c>
      <c r="B46" s="17" t="s">
        <v>53</v>
      </c>
      <c r="C46" s="7" t="s">
        <v>76</v>
      </c>
      <c r="D46" s="8" t="s">
        <v>296</v>
      </c>
      <c r="E46" s="6"/>
      <c r="F46" s="6"/>
      <c r="G46" s="15" t="s">
        <v>76</v>
      </c>
      <c r="H46" s="5" t="s">
        <v>53</v>
      </c>
      <c r="I46" s="5"/>
      <c r="J46" s="7" t="s">
        <v>76</v>
      </c>
      <c r="K46" s="28"/>
      <c r="L46" s="5" t="s">
        <v>58</v>
      </c>
      <c r="M46" s="17" t="s">
        <v>59</v>
      </c>
      <c r="N46" s="36" t="s">
        <v>76</v>
      </c>
      <c r="O46" s="8" t="s">
        <v>296</v>
      </c>
      <c r="P46" s="33"/>
      <c r="Q46" s="33"/>
      <c r="R46" s="14"/>
      <c r="S46" s="5" t="s">
        <v>59</v>
      </c>
      <c r="T46" s="5"/>
      <c r="U46" s="36" t="s">
        <v>76</v>
      </c>
      <c r="W46" s="49" t="s">
        <v>48</v>
      </c>
      <c r="X46" s="55" t="s">
        <v>49</v>
      </c>
      <c r="Y46" s="73" t="s">
        <v>68</v>
      </c>
      <c r="Z46" s="123" t="s">
        <v>76</v>
      </c>
      <c r="AA46" s="8" t="s">
        <v>296</v>
      </c>
      <c r="AB46" s="66"/>
      <c r="AC46" s="48"/>
      <c r="AD46" s="70"/>
      <c r="AE46" s="5" t="s">
        <v>49</v>
      </c>
      <c r="AF46" s="5"/>
      <c r="AG46" s="60" t="s">
        <v>76</v>
      </c>
      <c r="AK46" s="34"/>
      <c r="AL46" s="83"/>
    </row>
    <row r="47" spans="1:46" x14ac:dyDescent="0.25">
      <c r="A47" s="5" t="s">
        <v>54</v>
      </c>
      <c r="B47" s="17" t="s">
        <v>55</v>
      </c>
      <c r="C47" s="7" t="s">
        <v>229</v>
      </c>
      <c r="D47" s="8" t="s">
        <v>296</v>
      </c>
      <c r="E47" s="6"/>
      <c r="F47" s="6"/>
      <c r="G47" s="14"/>
      <c r="H47" s="5" t="s">
        <v>55</v>
      </c>
      <c r="I47" s="5"/>
      <c r="J47" s="7" t="s">
        <v>229</v>
      </c>
      <c r="K47" s="28"/>
      <c r="L47" s="5" t="s">
        <v>60</v>
      </c>
      <c r="M47" s="17" t="s">
        <v>61</v>
      </c>
      <c r="N47" s="36" t="s">
        <v>229</v>
      </c>
      <c r="O47" s="8" t="s">
        <v>296</v>
      </c>
      <c r="P47" s="33"/>
      <c r="Q47" s="33"/>
      <c r="R47" s="51" t="s">
        <v>353</v>
      </c>
      <c r="S47" s="5" t="s">
        <v>61</v>
      </c>
      <c r="T47" s="5"/>
      <c r="U47" s="36" t="s">
        <v>229</v>
      </c>
      <c r="W47" s="49" t="s">
        <v>50</v>
      </c>
      <c r="X47" s="55" t="s">
        <v>51</v>
      </c>
      <c r="Y47" s="73" t="s">
        <v>69</v>
      </c>
      <c r="Z47" s="123" t="s">
        <v>229</v>
      </c>
      <c r="AA47" s="8" t="s">
        <v>296</v>
      </c>
      <c r="AB47" s="66"/>
      <c r="AC47" s="48"/>
      <c r="AD47" s="70"/>
      <c r="AE47" s="5" t="s">
        <v>51</v>
      </c>
      <c r="AF47" s="5"/>
      <c r="AG47" s="60" t="s">
        <v>229</v>
      </c>
      <c r="AK47" s="34"/>
      <c r="AL47" s="83"/>
    </row>
    <row r="48" spans="1:46" x14ac:dyDescent="0.25">
      <c r="A48" s="5" t="s">
        <v>56</v>
      </c>
      <c r="B48" s="17" t="s">
        <v>57</v>
      </c>
      <c r="C48" s="7" t="s">
        <v>230</v>
      </c>
      <c r="D48" s="8" t="s">
        <v>296</v>
      </c>
      <c r="E48" s="6"/>
      <c r="F48" s="6"/>
      <c r="G48" s="14"/>
      <c r="H48" s="5" t="s">
        <v>57</v>
      </c>
      <c r="I48" s="5"/>
      <c r="J48" s="7" t="s">
        <v>230</v>
      </c>
      <c r="K48" s="28"/>
      <c r="L48" s="5" t="s">
        <v>62</v>
      </c>
      <c r="M48" s="17" t="s">
        <v>63</v>
      </c>
      <c r="N48" s="36" t="s">
        <v>230</v>
      </c>
      <c r="O48" s="8" t="s">
        <v>296</v>
      </c>
      <c r="P48" s="33"/>
      <c r="Q48" s="33"/>
      <c r="R48" s="51" t="s">
        <v>353</v>
      </c>
      <c r="S48" s="5" t="s">
        <v>63</v>
      </c>
      <c r="T48" s="5"/>
      <c r="U48" s="36" t="s">
        <v>230</v>
      </c>
      <c r="W48" s="49" t="s">
        <v>52</v>
      </c>
      <c r="X48" s="55" t="s">
        <v>53</v>
      </c>
      <c r="Y48" s="73" t="s">
        <v>71</v>
      </c>
      <c r="Z48" s="123" t="s">
        <v>230</v>
      </c>
      <c r="AA48" s="8" t="s">
        <v>296</v>
      </c>
      <c r="AB48" s="66"/>
      <c r="AC48" s="48"/>
      <c r="AD48" s="51">
        <v>9.9</v>
      </c>
      <c r="AE48" s="5" t="s">
        <v>53</v>
      </c>
      <c r="AF48" s="5"/>
      <c r="AG48" s="60" t="s">
        <v>230</v>
      </c>
      <c r="AK48" s="34"/>
      <c r="AL48" s="83"/>
    </row>
    <row r="49" spans="1:43" x14ac:dyDescent="0.25">
      <c r="A49" s="5" t="s">
        <v>58</v>
      </c>
      <c r="B49" s="17" t="s">
        <v>59</v>
      </c>
      <c r="C49" s="7" t="s">
        <v>242</v>
      </c>
      <c r="D49" s="8" t="s">
        <v>296</v>
      </c>
      <c r="E49" s="6"/>
      <c r="F49" s="6"/>
      <c r="G49" s="14"/>
      <c r="H49" s="5" t="s">
        <v>59</v>
      </c>
      <c r="I49" s="5"/>
      <c r="J49" s="7" t="s">
        <v>242</v>
      </c>
      <c r="K49" s="28"/>
      <c r="L49" s="5" t="s">
        <v>64</v>
      </c>
      <c r="M49" s="17" t="s">
        <v>65</v>
      </c>
      <c r="N49" s="36" t="s">
        <v>242</v>
      </c>
      <c r="O49" s="8" t="s">
        <v>296</v>
      </c>
      <c r="P49" s="33" t="s">
        <v>326</v>
      </c>
      <c r="Q49" s="33"/>
      <c r="R49" s="14"/>
      <c r="S49" s="5" t="s">
        <v>65</v>
      </c>
      <c r="T49" s="5" t="s">
        <v>253</v>
      </c>
      <c r="U49" s="36" t="s">
        <v>242</v>
      </c>
      <c r="W49" s="49" t="s">
        <v>54</v>
      </c>
      <c r="X49" s="55" t="s">
        <v>55</v>
      </c>
      <c r="Y49" s="73" t="s">
        <v>73</v>
      </c>
      <c r="Z49" s="123" t="s">
        <v>242</v>
      </c>
      <c r="AA49" s="8" t="s">
        <v>296</v>
      </c>
      <c r="AB49" s="66"/>
      <c r="AC49" s="48"/>
      <c r="AD49" s="69">
        <v>9.9</v>
      </c>
      <c r="AE49" s="5" t="s">
        <v>55</v>
      </c>
      <c r="AF49" s="5"/>
      <c r="AG49" s="60" t="s">
        <v>242</v>
      </c>
      <c r="AK49" s="34"/>
      <c r="AL49" s="83"/>
    </row>
    <row r="50" spans="1:43" x14ac:dyDescent="0.25">
      <c r="A50" s="5" t="s">
        <v>60</v>
      </c>
      <c r="B50" s="17" t="s">
        <v>61</v>
      </c>
      <c r="C50" s="7" t="s">
        <v>243</v>
      </c>
      <c r="D50" s="8" t="s">
        <v>296</v>
      </c>
      <c r="E50" s="6"/>
      <c r="F50" s="6"/>
      <c r="G50" s="15" t="s">
        <v>243</v>
      </c>
      <c r="H50" s="5" t="s">
        <v>61</v>
      </c>
      <c r="I50" s="5"/>
      <c r="J50" s="7" t="s">
        <v>243</v>
      </c>
      <c r="K50" s="28"/>
      <c r="L50" s="5" t="s">
        <v>66</v>
      </c>
      <c r="M50" s="17" t="s">
        <v>67</v>
      </c>
      <c r="N50" s="36" t="s">
        <v>243</v>
      </c>
      <c r="O50" s="8" t="s">
        <v>296</v>
      </c>
      <c r="P50" s="33"/>
      <c r="Q50" s="33"/>
      <c r="R50" s="51"/>
      <c r="S50" s="5" t="s">
        <v>67</v>
      </c>
      <c r="T50" s="5"/>
      <c r="U50" s="36" t="s">
        <v>243</v>
      </c>
      <c r="W50" s="49" t="s">
        <v>56</v>
      </c>
      <c r="X50" s="55" t="s">
        <v>57</v>
      </c>
      <c r="Y50" s="73" t="s">
        <v>75</v>
      </c>
      <c r="Z50" s="123" t="s">
        <v>243</v>
      </c>
      <c r="AA50" s="8" t="s">
        <v>296</v>
      </c>
      <c r="AB50" s="66"/>
      <c r="AC50" s="48"/>
      <c r="AD50" s="69">
        <v>9.9</v>
      </c>
      <c r="AE50" s="5" t="s">
        <v>57</v>
      </c>
      <c r="AF50" s="5"/>
      <c r="AG50" s="60" t="s">
        <v>243</v>
      </c>
      <c r="AK50" s="34"/>
      <c r="AL50" s="83"/>
    </row>
    <row r="51" spans="1:43" x14ac:dyDescent="0.25">
      <c r="A51" s="5" t="s">
        <v>62</v>
      </c>
      <c r="B51" s="17" t="s">
        <v>63</v>
      </c>
      <c r="C51" s="7" t="s">
        <v>244</v>
      </c>
      <c r="D51" s="8" t="s">
        <v>296</v>
      </c>
      <c r="E51" s="6"/>
      <c r="F51" s="6"/>
      <c r="G51" s="15" t="s">
        <v>244</v>
      </c>
      <c r="H51" s="5" t="s">
        <v>63</v>
      </c>
      <c r="I51" s="5"/>
      <c r="J51" s="7" t="s">
        <v>244</v>
      </c>
      <c r="K51" s="28"/>
      <c r="L51" s="5" t="s">
        <v>68</v>
      </c>
      <c r="M51" s="17" t="s">
        <v>63</v>
      </c>
      <c r="N51" s="36" t="s">
        <v>244</v>
      </c>
      <c r="O51" s="8" t="s">
        <v>296</v>
      </c>
      <c r="P51" s="33"/>
      <c r="Q51" s="33"/>
      <c r="R51" s="51" t="s">
        <v>353</v>
      </c>
      <c r="S51" s="5" t="s">
        <v>63</v>
      </c>
      <c r="T51" s="5"/>
      <c r="U51" s="36" t="s">
        <v>244</v>
      </c>
      <c r="W51" s="49" t="s">
        <v>58</v>
      </c>
      <c r="X51" s="55" t="s">
        <v>59</v>
      </c>
      <c r="Y51" s="73" t="s">
        <v>76</v>
      </c>
      <c r="Z51" s="123" t="s">
        <v>244</v>
      </c>
      <c r="AA51" s="8" t="s">
        <v>296</v>
      </c>
      <c r="AB51" s="66"/>
      <c r="AC51" s="48"/>
      <c r="AD51" s="69">
        <v>9.9</v>
      </c>
      <c r="AE51" s="5" t="s">
        <v>59</v>
      </c>
      <c r="AF51" s="5"/>
      <c r="AG51" s="60" t="s">
        <v>244</v>
      </c>
      <c r="AK51" s="34"/>
      <c r="AL51" s="83"/>
    </row>
    <row r="52" spans="1:43" x14ac:dyDescent="0.25">
      <c r="A52" s="5" t="s">
        <v>64</v>
      </c>
      <c r="B52" s="17" t="s">
        <v>65</v>
      </c>
      <c r="C52" s="7" t="s">
        <v>245</v>
      </c>
      <c r="D52" s="8" t="s">
        <v>296</v>
      </c>
      <c r="E52" s="268" t="s">
        <v>326</v>
      </c>
      <c r="F52" s="268"/>
      <c r="G52" s="14"/>
      <c r="H52" s="5" t="s">
        <v>65</v>
      </c>
      <c r="I52" s="5" t="s">
        <v>253</v>
      </c>
      <c r="J52" s="7" t="s">
        <v>245</v>
      </c>
      <c r="K52" s="28"/>
      <c r="L52" s="5" t="s">
        <v>69</v>
      </c>
      <c r="M52" s="17" t="s">
        <v>70</v>
      </c>
      <c r="N52" s="36" t="s">
        <v>245</v>
      </c>
      <c r="O52" s="8" t="s">
        <v>296</v>
      </c>
      <c r="P52" s="33"/>
      <c r="Q52" s="33"/>
      <c r="R52" s="52" t="s">
        <v>353</v>
      </c>
      <c r="S52" s="5" t="s">
        <v>70</v>
      </c>
      <c r="T52" s="5"/>
      <c r="U52" s="36" t="s">
        <v>245</v>
      </c>
      <c r="W52" s="49" t="s">
        <v>60</v>
      </c>
      <c r="X52" s="55" t="s">
        <v>61</v>
      </c>
      <c r="Y52" s="73" t="s">
        <v>229</v>
      </c>
      <c r="Z52" s="123" t="s">
        <v>245</v>
      </c>
      <c r="AA52" s="8" t="s">
        <v>296</v>
      </c>
      <c r="AB52" s="66"/>
      <c r="AC52" s="48"/>
      <c r="AD52" s="51">
        <v>9.9</v>
      </c>
      <c r="AE52" s="5" t="s">
        <v>61</v>
      </c>
      <c r="AF52" s="5"/>
      <c r="AG52" s="60" t="s">
        <v>245</v>
      </c>
      <c r="AK52" s="34"/>
      <c r="AL52" s="83"/>
    </row>
    <row r="53" spans="1:43" x14ac:dyDescent="0.25">
      <c r="A53" s="5" t="s">
        <v>66</v>
      </c>
      <c r="B53" s="17" t="s">
        <v>67</v>
      </c>
      <c r="C53" s="7" t="s">
        <v>246</v>
      </c>
      <c r="D53" s="8" t="s">
        <v>296</v>
      </c>
      <c r="E53" s="6"/>
      <c r="F53" s="6"/>
      <c r="G53" s="14"/>
      <c r="H53" s="5" t="s">
        <v>67</v>
      </c>
      <c r="I53" s="5"/>
      <c r="J53" s="7" t="s">
        <v>246</v>
      </c>
      <c r="K53" s="28"/>
      <c r="L53" s="5" t="s">
        <v>71</v>
      </c>
      <c r="M53" s="17" t="s">
        <v>72</v>
      </c>
      <c r="N53" s="36" t="s">
        <v>246</v>
      </c>
      <c r="O53" s="8" t="s">
        <v>296</v>
      </c>
      <c r="P53" s="33" t="s">
        <v>325</v>
      </c>
      <c r="Q53" s="33"/>
      <c r="R53" s="14"/>
      <c r="S53" s="5" t="s">
        <v>72</v>
      </c>
      <c r="T53" s="5" t="s">
        <v>253</v>
      </c>
      <c r="U53" s="36" t="s">
        <v>246</v>
      </c>
      <c r="W53" s="49" t="s">
        <v>62</v>
      </c>
      <c r="X53" s="55" t="s">
        <v>63</v>
      </c>
      <c r="Y53" s="73" t="s">
        <v>230</v>
      </c>
      <c r="Z53" s="123" t="s">
        <v>246</v>
      </c>
      <c r="AA53" s="8" t="s">
        <v>296</v>
      </c>
      <c r="AB53" s="66"/>
      <c r="AC53" s="48"/>
      <c r="AD53" s="51">
        <v>9.9</v>
      </c>
      <c r="AE53" s="5" t="s">
        <v>63</v>
      </c>
      <c r="AF53" s="5"/>
      <c r="AG53" s="60" t="s">
        <v>246</v>
      </c>
      <c r="AH53">
        <v>2452.61</v>
      </c>
      <c r="AK53" s="34"/>
      <c r="AL53" s="83"/>
    </row>
    <row r="54" spans="1:43" x14ac:dyDescent="0.25">
      <c r="A54" s="5" t="s">
        <v>68</v>
      </c>
      <c r="B54" s="17" t="s">
        <v>63</v>
      </c>
      <c r="C54" s="7" t="s">
        <v>247</v>
      </c>
      <c r="D54" s="8" t="s">
        <v>296</v>
      </c>
      <c r="E54" s="6"/>
      <c r="F54" s="6"/>
      <c r="G54" s="15" t="s">
        <v>247</v>
      </c>
      <c r="H54" s="5" t="s">
        <v>63</v>
      </c>
      <c r="I54" s="5"/>
      <c r="J54" s="7" t="s">
        <v>247</v>
      </c>
      <c r="K54" s="28"/>
      <c r="L54" s="5" t="s">
        <v>73</v>
      </c>
      <c r="M54" s="17" t="s">
        <v>74</v>
      </c>
      <c r="N54" s="36" t="s">
        <v>247</v>
      </c>
      <c r="O54" s="8" t="s">
        <v>296</v>
      </c>
      <c r="P54" s="33"/>
      <c r="Q54" s="33"/>
      <c r="R54" s="51"/>
      <c r="S54" s="5" t="s">
        <v>74</v>
      </c>
      <c r="T54" s="5"/>
      <c r="U54" s="36" t="s">
        <v>247</v>
      </c>
      <c r="W54" s="49" t="s">
        <v>64</v>
      </c>
      <c r="X54" s="55" t="s">
        <v>65</v>
      </c>
      <c r="Y54" s="73" t="s">
        <v>242</v>
      </c>
      <c r="Z54" s="123" t="s">
        <v>247</v>
      </c>
      <c r="AA54" s="8"/>
      <c r="AB54" s="66" t="s">
        <v>326</v>
      </c>
      <c r="AC54" s="48"/>
      <c r="AD54" s="69">
        <v>9.9</v>
      </c>
      <c r="AE54" s="5" t="s">
        <v>65</v>
      </c>
      <c r="AF54" s="5" t="s">
        <v>253</v>
      </c>
      <c r="AG54" s="60" t="s">
        <v>247</v>
      </c>
      <c r="AH54">
        <v>1.0670999999999999</v>
      </c>
      <c r="AK54" s="34"/>
      <c r="AL54" s="83"/>
    </row>
    <row r="55" spans="1:43" x14ac:dyDescent="0.25">
      <c r="A55" s="5" t="s">
        <v>69</v>
      </c>
      <c r="B55" s="17" t="s">
        <v>70</v>
      </c>
      <c r="C55" s="7" t="s">
        <v>248</v>
      </c>
      <c r="D55" s="8" t="s">
        <v>296</v>
      </c>
      <c r="E55" s="6"/>
      <c r="F55" s="6"/>
      <c r="G55" s="14"/>
      <c r="H55" s="5" t="s">
        <v>70</v>
      </c>
      <c r="I55" s="5"/>
      <c r="J55" s="7" t="s">
        <v>248</v>
      </c>
      <c r="K55" s="28"/>
      <c r="L55" s="5" t="s">
        <v>75</v>
      </c>
      <c r="M55" s="17" t="s">
        <v>63</v>
      </c>
      <c r="N55" s="36" t="s">
        <v>248</v>
      </c>
      <c r="O55" s="8" t="s">
        <v>296</v>
      </c>
      <c r="P55" s="33"/>
      <c r="Q55" s="33"/>
      <c r="R55" s="51" t="s">
        <v>353</v>
      </c>
      <c r="S55" s="5" t="s">
        <v>63</v>
      </c>
      <c r="T55" s="5"/>
      <c r="U55" s="36" t="s">
        <v>248</v>
      </c>
      <c r="W55" s="49" t="s">
        <v>66</v>
      </c>
      <c r="X55" s="55" t="s">
        <v>67</v>
      </c>
      <c r="Y55" s="73" t="s">
        <v>243</v>
      </c>
      <c r="Z55" s="123" t="s">
        <v>248</v>
      </c>
      <c r="AA55" s="8" t="s">
        <v>296</v>
      </c>
      <c r="AB55" s="66"/>
      <c r="AC55" s="48"/>
      <c r="AD55" s="71">
        <v>9.9</v>
      </c>
      <c r="AE55" s="5" t="s">
        <v>67</v>
      </c>
      <c r="AF55" s="5"/>
      <c r="AG55" s="60" t="s">
        <v>248</v>
      </c>
      <c r="AH55">
        <f>+AH53*AH54</f>
        <v>2617.1801310000001</v>
      </c>
      <c r="AK55" s="34"/>
      <c r="AL55" s="83"/>
    </row>
    <row r="56" spans="1:43" x14ac:dyDescent="0.25">
      <c r="A56" s="5" t="s">
        <v>71</v>
      </c>
      <c r="B56" s="17" t="s">
        <v>72</v>
      </c>
      <c r="C56" s="7" t="s">
        <v>249</v>
      </c>
      <c r="D56" s="8" t="s">
        <v>296</v>
      </c>
      <c r="E56" s="268" t="s">
        <v>325</v>
      </c>
      <c r="F56" s="268"/>
      <c r="G56" s="14"/>
      <c r="H56" s="5" t="s">
        <v>72</v>
      </c>
      <c r="I56" s="5" t="s">
        <v>253</v>
      </c>
      <c r="J56" s="7" t="s">
        <v>249</v>
      </c>
      <c r="K56" s="28"/>
      <c r="L56" s="5" t="s">
        <v>76</v>
      </c>
      <c r="M56" s="17" t="s">
        <v>77</v>
      </c>
      <c r="N56" s="36" t="s">
        <v>249</v>
      </c>
      <c r="O56" s="8" t="s">
        <v>296</v>
      </c>
      <c r="P56" s="33"/>
      <c r="Q56" s="33"/>
      <c r="R56" s="53" t="s">
        <v>353</v>
      </c>
      <c r="S56" s="5" t="s">
        <v>77</v>
      </c>
      <c r="T56" s="5"/>
      <c r="U56" s="36" t="s">
        <v>249</v>
      </c>
      <c r="W56" s="49" t="s">
        <v>68</v>
      </c>
      <c r="X56" s="55" t="s">
        <v>63</v>
      </c>
      <c r="Y56" s="73" t="s">
        <v>244</v>
      </c>
      <c r="Z56" s="123" t="s">
        <v>249</v>
      </c>
      <c r="AA56" s="8" t="s">
        <v>296</v>
      </c>
      <c r="AB56" s="66"/>
      <c r="AC56" s="48"/>
      <c r="AD56" s="51">
        <v>9.9</v>
      </c>
      <c r="AE56" s="5" t="s">
        <v>63</v>
      </c>
      <c r="AF56" s="5"/>
      <c r="AG56" s="60" t="s">
        <v>249</v>
      </c>
      <c r="AK56" s="34"/>
      <c r="AL56" s="83"/>
    </row>
    <row r="57" spans="1:43" x14ac:dyDescent="0.25">
      <c r="A57" s="5" t="s">
        <v>73</v>
      </c>
      <c r="B57" s="17" t="s">
        <v>74</v>
      </c>
      <c r="C57" s="7" t="s">
        <v>250</v>
      </c>
      <c r="D57" s="8" t="s">
        <v>296</v>
      </c>
      <c r="E57" s="6"/>
      <c r="F57" s="6"/>
      <c r="G57" s="14"/>
      <c r="H57" s="5" t="s">
        <v>74</v>
      </c>
      <c r="I57" s="5"/>
      <c r="J57" s="7" t="s">
        <v>250</v>
      </c>
      <c r="K57" s="31"/>
      <c r="R57" s="42"/>
      <c r="W57" s="49" t="s">
        <v>69</v>
      </c>
      <c r="X57" s="55" t="s">
        <v>70</v>
      </c>
      <c r="Y57" s="73" t="s">
        <v>245</v>
      </c>
      <c r="Z57" s="123" t="s">
        <v>250</v>
      </c>
      <c r="AA57" s="8" t="s">
        <v>296</v>
      </c>
      <c r="AB57" s="66"/>
      <c r="AC57" s="5"/>
      <c r="AD57" s="52">
        <v>9.9</v>
      </c>
      <c r="AE57" s="5" t="s">
        <v>70</v>
      </c>
      <c r="AF57" s="5"/>
      <c r="AG57" s="60" t="s">
        <v>250</v>
      </c>
      <c r="AH57">
        <f>+AH55-AH53</f>
        <v>164.57013099999995</v>
      </c>
      <c r="AK57" s="34"/>
      <c r="AL57" s="83"/>
      <c r="AQ57" s="42"/>
    </row>
    <row r="58" spans="1:43" x14ac:dyDescent="0.25">
      <c r="A58" s="5" t="s">
        <v>75</v>
      </c>
      <c r="B58" s="17" t="s">
        <v>63</v>
      </c>
      <c r="C58" s="7" t="s">
        <v>251</v>
      </c>
      <c r="D58" s="8" t="s">
        <v>296</v>
      </c>
      <c r="E58" s="6"/>
      <c r="F58" s="6"/>
      <c r="G58" s="15" t="s">
        <v>251</v>
      </c>
      <c r="H58" s="5" t="s">
        <v>63</v>
      </c>
      <c r="I58" s="5"/>
      <c r="J58" s="7" t="s">
        <v>251</v>
      </c>
      <c r="K58" s="31"/>
      <c r="R58" s="42"/>
      <c r="W58" s="49" t="s">
        <v>71</v>
      </c>
      <c r="X58" s="55" t="s">
        <v>72</v>
      </c>
      <c r="Y58" s="73" t="s">
        <v>246</v>
      </c>
      <c r="Z58" s="123" t="s">
        <v>251</v>
      </c>
      <c r="AA58" s="8"/>
      <c r="AB58" s="66" t="s">
        <v>325</v>
      </c>
      <c r="AC58" s="5"/>
      <c r="AD58" s="69">
        <v>9.9</v>
      </c>
      <c r="AE58" s="5" t="s">
        <v>72</v>
      </c>
      <c r="AF58" s="5" t="s">
        <v>253</v>
      </c>
      <c r="AG58" s="60" t="s">
        <v>251</v>
      </c>
      <c r="AQ58" s="42"/>
    </row>
    <row r="59" spans="1:43" x14ac:dyDescent="0.25">
      <c r="A59" s="5" t="s">
        <v>76</v>
      </c>
      <c r="B59" s="17" t="s">
        <v>77</v>
      </c>
      <c r="C59" s="7" t="s">
        <v>252</v>
      </c>
      <c r="D59" s="8" t="s">
        <v>296</v>
      </c>
      <c r="E59" s="6"/>
      <c r="F59" s="6"/>
      <c r="G59" s="14"/>
      <c r="H59" s="5" t="s">
        <v>77</v>
      </c>
      <c r="I59" s="5"/>
      <c r="J59" s="7" t="s">
        <v>252</v>
      </c>
      <c r="K59" s="31"/>
      <c r="R59" s="42"/>
      <c r="W59" s="49" t="s">
        <v>73</v>
      </c>
      <c r="X59" s="55" t="s">
        <v>74</v>
      </c>
      <c r="Y59" s="73" t="s">
        <v>247</v>
      </c>
      <c r="Z59" s="123" t="s">
        <v>252</v>
      </c>
      <c r="AA59" s="8" t="s">
        <v>296</v>
      </c>
      <c r="AB59" s="67"/>
      <c r="AC59" s="5"/>
      <c r="AD59" s="71">
        <v>9.9</v>
      </c>
      <c r="AE59" s="5" t="s">
        <v>74</v>
      </c>
      <c r="AF59" s="5"/>
      <c r="AG59" s="60" t="s">
        <v>252</v>
      </c>
      <c r="AH59">
        <v>21.47</v>
      </c>
      <c r="AQ59" s="42"/>
    </row>
    <row r="60" spans="1:43" x14ac:dyDescent="0.25">
      <c r="R60" s="31"/>
      <c r="W60" s="49" t="s">
        <v>75</v>
      </c>
      <c r="X60" s="55" t="s">
        <v>63</v>
      </c>
      <c r="Y60" s="73" t="s">
        <v>248</v>
      </c>
      <c r="Z60" s="123" t="s">
        <v>301</v>
      </c>
      <c r="AA60" s="8" t="s">
        <v>296</v>
      </c>
      <c r="AB60" s="67"/>
      <c r="AC60" s="5"/>
      <c r="AD60" s="51">
        <v>9.9</v>
      </c>
      <c r="AE60" s="5" t="s">
        <v>63</v>
      </c>
      <c r="AF60" s="5"/>
      <c r="AG60" s="60" t="s">
        <v>301</v>
      </c>
      <c r="AH60">
        <f>+(AH55*AH59)/100</f>
        <v>561.90857412569994</v>
      </c>
      <c r="AQ60" s="31"/>
    </row>
    <row r="61" spans="1:43" x14ac:dyDescent="0.25">
      <c r="W61" s="49" t="s">
        <v>76</v>
      </c>
      <c r="X61" s="55" t="s">
        <v>77</v>
      </c>
      <c r="Y61" s="74" t="s">
        <v>249</v>
      </c>
      <c r="Z61" s="123" t="s">
        <v>302</v>
      </c>
      <c r="AA61" s="8" t="s">
        <v>296</v>
      </c>
      <c r="AB61" s="5"/>
      <c r="AC61" s="5"/>
      <c r="AD61" s="53">
        <v>9.9</v>
      </c>
      <c r="AE61" s="5" t="s">
        <v>77</v>
      </c>
      <c r="AF61" s="5"/>
      <c r="AG61" s="60" t="s">
        <v>302</v>
      </c>
    </row>
    <row r="62" spans="1:43" x14ac:dyDescent="0.25">
      <c r="Z62" s="123" t="s">
        <v>539</v>
      </c>
      <c r="AA62" s="169" t="s">
        <v>537</v>
      </c>
      <c r="AE62" s="72" t="s">
        <v>535</v>
      </c>
      <c r="AG62" s="123" t="s">
        <v>539</v>
      </c>
    </row>
    <row r="63" spans="1:43" x14ac:dyDescent="0.25">
      <c r="Z63" s="123" t="s">
        <v>540</v>
      </c>
      <c r="AA63" s="169" t="s">
        <v>538</v>
      </c>
      <c r="AE63" s="72" t="s">
        <v>536</v>
      </c>
      <c r="AG63" s="123" t="s">
        <v>540</v>
      </c>
    </row>
  </sheetData>
  <mergeCells count="18">
    <mergeCell ref="A2:I2"/>
    <mergeCell ref="L2:T2"/>
    <mergeCell ref="W2:AF2"/>
    <mergeCell ref="AN4:AR4"/>
    <mergeCell ref="E56:F56"/>
    <mergeCell ref="E8:F8"/>
    <mergeCell ref="A4:B4"/>
    <mergeCell ref="W4:X4"/>
    <mergeCell ref="Z4:AF4"/>
    <mergeCell ref="E52:F52"/>
    <mergeCell ref="C4:I4"/>
    <mergeCell ref="L4:M4"/>
    <mergeCell ref="O4:S4"/>
    <mergeCell ref="AX2:BF2"/>
    <mergeCell ref="AX4:AY4"/>
    <mergeCell ref="BA4:BE4"/>
    <mergeCell ref="AK2:AS2"/>
    <mergeCell ref="AK4:AL4"/>
  </mergeCells>
  <pageMargins left="0.75" right="0.75" top="1" bottom="1" header="0.5" footer="0.5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9"/>
  <sheetViews>
    <sheetView topLeftCell="C34" zoomScale="110" zoomScaleNormal="110" workbookViewId="0">
      <selection activeCell="G49" sqref="G49"/>
    </sheetView>
  </sheetViews>
  <sheetFormatPr baseColWidth="10" defaultRowHeight="15" x14ac:dyDescent="0.25"/>
  <cols>
    <col min="1" max="1" width="5.5703125" bestFit="1" customWidth="1"/>
    <col min="2" max="2" width="48.85546875" bestFit="1" customWidth="1"/>
    <col min="3" max="3" width="3.28515625" style="26" customWidth="1"/>
    <col min="4" max="4" width="4.140625" style="26" customWidth="1"/>
    <col min="5" max="5" width="58.42578125" bestFit="1" customWidth="1"/>
    <col min="6" max="6" width="8.5703125" style="147" customWidth="1"/>
    <col min="7" max="7" width="6.28515625" style="4" customWidth="1"/>
    <col min="8" max="8" width="64.7109375" customWidth="1"/>
    <col min="10" max="10" width="7.7109375" customWidth="1"/>
    <col min="12" max="12" width="11.7109375" customWidth="1"/>
  </cols>
  <sheetData>
    <row r="1" spans="1:10" x14ac:dyDescent="0.25">
      <c r="A1" s="274" t="s">
        <v>227</v>
      </c>
      <c r="B1" s="274"/>
      <c r="C1" s="29"/>
      <c r="D1" s="29"/>
      <c r="G1" s="274" t="s">
        <v>228</v>
      </c>
      <c r="H1" s="274"/>
    </row>
    <row r="2" spans="1:10" x14ac:dyDescent="0.25">
      <c r="A2" s="24" t="s">
        <v>0</v>
      </c>
      <c r="B2" s="24" t="s">
        <v>1</v>
      </c>
      <c r="C2" s="30"/>
      <c r="D2" s="32" t="s">
        <v>328</v>
      </c>
      <c r="E2" s="32" t="s">
        <v>327</v>
      </c>
      <c r="F2" s="32"/>
      <c r="G2" s="24" t="s">
        <v>0</v>
      </c>
      <c r="H2" s="24" t="s">
        <v>1</v>
      </c>
      <c r="I2" s="22"/>
      <c r="J2" s="72"/>
    </row>
    <row r="3" spans="1:10" x14ac:dyDescent="0.25">
      <c r="A3" s="25" t="s">
        <v>78</v>
      </c>
      <c r="B3" s="5" t="s">
        <v>79</v>
      </c>
      <c r="C3" s="31"/>
      <c r="D3" s="5"/>
      <c r="F3" s="146"/>
      <c r="G3" s="152" t="s">
        <v>78</v>
      </c>
      <c r="H3" s="153" t="s">
        <v>79</v>
      </c>
      <c r="I3" s="153"/>
      <c r="J3" s="153"/>
    </row>
    <row r="4" spans="1:10" x14ac:dyDescent="0.25">
      <c r="A4" s="25" t="s">
        <v>80</v>
      </c>
      <c r="B4" s="5" t="s">
        <v>81</v>
      </c>
      <c r="C4" s="31"/>
      <c r="D4" s="5"/>
      <c r="F4" s="146"/>
      <c r="G4" s="152" t="s">
        <v>80</v>
      </c>
      <c r="H4" s="153" t="s">
        <v>81</v>
      </c>
      <c r="I4" s="153"/>
      <c r="J4" s="153"/>
    </row>
    <row r="5" spans="1:10" x14ac:dyDescent="0.25">
      <c r="A5" s="25" t="s">
        <v>82</v>
      </c>
      <c r="B5" s="5" t="s">
        <v>83</v>
      </c>
      <c r="C5" s="31"/>
      <c r="D5" s="5"/>
      <c r="F5" s="146"/>
      <c r="G5" s="152" t="s">
        <v>82</v>
      </c>
      <c r="H5" s="153" t="s">
        <v>83</v>
      </c>
      <c r="I5" s="153"/>
      <c r="J5" s="153"/>
    </row>
    <row r="6" spans="1:10" x14ac:dyDescent="0.25">
      <c r="A6" s="25" t="s">
        <v>84</v>
      </c>
      <c r="B6" s="5" t="s">
        <v>85</v>
      </c>
      <c r="C6" s="31"/>
      <c r="D6" s="5"/>
      <c r="F6" s="146"/>
      <c r="G6" s="27" t="s">
        <v>84</v>
      </c>
      <c r="H6" s="28" t="s">
        <v>85</v>
      </c>
      <c r="I6" s="28" t="s">
        <v>253</v>
      </c>
      <c r="J6" s="149" t="s">
        <v>451</v>
      </c>
    </row>
    <row r="7" spans="1:10" x14ac:dyDescent="0.25">
      <c r="A7" s="25" t="s">
        <v>86</v>
      </c>
      <c r="B7" s="5" t="s">
        <v>87</v>
      </c>
      <c r="C7" s="31"/>
      <c r="D7" s="5"/>
      <c r="F7" s="146"/>
      <c r="G7" s="27" t="s">
        <v>86</v>
      </c>
      <c r="H7" s="28" t="s">
        <v>87</v>
      </c>
      <c r="I7" s="28" t="s">
        <v>253</v>
      </c>
      <c r="J7" s="149" t="s">
        <v>452</v>
      </c>
    </row>
    <row r="8" spans="1:10" x14ac:dyDescent="0.25">
      <c r="A8" s="25" t="s">
        <v>88</v>
      </c>
      <c r="B8" s="5" t="s">
        <v>89</v>
      </c>
      <c r="C8" s="31"/>
      <c r="D8" s="5"/>
      <c r="F8" s="146"/>
      <c r="G8" s="27" t="s">
        <v>88</v>
      </c>
      <c r="H8" s="28" t="s">
        <v>89</v>
      </c>
      <c r="I8" s="28" t="s">
        <v>253</v>
      </c>
      <c r="J8" s="149" t="s">
        <v>453</v>
      </c>
    </row>
    <row r="9" spans="1:10" x14ac:dyDescent="0.25">
      <c r="A9" s="25" t="s">
        <v>90</v>
      </c>
      <c r="B9" s="5" t="s">
        <v>91</v>
      </c>
      <c r="C9" s="31"/>
      <c r="D9" s="5"/>
      <c r="F9" s="146"/>
      <c r="G9" s="27" t="s">
        <v>90</v>
      </c>
      <c r="H9" s="28" t="s">
        <v>91</v>
      </c>
      <c r="I9" s="28" t="s">
        <v>253</v>
      </c>
      <c r="J9" s="149" t="s">
        <v>454</v>
      </c>
    </row>
    <row r="10" spans="1:10" x14ac:dyDescent="0.25">
      <c r="A10" s="25" t="s">
        <v>92</v>
      </c>
      <c r="B10" s="5" t="s">
        <v>93</v>
      </c>
      <c r="C10" s="31"/>
      <c r="D10" s="5"/>
      <c r="F10" s="146"/>
      <c r="G10" s="27" t="s">
        <v>92</v>
      </c>
      <c r="H10" s="28" t="s">
        <v>93</v>
      </c>
      <c r="I10" s="28" t="s">
        <v>253</v>
      </c>
      <c r="J10" s="149" t="s">
        <v>455</v>
      </c>
    </row>
    <row r="11" spans="1:10" x14ac:dyDescent="0.25">
      <c r="A11" s="25" t="s">
        <v>94</v>
      </c>
      <c r="B11" s="5" t="s">
        <v>95</v>
      </c>
      <c r="C11" s="31"/>
      <c r="D11" s="5"/>
      <c r="F11" s="146"/>
      <c r="G11" s="27" t="s">
        <v>94</v>
      </c>
      <c r="H11" s="28" t="s">
        <v>95</v>
      </c>
      <c r="I11" s="28" t="s">
        <v>253</v>
      </c>
      <c r="J11" s="149" t="s">
        <v>456</v>
      </c>
    </row>
    <row r="12" spans="1:10" x14ac:dyDescent="0.25">
      <c r="A12" s="25" t="s">
        <v>96</v>
      </c>
      <c r="B12" s="5" t="s">
        <v>97</v>
      </c>
      <c r="C12" s="31"/>
      <c r="D12" s="5"/>
      <c r="F12" s="146"/>
      <c r="G12" s="27" t="s">
        <v>96</v>
      </c>
      <c r="H12" s="28" t="s">
        <v>97</v>
      </c>
      <c r="I12" s="28" t="s">
        <v>253</v>
      </c>
      <c r="J12" s="149" t="s">
        <v>457</v>
      </c>
    </row>
    <row r="13" spans="1:10" x14ac:dyDescent="0.25">
      <c r="A13" s="22"/>
      <c r="B13" s="22"/>
      <c r="E13" t="s">
        <v>510</v>
      </c>
      <c r="F13" s="146"/>
      <c r="G13" s="46" t="s">
        <v>98</v>
      </c>
      <c r="H13" s="47" t="s">
        <v>256</v>
      </c>
      <c r="I13" s="47"/>
      <c r="J13" s="47"/>
    </row>
    <row r="14" spans="1:10" x14ac:dyDescent="0.25">
      <c r="A14" s="29" t="s">
        <v>98</v>
      </c>
      <c r="B14" s="26" t="s">
        <v>257</v>
      </c>
      <c r="D14" s="28"/>
      <c r="E14" s="26" t="s">
        <v>450</v>
      </c>
      <c r="F14" s="27"/>
      <c r="G14" s="46" t="s">
        <v>99</v>
      </c>
      <c r="H14" s="47" t="s">
        <v>257</v>
      </c>
      <c r="I14" s="47"/>
      <c r="J14" s="47"/>
    </row>
    <row r="15" spans="1:10" x14ac:dyDescent="0.25">
      <c r="A15" s="25" t="s">
        <v>99</v>
      </c>
      <c r="B15" s="5" t="s">
        <v>100</v>
      </c>
      <c r="C15" s="31"/>
      <c r="D15" s="5"/>
      <c r="E15" s="26"/>
      <c r="F15" s="27"/>
      <c r="G15" s="27" t="s">
        <v>101</v>
      </c>
      <c r="H15" s="28" t="s">
        <v>100</v>
      </c>
      <c r="I15" s="28" t="s">
        <v>253</v>
      </c>
      <c r="J15" s="150" t="s">
        <v>458</v>
      </c>
    </row>
    <row r="16" spans="1:10" x14ac:dyDescent="0.25">
      <c r="A16" s="25" t="s">
        <v>101</v>
      </c>
      <c r="B16" s="5" t="s">
        <v>102</v>
      </c>
      <c r="C16" s="31"/>
      <c r="D16" s="5"/>
      <c r="F16" s="146"/>
      <c r="G16" s="27" t="s">
        <v>103</v>
      </c>
      <c r="H16" s="28" t="s">
        <v>102</v>
      </c>
      <c r="I16" s="28" t="s">
        <v>253</v>
      </c>
      <c r="J16" s="150" t="s">
        <v>459</v>
      </c>
    </row>
    <row r="17" spans="1:10" x14ac:dyDescent="0.25">
      <c r="A17" s="25" t="s">
        <v>103</v>
      </c>
      <c r="B17" s="5" t="s">
        <v>104</v>
      </c>
      <c r="C17" s="31"/>
      <c r="D17" s="5"/>
      <c r="F17" s="146"/>
      <c r="G17" s="27" t="s">
        <v>105</v>
      </c>
      <c r="H17" s="28" t="s">
        <v>104</v>
      </c>
      <c r="I17" s="28" t="s">
        <v>253</v>
      </c>
      <c r="J17" s="150" t="s">
        <v>460</v>
      </c>
    </row>
    <row r="18" spans="1:10" x14ac:dyDescent="0.25">
      <c r="A18" s="25" t="s">
        <v>105</v>
      </c>
      <c r="B18" s="5" t="s">
        <v>106</v>
      </c>
      <c r="C18" s="31"/>
      <c r="D18" s="5"/>
      <c r="F18" s="146"/>
      <c r="G18" s="27" t="s">
        <v>107</v>
      </c>
      <c r="H18" s="28" t="s">
        <v>106</v>
      </c>
      <c r="I18" s="28" t="s">
        <v>253</v>
      </c>
      <c r="J18" s="150" t="s">
        <v>461</v>
      </c>
    </row>
    <row r="19" spans="1:10" x14ac:dyDescent="0.25">
      <c r="A19" s="25" t="s">
        <v>107</v>
      </c>
      <c r="B19" s="5" t="s">
        <v>108</v>
      </c>
      <c r="C19" s="31"/>
      <c r="D19" s="5"/>
      <c r="F19" s="146"/>
      <c r="G19" s="27" t="s">
        <v>109</v>
      </c>
      <c r="H19" s="28" t="s">
        <v>108</v>
      </c>
      <c r="I19" s="28" t="s">
        <v>253</v>
      </c>
      <c r="J19" s="150" t="s">
        <v>462</v>
      </c>
    </row>
    <row r="20" spans="1:10" x14ac:dyDescent="0.25">
      <c r="A20" s="25" t="s">
        <v>109</v>
      </c>
      <c r="B20" s="5" t="s">
        <v>110</v>
      </c>
      <c r="C20" s="31"/>
      <c r="D20" s="5"/>
      <c r="F20" s="146"/>
      <c r="G20" s="27" t="s">
        <v>111</v>
      </c>
      <c r="H20" s="28" t="s">
        <v>110</v>
      </c>
      <c r="I20" s="28" t="s">
        <v>253</v>
      </c>
      <c r="J20" s="150" t="s">
        <v>463</v>
      </c>
    </row>
    <row r="21" spans="1:10" x14ac:dyDescent="0.25">
      <c r="A21" s="25" t="s">
        <v>111</v>
      </c>
      <c r="B21" s="5" t="s">
        <v>112</v>
      </c>
      <c r="C21" s="31"/>
      <c r="D21" s="5"/>
      <c r="F21" s="146"/>
      <c r="G21" s="27" t="s">
        <v>113</v>
      </c>
      <c r="H21" s="28" t="s">
        <v>112</v>
      </c>
      <c r="I21" s="28" t="s">
        <v>253</v>
      </c>
      <c r="J21" s="150" t="s">
        <v>464</v>
      </c>
    </row>
    <row r="22" spans="1:10" x14ac:dyDescent="0.25">
      <c r="A22" s="25" t="s">
        <v>113</v>
      </c>
      <c r="B22" s="5" t="s">
        <v>114</v>
      </c>
      <c r="C22" s="31"/>
      <c r="D22" s="5"/>
      <c r="F22" s="146"/>
      <c r="G22" s="27" t="s">
        <v>115</v>
      </c>
      <c r="H22" s="28" t="s">
        <v>114</v>
      </c>
      <c r="I22" s="28" t="s">
        <v>253</v>
      </c>
      <c r="J22" s="150" t="s">
        <v>465</v>
      </c>
    </row>
    <row r="23" spans="1:10" x14ac:dyDescent="0.25">
      <c r="A23" s="25" t="s">
        <v>115</v>
      </c>
      <c r="B23" s="5" t="s">
        <v>116</v>
      </c>
      <c r="C23" s="31"/>
      <c r="D23" s="5"/>
      <c r="F23" s="146"/>
      <c r="G23" s="27" t="s">
        <v>117</v>
      </c>
      <c r="H23" s="28" t="s">
        <v>116</v>
      </c>
      <c r="I23" s="28" t="s">
        <v>253</v>
      </c>
      <c r="J23" s="150" t="s">
        <v>466</v>
      </c>
    </row>
    <row r="24" spans="1:10" x14ac:dyDescent="0.25">
      <c r="A24" s="25" t="s">
        <v>117</v>
      </c>
      <c r="B24" s="5" t="s">
        <v>118</v>
      </c>
      <c r="C24" s="31"/>
      <c r="D24" s="5"/>
      <c r="F24" s="146"/>
      <c r="G24" s="27" t="s">
        <v>119</v>
      </c>
      <c r="H24" s="28" t="s">
        <v>118</v>
      </c>
      <c r="I24" s="28" t="s">
        <v>253</v>
      </c>
      <c r="J24" s="150" t="s">
        <v>467</v>
      </c>
    </row>
    <row r="25" spans="1:10" x14ac:dyDescent="0.25">
      <c r="A25" s="25" t="s">
        <v>119</v>
      </c>
      <c r="B25" s="5" t="s">
        <v>120</v>
      </c>
      <c r="C25" s="31"/>
      <c r="D25" s="5"/>
      <c r="F25" s="146"/>
      <c r="G25" s="27" t="s">
        <v>121</v>
      </c>
      <c r="H25" s="28" t="s">
        <v>120</v>
      </c>
      <c r="I25" s="28" t="s">
        <v>253</v>
      </c>
      <c r="J25" s="150" t="s">
        <v>468</v>
      </c>
    </row>
    <row r="26" spans="1:10" x14ac:dyDescent="0.25">
      <c r="A26" s="25" t="s">
        <v>121</v>
      </c>
      <c r="B26" s="5" t="s">
        <v>122</v>
      </c>
      <c r="C26" s="31"/>
      <c r="D26" s="5"/>
      <c r="F26" s="146"/>
      <c r="G26" s="27" t="s">
        <v>123</v>
      </c>
      <c r="H26" s="28" t="s">
        <v>122</v>
      </c>
      <c r="I26" s="28" t="s">
        <v>253</v>
      </c>
      <c r="J26" s="150" t="s">
        <v>469</v>
      </c>
    </row>
    <row r="27" spans="1:10" x14ac:dyDescent="0.25">
      <c r="A27" s="25" t="s">
        <v>123</v>
      </c>
      <c r="B27" s="5" t="s">
        <v>124</v>
      </c>
      <c r="C27" s="31"/>
      <c r="D27" s="5"/>
      <c r="E27" t="s">
        <v>521</v>
      </c>
      <c r="F27" s="146"/>
      <c r="G27" s="27" t="s">
        <v>125</v>
      </c>
      <c r="H27" s="28" t="s">
        <v>124</v>
      </c>
      <c r="I27" s="28" t="s">
        <v>253</v>
      </c>
      <c r="J27" s="150" t="s">
        <v>470</v>
      </c>
    </row>
    <row r="28" spans="1:10" x14ac:dyDescent="0.25">
      <c r="A28" s="25" t="s">
        <v>125</v>
      </c>
      <c r="B28" s="5" t="s">
        <v>126</v>
      </c>
      <c r="C28" s="31"/>
      <c r="D28" s="5"/>
      <c r="F28" s="146"/>
      <c r="G28" s="27" t="s">
        <v>127</v>
      </c>
      <c r="H28" s="28" t="s">
        <v>478</v>
      </c>
      <c r="I28" s="28" t="s">
        <v>253</v>
      </c>
      <c r="J28" s="150" t="s">
        <v>471</v>
      </c>
    </row>
    <row r="29" spans="1:10" x14ac:dyDescent="0.25">
      <c r="F29" s="146"/>
      <c r="G29" s="27" t="s">
        <v>129</v>
      </c>
      <c r="H29" s="28" t="s">
        <v>479</v>
      </c>
      <c r="I29" s="28" t="s">
        <v>253</v>
      </c>
      <c r="J29" s="150" t="s">
        <v>472</v>
      </c>
    </row>
    <row r="30" spans="1:10" x14ac:dyDescent="0.25">
      <c r="F30" s="146"/>
      <c r="G30" s="27" t="s">
        <v>131</v>
      </c>
      <c r="H30" s="28" t="s">
        <v>481</v>
      </c>
      <c r="I30" s="28" t="s">
        <v>253</v>
      </c>
      <c r="J30" s="150" t="s">
        <v>473</v>
      </c>
    </row>
    <row r="31" spans="1:10" x14ac:dyDescent="0.25">
      <c r="F31" s="146"/>
      <c r="G31" s="27" t="s">
        <v>133</v>
      </c>
      <c r="H31" s="28" t="s">
        <v>480</v>
      </c>
      <c r="I31" s="28" t="s">
        <v>253</v>
      </c>
      <c r="J31" s="150" t="s">
        <v>474</v>
      </c>
    </row>
    <row r="32" spans="1:10" x14ac:dyDescent="0.25">
      <c r="F32" s="146"/>
      <c r="G32" s="27" t="s">
        <v>134</v>
      </c>
      <c r="H32" s="28" t="s">
        <v>482</v>
      </c>
      <c r="I32" s="28" t="s">
        <v>253</v>
      </c>
      <c r="J32" s="150" t="s">
        <v>475</v>
      </c>
    </row>
    <row r="33" spans="1:12" x14ac:dyDescent="0.25">
      <c r="F33" s="146"/>
      <c r="G33" s="27" t="s">
        <v>136</v>
      </c>
      <c r="H33" s="28" t="s">
        <v>483</v>
      </c>
      <c r="I33" s="28" t="s">
        <v>253</v>
      </c>
      <c r="J33" s="150" t="s">
        <v>476</v>
      </c>
    </row>
    <row r="34" spans="1:12" x14ac:dyDescent="0.25">
      <c r="F34" s="146"/>
      <c r="G34" s="27" t="s">
        <v>138</v>
      </c>
      <c r="H34" s="28" t="s">
        <v>484</v>
      </c>
      <c r="I34" s="28" t="s">
        <v>253</v>
      </c>
      <c r="J34" s="150" t="s">
        <v>477</v>
      </c>
    </row>
    <row r="35" spans="1:12" x14ac:dyDescent="0.25">
      <c r="A35" s="21"/>
      <c r="B35" s="22"/>
      <c r="C35" s="31"/>
      <c r="D35" s="31"/>
      <c r="E35" s="20" t="s">
        <v>511</v>
      </c>
      <c r="F35" s="21"/>
      <c r="G35" s="46" t="s">
        <v>140</v>
      </c>
      <c r="H35" s="47" t="s">
        <v>258</v>
      </c>
      <c r="I35" s="47"/>
      <c r="J35" s="47"/>
    </row>
    <row r="36" spans="1:12" x14ac:dyDescent="0.25">
      <c r="A36" s="25" t="s">
        <v>127</v>
      </c>
      <c r="B36" s="5" t="s">
        <v>128</v>
      </c>
      <c r="C36" s="31"/>
      <c r="D36" s="5"/>
      <c r="E36" s="148" t="s">
        <v>512</v>
      </c>
      <c r="F36" s="27"/>
      <c r="G36" s="46" t="s">
        <v>142</v>
      </c>
      <c r="H36" s="47" t="s">
        <v>259</v>
      </c>
      <c r="I36" s="47"/>
      <c r="J36" s="47"/>
    </row>
    <row r="37" spans="1:12" x14ac:dyDescent="0.25">
      <c r="A37" s="25" t="s">
        <v>129</v>
      </c>
      <c r="B37" s="5" t="s">
        <v>130</v>
      </c>
      <c r="C37" s="31"/>
      <c r="D37" s="5"/>
      <c r="E37" s="148" t="s">
        <v>513</v>
      </c>
      <c r="F37" s="27"/>
      <c r="G37" s="46" t="s">
        <v>144</v>
      </c>
      <c r="H37" s="47" t="s">
        <v>130</v>
      </c>
      <c r="I37" s="47"/>
      <c r="J37" s="47"/>
    </row>
    <row r="38" spans="1:12" x14ac:dyDescent="0.25">
      <c r="A38" s="25" t="s">
        <v>131</v>
      </c>
      <c r="B38" s="5" t="s">
        <v>132</v>
      </c>
      <c r="C38" s="31"/>
      <c r="D38" s="5"/>
      <c r="F38" s="146" t="s">
        <v>444</v>
      </c>
      <c r="G38" s="46" t="s">
        <v>146</v>
      </c>
      <c r="H38" s="47" t="s">
        <v>132</v>
      </c>
      <c r="I38" s="47"/>
      <c r="J38" s="47"/>
    </row>
    <row r="39" spans="1:12" x14ac:dyDescent="0.25">
      <c r="A39" s="25" t="s">
        <v>133</v>
      </c>
      <c r="B39" s="5" t="s">
        <v>21</v>
      </c>
      <c r="C39" s="31"/>
      <c r="D39" s="5"/>
      <c r="E39" s="148" t="s">
        <v>514</v>
      </c>
      <c r="F39" s="27"/>
      <c r="G39" s="154" t="s">
        <v>148</v>
      </c>
      <c r="H39" s="47" t="s">
        <v>21</v>
      </c>
      <c r="I39" s="47"/>
      <c r="J39" s="47"/>
      <c r="K39">
        <v>25000</v>
      </c>
    </row>
    <row r="40" spans="1:12" x14ac:dyDescent="0.25">
      <c r="A40" s="25" t="s">
        <v>134</v>
      </c>
      <c r="B40" s="5" t="s">
        <v>135</v>
      </c>
      <c r="C40" s="31"/>
      <c r="D40" s="5"/>
      <c r="E40" s="31" t="s">
        <v>520</v>
      </c>
      <c r="F40" s="27"/>
      <c r="G40" s="27" t="s">
        <v>150</v>
      </c>
      <c r="H40" s="28" t="s">
        <v>495</v>
      </c>
      <c r="I40" s="28" t="s">
        <v>253</v>
      </c>
      <c r="J40" s="151" t="s">
        <v>485</v>
      </c>
      <c r="K40">
        <f>IF(K39&gt;0,IF(L40&gt;K39,K39,L40),0)</f>
        <v>20000</v>
      </c>
      <c r="L40">
        <v>20000</v>
      </c>
    </row>
    <row r="41" spans="1:12" x14ac:dyDescent="0.25">
      <c r="A41" s="25" t="s">
        <v>136</v>
      </c>
      <c r="B41" s="5" t="s">
        <v>137</v>
      </c>
      <c r="C41" s="31"/>
      <c r="D41" s="5"/>
      <c r="E41" s="31" t="s">
        <v>516</v>
      </c>
      <c r="F41" s="27"/>
      <c r="G41" s="27" t="s">
        <v>152</v>
      </c>
      <c r="H41" s="28" t="s">
        <v>137</v>
      </c>
      <c r="I41" s="28" t="s">
        <v>253</v>
      </c>
      <c r="J41" s="151" t="s">
        <v>486</v>
      </c>
      <c r="K41">
        <v>0</v>
      </c>
      <c r="L41">
        <v>10000</v>
      </c>
    </row>
    <row r="42" spans="1:12" x14ac:dyDescent="0.25">
      <c r="A42" s="25" t="s">
        <v>138</v>
      </c>
      <c r="B42" s="5" t="s">
        <v>139</v>
      </c>
      <c r="C42" s="31"/>
      <c r="D42" s="5"/>
      <c r="E42" s="31" t="s">
        <v>516</v>
      </c>
      <c r="F42" s="27"/>
      <c r="G42" s="27" t="s">
        <v>154</v>
      </c>
      <c r="H42" s="28" t="s">
        <v>139</v>
      </c>
      <c r="I42" s="28" t="s">
        <v>253</v>
      </c>
      <c r="J42" s="151" t="s">
        <v>487</v>
      </c>
      <c r="K42">
        <v>0</v>
      </c>
      <c r="L42">
        <v>5000</v>
      </c>
    </row>
    <row r="43" spans="1:12" x14ac:dyDescent="0.25">
      <c r="A43" s="25" t="s">
        <v>140</v>
      </c>
      <c r="B43" s="5" t="s">
        <v>141</v>
      </c>
      <c r="C43" s="31"/>
      <c r="D43" s="5"/>
      <c r="E43" s="31" t="s">
        <v>519</v>
      </c>
      <c r="F43" s="27"/>
      <c r="G43" s="27" t="s">
        <v>156</v>
      </c>
      <c r="H43" s="28" t="s">
        <v>500</v>
      </c>
      <c r="I43" s="28" t="s">
        <v>253</v>
      </c>
      <c r="J43" s="151" t="s">
        <v>488</v>
      </c>
      <c r="K43">
        <v>0</v>
      </c>
      <c r="L43">
        <v>300</v>
      </c>
    </row>
    <row r="44" spans="1:12" x14ac:dyDescent="0.25">
      <c r="A44" s="25" t="s">
        <v>142</v>
      </c>
      <c r="B44" s="5" t="s">
        <v>143</v>
      </c>
      <c r="C44" s="31"/>
      <c r="D44" s="5"/>
      <c r="E44" s="31" t="s">
        <v>518</v>
      </c>
      <c r="F44" s="27"/>
      <c r="G44" s="27" t="s">
        <v>157</v>
      </c>
      <c r="H44" s="28" t="s">
        <v>499</v>
      </c>
      <c r="I44" s="28" t="s">
        <v>253</v>
      </c>
      <c r="J44" s="151" t="s">
        <v>489</v>
      </c>
      <c r="K44">
        <v>0</v>
      </c>
    </row>
    <row r="45" spans="1:12" x14ac:dyDescent="0.25">
      <c r="A45" s="25" t="s">
        <v>144</v>
      </c>
      <c r="B45" s="5" t="s">
        <v>145</v>
      </c>
      <c r="C45" s="31"/>
      <c r="D45" s="5"/>
      <c r="E45" s="31" t="s">
        <v>517</v>
      </c>
      <c r="F45" s="27"/>
      <c r="G45" s="27" t="s">
        <v>159</v>
      </c>
      <c r="H45" s="28" t="s">
        <v>497</v>
      </c>
      <c r="I45" s="28" t="s">
        <v>253</v>
      </c>
      <c r="J45" s="151" t="s">
        <v>490</v>
      </c>
      <c r="K45">
        <v>0</v>
      </c>
    </row>
    <row r="46" spans="1:12" x14ac:dyDescent="0.25">
      <c r="A46" s="25" t="s">
        <v>146</v>
      </c>
      <c r="B46" s="5" t="s">
        <v>147</v>
      </c>
      <c r="C46" s="31"/>
      <c r="D46" s="5"/>
      <c r="E46" s="31" t="s">
        <v>517</v>
      </c>
      <c r="F46" s="27"/>
      <c r="G46" s="27" t="s">
        <v>161</v>
      </c>
      <c r="H46" s="28" t="s">
        <v>496</v>
      </c>
      <c r="I46" s="28" t="s">
        <v>253</v>
      </c>
      <c r="J46" s="151" t="s">
        <v>491</v>
      </c>
      <c r="K46">
        <v>0</v>
      </c>
    </row>
    <row r="47" spans="1:12" x14ac:dyDescent="0.25">
      <c r="A47" s="25" t="s">
        <v>148</v>
      </c>
      <c r="B47" s="5" t="s">
        <v>149</v>
      </c>
      <c r="C47" s="31"/>
      <c r="D47" s="5"/>
      <c r="E47" s="31" t="s">
        <v>517</v>
      </c>
      <c r="F47" s="27"/>
      <c r="G47" s="27" t="s">
        <v>163</v>
      </c>
      <c r="H47" s="28" t="s">
        <v>498</v>
      </c>
      <c r="I47" s="28" t="s">
        <v>253</v>
      </c>
      <c r="J47" s="151" t="s">
        <v>492</v>
      </c>
      <c r="K47">
        <v>0</v>
      </c>
    </row>
    <row r="48" spans="1:12" x14ac:dyDescent="0.25">
      <c r="A48" s="25" t="s">
        <v>150</v>
      </c>
      <c r="B48" s="5" t="s">
        <v>151</v>
      </c>
      <c r="C48" s="31"/>
      <c r="D48" s="5"/>
      <c r="E48" s="31" t="s">
        <v>517</v>
      </c>
      <c r="F48" s="27"/>
      <c r="G48" s="27" t="s">
        <v>165</v>
      </c>
      <c r="H48" s="28" t="s">
        <v>151</v>
      </c>
      <c r="I48" s="28" t="s">
        <v>253</v>
      </c>
      <c r="J48" s="151" t="s">
        <v>493</v>
      </c>
      <c r="K48">
        <v>0</v>
      </c>
    </row>
    <row r="49" spans="1:11" x14ac:dyDescent="0.25">
      <c r="A49" s="25" t="s">
        <v>152</v>
      </c>
      <c r="B49" s="5" t="s">
        <v>153</v>
      </c>
      <c r="C49" s="31"/>
      <c r="D49" s="5"/>
      <c r="E49" s="31" t="s">
        <v>517</v>
      </c>
      <c r="F49" s="27"/>
      <c r="G49" s="27" t="s">
        <v>167</v>
      </c>
      <c r="H49" s="28" t="s">
        <v>155</v>
      </c>
      <c r="I49" s="28" t="s">
        <v>253</v>
      </c>
      <c r="J49" s="151" t="s">
        <v>494</v>
      </c>
      <c r="K49">
        <v>0</v>
      </c>
    </row>
    <row r="50" spans="1:11" x14ac:dyDescent="0.25">
      <c r="A50" s="170"/>
      <c r="B50" s="72"/>
      <c r="C50" s="31"/>
      <c r="D50" s="72"/>
      <c r="E50" s="31"/>
      <c r="F50" s="27"/>
      <c r="G50" s="27"/>
      <c r="H50" s="28" t="s">
        <v>542</v>
      </c>
      <c r="I50" s="28" t="s">
        <v>543</v>
      </c>
      <c r="J50" s="151"/>
    </row>
    <row r="51" spans="1:11" x14ac:dyDescent="0.25">
      <c r="A51" s="25" t="s">
        <v>154</v>
      </c>
      <c r="B51" s="5" t="s">
        <v>155</v>
      </c>
      <c r="C51" s="31"/>
      <c r="D51" s="5"/>
      <c r="E51" s="31"/>
      <c r="F51" s="27"/>
      <c r="G51" s="154" t="s">
        <v>169</v>
      </c>
      <c r="H51" s="47" t="s">
        <v>21</v>
      </c>
      <c r="I51" s="47"/>
      <c r="J51" s="47"/>
      <c r="K51">
        <f>+K39-K40-K41-K42-K43-K44</f>
        <v>5000</v>
      </c>
    </row>
    <row r="52" spans="1:11" x14ac:dyDescent="0.25">
      <c r="A52" s="25" t="s">
        <v>156</v>
      </c>
      <c r="B52" s="5" t="s">
        <v>21</v>
      </c>
      <c r="C52" s="31"/>
      <c r="D52" s="5"/>
      <c r="E52" s="31" t="s">
        <v>517</v>
      </c>
      <c r="F52" s="27"/>
      <c r="G52" s="27" t="s">
        <v>171</v>
      </c>
      <c r="H52" s="28" t="s">
        <v>522</v>
      </c>
      <c r="I52" s="28" t="s">
        <v>253</v>
      </c>
      <c r="J52" s="151" t="s">
        <v>501</v>
      </c>
    </row>
    <row r="53" spans="1:11" x14ac:dyDescent="0.25">
      <c r="A53" s="25" t="s">
        <v>157</v>
      </c>
      <c r="B53" s="5" t="s">
        <v>158</v>
      </c>
      <c r="C53" s="31"/>
      <c r="D53" s="5"/>
      <c r="E53" s="31" t="s">
        <v>517</v>
      </c>
      <c r="F53" s="27"/>
      <c r="G53" s="27" t="s">
        <v>172</v>
      </c>
      <c r="H53" s="28" t="s">
        <v>160</v>
      </c>
      <c r="I53" s="28" t="s">
        <v>253</v>
      </c>
      <c r="J53" s="151" t="s">
        <v>502</v>
      </c>
    </row>
    <row r="54" spans="1:11" x14ac:dyDescent="0.25">
      <c r="A54" s="25" t="s">
        <v>159</v>
      </c>
      <c r="B54" s="5" t="s">
        <v>160</v>
      </c>
      <c r="C54" s="31"/>
      <c r="D54" s="5"/>
      <c r="E54" s="31" t="s">
        <v>517</v>
      </c>
      <c r="F54" s="27"/>
      <c r="G54" s="27" t="s">
        <v>174</v>
      </c>
      <c r="H54" s="28" t="s">
        <v>162</v>
      </c>
      <c r="I54" s="28" t="s">
        <v>253</v>
      </c>
      <c r="J54" s="151" t="s">
        <v>503</v>
      </c>
    </row>
    <row r="55" spans="1:11" x14ac:dyDescent="0.25">
      <c r="A55" s="25" t="s">
        <v>161</v>
      </c>
      <c r="B55" s="5" t="s">
        <v>162</v>
      </c>
      <c r="C55" s="31"/>
      <c r="D55" s="5"/>
      <c r="E55" s="31" t="s">
        <v>517</v>
      </c>
      <c r="F55" s="27"/>
      <c r="G55" s="27" t="s">
        <v>176</v>
      </c>
      <c r="H55" s="28" t="s">
        <v>164</v>
      </c>
      <c r="I55" s="28" t="s">
        <v>253</v>
      </c>
      <c r="J55" s="151" t="s">
        <v>504</v>
      </c>
      <c r="K55">
        <v>58</v>
      </c>
    </row>
    <row r="56" spans="1:11" x14ac:dyDescent="0.25">
      <c r="A56" s="25" t="s">
        <v>163</v>
      </c>
      <c r="B56" s="5" t="s">
        <v>164</v>
      </c>
      <c r="C56" s="31"/>
      <c r="D56" s="5"/>
      <c r="E56">
        <v>48</v>
      </c>
      <c r="F56" s="146"/>
      <c r="G56" s="154" t="s">
        <v>178</v>
      </c>
      <c r="H56" s="47" t="s">
        <v>166</v>
      </c>
      <c r="I56" s="47"/>
      <c r="J56" s="47"/>
      <c r="K56">
        <v>26</v>
      </c>
    </row>
    <row r="57" spans="1:11" x14ac:dyDescent="0.25">
      <c r="A57" s="25" t="s">
        <v>165</v>
      </c>
      <c r="B57" s="5" t="s">
        <v>166</v>
      </c>
      <c r="C57" s="31"/>
      <c r="D57" s="5"/>
      <c r="E57" s="31">
        <v>49</v>
      </c>
      <c r="F57" s="27">
        <v>9.9999000000000002</v>
      </c>
      <c r="G57" s="152" t="s">
        <v>180</v>
      </c>
      <c r="H57" s="153" t="s">
        <v>168</v>
      </c>
      <c r="I57" s="153"/>
      <c r="J57" s="153"/>
    </row>
    <row r="58" spans="1:11" x14ac:dyDescent="0.25">
      <c r="A58" s="25" t="s">
        <v>167</v>
      </c>
      <c r="B58" s="5" t="s">
        <v>168</v>
      </c>
      <c r="C58" s="31"/>
      <c r="D58" s="5"/>
      <c r="E58" s="31">
        <v>50</v>
      </c>
      <c r="F58" s="27">
        <v>9.9999000000000002</v>
      </c>
      <c r="G58" s="152" t="s">
        <v>181</v>
      </c>
      <c r="H58" s="153" t="s">
        <v>170</v>
      </c>
      <c r="I58" s="153"/>
      <c r="J58" s="153"/>
    </row>
    <row r="59" spans="1:11" x14ac:dyDescent="0.25">
      <c r="A59" s="25" t="s">
        <v>169</v>
      </c>
      <c r="B59" s="5" t="s">
        <v>170</v>
      </c>
      <c r="C59" s="31"/>
      <c r="D59" s="5"/>
      <c r="E59" s="31">
        <v>51</v>
      </c>
      <c r="F59" s="27" t="s">
        <v>541</v>
      </c>
      <c r="G59" s="152" t="s">
        <v>182</v>
      </c>
      <c r="H59" s="153" t="s">
        <v>83</v>
      </c>
      <c r="I59" s="153"/>
      <c r="J59" s="153"/>
    </row>
    <row r="60" spans="1:11" x14ac:dyDescent="0.25">
      <c r="A60" s="25" t="s">
        <v>171</v>
      </c>
      <c r="B60" s="5" t="s">
        <v>83</v>
      </c>
      <c r="C60" s="31"/>
      <c r="D60" s="5"/>
      <c r="E60" s="31">
        <v>52</v>
      </c>
      <c r="F60" s="27"/>
      <c r="G60" s="152" t="s">
        <v>254</v>
      </c>
      <c r="H60" s="153" t="s">
        <v>173</v>
      </c>
      <c r="I60" s="153"/>
      <c r="J60" s="153"/>
    </row>
    <row r="61" spans="1:11" x14ac:dyDescent="0.25">
      <c r="A61" s="25" t="s">
        <v>172</v>
      </c>
      <c r="B61" s="5" t="s">
        <v>173</v>
      </c>
      <c r="C61" s="31"/>
      <c r="D61" s="5"/>
      <c r="E61" s="31">
        <v>53</v>
      </c>
      <c r="F61" s="27"/>
      <c r="G61" s="154" t="s">
        <v>255</v>
      </c>
      <c r="H61" s="47" t="s">
        <v>175</v>
      </c>
      <c r="I61" s="47"/>
      <c r="J61" s="47"/>
    </row>
    <row r="62" spans="1:11" x14ac:dyDescent="0.25">
      <c r="A62" s="25" t="s">
        <v>174</v>
      </c>
      <c r="B62" s="5" t="s">
        <v>175</v>
      </c>
      <c r="C62" s="31"/>
      <c r="D62" s="5"/>
      <c r="E62" s="31">
        <v>54</v>
      </c>
      <c r="F62" s="27" t="s">
        <v>444</v>
      </c>
      <c r="G62" s="152" t="s">
        <v>505</v>
      </c>
      <c r="H62" s="153" t="s">
        <v>177</v>
      </c>
      <c r="I62" s="153"/>
      <c r="J62" s="153"/>
    </row>
    <row r="63" spans="1:11" x14ac:dyDescent="0.25">
      <c r="A63" s="25" t="s">
        <v>176</v>
      </c>
      <c r="B63" s="5" t="s">
        <v>177</v>
      </c>
      <c r="C63" s="31"/>
      <c r="D63" s="5"/>
      <c r="E63" s="31">
        <v>55</v>
      </c>
      <c r="F63" s="27">
        <v>99</v>
      </c>
      <c r="G63" s="152" t="s">
        <v>506</v>
      </c>
      <c r="H63" s="153" t="s">
        <v>179</v>
      </c>
      <c r="I63" s="153"/>
      <c r="J63" s="153"/>
    </row>
    <row r="64" spans="1:11" x14ac:dyDescent="0.25">
      <c r="A64" s="25" t="s">
        <v>178</v>
      </c>
      <c r="B64" s="5" t="s">
        <v>179</v>
      </c>
      <c r="C64" s="31"/>
      <c r="D64" s="5"/>
      <c r="E64" s="31">
        <v>56</v>
      </c>
      <c r="F64" s="27" t="s">
        <v>444</v>
      </c>
      <c r="G64" s="152" t="s">
        <v>507</v>
      </c>
      <c r="H64" s="153" t="s">
        <v>59</v>
      </c>
      <c r="I64" s="153"/>
      <c r="J64" s="153"/>
    </row>
    <row r="65" spans="1:10" x14ac:dyDescent="0.25">
      <c r="A65" s="25" t="s">
        <v>180</v>
      </c>
      <c r="B65" s="5" t="s">
        <v>59</v>
      </c>
      <c r="C65" s="31"/>
      <c r="D65" s="5"/>
      <c r="E65" s="31">
        <v>57</v>
      </c>
      <c r="F65" s="27"/>
      <c r="G65" s="154" t="s">
        <v>508</v>
      </c>
      <c r="H65" s="47" t="s">
        <v>61</v>
      </c>
      <c r="I65" s="47"/>
      <c r="J65" s="47"/>
    </row>
    <row r="66" spans="1:10" x14ac:dyDescent="0.25">
      <c r="A66" s="25" t="s">
        <v>181</v>
      </c>
      <c r="B66" s="5" t="s">
        <v>61</v>
      </c>
      <c r="C66" s="31"/>
      <c r="D66" s="5"/>
      <c r="E66" s="31" t="s">
        <v>515</v>
      </c>
      <c r="F66" s="27"/>
      <c r="G66" s="154" t="s">
        <v>509</v>
      </c>
      <c r="H66" s="47" t="s">
        <v>63</v>
      </c>
      <c r="I66" s="47"/>
      <c r="J66" s="47"/>
    </row>
    <row r="67" spans="1:10" x14ac:dyDescent="0.25">
      <c r="A67" s="25" t="s">
        <v>182</v>
      </c>
      <c r="B67" s="5" t="s">
        <v>63</v>
      </c>
      <c r="C67" s="31"/>
      <c r="D67" s="5"/>
      <c r="G67"/>
    </row>
    <row r="68" spans="1:10" x14ac:dyDescent="0.25">
      <c r="G68"/>
    </row>
    <row r="69" spans="1:10" x14ac:dyDescent="0.25"/>
  </sheetData>
  <mergeCells count="2">
    <mergeCell ref="A1:B1"/>
    <mergeCell ref="G1:H1"/>
  </mergeCells>
  <pageMargins left="0.7" right="0.7" top="0.75" bottom="0.75" header="0.3" footer="0.3"/>
  <pageSetup orientation="portrait" horizontalDpi="30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zoomScale="80" zoomScaleNormal="80" workbookViewId="0">
      <selection activeCell="F14" sqref="F14"/>
    </sheetView>
  </sheetViews>
  <sheetFormatPr baseColWidth="10" defaultRowHeight="15" x14ac:dyDescent="0.25"/>
  <cols>
    <col min="1" max="1" width="5.5703125" bestFit="1" customWidth="1"/>
    <col min="2" max="2" width="42.42578125" bestFit="1" customWidth="1"/>
    <col min="3" max="3" width="9.7109375" style="121" customWidth="1"/>
    <col min="4" max="4" width="6.5703125" bestFit="1" customWidth="1"/>
    <col min="5" max="5" width="8.42578125" style="3" customWidth="1"/>
    <col min="6" max="6" width="63" style="94" bestFit="1" customWidth="1"/>
    <col min="7" max="7" width="10" style="135" customWidth="1"/>
    <col min="8" max="8" width="52.42578125" bestFit="1" customWidth="1"/>
    <col min="9" max="9" width="7.85546875" bestFit="1" customWidth="1"/>
    <col min="10" max="10" width="10.85546875" customWidth="1"/>
    <col min="11" max="11" width="28.140625" customWidth="1"/>
    <col min="12" max="12" width="52.42578125" bestFit="1" customWidth="1"/>
    <col min="13" max="13" width="9.85546875" customWidth="1"/>
    <col min="14" max="14" width="10" customWidth="1"/>
    <col min="15" max="15" width="9.42578125" customWidth="1"/>
  </cols>
  <sheetData>
    <row r="1" spans="1:11" x14ac:dyDescent="0.25">
      <c r="A1" s="72" t="s">
        <v>183</v>
      </c>
      <c r="B1" s="72" t="s">
        <v>184</v>
      </c>
      <c r="C1" s="125"/>
      <c r="D1" s="120" t="s">
        <v>183</v>
      </c>
      <c r="E1" s="112" t="s">
        <v>309</v>
      </c>
      <c r="F1" s="113"/>
      <c r="G1" s="129"/>
      <c r="H1" s="114" t="s">
        <v>260</v>
      </c>
      <c r="I1" s="115" t="s">
        <v>253</v>
      </c>
      <c r="J1" s="119" t="s">
        <v>186</v>
      </c>
      <c r="K1" s="119"/>
    </row>
    <row r="2" spans="1:11" x14ac:dyDescent="0.25">
      <c r="A2" s="72" t="s">
        <v>185</v>
      </c>
      <c r="B2" s="72" t="s">
        <v>186</v>
      </c>
      <c r="C2" s="125"/>
      <c r="D2" s="120" t="s">
        <v>185</v>
      </c>
      <c r="E2" s="104" t="s">
        <v>310</v>
      </c>
      <c r="F2" s="105"/>
      <c r="G2" s="128"/>
      <c r="H2" s="47" t="s">
        <v>261</v>
      </c>
      <c r="I2" s="106" t="s">
        <v>253</v>
      </c>
    </row>
    <row r="3" spans="1:11" x14ac:dyDescent="0.25">
      <c r="A3" s="72" t="s">
        <v>187</v>
      </c>
      <c r="B3" s="72" t="s">
        <v>188</v>
      </c>
      <c r="C3" s="125"/>
      <c r="D3" s="120" t="s">
        <v>187</v>
      </c>
      <c r="E3" s="104" t="s">
        <v>311</v>
      </c>
      <c r="F3" s="105"/>
      <c r="G3" s="128"/>
      <c r="H3" s="47" t="s">
        <v>262</v>
      </c>
      <c r="I3" s="106" t="s">
        <v>253</v>
      </c>
    </row>
    <row r="4" spans="1:11" x14ac:dyDescent="0.25">
      <c r="A4" s="72" t="s">
        <v>189</v>
      </c>
      <c r="B4" s="72" t="s">
        <v>190</v>
      </c>
      <c r="C4" s="125"/>
      <c r="D4" s="120" t="s">
        <v>189</v>
      </c>
      <c r="E4" s="104" t="s">
        <v>312</v>
      </c>
      <c r="F4" s="105"/>
      <c r="G4" s="128"/>
      <c r="H4" s="47" t="s">
        <v>263</v>
      </c>
      <c r="I4" s="106" t="s">
        <v>253</v>
      </c>
    </row>
    <row r="5" spans="1:11" x14ac:dyDescent="0.25">
      <c r="A5" s="72" t="s">
        <v>191</v>
      </c>
      <c r="B5" s="72" t="s">
        <v>192</v>
      </c>
      <c r="C5" s="125"/>
      <c r="D5" s="120" t="s">
        <v>191</v>
      </c>
      <c r="E5" s="104" t="s">
        <v>313</v>
      </c>
      <c r="F5" s="105"/>
      <c r="G5" s="128"/>
      <c r="H5" s="47" t="s">
        <v>264</v>
      </c>
      <c r="I5" s="106" t="s">
        <v>253</v>
      </c>
    </row>
    <row r="6" spans="1:11" x14ac:dyDescent="0.25">
      <c r="A6" s="72" t="s">
        <v>193</v>
      </c>
      <c r="B6" s="72" t="s">
        <v>194</v>
      </c>
      <c r="C6" s="125"/>
      <c r="D6" s="120" t="s">
        <v>193</v>
      </c>
      <c r="E6" s="104" t="s">
        <v>314</v>
      </c>
      <c r="F6" s="105"/>
      <c r="G6" s="128"/>
      <c r="H6" s="47" t="s">
        <v>265</v>
      </c>
      <c r="I6" s="106" t="s">
        <v>253</v>
      </c>
    </row>
    <row r="7" spans="1:11" x14ac:dyDescent="0.25">
      <c r="A7" s="72" t="s">
        <v>195</v>
      </c>
      <c r="B7" s="72" t="s">
        <v>196</v>
      </c>
      <c r="C7" s="125"/>
      <c r="D7" s="120" t="s">
        <v>195</v>
      </c>
      <c r="E7" s="104" t="s">
        <v>315</v>
      </c>
      <c r="F7" s="105"/>
      <c r="G7" s="128"/>
      <c r="H7" s="47" t="s">
        <v>266</v>
      </c>
      <c r="I7" s="106" t="s">
        <v>253</v>
      </c>
    </row>
    <row r="8" spans="1:11" x14ac:dyDescent="0.25">
      <c r="A8" s="72" t="s">
        <v>197</v>
      </c>
      <c r="B8" s="72" t="s">
        <v>198</v>
      </c>
      <c r="C8" s="125"/>
      <c r="D8" s="120" t="s">
        <v>197</v>
      </c>
      <c r="E8" s="104"/>
      <c r="F8" s="127" t="s">
        <v>380</v>
      </c>
      <c r="G8" s="128"/>
      <c r="H8" s="47" t="s">
        <v>269</v>
      </c>
      <c r="I8" s="106"/>
    </row>
    <row r="9" spans="1:11" x14ac:dyDescent="0.25">
      <c r="A9" s="72" t="s">
        <v>199</v>
      </c>
      <c r="B9" s="72" t="s">
        <v>200</v>
      </c>
      <c r="C9" s="125"/>
      <c r="D9" s="120" t="s">
        <v>199</v>
      </c>
      <c r="E9" s="104"/>
      <c r="F9" s="105" t="s">
        <v>381</v>
      </c>
      <c r="G9" s="128"/>
      <c r="H9" s="47" t="s">
        <v>268</v>
      </c>
      <c r="I9" s="106"/>
    </row>
    <row r="10" spans="1:11" x14ac:dyDescent="0.25">
      <c r="A10" s="72" t="s">
        <v>201</v>
      </c>
      <c r="B10" s="72" t="s">
        <v>202</v>
      </c>
      <c r="C10" s="125"/>
      <c r="D10" s="120" t="s">
        <v>201</v>
      </c>
      <c r="E10" s="104"/>
      <c r="F10" s="105" t="s">
        <v>382</v>
      </c>
      <c r="G10" s="128"/>
      <c r="H10" s="47" t="s">
        <v>267</v>
      </c>
      <c r="I10" s="106"/>
    </row>
    <row r="11" spans="1:11" x14ac:dyDescent="0.25">
      <c r="A11" s="72" t="s">
        <v>203</v>
      </c>
      <c r="B11" s="72" t="s">
        <v>204</v>
      </c>
      <c r="C11" s="125"/>
      <c r="D11" s="120" t="s">
        <v>203</v>
      </c>
      <c r="E11" s="104"/>
      <c r="F11" s="105" t="s">
        <v>383</v>
      </c>
      <c r="G11" s="128"/>
      <c r="H11" s="47" t="s">
        <v>270</v>
      </c>
      <c r="I11" s="106"/>
    </row>
    <row r="12" spans="1:11" x14ac:dyDescent="0.25">
      <c r="A12" s="72" t="s">
        <v>205</v>
      </c>
      <c r="B12" s="72" t="s">
        <v>206</v>
      </c>
      <c r="C12" s="125"/>
      <c r="D12" s="120" t="s">
        <v>205</v>
      </c>
      <c r="E12" s="104"/>
      <c r="F12" s="105" t="s">
        <v>428</v>
      </c>
      <c r="G12" s="128"/>
      <c r="H12" s="47" t="s">
        <v>271</v>
      </c>
      <c r="I12" s="106"/>
    </row>
    <row r="13" spans="1:11" x14ac:dyDescent="0.25">
      <c r="A13" s="72" t="s">
        <v>207</v>
      </c>
      <c r="B13" s="72" t="s">
        <v>208</v>
      </c>
      <c r="C13" s="125"/>
      <c r="D13" s="120" t="s">
        <v>207</v>
      </c>
      <c r="E13" s="104"/>
      <c r="F13" s="105" t="s">
        <v>429</v>
      </c>
      <c r="G13" s="128"/>
      <c r="H13" s="47" t="s">
        <v>272</v>
      </c>
      <c r="I13" s="106"/>
    </row>
    <row r="14" spans="1:11" ht="15.75" thickBot="1" x14ac:dyDescent="0.3">
      <c r="A14" s="72" t="s">
        <v>209</v>
      </c>
      <c r="B14" s="72" t="s">
        <v>210</v>
      </c>
      <c r="C14" s="125"/>
      <c r="D14" s="124" t="s">
        <v>209</v>
      </c>
      <c r="E14" s="99"/>
      <c r="F14" s="96" t="s">
        <v>384</v>
      </c>
      <c r="G14" s="130">
        <v>9.99</v>
      </c>
      <c r="H14" s="91" t="s">
        <v>273</v>
      </c>
      <c r="I14" s="92"/>
    </row>
    <row r="15" spans="1:11" x14ac:dyDescent="0.25">
      <c r="A15" s="72" t="s">
        <v>211</v>
      </c>
      <c r="B15" s="72" t="s">
        <v>212</v>
      </c>
      <c r="C15" s="125"/>
      <c r="D15" s="124" t="s">
        <v>211</v>
      </c>
      <c r="E15" s="100" t="s">
        <v>316</v>
      </c>
      <c r="F15" s="101"/>
      <c r="G15" s="131"/>
      <c r="H15" s="102" t="s">
        <v>437</v>
      </c>
      <c r="I15" s="103" t="s">
        <v>253</v>
      </c>
      <c r="J15" s="119" t="s">
        <v>184</v>
      </c>
      <c r="K15" s="119"/>
    </row>
    <row r="16" spans="1:11" ht="15.75" thickBot="1" x14ac:dyDescent="0.3">
      <c r="A16" s="72" t="s">
        <v>213</v>
      </c>
      <c r="B16" s="72" t="s">
        <v>214</v>
      </c>
      <c r="C16" s="125"/>
      <c r="D16" s="124" t="s">
        <v>213</v>
      </c>
      <c r="E16" s="98"/>
      <c r="F16" s="95" t="s">
        <v>431</v>
      </c>
      <c r="G16" s="130">
        <v>9.99</v>
      </c>
      <c r="H16" s="72" t="s">
        <v>385</v>
      </c>
      <c r="I16" s="90"/>
    </row>
    <row r="17" spans="1:16" x14ac:dyDescent="0.25">
      <c r="A17" s="72"/>
      <c r="B17" s="72"/>
      <c r="C17" s="125"/>
      <c r="D17" s="124" t="s">
        <v>215</v>
      </c>
      <c r="E17" s="104" t="s">
        <v>317</v>
      </c>
      <c r="F17" s="105"/>
      <c r="G17" s="128"/>
      <c r="H17" s="47" t="s">
        <v>386</v>
      </c>
      <c r="I17" s="106" t="s">
        <v>253</v>
      </c>
    </row>
    <row r="18" spans="1:16" ht="15.75" thickBot="1" x14ac:dyDescent="0.3">
      <c r="A18" s="72"/>
      <c r="B18" s="72"/>
      <c r="C18" s="125"/>
      <c r="D18" s="124" t="s">
        <v>216</v>
      </c>
      <c r="E18" s="98"/>
      <c r="F18" s="95" t="s">
        <v>432</v>
      </c>
      <c r="G18" s="130">
        <v>9.99</v>
      </c>
      <c r="H18" s="72" t="s">
        <v>387</v>
      </c>
      <c r="I18" s="90"/>
    </row>
    <row r="19" spans="1:16" x14ac:dyDescent="0.25">
      <c r="A19" s="72"/>
      <c r="B19" s="72"/>
      <c r="C19" s="125"/>
      <c r="D19" s="124" t="s">
        <v>217</v>
      </c>
      <c r="E19" s="104" t="s">
        <v>318</v>
      </c>
      <c r="F19" s="105"/>
      <c r="G19" s="128"/>
      <c r="H19" s="47" t="s">
        <v>388</v>
      </c>
      <c r="I19" s="106" t="s">
        <v>253</v>
      </c>
    </row>
    <row r="20" spans="1:16" ht="15.75" thickBot="1" x14ac:dyDescent="0.3">
      <c r="A20" s="72"/>
      <c r="B20" s="72"/>
      <c r="C20" s="125"/>
      <c r="D20" s="124" t="s">
        <v>219</v>
      </c>
      <c r="E20" s="98"/>
      <c r="F20" s="95" t="s">
        <v>433</v>
      </c>
      <c r="G20" s="130">
        <v>9.99</v>
      </c>
      <c r="H20" s="72" t="s">
        <v>389</v>
      </c>
      <c r="I20" s="90"/>
    </row>
    <row r="21" spans="1:16" x14ac:dyDescent="0.25">
      <c r="A21" s="72"/>
      <c r="B21" s="72"/>
      <c r="C21" s="125"/>
      <c r="D21" s="124" t="s">
        <v>221</v>
      </c>
      <c r="E21" s="104" t="s">
        <v>319</v>
      </c>
      <c r="F21" s="105"/>
      <c r="G21" s="128"/>
      <c r="H21" s="47" t="s">
        <v>390</v>
      </c>
      <c r="I21" s="106" t="s">
        <v>253</v>
      </c>
    </row>
    <row r="22" spans="1:16" ht="15.75" thickBot="1" x14ac:dyDescent="0.3">
      <c r="A22" s="72"/>
      <c r="B22" s="72"/>
      <c r="C22" s="125"/>
      <c r="D22" s="124" t="s">
        <v>222</v>
      </c>
      <c r="E22" s="98"/>
      <c r="F22" s="95" t="s">
        <v>434</v>
      </c>
      <c r="G22" s="130">
        <v>9.99</v>
      </c>
      <c r="H22" s="72" t="s">
        <v>391</v>
      </c>
      <c r="I22" s="90"/>
    </row>
    <row r="23" spans="1:16" x14ac:dyDescent="0.25">
      <c r="A23" s="72"/>
      <c r="B23" s="72"/>
      <c r="C23" s="125"/>
      <c r="D23" s="124" t="s">
        <v>223</v>
      </c>
      <c r="E23" s="104" t="s">
        <v>320</v>
      </c>
      <c r="F23" s="105"/>
      <c r="G23" s="128"/>
      <c r="H23" s="47" t="s">
        <v>392</v>
      </c>
      <c r="I23" s="106" t="s">
        <v>253</v>
      </c>
    </row>
    <row r="24" spans="1:16" ht="15.75" thickBot="1" x14ac:dyDescent="0.3">
      <c r="A24" s="72"/>
      <c r="B24" s="72"/>
      <c r="C24" s="125"/>
      <c r="D24" s="124" t="s">
        <v>224</v>
      </c>
      <c r="E24" s="98"/>
      <c r="F24" s="95" t="s">
        <v>435</v>
      </c>
      <c r="G24" s="130">
        <v>9.99</v>
      </c>
      <c r="H24" s="72" t="s">
        <v>393</v>
      </c>
      <c r="I24" s="90"/>
    </row>
    <row r="25" spans="1:16" x14ac:dyDescent="0.25">
      <c r="A25" s="72"/>
      <c r="B25" s="72"/>
      <c r="C25" s="125"/>
      <c r="D25" s="124" t="s">
        <v>225</v>
      </c>
      <c r="E25" s="104" t="s">
        <v>321</v>
      </c>
      <c r="F25" s="105"/>
      <c r="G25" s="128"/>
      <c r="H25" s="47" t="s">
        <v>394</v>
      </c>
      <c r="I25" s="106" t="s">
        <v>253</v>
      </c>
    </row>
    <row r="26" spans="1:16" ht="15.75" thickBot="1" x14ac:dyDescent="0.3">
      <c r="A26" s="72"/>
      <c r="B26" s="72"/>
      <c r="C26" s="125"/>
      <c r="D26" s="124" t="s">
        <v>226</v>
      </c>
      <c r="E26" s="99"/>
      <c r="F26" s="96" t="s">
        <v>436</v>
      </c>
      <c r="G26" s="130">
        <v>9.99</v>
      </c>
      <c r="H26" s="91" t="s">
        <v>395</v>
      </c>
      <c r="I26" s="92"/>
    </row>
    <row r="27" spans="1:16" x14ac:dyDescent="0.25">
      <c r="A27" s="72"/>
      <c r="B27" s="72" t="s">
        <v>441</v>
      </c>
      <c r="C27" s="125"/>
      <c r="D27" s="124" t="s">
        <v>396</v>
      </c>
      <c r="E27" s="100" t="s">
        <v>322</v>
      </c>
      <c r="F27" s="101"/>
      <c r="G27" s="131"/>
      <c r="H27" s="102" t="s">
        <v>397</v>
      </c>
      <c r="I27" s="103" t="s">
        <v>253</v>
      </c>
      <c r="J27" s="119" t="s">
        <v>398</v>
      </c>
      <c r="K27" s="119"/>
    </row>
    <row r="28" spans="1:16" ht="15.75" thickBot="1" x14ac:dyDescent="0.3">
      <c r="A28" s="72"/>
      <c r="B28" s="72" t="s">
        <v>442</v>
      </c>
      <c r="C28" s="125"/>
      <c r="D28" s="124" t="s">
        <v>399</v>
      </c>
      <c r="E28" s="98"/>
      <c r="F28" s="95" t="s">
        <v>438</v>
      </c>
      <c r="G28" s="130">
        <v>9.99</v>
      </c>
      <c r="H28" s="72" t="s">
        <v>273</v>
      </c>
      <c r="I28" s="90"/>
    </row>
    <row r="29" spans="1:16" ht="15.75" thickBot="1" x14ac:dyDescent="0.3">
      <c r="A29" s="72"/>
      <c r="B29" s="126" t="s">
        <v>446</v>
      </c>
      <c r="C29" s="125">
        <v>0</v>
      </c>
      <c r="D29" s="124" t="s">
        <v>400</v>
      </c>
      <c r="E29" s="98"/>
      <c r="F29" s="95" t="s">
        <v>401</v>
      </c>
      <c r="G29" s="130">
        <v>9.99</v>
      </c>
      <c r="H29" s="28" t="s">
        <v>402</v>
      </c>
      <c r="I29" s="90"/>
      <c r="M29" s="156" t="s">
        <v>526</v>
      </c>
      <c r="N29" s="156" t="s">
        <v>527</v>
      </c>
      <c r="O29" s="156" t="s">
        <v>528</v>
      </c>
    </row>
    <row r="30" spans="1:16" x14ac:dyDescent="0.25">
      <c r="A30" s="72"/>
      <c r="B30" s="126" t="s">
        <v>447</v>
      </c>
      <c r="C30" s="125">
        <v>100</v>
      </c>
      <c r="D30" s="124" t="s">
        <v>403</v>
      </c>
      <c r="E30" s="142"/>
      <c r="F30" s="143" t="s">
        <v>404</v>
      </c>
      <c r="G30" s="139">
        <v>9.99</v>
      </c>
      <c r="H30" s="86" t="s">
        <v>405</v>
      </c>
      <c r="I30" s="141"/>
      <c r="J30" s="124" t="s">
        <v>403</v>
      </c>
      <c r="K30" s="124"/>
      <c r="L30" s="160" t="s">
        <v>405</v>
      </c>
      <c r="M30" s="156"/>
      <c r="N30" s="156"/>
      <c r="O30" s="156"/>
      <c r="P30" s="124" t="s">
        <v>403</v>
      </c>
    </row>
    <row r="31" spans="1:16" x14ac:dyDescent="0.25">
      <c r="A31" s="72"/>
      <c r="B31" s="126" t="s">
        <v>448</v>
      </c>
      <c r="C31" s="125">
        <v>300</v>
      </c>
      <c r="D31" s="124" t="s">
        <v>406</v>
      </c>
      <c r="E31" s="104" t="s">
        <v>323</v>
      </c>
      <c r="F31" s="105"/>
      <c r="G31" s="128"/>
      <c r="H31" s="47" t="s">
        <v>162</v>
      </c>
      <c r="I31" s="106" t="s">
        <v>253</v>
      </c>
      <c r="J31" s="124" t="s">
        <v>406</v>
      </c>
      <c r="K31" s="124"/>
      <c r="L31" s="161" t="s">
        <v>162</v>
      </c>
      <c r="M31" s="156"/>
      <c r="N31" s="156"/>
      <c r="O31" s="156"/>
      <c r="P31" s="124" t="s">
        <v>406</v>
      </c>
    </row>
    <row r="32" spans="1:16" x14ac:dyDescent="0.25">
      <c r="A32" s="72"/>
      <c r="B32" s="126" t="s">
        <v>449</v>
      </c>
      <c r="C32" s="125">
        <v>700</v>
      </c>
      <c r="D32" s="124" t="s">
        <v>407</v>
      </c>
      <c r="E32" s="104" t="s">
        <v>324</v>
      </c>
      <c r="F32" s="105"/>
      <c r="G32" s="128"/>
      <c r="H32" s="47" t="s">
        <v>164</v>
      </c>
      <c r="I32" s="106" t="s">
        <v>253</v>
      </c>
      <c r="J32" s="124" t="s">
        <v>407</v>
      </c>
      <c r="K32" s="124"/>
      <c r="L32" s="161" t="s">
        <v>164</v>
      </c>
      <c r="M32" s="156"/>
      <c r="N32" s="156"/>
      <c r="O32" s="156"/>
      <c r="P32" s="124" t="s">
        <v>407</v>
      </c>
    </row>
    <row r="33" spans="1:16" ht="15.75" thickBot="1" x14ac:dyDescent="0.3">
      <c r="A33" s="72"/>
      <c r="B33" s="72"/>
      <c r="C33" s="125">
        <f>+IF(C29&gt;0,IF(C32&gt;C29+C31,0,C29+C31-C32),IF(C31&gt;C30+C32,C31-(C30+C32),0))</f>
        <v>0</v>
      </c>
      <c r="D33" s="124" t="s">
        <v>408</v>
      </c>
      <c r="E33" s="98"/>
      <c r="F33" s="145" t="s">
        <v>443</v>
      </c>
      <c r="G33" s="130">
        <v>9.99</v>
      </c>
      <c r="H33" s="28" t="s">
        <v>402</v>
      </c>
      <c r="I33" s="90"/>
      <c r="J33" s="124" t="s">
        <v>408</v>
      </c>
      <c r="K33" s="124"/>
      <c r="L33" s="162" t="s">
        <v>402</v>
      </c>
      <c r="M33" s="156">
        <v>0</v>
      </c>
      <c r="N33" s="156">
        <v>1316.56</v>
      </c>
      <c r="O33" s="156"/>
      <c r="P33" s="124" t="s">
        <v>408</v>
      </c>
    </row>
    <row r="34" spans="1:16" x14ac:dyDescent="0.25">
      <c r="A34" s="72"/>
      <c r="B34" s="72"/>
      <c r="C34" s="125">
        <f>IF(C30&gt;0,IF(C31&gt;C30+C32,0,C30+C32-C31),IF(C32&gt;C29+C31,C32-(C29+C31),0))</f>
        <v>500</v>
      </c>
      <c r="D34" s="124" t="s">
        <v>409</v>
      </c>
      <c r="E34" s="98"/>
      <c r="F34" s="159" t="s">
        <v>445</v>
      </c>
      <c r="G34" s="137">
        <v>9.99</v>
      </c>
      <c r="H34" s="28" t="s">
        <v>405</v>
      </c>
      <c r="I34" s="90"/>
      <c r="J34" s="124" t="s">
        <v>409</v>
      </c>
      <c r="K34" s="124"/>
      <c r="L34" s="162" t="s">
        <v>405</v>
      </c>
      <c r="M34" s="156">
        <v>3148.07</v>
      </c>
      <c r="N34" s="156">
        <v>0</v>
      </c>
      <c r="O34" s="156">
        <v>2189.7399999999998</v>
      </c>
      <c r="P34" s="124" t="s">
        <v>409</v>
      </c>
    </row>
    <row r="35" spans="1:16" ht="15.75" thickBot="1" x14ac:dyDescent="0.3">
      <c r="A35" s="72"/>
      <c r="B35" s="72"/>
      <c r="C35" s="125"/>
      <c r="D35" s="124" t="s">
        <v>410</v>
      </c>
      <c r="E35" s="107" t="s">
        <v>424</v>
      </c>
      <c r="F35" s="108" t="s">
        <v>523</v>
      </c>
      <c r="G35" s="133"/>
      <c r="H35" s="109" t="s">
        <v>411</v>
      </c>
      <c r="I35" s="110" t="s">
        <v>253</v>
      </c>
      <c r="J35" s="124" t="s">
        <v>410</v>
      </c>
      <c r="K35" s="168" t="s">
        <v>531</v>
      </c>
      <c r="L35" s="163" t="s">
        <v>524</v>
      </c>
      <c r="M35" s="156">
        <v>0</v>
      </c>
      <c r="N35" s="156">
        <f>+M37</f>
        <v>3148.07</v>
      </c>
      <c r="O35" s="156">
        <f>+N38</f>
        <v>1831.5100000000002</v>
      </c>
      <c r="P35" s="124" t="s">
        <v>410</v>
      </c>
    </row>
    <row r="36" spans="1:16" ht="15.75" thickBot="1" x14ac:dyDescent="0.3">
      <c r="C36" s="125"/>
      <c r="J36" s="124" t="s">
        <v>412</v>
      </c>
      <c r="K36" s="124" t="s">
        <v>532</v>
      </c>
      <c r="L36" s="163" t="s">
        <v>411</v>
      </c>
      <c r="M36" s="156">
        <v>0</v>
      </c>
      <c r="N36" s="156">
        <v>1316.56</v>
      </c>
      <c r="O36" s="156">
        <v>0</v>
      </c>
      <c r="P36" s="124" t="s">
        <v>412</v>
      </c>
    </row>
    <row r="37" spans="1:16" x14ac:dyDescent="0.25">
      <c r="C37" s="125"/>
      <c r="J37" s="124" t="s">
        <v>413</v>
      </c>
      <c r="K37" s="124" t="s">
        <v>533</v>
      </c>
      <c r="L37" s="164" t="s">
        <v>525</v>
      </c>
      <c r="M37" s="156">
        <f>+M34</f>
        <v>3148.07</v>
      </c>
      <c r="N37" s="156">
        <f>+N34</f>
        <v>0</v>
      </c>
      <c r="O37" s="156">
        <f>+O34+O35</f>
        <v>4021.25</v>
      </c>
      <c r="P37" s="124" t="s">
        <v>413</v>
      </c>
    </row>
    <row r="38" spans="1:16" ht="15.75" thickBot="1" x14ac:dyDescent="0.3">
      <c r="A38" s="72"/>
      <c r="B38" s="72"/>
      <c r="C38" s="125"/>
      <c r="D38" s="124" t="s">
        <v>412</v>
      </c>
      <c r="E38" s="40"/>
      <c r="F38" s="97" t="s">
        <v>439</v>
      </c>
      <c r="G38" s="130">
        <v>9.99</v>
      </c>
      <c r="H38" s="93" t="s">
        <v>402</v>
      </c>
      <c r="I38" s="124" t="s">
        <v>412</v>
      </c>
      <c r="J38" s="124" t="s">
        <v>414</v>
      </c>
      <c r="K38" s="124"/>
      <c r="L38" s="165" t="s">
        <v>402</v>
      </c>
      <c r="M38" s="156">
        <v>0</v>
      </c>
      <c r="N38" s="156">
        <f>+N35-N36</f>
        <v>1831.5100000000002</v>
      </c>
      <c r="O38" s="156">
        <f>+O33-O36</f>
        <v>0</v>
      </c>
      <c r="P38" s="124" t="s">
        <v>414</v>
      </c>
    </row>
    <row r="39" spans="1:16" x14ac:dyDescent="0.25">
      <c r="A39" s="72" t="s">
        <v>215</v>
      </c>
      <c r="B39" s="72" t="s">
        <v>168</v>
      </c>
      <c r="C39" s="125"/>
      <c r="D39" s="124" t="s">
        <v>413</v>
      </c>
      <c r="E39" s="52"/>
      <c r="F39" s="105" t="s">
        <v>440</v>
      </c>
      <c r="G39" s="140">
        <v>0</v>
      </c>
      <c r="H39" s="47" t="s">
        <v>168</v>
      </c>
      <c r="I39" s="124" t="s">
        <v>413</v>
      </c>
      <c r="J39" s="124" t="s">
        <v>415</v>
      </c>
      <c r="K39" s="124"/>
      <c r="L39" s="161" t="s">
        <v>168</v>
      </c>
      <c r="M39" s="156"/>
      <c r="N39" s="156"/>
      <c r="O39" s="156"/>
      <c r="P39" s="124" t="s">
        <v>415</v>
      </c>
    </row>
    <row r="40" spans="1:16" x14ac:dyDescent="0.25">
      <c r="A40" s="72" t="s">
        <v>216</v>
      </c>
      <c r="B40" s="72" t="s">
        <v>170</v>
      </c>
      <c r="C40" s="125"/>
      <c r="D40" s="124" t="s">
        <v>414</v>
      </c>
      <c r="E40" s="52"/>
      <c r="F40" s="105" t="s">
        <v>296</v>
      </c>
      <c r="G40" s="140">
        <v>0</v>
      </c>
      <c r="H40" s="47" t="s">
        <v>170</v>
      </c>
      <c r="I40" s="124" t="s">
        <v>414</v>
      </c>
      <c r="J40" s="111" t="s">
        <v>416</v>
      </c>
      <c r="K40" s="111"/>
      <c r="L40" s="161" t="s">
        <v>170</v>
      </c>
      <c r="M40" s="156"/>
      <c r="N40" s="156"/>
      <c r="O40" s="156"/>
      <c r="P40" s="111" t="s">
        <v>416</v>
      </c>
    </row>
    <row r="41" spans="1:16" x14ac:dyDescent="0.25">
      <c r="A41" s="72" t="s">
        <v>217</v>
      </c>
      <c r="B41" s="72" t="s">
        <v>218</v>
      </c>
      <c r="C41" s="125"/>
      <c r="D41" s="124" t="s">
        <v>415</v>
      </c>
      <c r="E41" s="155"/>
      <c r="F41" s="95" t="s">
        <v>296</v>
      </c>
      <c r="G41" s="136">
        <v>0</v>
      </c>
      <c r="H41" s="72" t="s">
        <v>218</v>
      </c>
      <c r="I41" s="124" t="s">
        <v>415</v>
      </c>
      <c r="J41" s="111" t="s">
        <v>417</v>
      </c>
      <c r="K41" s="111"/>
      <c r="L41" s="166" t="s">
        <v>218</v>
      </c>
      <c r="M41" s="156"/>
      <c r="N41" s="156"/>
      <c r="O41" s="156"/>
      <c r="P41" s="111" t="s">
        <v>417</v>
      </c>
    </row>
    <row r="42" spans="1:16" x14ac:dyDescent="0.25">
      <c r="A42" s="72" t="s">
        <v>219</v>
      </c>
      <c r="B42" s="72" t="s">
        <v>220</v>
      </c>
      <c r="C42" s="125"/>
      <c r="D42" s="111" t="s">
        <v>416</v>
      </c>
      <c r="E42" s="155"/>
      <c r="F42" s="95" t="s">
        <v>296</v>
      </c>
      <c r="G42" s="132"/>
      <c r="H42" s="72" t="s">
        <v>220</v>
      </c>
      <c r="I42" s="111" t="s">
        <v>416</v>
      </c>
      <c r="J42" s="111" t="s">
        <v>418</v>
      </c>
      <c r="K42" s="111"/>
      <c r="L42" s="166" t="s">
        <v>220</v>
      </c>
      <c r="M42" s="156"/>
      <c r="N42" s="156"/>
      <c r="O42" s="156"/>
      <c r="P42" s="111" t="s">
        <v>418</v>
      </c>
    </row>
    <row r="43" spans="1:16" x14ac:dyDescent="0.25">
      <c r="A43" s="72" t="s">
        <v>221</v>
      </c>
      <c r="B43" s="72" t="s">
        <v>175</v>
      </c>
      <c r="C43" s="125"/>
      <c r="D43" s="111" t="s">
        <v>417</v>
      </c>
      <c r="E43" s="144"/>
      <c r="F43" s="143" t="s">
        <v>296</v>
      </c>
      <c r="G43" s="138">
        <v>9.99</v>
      </c>
      <c r="H43" s="86" t="s">
        <v>175</v>
      </c>
      <c r="I43" s="111" t="s">
        <v>417</v>
      </c>
      <c r="J43" s="111" t="s">
        <v>419</v>
      </c>
      <c r="K43" s="111"/>
      <c r="L43" s="160" t="s">
        <v>175</v>
      </c>
      <c r="M43" s="156"/>
      <c r="N43" s="156"/>
      <c r="O43" s="156"/>
      <c r="P43" s="111" t="s">
        <v>419</v>
      </c>
    </row>
    <row r="44" spans="1:16" x14ac:dyDescent="0.25">
      <c r="A44" s="72" t="s">
        <v>222</v>
      </c>
      <c r="B44" s="72" t="s">
        <v>177</v>
      </c>
      <c r="C44" s="125"/>
      <c r="D44" s="111" t="s">
        <v>418</v>
      </c>
      <c r="E44" s="52"/>
      <c r="F44" s="105" t="s">
        <v>296</v>
      </c>
      <c r="G44" s="128" t="s">
        <v>444</v>
      </c>
      <c r="H44" s="47" t="s">
        <v>177</v>
      </c>
      <c r="I44" s="111" t="s">
        <v>418</v>
      </c>
      <c r="J44" s="111" t="s">
        <v>420</v>
      </c>
      <c r="K44" s="111"/>
      <c r="L44" s="161" t="s">
        <v>177</v>
      </c>
      <c r="M44" s="156"/>
      <c r="N44" s="156"/>
      <c r="O44" s="156"/>
      <c r="P44" s="111" t="s">
        <v>420</v>
      </c>
    </row>
    <row r="45" spans="1:16" x14ac:dyDescent="0.25">
      <c r="A45" s="72" t="s">
        <v>223</v>
      </c>
      <c r="B45" s="72" t="s">
        <v>179</v>
      </c>
      <c r="C45" s="125"/>
      <c r="D45" s="111" t="s">
        <v>419</v>
      </c>
      <c r="E45" s="52"/>
      <c r="F45" s="105" t="s">
        <v>296</v>
      </c>
      <c r="G45" s="128"/>
      <c r="H45" s="47" t="s">
        <v>179</v>
      </c>
      <c r="I45" s="111" t="s">
        <v>419</v>
      </c>
      <c r="J45" s="111" t="s">
        <v>421</v>
      </c>
      <c r="K45" s="111"/>
      <c r="L45" s="161" t="s">
        <v>179</v>
      </c>
      <c r="M45" s="156"/>
      <c r="N45" s="156"/>
      <c r="O45" s="156"/>
      <c r="P45" s="111" t="s">
        <v>421</v>
      </c>
    </row>
    <row r="46" spans="1:16" x14ac:dyDescent="0.25">
      <c r="A46" s="72" t="s">
        <v>224</v>
      </c>
      <c r="B46" s="72" t="s">
        <v>59</v>
      </c>
      <c r="C46" s="125"/>
      <c r="D46" s="111" t="s">
        <v>420</v>
      </c>
      <c r="E46" s="155"/>
      <c r="F46" s="95" t="s">
        <v>296</v>
      </c>
      <c r="G46" s="132" t="s">
        <v>444</v>
      </c>
      <c r="H46" s="72" t="s">
        <v>59</v>
      </c>
      <c r="I46" s="111" t="s">
        <v>420</v>
      </c>
      <c r="J46" s="111" t="s">
        <v>422</v>
      </c>
      <c r="K46" s="111"/>
      <c r="L46" s="166" t="s">
        <v>59</v>
      </c>
      <c r="M46" s="156"/>
      <c r="N46" s="156"/>
      <c r="O46" s="156"/>
      <c r="P46" s="111" t="s">
        <v>422</v>
      </c>
    </row>
    <row r="47" spans="1:16" x14ac:dyDescent="0.25">
      <c r="A47" s="72" t="s">
        <v>225</v>
      </c>
      <c r="B47" s="72" t="s">
        <v>61</v>
      </c>
      <c r="D47" s="111" t="s">
        <v>421</v>
      </c>
      <c r="E47" s="144"/>
      <c r="F47" s="143" t="s">
        <v>296</v>
      </c>
      <c r="G47" s="138">
        <v>9.99</v>
      </c>
      <c r="H47" s="86" t="s">
        <v>61</v>
      </c>
      <c r="I47" s="111" t="s">
        <v>421</v>
      </c>
      <c r="J47" s="111" t="s">
        <v>529</v>
      </c>
      <c r="K47" s="111"/>
      <c r="L47" s="160" t="s">
        <v>61</v>
      </c>
      <c r="M47" s="156"/>
      <c r="N47" s="156"/>
      <c r="O47" s="156"/>
      <c r="P47" s="111" t="s">
        <v>529</v>
      </c>
    </row>
    <row r="48" spans="1:16" x14ac:dyDescent="0.25">
      <c r="A48" s="72" t="s">
        <v>226</v>
      </c>
      <c r="B48" s="72" t="s">
        <v>63</v>
      </c>
      <c r="D48" s="111" t="s">
        <v>422</v>
      </c>
      <c r="E48" s="144"/>
      <c r="F48" s="143" t="s">
        <v>423</v>
      </c>
      <c r="G48" s="138">
        <v>9.99</v>
      </c>
      <c r="H48" s="86" t="s">
        <v>63</v>
      </c>
      <c r="I48" s="111" t="s">
        <v>422</v>
      </c>
      <c r="J48" s="167" t="s">
        <v>530</v>
      </c>
      <c r="K48" s="167"/>
      <c r="L48" s="160" t="s">
        <v>63</v>
      </c>
      <c r="M48" s="156"/>
      <c r="N48" s="156"/>
      <c r="O48" s="156"/>
      <c r="P48" s="167" t="s">
        <v>530</v>
      </c>
    </row>
    <row r="49" spans="1:8" x14ac:dyDescent="0.25">
      <c r="A49" s="157" t="s">
        <v>227</v>
      </c>
      <c r="B49" s="157"/>
      <c r="F49" s="158" t="s">
        <v>228</v>
      </c>
      <c r="G49" s="158"/>
      <c r="H49" s="158"/>
    </row>
    <row r="50" spans="1:8" x14ac:dyDescent="0.25">
      <c r="A50" t="s">
        <v>0</v>
      </c>
      <c r="B50" t="s">
        <v>1</v>
      </c>
      <c r="D50" s="118" t="s">
        <v>425</v>
      </c>
      <c r="E50" s="118" t="s">
        <v>425</v>
      </c>
      <c r="F50" s="116" t="s">
        <v>426</v>
      </c>
      <c r="G50" s="134"/>
      <c r="H50" s="117" t="s">
        <v>427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3B452-03D9-4047-8871-7B00A250D938}">
  <dimension ref="A1:Q54"/>
  <sheetViews>
    <sheetView showGridLines="0" topLeftCell="A28" zoomScale="110" zoomScaleNormal="110" workbookViewId="0">
      <selection activeCell="F57" sqref="F57"/>
    </sheetView>
  </sheetViews>
  <sheetFormatPr baseColWidth="10" defaultRowHeight="15" x14ac:dyDescent="0.25"/>
  <cols>
    <col min="1" max="1" width="5.5703125" bestFit="1" customWidth="1"/>
    <col min="2" max="2" width="42.42578125" bestFit="1" customWidth="1"/>
    <col min="3" max="3" width="9.7109375" style="203" customWidth="1"/>
    <col min="4" max="4" width="6.5703125" bestFit="1" customWidth="1"/>
    <col min="5" max="5" width="8.42578125" style="3" customWidth="1"/>
    <col min="6" max="6" width="42" style="94" customWidth="1"/>
    <col min="7" max="7" width="10" style="135" customWidth="1"/>
    <col min="8" max="8" width="52.42578125" bestFit="1" customWidth="1"/>
    <col min="9" max="9" width="7.85546875" bestFit="1" customWidth="1"/>
    <col min="10" max="10" width="9.5703125" customWidth="1"/>
    <col min="11" max="11" width="9.7109375" customWidth="1"/>
    <col min="12" max="12" width="28.140625" customWidth="1"/>
    <col min="13" max="13" width="52.42578125" bestFit="1" customWidth="1"/>
    <col min="14" max="14" width="9.85546875" customWidth="1"/>
    <col min="15" max="15" width="10" customWidth="1"/>
    <col min="16" max="16" width="9.42578125" customWidth="1"/>
  </cols>
  <sheetData>
    <row r="1" spans="1:12" x14ac:dyDescent="0.25">
      <c r="A1" s="72" t="s">
        <v>183</v>
      </c>
      <c r="B1" s="72" t="s">
        <v>184</v>
      </c>
      <c r="C1" s="125" t="s">
        <v>183</v>
      </c>
      <c r="D1" s="120" t="s">
        <v>183</v>
      </c>
      <c r="E1" s="112" t="s">
        <v>309</v>
      </c>
      <c r="F1" s="113"/>
      <c r="G1" s="129"/>
      <c r="H1" s="114" t="s">
        <v>260</v>
      </c>
      <c r="I1" s="115" t="s">
        <v>253</v>
      </c>
      <c r="J1" s="119" t="s">
        <v>186</v>
      </c>
      <c r="K1" s="119"/>
      <c r="L1" s="119"/>
    </row>
    <row r="2" spans="1:12" x14ac:dyDescent="0.25">
      <c r="A2" s="72" t="s">
        <v>185</v>
      </c>
      <c r="B2" s="72" t="s">
        <v>186</v>
      </c>
      <c r="C2" s="125" t="s">
        <v>185</v>
      </c>
      <c r="D2" s="120" t="s">
        <v>185</v>
      </c>
      <c r="E2" s="104" t="s">
        <v>310</v>
      </c>
      <c r="F2" s="105"/>
      <c r="G2" s="128"/>
      <c r="H2" s="47" t="s">
        <v>261</v>
      </c>
      <c r="I2" s="106" t="s">
        <v>253</v>
      </c>
    </row>
    <row r="3" spans="1:12" s="207" customFormat="1" x14ac:dyDescent="0.25">
      <c r="A3" s="204"/>
      <c r="B3" s="204"/>
      <c r="C3" s="205"/>
      <c r="D3" s="206" t="s">
        <v>187</v>
      </c>
      <c r="E3" s="104" t="s">
        <v>639</v>
      </c>
      <c r="F3" s="232"/>
      <c r="G3" s="233"/>
      <c r="H3" s="234" t="s">
        <v>611</v>
      </c>
      <c r="I3" s="235" t="s">
        <v>253</v>
      </c>
    </row>
    <row r="4" spans="1:12" x14ac:dyDescent="0.25">
      <c r="A4" s="72" t="s">
        <v>187</v>
      </c>
      <c r="B4" s="72" t="s">
        <v>188</v>
      </c>
      <c r="C4" s="125" t="s">
        <v>187</v>
      </c>
      <c r="D4" s="120" t="s">
        <v>189</v>
      </c>
      <c r="E4" s="104" t="s">
        <v>311</v>
      </c>
      <c r="F4" s="105"/>
      <c r="G4" s="128"/>
      <c r="H4" s="47" t="s">
        <v>262</v>
      </c>
      <c r="I4" s="106" t="s">
        <v>253</v>
      </c>
    </row>
    <row r="5" spans="1:12" x14ac:dyDescent="0.25">
      <c r="A5" s="72" t="s">
        <v>189</v>
      </c>
      <c r="B5" s="72" t="s">
        <v>190</v>
      </c>
      <c r="C5" s="125" t="s">
        <v>189</v>
      </c>
      <c r="D5" s="120" t="s">
        <v>191</v>
      </c>
      <c r="E5" s="104" t="s">
        <v>312</v>
      </c>
      <c r="F5" s="105"/>
      <c r="G5" s="128"/>
      <c r="H5" s="47" t="s">
        <v>263</v>
      </c>
      <c r="I5" s="106" t="s">
        <v>253</v>
      </c>
    </row>
    <row r="6" spans="1:12" x14ac:dyDescent="0.25">
      <c r="A6" s="72" t="s">
        <v>191</v>
      </c>
      <c r="B6" s="72" t="s">
        <v>192</v>
      </c>
      <c r="C6" s="125" t="s">
        <v>191</v>
      </c>
      <c r="D6" s="120" t="s">
        <v>193</v>
      </c>
      <c r="E6" s="104" t="s">
        <v>313</v>
      </c>
      <c r="F6" s="105"/>
      <c r="G6" s="128"/>
      <c r="H6" s="47" t="s">
        <v>264</v>
      </c>
      <c r="I6" s="106" t="s">
        <v>253</v>
      </c>
    </row>
    <row r="7" spans="1:12" x14ac:dyDescent="0.25">
      <c r="A7" s="72" t="s">
        <v>193</v>
      </c>
      <c r="B7" s="72" t="s">
        <v>194</v>
      </c>
      <c r="C7" s="125" t="s">
        <v>193</v>
      </c>
      <c r="D7" s="120" t="s">
        <v>195</v>
      </c>
      <c r="E7" s="104" t="s">
        <v>314</v>
      </c>
      <c r="F7" s="105"/>
      <c r="G7" s="128"/>
      <c r="H7" s="47" t="s">
        <v>265</v>
      </c>
      <c r="I7" s="106" t="s">
        <v>253</v>
      </c>
    </row>
    <row r="8" spans="1:12" x14ac:dyDescent="0.25">
      <c r="A8" s="72" t="s">
        <v>195</v>
      </c>
      <c r="B8" s="72" t="s">
        <v>196</v>
      </c>
      <c r="C8" s="125" t="s">
        <v>195</v>
      </c>
      <c r="D8" s="120" t="s">
        <v>197</v>
      </c>
      <c r="E8" s="104" t="s">
        <v>315</v>
      </c>
      <c r="F8" s="105"/>
      <c r="G8" s="128"/>
      <c r="H8" s="47" t="s">
        <v>266</v>
      </c>
      <c r="I8" s="106" t="s">
        <v>253</v>
      </c>
    </row>
    <row r="9" spans="1:12" x14ac:dyDescent="0.25">
      <c r="A9" s="72" t="s">
        <v>197</v>
      </c>
      <c r="B9" s="72" t="s">
        <v>198</v>
      </c>
      <c r="C9" s="213" t="s">
        <v>197</v>
      </c>
      <c r="D9" s="214" t="s">
        <v>199</v>
      </c>
      <c r="E9" s="104"/>
      <c r="F9" s="127" t="s">
        <v>380</v>
      </c>
      <c r="G9" s="128"/>
      <c r="H9" s="47" t="s">
        <v>269</v>
      </c>
      <c r="I9" s="106"/>
    </row>
    <row r="10" spans="1:12" x14ac:dyDescent="0.25">
      <c r="A10" s="72" t="s">
        <v>199</v>
      </c>
      <c r="B10" s="72" t="s">
        <v>200</v>
      </c>
      <c r="C10" s="215" t="s">
        <v>199</v>
      </c>
      <c r="D10" s="216" t="s">
        <v>201</v>
      </c>
      <c r="E10" s="104"/>
      <c r="F10" s="105" t="s">
        <v>381</v>
      </c>
      <c r="G10" s="128"/>
      <c r="H10" s="47" t="s">
        <v>268</v>
      </c>
      <c r="I10" s="106"/>
    </row>
    <row r="11" spans="1:12" s="211" customFormat="1" x14ac:dyDescent="0.25">
      <c r="A11" s="208"/>
      <c r="B11" s="208"/>
      <c r="C11" s="209"/>
      <c r="D11" s="210" t="s">
        <v>203</v>
      </c>
      <c r="E11" s="104"/>
      <c r="F11" s="105" t="s">
        <v>615</v>
      </c>
      <c r="G11" s="128"/>
      <c r="H11" s="47" t="s">
        <v>612</v>
      </c>
      <c r="I11" s="106"/>
    </row>
    <row r="12" spans="1:12" x14ac:dyDescent="0.25">
      <c r="A12" s="72" t="s">
        <v>201</v>
      </c>
      <c r="B12" s="72" t="s">
        <v>202</v>
      </c>
      <c r="C12" s="213" t="s">
        <v>201</v>
      </c>
      <c r="D12" s="214" t="s">
        <v>205</v>
      </c>
      <c r="E12" s="104"/>
      <c r="F12" s="105" t="s">
        <v>616</v>
      </c>
      <c r="G12" s="128"/>
      <c r="H12" s="47" t="s">
        <v>267</v>
      </c>
      <c r="I12" s="106"/>
    </row>
    <row r="13" spans="1:12" x14ac:dyDescent="0.25">
      <c r="A13" s="72" t="s">
        <v>203</v>
      </c>
      <c r="B13" s="72" t="s">
        <v>204</v>
      </c>
      <c r="C13" s="215" t="s">
        <v>203</v>
      </c>
      <c r="D13" s="216" t="s">
        <v>207</v>
      </c>
      <c r="E13" s="104"/>
      <c r="F13" s="105" t="s">
        <v>617</v>
      </c>
      <c r="G13" s="128"/>
      <c r="H13" s="47" t="s">
        <v>270</v>
      </c>
      <c r="I13" s="106"/>
    </row>
    <row r="14" spans="1:12" x14ac:dyDescent="0.25">
      <c r="A14" s="72" t="s">
        <v>205</v>
      </c>
      <c r="B14" s="72" t="s">
        <v>206</v>
      </c>
      <c r="C14" s="217" t="s">
        <v>205</v>
      </c>
      <c r="D14" s="218" t="s">
        <v>209</v>
      </c>
      <c r="E14" s="104"/>
      <c r="F14" s="105" t="s">
        <v>618</v>
      </c>
      <c r="G14" s="128"/>
      <c r="H14" s="47" t="s">
        <v>271</v>
      </c>
      <c r="I14" s="106"/>
    </row>
    <row r="15" spans="1:12" x14ac:dyDescent="0.25">
      <c r="A15" s="72" t="s">
        <v>207</v>
      </c>
      <c r="B15" s="72" t="s">
        <v>208</v>
      </c>
      <c r="C15" s="219" t="s">
        <v>207</v>
      </c>
      <c r="D15" s="220" t="s">
        <v>211</v>
      </c>
      <c r="E15" s="104"/>
      <c r="F15" s="105" t="s">
        <v>619</v>
      </c>
      <c r="G15" s="128"/>
      <c r="H15" s="47" t="s">
        <v>272</v>
      </c>
      <c r="I15" s="106"/>
    </row>
    <row r="16" spans="1:12" s="211" customFormat="1" x14ac:dyDescent="0.25">
      <c r="A16" s="208"/>
      <c r="B16" s="208"/>
      <c r="C16" s="209"/>
      <c r="D16" s="210" t="s">
        <v>213</v>
      </c>
      <c r="E16" s="236" t="s">
        <v>640</v>
      </c>
      <c r="F16" s="237"/>
      <c r="G16" s="238"/>
      <c r="H16" s="239" t="s">
        <v>613</v>
      </c>
      <c r="I16" s="240" t="s">
        <v>253</v>
      </c>
    </row>
    <row r="17" spans="1:12" s="211" customFormat="1" x14ac:dyDescent="0.25">
      <c r="A17" s="208"/>
      <c r="B17" s="208"/>
      <c r="C17" s="209"/>
      <c r="D17" s="210" t="s">
        <v>215</v>
      </c>
      <c r="E17" s="236" t="s">
        <v>641</v>
      </c>
      <c r="F17" s="237"/>
      <c r="G17" s="238"/>
      <c r="H17" s="239" t="s">
        <v>614</v>
      </c>
      <c r="I17" s="240" t="s">
        <v>253</v>
      </c>
    </row>
    <row r="18" spans="1:12" ht="16.5" thickBot="1" x14ac:dyDescent="0.3">
      <c r="A18" s="72" t="s">
        <v>209</v>
      </c>
      <c r="B18" s="72" t="s">
        <v>210</v>
      </c>
      <c r="C18" s="125" t="s">
        <v>209</v>
      </c>
      <c r="D18" s="120" t="s">
        <v>216</v>
      </c>
      <c r="E18" s="225"/>
      <c r="F18" s="226" t="s">
        <v>620</v>
      </c>
      <c r="G18" s="227">
        <v>9.99</v>
      </c>
      <c r="H18" s="228" t="s">
        <v>273</v>
      </c>
      <c r="I18" s="229"/>
    </row>
    <row r="19" spans="1:12" x14ac:dyDescent="0.25">
      <c r="A19" s="72" t="s">
        <v>211</v>
      </c>
      <c r="B19" s="72" t="s">
        <v>212</v>
      </c>
      <c r="C19" s="125" t="s">
        <v>211</v>
      </c>
      <c r="D19" s="120" t="s">
        <v>217</v>
      </c>
      <c r="E19" s="100" t="s">
        <v>316</v>
      </c>
      <c r="F19" s="101"/>
      <c r="G19" s="131"/>
      <c r="H19" s="102" t="s">
        <v>437</v>
      </c>
      <c r="I19" s="103" t="s">
        <v>253</v>
      </c>
      <c r="J19" s="119" t="s">
        <v>184</v>
      </c>
      <c r="K19" s="119"/>
      <c r="L19" s="119"/>
    </row>
    <row r="20" spans="1:12" ht="15.75" thickBot="1" x14ac:dyDescent="0.3">
      <c r="A20" s="72" t="s">
        <v>213</v>
      </c>
      <c r="B20" s="72" t="s">
        <v>214</v>
      </c>
      <c r="C20" s="213" t="s">
        <v>213</v>
      </c>
      <c r="D20" s="214" t="s">
        <v>219</v>
      </c>
      <c r="E20" s="221"/>
      <c r="F20" s="222" t="s">
        <v>621</v>
      </c>
      <c r="G20" s="227">
        <v>9.99</v>
      </c>
      <c r="H20" s="28" t="s">
        <v>385</v>
      </c>
      <c r="I20" s="223"/>
    </row>
    <row r="21" spans="1:12" x14ac:dyDescent="0.25">
      <c r="A21" s="72"/>
      <c r="B21" s="72"/>
      <c r="C21" s="125" t="s">
        <v>215</v>
      </c>
      <c r="D21" s="120" t="s">
        <v>221</v>
      </c>
      <c r="E21" s="104" t="s">
        <v>317</v>
      </c>
      <c r="F21" s="105"/>
      <c r="G21" s="128"/>
      <c r="H21" s="47" t="s">
        <v>386</v>
      </c>
      <c r="I21" s="106" t="s">
        <v>253</v>
      </c>
    </row>
    <row r="22" spans="1:12" ht="15.75" thickBot="1" x14ac:dyDescent="0.3">
      <c r="A22" s="72"/>
      <c r="B22" s="72"/>
      <c r="C22" s="215" t="s">
        <v>216</v>
      </c>
      <c r="D22" s="216" t="s">
        <v>222</v>
      </c>
      <c r="E22" s="221"/>
      <c r="F22" s="222" t="s">
        <v>622</v>
      </c>
      <c r="G22" s="227">
        <v>9.99</v>
      </c>
      <c r="H22" s="28" t="s">
        <v>387</v>
      </c>
      <c r="I22" s="223"/>
    </row>
    <row r="23" spans="1:12" x14ac:dyDescent="0.25">
      <c r="A23" s="72"/>
      <c r="B23" s="72"/>
      <c r="C23" s="125" t="s">
        <v>217</v>
      </c>
      <c r="D23" s="120" t="s">
        <v>223</v>
      </c>
      <c r="E23" s="104" t="s">
        <v>318</v>
      </c>
      <c r="F23" s="105"/>
      <c r="G23" s="128"/>
      <c r="H23" s="47" t="s">
        <v>388</v>
      </c>
      <c r="I23" s="106" t="s">
        <v>253</v>
      </c>
    </row>
    <row r="24" spans="1:12" ht="15.75" thickBot="1" x14ac:dyDescent="0.3">
      <c r="A24" s="72"/>
      <c r="B24" s="72"/>
      <c r="C24" s="217" t="s">
        <v>219</v>
      </c>
      <c r="D24" s="218" t="s">
        <v>224</v>
      </c>
      <c r="E24" s="221"/>
      <c r="F24" s="222" t="s">
        <v>623</v>
      </c>
      <c r="G24" s="227">
        <v>9.99</v>
      </c>
      <c r="H24" s="28" t="s">
        <v>389</v>
      </c>
      <c r="I24" s="223"/>
    </row>
    <row r="25" spans="1:12" x14ac:dyDescent="0.25">
      <c r="A25" s="72"/>
      <c r="B25" s="72"/>
      <c r="C25" s="125" t="s">
        <v>221</v>
      </c>
      <c r="D25" s="120" t="s">
        <v>225</v>
      </c>
      <c r="E25" s="104" t="s">
        <v>319</v>
      </c>
      <c r="F25" s="105"/>
      <c r="G25" s="128"/>
      <c r="H25" s="47" t="s">
        <v>390</v>
      </c>
      <c r="I25" s="106" t="s">
        <v>253</v>
      </c>
    </row>
    <row r="26" spans="1:12" ht="15.75" thickBot="1" x14ac:dyDescent="0.3">
      <c r="A26" s="72"/>
      <c r="B26" s="72"/>
      <c r="C26" s="219" t="s">
        <v>222</v>
      </c>
      <c r="D26" s="220" t="s">
        <v>226</v>
      </c>
      <c r="E26" s="221"/>
      <c r="F26" s="222" t="s">
        <v>624</v>
      </c>
      <c r="G26" s="227">
        <v>9.99</v>
      </c>
      <c r="H26" s="28" t="s">
        <v>391</v>
      </c>
      <c r="I26" s="223"/>
    </row>
    <row r="27" spans="1:12" x14ac:dyDescent="0.25">
      <c r="A27" s="72"/>
      <c r="B27" s="72"/>
      <c r="C27" s="125" t="s">
        <v>223</v>
      </c>
      <c r="D27" s="120" t="s">
        <v>396</v>
      </c>
      <c r="E27" s="104" t="s">
        <v>320</v>
      </c>
      <c r="F27" s="105"/>
      <c r="G27" s="128"/>
      <c r="H27" s="47" t="s">
        <v>392</v>
      </c>
      <c r="I27" s="106" t="s">
        <v>253</v>
      </c>
    </row>
    <row r="28" spans="1:12" ht="15.75" thickBot="1" x14ac:dyDescent="0.3">
      <c r="A28" s="72"/>
      <c r="B28" s="72"/>
      <c r="C28" s="125" t="s">
        <v>224</v>
      </c>
      <c r="D28" s="120" t="s">
        <v>399</v>
      </c>
      <c r="E28" s="221"/>
      <c r="F28" s="222" t="s">
        <v>625</v>
      </c>
      <c r="G28" s="227">
        <v>9.99</v>
      </c>
      <c r="H28" s="28" t="s">
        <v>393</v>
      </c>
      <c r="I28" s="223"/>
    </row>
    <row r="29" spans="1:12" x14ac:dyDescent="0.25">
      <c r="A29" s="72"/>
      <c r="B29" s="72"/>
      <c r="C29" s="125" t="s">
        <v>225</v>
      </c>
      <c r="D29" s="120" t="s">
        <v>400</v>
      </c>
      <c r="E29" s="104" t="s">
        <v>321</v>
      </c>
      <c r="F29" s="105"/>
      <c r="G29" s="128"/>
      <c r="H29" s="47" t="s">
        <v>394</v>
      </c>
      <c r="I29" s="106" t="s">
        <v>253</v>
      </c>
    </row>
    <row r="30" spans="1:12" ht="15.75" thickBot="1" x14ac:dyDescent="0.3">
      <c r="A30" s="72"/>
      <c r="B30" s="72"/>
      <c r="C30" s="125" t="s">
        <v>226</v>
      </c>
      <c r="D30" s="120" t="s">
        <v>403</v>
      </c>
      <c r="E30" s="225"/>
      <c r="F30" s="222" t="s">
        <v>626</v>
      </c>
      <c r="G30" s="227">
        <v>9.99</v>
      </c>
      <c r="H30" s="228" t="s">
        <v>395</v>
      </c>
      <c r="I30" s="229"/>
    </row>
    <row r="31" spans="1:12" x14ac:dyDescent="0.25">
      <c r="A31" s="72"/>
      <c r="B31" s="72" t="s">
        <v>441</v>
      </c>
      <c r="C31" s="125" t="s">
        <v>396</v>
      </c>
      <c r="D31" s="120" t="s">
        <v>406</v>
      </c>
      <c r="E31" s="100" t="s">
        <v>322</v>
      </c>
      <c r="F31" s="101"/>
      <c r="G31" s="131"/>
      <c r="H31" s="102" t="s">
        <v>397</v>
      </c>
      <c r="I31" s="103" t="s">
        <v>253</v>
      </c>
      <c r="J31" s="119" t="s">
        <v>398</v>
      </c>
      <c r="K31" s="119"/>
      <c r="L31" s="119"/>
    </row>
    <row r="32" spans="1:12" ht="15.75" thickBot="1" x14ac:dyDescent="0.3">
      <c r="A32" s="72"/>
      <c r="B32" s="72" t="s">
        <v>442</v>
      </c>
      <c r="C32" s="125" t="s">
        <v>399</v>
      </c>
      <c r="D32" s="120" t="s">
        <v>407</v>
      </c>
      <c r="E32" s="221"/>
      <c r="F32" s="222" t="s">
        <v>627</v>
      </c>
      <c r="G32" s="227">
        <v>9.99</v>
      </c>
      <c r="H32" s="28" t="s">
        <v>273</v>
      </c>
      <c r="I32" s="223"/>
    </row>
    <row r="33" spans="1:17" ht="15.75" thickBot="1" x14ac:dyDescent="0.3">
      <c r="A33" s="72"/>
      <c r="B33" s="126" t="s">
        <v>446</v>
      </c>
      <c r="C33" s="125" t="s">
        <v>400</v>
      </c>
      <c r="D33" s="120" t="s">
        <v>408</v>
      </c>
      <c r="E33" s="221"/>
      <c r="F33" s="222" t="s">
        <v>628</v>
      </c>
      <c r="G33" s="227">
        <v>9.99</v>
      </c>
      <c r="H33" s="28" t="s">
        <v>402</v>
      </c>
      <c r="I33" s="223"/>
      <c r="N33" s="202" t="s">
        <v>526</v>
      </c>
      <c r="O33" s="202" t="s">
        <v>527</v>
      </c>
      <c r="P33" s="202" t="s">
        <v>528</v>
      </c>
    </row>
    <row r="34" spans="1:17" x14ac:dyDescent="0.25">
      <c r="A34" s="72"/>
      <c r="B34" s="126" t="s">
        <v>447</v>
      </c>
      <c r="C34" s="125" t="s">
        <v>403</v>
      </c>
      <c r="D34" s="120" t="s">
        <v>409</v>
      </c>
      <c r="E34" s="221"/>
      <c r="F34" s="222" t="s">
        <v>629</v>
      </c>
      <c r="G34" s="224">
        <v>9.99</v>
      </c>
      <c r="H34" s="28" t="s">
        <v>405</v>
      </c>
      <c r="I34" s="223"/>
      <c r="J34" s="124" t="s">
        <v>403</v>
      </c>
      <c r="K34" s="124" t="s">
        <v>409</v>
      </c>
      <c r="L34" s="124"/>
      <c r="M34" s="160" t="s">
        <v>405</v>
      </c>
      <c r="N34" s="202"/>
      <c r="O34" s="202"/>
      <c r="P34" s="202"/>
      <c r="Q34" s="124" t="s">
        <v>403</v>
      </c>
    </row>
    <row r="35" spans="1:17" x14ac:dyDescent="0.25">
      <c r="A35" s="72"/>
      <c r="B35" s="126" t="s">
        <v>448</v>
      </c>
      <c r="C35" s="125" t="s">
        <v>406</v>
      </c>
      <c r="D35" s="120" t="s">
        <v>410</v>
      </c>
      <c r="E35" s="104" t="s">
        <v>323</v>
      </c>
      <c r="F35" s="105"/>
      <c r="G35" s="128"/>
      <c r="H35" s="47" t="s">
        <v>162</v>
      </c>
      <c r="I35" s="106" t="s">
        <v>253</v>
      </c>
      <c r="J35" s="124" t="s">
        <v>406</v>
      </c>
      <c r="K35" s="124" t="s">
        <v>410</v>
      </c>
      <c r="L35" s="124"/>
      <c r="M35" s="161" t="s">
        <v>162</v>
      </c>
      <c r="N35" s="202"/>
      <c r="O35" s="202"/>
      <c r="P35" s="202"/>
      <c r="Q35" s="124" t="s">
        <v>406</v>
      </c>
    </row>
    <row r="36" spans="1:17" x14ac:dyDescent="0.25">
      <c r="A36" s="72"/>
      <c r="B36" s="126" t="s">
        <v>449</v>
      </c>
      <c r="C36" s="125" t="s">
        <v>407</v>
      </c>
      <c r="D36" s="120" t="s">
        <v>412</v>
      </c>
      <c r="E36" s="104" t="s">
        <v>324</v>
      </c>
      <c r="F36" s="105"/>
      <c r="G36" s="128"/>
      <c r="H36" s="47" t="s">
        <v>164</v>
      </c>
      <c r="I36" s="106" t="s">
        <v>253</v>
      </c>
      <c r="J36" s="124" t="s">
        <v>407</v>
      </c>
      <c r="K36" s="124" t="s">
        <v>412</v>
      </c>
      <c r="L36" s="124"/>
      <c r="M36" s="161" t="s">
        <v>164</v>
      </c>
      <c r="N36" s="202"/>
      <c r="O36" s="202"/>
      <c r="P36" s="202"/>
      <c r="Q36" s="124" t="s">
        <v>407</v>
      </c>
    </row>
    <row r="37" spans="1:17" ht="15.75" thickBot="1" x14ac:dyDescent="0.3">
      <c r="A37" s="72"/>
      <c r="B37" s="72"/>
      <c r="C37" s="125" t="s">
        <v>408</v>
      </c>
      <c r="D37" s="120" t="s">
        <v>413</v>
      </c>
      <c r="E37" s="221"/>
      <c r="F37" s="230" t="s">
        <v>630</v>
      </c>
      <c r="G37" s="227">
        <v>9.99</v>
      </c>
      <c r="H37" s="28" t="s">
        <v>402</v>
      </c>
      <c r="I37" s="223"/>
      <c r="J37" s="124" t="s">
        <v>408</v>
      </c>
      <c r="K37" s="124" t="s">
        <v>413</v>
      </c>
      <c r="L37" s="124"/>
      <c r="M37" s="162" t="s">
        <v>402</v>
      </c>
      <c r="N37" s="202">
        <v>0</v>
      </c>
      <c r="O37" s="202">
        <v>1316.56</v>
      </c>
      <c r="P37" s="202"/>
      <c r="Q37" s="124" t="s">
        <v>408</v>
      </c>
    </row>
    <row r="38" spans="1:17" x14ac:dyDescent="0.25">
      <c r="A38" s="72"/>
      <c r="B38" s="72"/>
      <c r="C38" s="125" t="s">
        <v>409</v>
      </c>
      <c r="D38" s="120" t="s">
        <v>414</v>
      </c>
      <c r="E38" s="221"/>
      <c r="F38" s="231" t="s">
        <v>631</v>
      </c>
      <c r="G38" s="224">
        <v>9.99</v>
      </c>
      <c r="H38" s="28" t="s">
        <v>405</v>
      </c>
      <c r="I38" s="223"/>
      <c r="J38" s="124" t="s">
        <v>409</v>
      </c>
      <c r="K38" s="124" t="s">
        <v>414</v>
      </c>
      <c r="L38" s="124"/>
      <c r="M38" s="162" t="s">
        <v>405</v>
      </c>
      <c r="N38" s="202">
        <v>3148.07</v>
      </c>
      <c r="O38" s="202">
        <v>0</v>
      </c>
      <c r="P38" s="202">
        <v>2189.7399999999998</v>
      </c>
      <c r="Q38" s="124" t="s">
        <v>409</v>
      </c>
    </row>
    <row r="39" spans="1:17" ht="15.75" thickBot="1" x14ac:dyDescent="0.3">
      <c r="A39" s="72"/>
      <c r="B39" s="72"/>
      <c r="C39" s="125" t="s">
        <v>410</v>
      </c>
      <c r="D39" s="120" t="s">
        <v>415</v>
      </c>
      <c r="E39" s="107" t="s">
        <v>424</v>
      </c>
      <c r="F39" s="108" t="s">
        <v>632</v>
      </c>
      <c r="G39" s="133"/>
      <c r="H39" s="109" t="s">
        <v>411</v>
      </c>
      <c r="I39" s="110" t="s">
        <v>253</v>
      </c>
      <c r="J39" s="124" t="s">
        <v>410</v>
      </c>
      <c r="K39" s="124" t="s">
        <v>415</v>
      </c>
      <c r="L39" s="168" t="s">
        <v>531</v>
      </c>
      <c r="M39" s="163" t="s">
        <v>524</v>
      </c>
      <c r="N39" s="202">
        <v>0</v>
      </c>
      <c r="O39" s="202">
        <f>+N41</f>
        <v>3148.07</v>
      </c>
      <c r="P39" s="202">
        <f>+O42</f>
        <v>1831.5100000000002</v>
      </c>
      <c r="Q39" s="124" t="s">
        <v>410</v>
      </c>
    </row>
    <row r="40" spans="1:17" ht="15.75" thickBot="1" x14ac:dyDescent="0.3">
      <c r="C40" s="125"/>
      <c r="J40" s="124" t="s">
        <v>412</v>
      </c>
      <c r="K40" s="124" t="s">
        <v>416</v>
      </c>
      <c r="L40" s="124" t="s">
        <v>532</v>
      </c>
      <c r="M40" s="163" t="s">
        <v>411</v>
      </c>
      <c r="N40" s="202">
        <v>0</v>
      </c>
      <c r="O40" s="202">
        <v>1316.56</v>
      </c>
      <c r="P40" s="202">
        <v>0</v>
      </c>
      <c r="Q40" s="124" t="s">
        <v>412</v>
      </c>
    </row>
    <row r="41" spans="1:17" x14ac:dyDescent="0.25">
      <c r="C41" s="125"/>
      <c r="J41" s="124" t="s">
        <v>413</v>
      </c>
      <c r="K41" s="124" t="s">
        <v>417</v>
      </c>
      <c r="L41" s="124" t="s">
        <v>533</v>
      </c>
      <c r="M41" s="164" t="s">
        <v>525</v>
      </c>
      <c r="N41" s="202">
        <f>+N38</f>
        <v>3148.07</v>
      </c>
      <c r="O41" s="202">
        <f>+O38</f>
        <v>0</v>
      </c>
      <c r="P41" s="202">
        <f>+P38+P39</f>
        <v>4021.25</v>
      </c>
      <c r="Q41" s="124" t="s">
        <v>413</v>
      </c>
    </row>
    <row r="42" spans="1:17" ht="15.75" thickBot="1" x14ac:dyDescent="0.3">
      <c r="A42" s="72"/>
      <c r="B42" s="72"/>
      <c r="C42" s="125" t="s">
        <v>412</v>
      </c>
      <c r="D42" s="124" t="s">
        <v>416</v>
      </c>
      <c r="E42" s="40"/>
      <c r="F42" s="97" t="s">
        <v>637</v>
      </c>
      <c r="G42" s="130">
        <v>9.99</v>
      </c>
      <c r="H42" s="93" t="s">
        <v>402</v>
      </c>
      <c r="I42" s="124" t="s">
        <v>412</v>
      </c>
      <c r="J42" s="124" t="s">
        <v>414</v>
      </c>
      <c r="K42" s="124" t="s">
        <v>418</v>
      </c>
      <c r="L42" s="124"/>
      <c r="M42" s="165" t="s">
        <v>402</v>
      </c>
      <c r="N42" s="202">
        <v>0</v>
      </c>
      <c r="O42" s="202">
        <f>+O39-O40</f>
        <v>1831.5100000000002</v>
      </c>
      <c r="P42" s="202">
        <f>+P37-P40</f>
        <v>0</v>
      </c>
      <c r="Q42" s="124" t="s">
        <v>414</v>
      </c>
    </row>
    <row r="43" spans="1:17" x14ac:dyDescent="0.25">
      <c r="A43" s="72" t="s">
        <v>215</v>
      </c>
      <c r="B43" s="72" t="s">
        <v>168</v>
      </c>
      <c r="C43" s="125" t="s">
        <v>413</v>
      </c>
      <c r="D43" s="124" t="s">
        <v>417</v>
      </c>
      <c r="E43" s="52"/>
      <c r="F43" s="105" t="s">
        <v>440</v>
      </c>
      <c r="G43" s="140">
        <v>0</v>
      </c>
      <c r="H43" s="47" t="s">
        <v>168</v>
      </c>
      <c r="I43" s="124" t="s">
        <v>413</v>
      </c>
      <c r="J43" s="124" t="s">
        <v>415</v>
      </c>
      <c r="K43" s="124" t="s">
        <v>419</v>
      </c>
      <c r="L43" s="124"/>
      <c r="M43" s="161" t="s">
        <v>168</v>
      </c>
      <c r="N43" s="202"/>
      <c r="O43" s="202"/>
      <c r="P43" s="202"/>
      <c r="Q43" s="124" t="s">
        <v>415</v>
      </c>
    </row>
    <row r="44" spans="1:17" x14ac:dyDescent="0.25">
      <c r="A44" s="72" t="s">
        <v>216</v>
      </c>
      <c r="B44" s="72" t="s">
        <v>170</v>
      </c>
      <c r="C44" s="125" t="s">
        <v>414</v>
      </c>
      <c r="D44" s="124" t="s">
        <v>418</v>
      </c>
      <c r="E44" s="52"/>
      <c r="F44" s="105" t="s">
        <v>296</v>
      </c>
      <c r="G44" s="140">
        <v>0</v>
      </c>
      <c r="H44" s="47" t="s">
        <v>170</v>
      </c>
      <c r="I44" s="124" t="s">
        <v>414</v>
      </c>
      <c r="J44" s="111" t="s">
        <v>416</v>
      </c>
      <c r="K44" s="124" t="s">
        <v>420</v>
      </c>
      <c r="L44" s="111"/>
      <c r="M44" s="161" t="s">
        <v>170</v>
      </c>
      <c r="N44" s="202"/>
      <c r="O44" s="202"/>
      <c r="P44" s="202"/>
      <c r="Q44" s="111" t="s">
        <v>416</v>
      </c>
    </row>
    <row r="45" spans="1:17" x14ac:dyDescent="0.25">
      <c r="A45" s="72" t="s">
        <v>217</v>
      </c>
      <c r="B45" s="72" t="s">
        <v>218</v>
      </c>
      <c r="C45" s="125" t="s">
        <v>415</v>
      </c>
      <c r="D45" s="124" t="s">
        <v>419</v>
      </c>
      <c r="E45" s="201"/>
      <c r="F45" s="95" t="s">
        <v>296</v>
      </c>
      <c r="G45" s="136">
        <v>0</v>
      </c>
      <c r="H45" s="72" t="s">
        <v>218</v>
      </c>
      <c r="I45" s="124" t="s">
        <v>415</v>
      </c>
      <c r="J45" s="111" t="s">
        <v>417</v>
      </c>
      <c r="K45" s="124" t="s">
        <v>421</v>
      </c>
      <c r="L45" s="111"/>
      <c r="M45" s="166" t="s">
        <v>218</v>
      </c>
      <c r="N45" s="202"/>
      <c r="O45" s="202"/>
      <c r="P45" s="202"/>
      <c r="Q45" s="111" t="s">
        <v>417</v>
      </c>
    </row>
    <row r="46" spans="1:17" x14ac:dyDescent="0.25">
      <c r="A46" s="72" t="s">
        <v>219</v>
      </c>
      <c r="B46" s="72" t="s">
        <v>220</v>
      </c>
      <c r="C46" s="125" t="s">
        <v>416</v>
      </c>
      <c r="D46" s="124" t="s">
        <v>420</v>
      </c>
      <c r="E46" s="201"/>
      <c r="F46" s="95" t="s">
        <v>296</v>
      </c>
      <c r="G46" s="132"/>
      <c r="H46" s="72" t="s">
        <v>220</v>
      </c>
      <c r="I46" s="111" t="s">
        <v>416</v>
      </c>
      <c r="J46" s="111" t="s">
        <v>418</v>
      </c>
      <c r="K46" s="124" t="s">
        <v>422</v>
      </c>
      <c r="L46" s="111"/>
      <c r="M46" s="166" t="s">
        <v>220</v>
      </c>
      <c r="N46" s="202"/>
      <c r="O46" s="202"/>
      <c r="P46" s="202"/>
      <c r="Q46" s="111" t="s">
        <v>418</v>
      </c>
    </row>
    <row r="47" spans="1:17" x14ac:dyDescent="0.25">
      <c r="A47" s="72" t="s">
        <v>221</v>
      </c>
      <c r="B47" s="72" t="s">
        <v>175</v>
      </c>
      <c r="C47" s="125" t="s">
        <v>417</v>
      </c>
      <c r="D47" s="124" t="s">
        <v>421</v>
      </c>
      <c r="E47" s="144"/>
      <c r="F47" s="143" t="s">
        <v>296</v>
      </c>
      <c r="G47" s="138">
        <v>9.99</v>
      </c>
      <c r="H47" s="86" t="s">
        <v>175</v>
      </c>
      <c r="I47" s="111" t="s">
        <v>417</v>
      </c>
      <c r="J47" s="111" t="s">
        <v>419</v>
      </c>
      <c r="K47" s="124" t="s">
        <v>633</v>
      </c>
      <c r="L47" s="111"/>
      <c r="M47" s="160" t="s">
        <v>175</v>
      </c>
      <c r="N47" s="202"/>
      <c r="O47" s="202"/>
      <c r="P47" s="202"/>
      <c r="Q47" s="111" t="s">
        <v>419</v>
      </c>
    </row>
    <row r="48" spans="1:17" x14ac:dyDescent="0.25">
      <c r="A48" s="72" t="s">
        <v>222</v>
      </c>
      <c r="B48" s="72" t="s">
        <v>177</v>
      </c>
      <c r="C48" s="125" t="s">
        <v>418</v>
      </c>
      <c r="D48" s="124" t="s">
        <v>422</v>
      </c>
      <c r="E48" s="52"/>
      <c r="F48" s="105" t="s">
        <v>296</v>
      </c>
      <c r="G48" s="128" t="s">
        <v>444</v>
      </c>
      <c r="H48" s="47" t="s">
        <v>177</v>
      </c>
      <c r="I48" s="111" t="s">
        <v>418</v>
      </c>
      <c r="J48" s="111" t="s">
        <v>420</v>
      </c>
      <c r="K48" s="124" t="s">
        <v>634</v>
      </c>
      <c r="L48" s="111"/>
      <c r="M48" s="161" t="s">
        <v>177</v>
      </c>
      <c r="N48" s="202"/>
      <c r="O48" s="202"/>
      <c r="P48" s="202"/>
      <c r="Q48" s="111" t="s">
        <v>420</v>
      </c>
    </row>
    <row r="49" spans="1:17" x14ac:dyDescent="0.25">
      <c r="A49" s="72" t="s">
        <v>223</v>
      </c>
      <c r="B49" s="72" t="s">
        <v>179</v>
      </c>
      <c r="C49" s="125" t="s">
        <v>419</v>
      </c>
      <c r="D49" s="124" t="s">
        <v>633</v>
      </c>
      <c r="E49" s="52"/>
      <c r="F49" s="105" t="s">
        <v>296</v>
      </c>
      <c r="G49" s="128"/>
      <c r="H49" s="47" t="s">
        <v>179</v>
      </c>
      <c r="I49" s="111" t="s">
        <v>419</v>
      </c>
      <c r="J49" s="111" t="s">
        <v>421</v>
      </c>
      <c r="K49" s="124" t="s">
        <v>635</v>
      </c>
      <c r="L49" s="111"/>
      <c r="M49" s="161" t="s">
        <v>179</v>
      </c>
      <c r="N49" s="202"/>
      <c r="O49" s="202"/>
      <c r="P49" s="202"/>
      <c r="Q49" s="111" t="s">
        <v>421</v>
      </c>
    </row>
    <row r="50" spans="1:17" x14ac:dyDescent="0.25">
      <c r="A50" s="72" t="s">
        <v>224</v>
      </c>
      <c r="B50" s="72" t="s">
        <v>59</v>
      </c>
      <c r="C50" s="125" t="s">
        <v>420</v>
      </c>
      <c r="D50" s="124" t="s">
        <v>634</v>
      </c>
      <c r="E50" s="201"/>
      <c r="F50" s="95" t="s">
        <v>296</v>
      </c>
      <c r="G50" s="132" t="s">
        <v>444</v>
      </c>
      <c r="H50" s="72" t="s">
        <v>59</v>
      </c>
      <c r="I50" s="111" t="s">
        <v>420</v>
      </c>
      <c r="J50" s="111" t="s">
        <v>422</v>
      </c>
      <c r="K50" s="124" t="s">
        <v>636</v>
      </c>
      <c r="L50" s="111"/>
      <c r="M50" s="166" t="s">
        <v>59</v>
      </c>
      <c r="N50" s="202"/>
      <c r="O50" s="202"/>
      <c r="P50" s="202"/>
      <c r="Q50" s="111" t="s">
        <v>422</v>
      </c>
    </row>
    <row r="51" spans="1:17" x14ac:dyDescent="0.25">
      <c r="A51" s="72" t="s">
        <v>225</v>
      </c>
      <c r="B51" s="72" t="s">
        <v>61</v>
      </c>
      <c r="C51" s="203" t="s">
        <v>421</v>
      </c>
      <c r="D51" s="124" t="s">
        <v>635</v>
      </c>
      <c r="E51" s="144"/>
      <c r="F51" s="143" t="s">
        <v>296</v>
      </c>
      <c r="G51" s="138">
        <v>9.99</v>
      </c>
      <c r="H51" s="86" t="s">
        <v>61</v>
      </c>
      <c r="I51" s="111" t="s">
        <v>421</v>
      </c>
      <c r="J51" s="111" t="s">
        <v>529</v>
      </c>
      <c r="K51" s="124" t="s">
        <v>642</v>
      </c>
      <c r="L51" s="111"/>
      <c r="M51" s="160" t="s">
        <v>61</v>
      </c>
      <c r="N51" s="202"/>
      <c r="O51" s="202"/>
      <c r="P51" s="202"/>
      <c r="Q51" s="111" t="s">
        <v>529</v>
      </c>
    </row>
    <row r="52" spans="1:17" x14ac:dyDescent="0.25">
      <c r="A52" s="72" t="s">
        <v>226</v>
      </c>
      <c r="B52" s="72" t="s">
        <v>63</v>
      </c>
      <c r="C52" s="203" t="s">
        <v>422</v>
      </c>
      <c r="D52" s="124" t="s">
        <v>636</v>
      </c>
      <c r="E52" s="144"/>
      <c r="F52" s="143" t="s">
        <v>638</v>
      </c>
      <c r="G52" s="138">
        <v>9.99</v>
      </c>
      <c r="H52" s="86" t="s">
        <v>63</v>
      </c>
      <c r="I52" s="111" t="s">
        <v>422</v>
      </c>
      <c r="J52" s="167" t="s">
        <v>530</v>
      </c>
      <c r="K52" s="124" t="s">
        <v>643</v>
      </c>
      <c r="L52" s="167"/>
      <c r="M52" s="160" t="s">
        <v>63</v>
      </c>
      <c r="N52" s="202"/>
      <c r="O52" s="202"/>
      <c r="P52" s="202"/>
      <c r="Q52" s="167" t="s">
        <v>530</v>
      </c>
    </row>
    <row r="53" spans="1:17" x14ac:dyDescent="0.25">
      <c r="A53" s="203" t="s">
        <v>227</v>
      </c>
      <c r="B53" s="203"/>
      <c r="F53" s="158" t="s">
        <v>228</v>
      </c>
      <c r="G53" s="158"/>
      <c r="H53" s="158"/>
    </row>
    <row r="54" spans="1:17" x14ac:dyDescent="0.25">
      <c r="A54" t="s">
        <v>0</v>
      </c>
      <c r="B54" t="s">
        <v>1</v>
      </c>
      <c r="D54" s="118" t="s">
        <v>425</v>
      </c>
      <c r="E54" s="118" t="s">
        <v>425</v>
      </c>
      <c r="F54" s="116" t="s">
        <v>426</v>
      </c>
      <c r="G54" s="134"/>
      <c r="H54" s="117" t="s">
        <v>427</v>
      </c>
    </row>
  </sheetData>
  <phoneticPr fontId="3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zoomScale="140" zoomScaleNormal="140" workbookViewId="0">
      <selection activeCell="F8" sqref="F8:F10"/>
    </sheetView>
  </sheetViews>
  <sheetFormatPr baseColWidth="10" defaultRowHeight="15" x14ac:dyDescent="0.25"/>
  <cols>
    <col min="1" max="1" width="9.7109375" style="173" customWidth="1"/>
    <col min="2" max="2" width="6.5703125" bestFit="1" customWidth="1"/>
    <col min="3" max="3" width="8.42578125" style="3" customWidth="1"/>
    <col min="4" max="4" width="63" style="94" bestFit="1" customWidth="1"/>
    <col min="5" max="5" width="10" style="135" customWidth="1"/>
    <col min="6" max="6" width="52.42578125" bestFit="1" customWidth="1"/>
    <col min="7" max="7" width="7.85546875" bestFit="1" customWidth="1"/>
    <col min="8" max="8" width="10.85546875" customWidth="1"/>
    <col min="9" max="9" width="28.140625" customWidth="1"/>
    <col min="10" max="10" width="52.42578125" bestFit="1" customWidth="1"/>
    <col min="11" max="11" width="9.85546875" customWidth="1"/>
    <col min="12" max="12" width="10" customWidth="1"/>
    <col min="13" max="13" width="9.42578125" customWidth="1"/>
  </cols>
  <sheetData>
    <row r="1" spans="2:7" x14ac:dyDescent="0.25">
      <c r="B1" s="120" t="s">
        <v>183</v>
      </c>
      <c r="C1" s="112" t="s">
        <v>309</v>
      </c>
      <c r="D1" s="113"/>
      <c r="E1" s="129"/>
      <c r="F1" s="114" t="s">
        <v>184</v>
      </c>
      <c r="G1" s="115" t="s">
        <v>253</v>
      </c>
    </row>
    <row r="2" spans="2:7" x14ac:dyDescent="0.25">
      <c r="B2" s="120" t="s">
        <v>185</v>
      </c>
      <c r="C2" s="104" t="s">
        <v>310</v>
      </c>
      <c r="D2" s="105"/>
      <c r="E2" s="128"/>
      <c r="F2" s="114" t="s">
        <v>548</v>
      </c>
      <c r="G2" s="106" t="s">
        <v>253</v>
      </c>
    </row>
    <row r="3" spans="2:7" x14ac:dyDescent="0.25">
      <c r="B3" s="120" t="s">
        <v>187</v>
      </c>
      <c r="C3" s="104" t="s">
        <v>311</v>
      </c>
      <c r="D3" s="105"/>
      <c r="E3" s="128"/>
      <c r="F3" s="47" t="s">
        <v>397</v>
      </c>
      <c r="G3" s="106" t="s">
        <v>253</v>
      </c>
    </row>
    <row r="4" spans="2:7" x14ac:dyDescent="0.25">
      <c r="B4" s="120" t="s">
        <v>189</v>
      </c>
      <c r="C4" s="104" t="s">
        <v>312</v>
      </c>
      <c r="D4" s="95" t="s">
        <v>546</v>
      </c>
      <c r="E4" s="128"/>
      <c r="F4" s="28" t="s">
        <v>544</v>
      </c>
      <c r="G4" s="106"/>
    </row>
    <row r="5" spans="2:7" x14ac:dyDescent="0.25">
      <c r="B5" s="120" t="s">
        <v>191</v>
      </c>
      <c r="C5" s="104" t="s">
        <v>313</v>
      </c>
      <c r="D5" s="143" t="s">
        <v>547</v>
      </c>
      <c r="E5" s="128"/>
      <c r="F5" s="86" t="s">
        <v>545</v>
      </c>
      <c r="G5" s="106"/>
    </row>
    <row r="6" spans="2:7" ht="15.75" thickBot="1" x14ac:dyDescent="0.3">
      <c r="B6" s="120" t="s">
        <v>193</v>
      </c>
      <c r="C6" s="104"/>
      <c r="D6" s="108" t="s">
        <v>558</v>
      </c>
      <c r="E6" s="133"/>
      <c r="F6" s="109" t="s">
        <v>411</v>
      </c>
      <c r="G6" s="106" t="s">
        <v>253</v>
      </c>
    </row>
    <row r="7" spans="2:7" ht="15.75" thickBot="1" x14ac:dyDescent="0.3">
      <c r="B7" s="120" t="s">
        <v>195</v>
      </c>
      <c r="C7" s="104"/>
      <c r="D7" s="97" t="s">
        <v>559</v>
      </c>
      <c r="E7" s="130"/>
      <c r="F7" s="93" t="s">
        <v>402</v>
      </c>
      <c r="G7" s="106"/>
    </row>
    <row r="8" spans="2:7" x14ac:dyDescent="0.25">
      <c r="B8" s="120" t="s">
        <v>197</v>
      </c>
      <c r="C8" s="104" t="s">
        <v>314</v>
      </c>
      <c r="D8" s="105" t="s">
        <v>296</v>
      </c>
      <c r="E8" s="128"/>
      <c r="F8" s="47" t="s">
        <v>168</v>
      </c>
      <c r="G8" s="106"/>
    </row>
    <row r="9" spans="2:7" x14ac:dyDescent="0.25">
      <c r="B9" s="120" t="s">
        <v>199</v>
      </c>
      <c r="C9" s="104" t="s">
        <v>315</v>
      </c>
      <c r="D9" s="105" t="s">
        <v>296</v>
      </c>
      <c r="E9" s="128"/>
      <c r="F9" s="47" t="s">
        <v>170</v>
      </c>
      <c r="G9" s="106"/>
    </row>
    <row r="10" spans="2:7" x14ac:dyDescent="0.25">
      <c r="B10" s="120" t="s">
        <v>201</v>
      </c>
      <c r="C10" s="104"/>
      <c r="D10" s="105" t="s">
        <v>296</v>
      </c>
      <c r="E10" s="128"/>
      <c r="F10" s="72" t="s">
        <v>218</v>
      </c>
      <c r="G10" s="106"/>
    </row>
    <row r="11" spans="2:7" x14ac:dyDescent="0.25">
      <c r="B11" s="120" t="s">
        <v>203</v>
      </c>
      <c r="C11" s="104"/>
      <c r="D11" s="105" t="s">
        <v>296</v>
      </c>
      <c r="E11" s="128"/>
      <c r="F11" s="72" t="s">
        <v>220</v>
      </c>
      <c r="G11" s="106"/>
    </row>
    <row r="12" spans="2:7" x14ac:dyDescent="0.25">
      <c r="B12" s="120" t="s">
        <v>205</v>
      </c>
      <c r="C12" s="104"/>
      <c r="D12" s="105" t="s">
        <v>296</v>
      </c>
      <c r="E12" s="128"/>
      <c r="F12" s="86" t="s">
        <v>175</v>
      </c>
      <c r="G12" s="106"/>
    </row>
    <row r="13" spans="2:7" x14ac:dyDescent="0.25">
      <c r="B13" s="120" t="s">
        <v>207</v>
      </c>
      <c r="C13" s="104"/>
      <c r="D13" s="105" t="s">
        <v>296</v>
      </c>
      <c r="E13" s="128"/>
      <c r="F13" s="47" t="s">
        <v>177</v>
      </c>
      <c r="G13" s="106"/>
    </row>
    <row r="14" spans="2:7" x14ac:dyDescent="0.25">
      <c r="B14" s="124" t="s">
        <v>209</v>
      </c>
      <c r="C14" s="104"/>
      <c r="D14" s="105" t="s">
        <v>296</v>
      </c>
      <c r="E14" s="128"/>
      <c r="F14" s="47" t="s">
        <v>179</v>
      </c>
      <c r="G14" s="106"/>
    </row>
    <row r="15" spans="2:7" ht="15.75" thickBot="1" x14ac:dyDescent="0.3">
      <c r="B15" s="124" t="s">
        <v>211</v>
      </c>
      <c r="C15" s="104"/>
      <c r="D15" s="105" t="s">
        <v>296</v>
      </c>
      <c r="E15" s="128"/>
      <c r="F15" s="72" t="s">
        <v>59</v>
      </c>
      <c r="G15" s="92"/>
    </row>
    <row r="16" spans="2:7" ht="15.75" thickBot="1" x14ac:dyDescent="0.3">
      <c r="B16" s="124" t="s">
        <v>213</v>
      </c>
      <c r="C16" s="99"/>
      <c r="D16" s="105" t="s">
        <v>296</v>
      </c>
      <c r="E16" s="130"/>
      <c r="F16" s="86" t="s">
        <v>61</v>
      </c>
      <c r="G16" s="106"/>
    </row>
    <row r="17" spans="2:7" x14ac:dyDescent="0.25">
      <c r="B17" s="124" t="s">
        <v>215</v>
      </c>
      <c r="C17" s="100" t="s">
        <v>316</v>
      </c>
      <c r="D17" s="105" t="s">
        <v>296</v>
      </c>
      <c r="E17" s="131"/>
      <c r="F17" s="86" t="s">
        <v>63</v>
      </c>
      <c r="G17" s="90"/>
    </row>
    <row r="18" spans="2:7" x14ac:dyDescent="0.25">
      <c r="C18"/>
      <c r="D18"/>
      <c r="E18"/>
    </row>
    <row r="19" spans="2:7" x14ac:dyDescent="0.25">
      <c r="C19"/>
      <c r="D19"/>
      <c r="E19"/>
    </row>
    <row r="20" spans="2:7" x14ac:dyDescent="0.25">
      <c r="C20"/>
      <c r="D20"/>
      <c r="E20"/>
    </row>
    <row r="21" spans="2:7" x14ac:dyDescent="0.25">
      <c r="C21"/>
      <c r="D21"/>
      <c r="E21"/>
    </row>
    <row r="22" spans="2:7" x14ac:dyDescent="0.25">
      <c r="C22"/>
      <c r="D22"/>
      <c r="E22"/>
    </row>
    <row r="23" spans="2:7" x14ac:dyDescent="0.25">
      <c r="C23"/>
      <c r="D23"/>
      <c r="E23"/>
    </row>
    <row r="24" spans="2:7" x14ac:dyDescent="0.25">
      <c r="C24"/>
      <c r="D24"/>
      <c r="E24"/>
    </row>
    <row r="25" spans="2:7" x14ac:dyDescent="0.25">
      <c r="C25"/>
      <c r="D25"/>
      <c r="E25"/>
    </row>
    <row r="26" spans="2:7" x14ac:dyDescent="0.25">
      <c r="C26"/>
      <c r="D26"/>
      <c r="E26"/>
    </row>
    <row r="27" spans="2:7" x14ac:dyDescent="0.25">
      <c r="C27"/>
      <c r="D27"/>
      <c r="E27"/>
    </row>
    <row r="28" spans="2:7" x14ac:dyDescent="0.25">
      <c r="C28"/>
      <c r="D28"/>
      <c r="E28"/>
    </row>
    <row r="29" spans="2:7" x14ac:dyDescent="0.25">
      <c r="C29"/>
      <c r="D29"/>
      <c r="E29"/>
    </row>
    <row r="30" spans="2:7" x14ac:dyDescent="0.25">
      <c r="C30"/>
      <c r="D30"/>
      <c r="E30"/>
    </row>
    <row r="31" spans="2:7" x14ac:dyDescent="0.25">
      <c r="C31"/>
      <c r="D31"/>
      <c r="E31"/>
    </row>
    <row r="32" spans="2:7" x14ac:dyDescent="0.25">
      <c r="C32"/>
      <c r="D32"/>
      <c r="E32"/>
    </row>
    <row r="33" spans="3:5" x14ac:dyDescent="0.25">
      <c r="C33"/>
      <c r="D33"/>
      <c r="E33"/>
    </row>
    <row r="34" spans="3:5" x14ac:dyDescent="0.25">
      <c r="C34"/>
      <c r="D34"/>
      <c r="E34"/>
    </row>
    <row r="35" spans="3:5" x14ac:dyDescent="0.25">
      <c r="C35"/>
      <c r="D35"/>
      <c r="E35"/>
    </row>
    <row r="36" spans="3:5" x14ac:dyDescent="0.25">
      <c r="C36"/>
      <c r="D36"/>
      <c r="E36"/>
    </row>
    <row r="37" spans="3:5" x14ac:dyDescent="0.25">
      <c r="C37"/>
      <c r="D37"/>
      <c r="E37"/>
    </row>
    <row r="38" spans="3:5" x14ac:dyDescent="0.25">
      <c r="C38"/>
      <c r="D38"/>
      <c r="E38"/>
    </row>
    <row r="39" spans="3:5" x14ac:dyDescent="0.25">
      <c r="C39"/>
      <c r="D39"/>
      <c r="E39"/>
    </row>
    <row r="40" spans="3:5" x14ac:dyDescent="0.25">
      <c r="C40"/>
      <c r="D40"/>
      <c r="E40"/>
    </row>
    <row r="41" spans="3:5" x14ac:dyDescent="0.25">
      <c r="C41"/>
      <c r="D41"/>
      <c r="E41"/>
    </row>
    <row r="42" spans="3:5" x14ac:dyDescent="0.25">
      <c r="C42"/>
      <c r="D42"/>
      <c r="E42"/>
    </row>
    <row r="43" spans="3:5" x14ac:dyDescent="0.25">
      <c r="C43"/>
      <c r="D43"/>
      <c r="E43"/>
    </row>
    <row r="44" spans="3:5" x14ac:dyDescent="0.25">
      <c r="C44"/>
      <c r="D44"/>
      <c r="E44"/>
    </row>
    <row r="45" spans="3:5" x14ac:dyDescent="0.25">
      <c r="C45"/>
      <c r="D45"/>
      <c r="E45"/>
    </row>
    <row r="46" spans="3:5" x14ac:dyDescent="0.25">
      <c r="C46"/>
      <c r="D46"/>
      <c r="E46"/>
    </row>
    <row r="47" spans="3:5" x14ac:dyDescent="0.25">
      <c r="C47"/>
      <c r="D47"/>
      <c r="E47"/>
    </row>
    <row r="48" spans="3:5" x14ac:dyDescent="0.25">
      <c r="C48"/>
      <c r="D48"/>
      <c r="E48"/>
    </row>
    <row r="49" spans="3:5" x14ac:dyDescent="0.25">
      <c r="C49"/>
      <c r="D49"/>
      <c r="E49"/>
    </row>
    <row r="50" spans="3:5" x14ac:dyDescent="0.25">
      <c r="C50"/>
      <c r="D50"/>
      <c r="E50"/>
    </row>
    <row r="51" spans="3:5" x14ac:dyDescent="0.25">
      <c r="C51"/>
      <c r="D51"/>
      <c r="E51"/>
    </row>
    <row r="52" spans="3:5" x14ac:dyDescent="0.25">
      <c r="C52"/>
      <c r="D52"/>
      <c r="E52"/>
    </row>
    <row r="53" spans="3:5" x14ac:dyDescent="0.25">
      <c r="C53"/>
      <c r="D53"/>
      <c r="E53"/>
    </row>
    <row r="54" spans="3:5" x14ac:dyDescent="0.25">
      <c r="C54"/>
      <c r="D54"/>
      <c r="E54"/>
    </row>
    <row r="55" spans="3:5" x14ac:dyDescent="0.25">
      <c r="C55"/>
      <c r="D55"/>
      <c r="E55"/>
    </row>
    <row r="56" spans="3:5" x14ac:dyDescent="0.25">
      <c r="C56"/>
      <c r="D56"/>
      <c r="E56"/>
    </row>
    <row r="57" spans="3:5" x14ac:dyDescent="0.25">
      <c r="C57"/>
      <c r="D57"/>
      <c r="E57"/>
    </row>
    <row r="58" spans="3:5" x14ac:dyDescent="0.25">
      <c r="C58"/>
      <c r="D58"/>
      <c r="E58"/>
    </row>
    <row r="59" spans="3:5" x14ac:dyDescent="0.25">
      <c r="C59"/>
      <c r="D59"/>
      <c r="E59"/>
    </row>
    <row r="60" spans="3:5" x14ac:dyDescent="0.25">
      <c r="C60"/>
      <c r="D60"/>
      <c r="E60"/>
    </row>
    <row r="61" spans="3:5" x14ac:dyDescent="0.25">
      <c r="C61"/>
      <c r="D61"/>
      <c r="E61"/>
    </row>
    <row r="62" spans="3:5" x14ac:dyDescent="0.25">
      <c r="C62"/>
      <c r="D62"/>
      <c r="E62"/>
    </row>
    <row r="63" spans="3:5" x14ac:dyDescent="0.25">
      <c r="C63"/>
      <c r="D63"/>
      <c r="E63"/>
    </row>
    <row r="64" spans="3:5" x14ac:dyDescent="0.25">
      <c r="C64"/>
      <c r="D64"/>
      <c r="E64"/>
    </row>
    <row r="65" spans="3:5" x14ac:dyDescent="0.25">
      <c r="C65"/>
      <c r="D65"/>
      <c r="E65"/>
    </row>
    <row r="66" spans="3:5" x14ac:dyDescent="0.25">
      <c r="C66"/>
      <c r="D66"/>
      <c r="E66"/>
    </row>
    <row r="67" spans="3:5" x14ac:dyDescent="0.25">
      <c r="C67"/>
      <c r="D67"/>
      <c r="E67"/>
    </row>
    <row r="68" spans="3:5" x14ac:dyDescent="0.25">
      <c r="C68"/>
      <c r="D68"/>
      <c r="E68"/>
    </row>
    <row r="69" spans="3:5" x14ac:dyDescent="0.25">
      <c r="C69"/>
      <c r="D69"/>
      <c r="E69"/>
    </row>
    <row r="70" spans="3:5" x14ac:dyDescent="0.25">
      <c r="C70"/>
      <c r="D70"/>
      <c r="E70"/>
    </row>
    <row r="71" spans="3:5" x14ac:dyDescent="0.25">
      <c r="C71"/>
      <c r="D71"/>
      <c r="E71"/>
    </row>
    <row r="72" spans="3:5" x14ac:dyDescent="0.25">
      <c r="C72"/>
      <c r="D72"/>
      <c r="E72"/>
    </row>
    <row r="73" spans="3:5" x14ac:dyDescent="0.25">
      <c r="C73"/>
      <c r="D73"/>
      <c r="E73"/>
    </row>
    <row r="74" spans="3:5" x14ac:dyDescent="0.25">
      <c r="C74"/>
      <c r="D74"/>
      <c r="E74"/>
    </row>
    <row r="75" spans="3:5" x14ac:dyDescent="0.25">
      <c r="C75"/>
      <c r="D75"/>
      <c r="E75"/>
    </row>
    <row r="76" spans="3:5" x14ac:dyDescent="0.25">
      <c r="C76"/>
      <c r="D76"/>
      <c r="E76"/>
    </row>
    <row r="77" spans="3:5" x14ac:dyDescent="0.25">
      <c r="C77"/>
      <c r="D77"/>
      <c r="E77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31"/>
  <sheetViews>
    <sheetView topLeftCell="A4" zoomScale="110" zoomScaleNormal="110" workbookViewId="0">
      <selection activeCell="G23" sqref="G23:G27"/>
    </sheetView>
  </sheetViews>
  <sheetFormatPr baseColWidth="10" defaultRowHeight="15" x14ac:dyDescent="0.25"/>
  <cols>
    <col min="2" max="2" width="5.7109375" customWidth="1"/>
    <col min="3" max="3" width="5.5703125" customWidth="1"/>
    <col min="4" max="4" width="48.5703125" bestFit="1" customWidth="1"/>
    <col min="5" max="5" width="7" customWidth="1"/>
    <col min="6" max="6" width="6.140625" customWidth="1"/>
    <col min="7" max="7" width="50.5703125" customWidth="1"/>
    <col min="8" max="8" width="10.85546875" customWidth="1"/>
  </cols>
  <sheetData>
    <row r="1" spans="2:14" x14ac:dyDescent="0.25">
      <c r="B1" s="120" t="s">
        <v>183</v>
      </c>
      <c r="C1" s="112" t="s">
        <v>309</v>
      </c>
      <c r="D1" s="113"/>
      <c r="E1" s="120" t="s">
        <v>183</v>
      </c>
      <c r="F1" s="112" t="s">
        <v>309</v>
      </c>
      <c r="G1" s="114" t="s">
        <v>549</v>
      </c>
      <c r="H1" s="115" t="s">
        <v>253</v>
      </c>
      <c r="M1" s="183">
        <f>+M2*0.16</f>
        <v>2482.7586206896553</v>
      </c>
      <c r="N1" s="186">
        <f>+N2*0.08</f>
        <v>1440</v>
      </c>
    </row>
    <row r="2" spans="2:14" x14ac:dyDescent="0.25">
      <c r="B2" s="120" t="s">
        <v>185</v>
      </c>
      <c r="C2" s="104" t="s">
        <v>310</v>
      </c>
      <c r="D2" s="105"/>
      <c r="E2" s="120" t="s">
        <v>185</v>
      </c>
      <c r="F2" s="104" t="s">
        <v>310</v>
      </c>
      <c r="G2" s="114" t="s">
        <v>550</v>
      </c>
      <c r="H2" s="106" t="s">
        <v>253</v>
      </c>
      <c r="K2" s="182">
        <v>18000</v>
      </c>
      <c r="L2" s="178">
        <f>+K2/K4</f>
        <v>0.6428571428571429</v>
      </c>
      <c r="M2" s="183">
        <f>+K2/1.16</f>
        <v>15517.241379310346</v>
      </c>
      <c r="N2" s="182">
        <f>+K2</f>
        <v>18000</v>
      </c>
    </row>
    <row r="3" spans="2:14" x14ac:dyDescent="0.25">
      <c r="B3" s="120" t="s">
        <v>187</v>
      </c>
      <c r="C3" s="104" t="s">
        <v>311</v>
      </c>
      <c r="D3" s="105"/>
      <c r="E3" s="120" t="s">
        <v>187</v>
      </c>
      <c r="F3" s="104" t="s">
        <v>311</v>
      </c>
      <c r="G3" s="114" t="s">
        <v>551</v>
      </c>
      <c r="H3" s="106" t="s">
        <v>253</v>
      </c>
      <c r="K3" s="184">
        <v>10000</v>
      </c>
      <c r="L3" s="180">
        <f>+K3/K4</f>
        <v>0.35714285714285715</v>
      </c>
      <c r="M3" s="184">
        <f>+K3*0.16</f>
        <v>1600</v>
      </c>
      <c r="N3" s="184">
        <f>+K3+M3</f>
        <v>11600</v>
      </c>
    </row>
    <row r="4" spans="2:14" x14ac:dyDescent="0.25">
      <c r="B4" s="120" t="s">
        <v>189</v>
      </c>
      <c r="C4" s="104"/>
      <c r="D4" s="105"/>
      <c r="E4" s="120" t="s">
        <v>189</v>
      </c>
      <c r="F4" s="104" t="s">
        <v>347</v>
      </c>
      <c r="G4" s="85" t="s">
        <v>584</v>
      </c>
      <c r="H4" s="106" t="s">
        <v>253</v>
      </c>
      <c r="K4" s="182">
        <f>SUM(K2:K3)</f>
        <v>28000</v>
      </c>
      <c r="L4" s="178"/>
      <c r="M4" s="182"/>
      <c r="N4" s="182">
        <f>SUM(N2:N3)</f>
        <v>29600</v>
      </c>
    </row>
    <row r="5" spans="2:14" x14ac:dyDescent="0.25">
      <c r="B5" s="120" t="s">
        <v>191</v>
      </c>
      <c r="C5" s="104"/>
      <c r="D5" s="105"/>
      <c r="E5" s="120" t="s">
        <v>191</v>
      </c>
      <c r="F5" s="104" t="s">
        <v>342</v>
      </c>
      <c r="G5" s="85" t="s">
        <v>552</v>
      </c>
      <c r="H5" s="106" t="s">
        <v>253</v>
      </c>
      <c r="K5" s="182"/>
      <c r="M5" s="182"/>
      <c r="N5" s="182"/>
    </row>
    <row r="6" spans="2:14" x14ac:dyDescent="0.25">
      <c r="B6" s="120" t="s">
        <v>193</v>
      </c>
      <c r="C6" s="104"/>
      <c r="D6" s="187" t="s">
        <v>580</v>
      </c>
      <c r="E6" s="120" t="s">
        <v>193</v>
      </c>
      <c r="F6" s="190" t="s">
        <v>303</v>
      </c>
      <c r="G6" s="188" t="s">
        <v>577</v>
      </c>
      <c r="H6" s="106" t="s">
        <v>253</v>
      </c>
      <c r="K6" s="182"/>
      <c r="M6" s="182"/>
      <c r="N6" s="182"/>
    </row>
    <row r="7" spans="2:14" x14ac:dyDescent="0.25">
      <c r="B7" s="120" t="s">
        <v>195</v>
      </c>
      <c r="C7" s="104"/>
      <c r="D7" s="105"/>
      <c r="E7" s="120" t="s">
        <v>195</v>
      </c>
      <c r="F7" s="104" t="s">
        <v>306</v>
      </c>
      <c r="G7" s="85" t="s">
        <v>397</v>
      </c>
      <c r="H7" s="106" t="s">
        <v>253</v>
      </c>
      <c r="K7" s="182"/>
      <c r="M7" s="182"/>
      <c r="N7" s="182"/>
    </row>
    <row r="8" spans="2:14" x14ac:dyDescent="0.25">
      <c r="B8" s="120" t="s">
        <v>197</v>
      </c>
      <c r="C8" s="104"/>
      <c r="D8" s="187" t="s">
        <v>580</v>
      </c>
      <c r="E8" s="120" t="s">
        <v>197</v>
      </c>
      <c r="F8" s="104"/>
      <c r="G8" s="191" t="s">
        <v>578</v>
      </c>
      <c r="H8" s="106"/>
      <c r="K8" s="182"/>
      <c r="M8" s="182"/>
      <c r="N8" s="182"/>
    </row>
    <row r="9" spans="2:14" x14ac:dyDescent="0.25">
      <c r="B9" s="120" t="s">
        <v>199</v>
      </c>
      <c r="C9" s="104"/>
      <c r="D9" s="105"/>
      <c r="E9" s="120" t="s">
        <v>199</v>
      </c>
      <c r="F9" s="104" t="s">
        <v>348</v>
      </c>
      <c r="G9" s="85" t="s">
        <v>579</v>
      </c>
      <c r="H9" s="106" t="s">
        <v>253</v>
      </c>
      <c r="K9" s="182"/>
      <c r="M9" s="182"/>
      <c r="N9" s="182"/>
    </row>
    <row r="10" spans="2:14" x14ac:dyDescent="0.25">
      <c r="B10" s="120" t="s">
        <v>201</v>
      </c>
      <c r="C10" s="104"/>
      <c r="D10" s="105" t="s">
        <v>560</v>
      </c>
      <c r="E10" s="120" t="s">
        <v>201</v>
      </c>
      <c r="F10" s="104"/>
      <c r="G10" s="191" t="s">
        <v>553</v>
      </c>
      <c r="H10" s="106"/>
      <c r="K10" s="182"/>
      <c r="M10" s="182"/>
      <c r="N10" s="182"/>
    </row>
    <row r="11" spans="2:14" x14ac:dyDescent="0.25">
      <c r="B11" s="120" t="s">
        <v>203</v>
      </c>
      <c r="C11" s="104"/>
      <c r="D11" s="187" t="s">
        <v>581</v>
      </c>
      <c r="E11" s="120" t="s">
        <v>203</v>
      </c>
      <c r="F11" s="104"/>
      <c r="G11" s="191" t="s">
        <v>186</v>
      </c>
      <c r="H11" s="106"/>
      <c r="K11" s="184">
        <v>12000</v>
      </c>
      <c r="L11" s="179"/>
      <c r="M11" s="184">
        <f>+K11*0.16</f>
        <v>1920</v>
      </c>
      <c r="N11" s="184">
        <f>+K11+M11</f>
        <v>13920</v>
      </c>
    </row>
    <row r="12" spans="2:14" x14ac:dyDescent="0.25">
      <c r="B12" s="120" t="s">
        <v>205</v>
      </c>
      <c r="C12" s="104"/>
      <c r="D12" s="105" t="s">
        <v>582</v>
      </c>
      <c r="E12" s="120" t="s">
        <v>205</v>
      </c>
      <c r="F12" s="104"/>
      <c r="G12" s="191" t="s">
        <v>555</v>
      </c>
      <c r="H12" s="106"/>
      <c r="M12" s="186"/>
    </row>
    <row r="13" spans="2:14" x14ac:dyDescent="0.25">
      <c r="B13" s="120" t="s">
        <v>207</v>
      </c>
      <c r="C13" s="104"/>
      <c r="D13" s="105" t="s">
        <v>583</v>
      </c>
      <c r="E13" s="120" t="s">
        <v>207</v>
      </c>
      <c r="F13" s="104"/>
      <c r="G13" s="191" t="s">
        <v>554</v>
      </c>
      <c r="H13" s="106"/>
      <c r="K13" s="182">
        <f>+M11</f>
        <v>1920</v>
      </c>
    </row>
    <row r="14" spans="2:14" x14ac:dyDescent="0.25">
      <c r="B14" s="120" t="s">
        <v>209</v>
      </c>
      <c r="C14" s="104"/>
      <c r="D14" s="105" t="s">
        <v>585</v>
      </c>
      <c r="E14" s="120" t="s">
        <v>209</v>
      </c>
      <c r="F14" s="104" t="s">
        <v>305</v>
      </c>
      <c r="G14" s="85" t="s">
        <v>556</v>
      </c>
      <c r="H14" s="106" t="s">
        <v>253</v>
      </c>
      <c r="K14" s="181">
        <f>+L3</f>
        <v>0.35714285714285715</v>
      </c>
      <c r="L14" s="177"/>
    </row>
    <row r="15" spans="2:14" ht="15.75" thickBot="1" x14ac:dyDescent="0.3">
      <c r="B15" s="120"/>
      <c r="C15" s="104"/>
      <c r="D15" s="105" t="s">
        <v>586</v>
      </c>
      <c r="E15" s="120" t="s">
        <v>211</v>
      </c>
      <c r="F15" s="104"/>
      <c r="G15" s="163" t="s">
        <v>411</v>
      </c>
      <c r="H15" s="106"/>
      <c r="K15" s="181"/>
      <c r="L15" s="177"/>
    </row>
    <row r="16" spans="2:14" x14ac:dyDescent="0.25">
      <c r="B16" s="120"/>
      <c r="C16" s="104"/>
      <c r="D16" s="187" t="s">
        <v>587</v>
      </c>
      <c r="E16" s="120" t="s">
        <v>213</v>
      </c>
      <c r="F16" s="104"/>
      <c r="G16" s="148" t="s">
        <v>525</v>
      </c>
      <c r="H16" s="106"/>
      <c r="K16" s="181"/>
      <c r="L16" s="177"/>
    </row>
    <row r="17" spans="2:14" ht="15.75" thickBot="1" x14ac:dyDescent="0.3">
      <c r="B17" s="120" t="s">
        <v>211</v>
      </c>
      <c r="C17" s="104"/>
      <c r="D17" s="105" t="s">
        <v>589</v>
      </c>
      <c r="E17" s="120" t="s">
        <v>215</v>
      </c>
      <c r="F17" s="104"/>
      <c r="G17" s="86" t="s">
        <v>557</v>
      </c>
      <c r="H17" s="106"/>
      <c r="I17" s="189">
        <v>38</v>
      </c>
      <c r="K17" s="185">
        <f>+K13*K14</f>
        <v>685.71428571428578</v>
      </c>
      <c r="L17" s="177"/>
    </row>
    <row r="18" spans="2:14" ht="15.75" thickTop="1" x14ac:dyDescent="0.25">
      <c r="B18" s="120" t="s">
        <v>213</v>
      </c>
      <c r="C18" s="104"/>
      <c r="D18" s="105" t="s">
        <v>296</v>
      </c>
      <c r="E18" s="120" t="s">
        <v>216</v>
      </c>
      <c r="F18" s="104"/>
      <c r="G18" s="47" t="s">
        <v>168</v>
      </c>
      <c r="H18" s="106"/>
      <c r="I18" s="189">
        <v>39</v>
      </c>
      <c r="K18" s="182"/>
    </row>
    <row r="19" spans="2:14" x14ac:dyDescent="0.25">
      <c r="B19" s="120" t="s">
        <v>215</v>
      </c>
      <c r="C19" s="104"/>
      <c r="D19" s="105" t="s">
        <v>296</v>
      </c>
      <c r="E19" s="120" t="s">
        <v>217</v>
      </c>
      <c r="F19" s="104"/>
      <c r="G19" s="47" t="s">
        <v>170</v>
      </c>
      <c r="H19" s="106"/>
      <c r="I19" s="189">
        <v>40</v>
      </c>
      <c r="K19" s="182">
        <f>+M3</f>
        <v>1600</v>
      </c>
    </row>
    <row r="20" spans="2:14" x14ac:dyDescent="0.25">
      <c r="B20" s="120" t="s">
        <v>216</v>
      </c>
      <c r="C20" s="104"/>
      <c r="D20" s="105" t="s">
        <v>296</v>
      </c>
      <c r="E20" s="120" t="s">
        <v>219</v>
      </c>
      <c r="F20" s="104"/>
      <c r="G20" s="72" t="s">
        <v>83</v>
      </c>
      <c r="H20" s="106"/>
      <c r="I20" s="189">
        <v>41</v>
      </c>
      <c r="K20" s="182">
        <f>+K17</f>
        <v>685.71428571428578</v>
      </c>
    </row>
    <row r="21" spans="2:14" ht="15.75" thickBot="1" x14ac:dyDescent="0.3">
      <c r="B21" s="120" t="s">
        <v>217</v>
      </c>
      <c r="C21" s="104"/>
      <c r="D21" s="105" t="s">
        <v>296</v>
      </c>
      <c r="E21" s="120" t="s">
        <v>221</v>
      </c>
      <c r="F21" s="104"/>
      <c r="G21" s="72" t="s">
        <v>220</v>
      </c>
      <c r="H21" s="106"/>
      <c r="I21" s="189">
        <v>42</v>
      </c>
      <c r="K21" s="185">
        <f>+K19-K20</f>
        <v>914.28571428571422</v>
      </c>
    </row>
    <row r="22" spans="2:14" ht="15.75" thickTop="1" x14ac:dyDescent="0.25">
      <c r="B22" s="120" t="s">
        <v>219</v>
      </c>
      <c r="C22" s="104"/>
      <c r="D22" s="105" t="s">
        <v>296</v>
      </c>
      <c r="E22" s="120" t="s">
        <v>222</v>
      </c>
      <c r="F22" s="104"/>
      <c r="G22" s="86" t="s">
        <v>175</v>
      </c>
      <c r="H22" s="106"/>
      <c r="I22" s="189">
        <v>43</v>
      </c>
    </row>
    <row r="23" spans="2:14" x14ac:dyDescent="0.25">
      <c r="B23" s="120" t="s">
        <v>221</v>
      </c>
      <c r="C23" s="104"/>
      <c r="D23" s="105" t="s">
        <v>296</v>
      </c>
      <c r="E23" s="120" t="s">
        <v>223</v>
      </c>
      <c r="F23" s="104"/>
      <c r="G23" s="47" t="s">
        <v>177</v>
      </c>
      <c r="H23" s="106"/>
      <c r="I23" s="189">
        <v>44</v>
      </c>
    </row>
    <row r="24" spans="2:14" x14ac:dyDescent="0.25">
      <c r="B24" s="120" t="s">
        <v>222</v>
      </c>
      <c r="C24" s="104"/>
      <c r="D24" s="105" t="s">
        <v>296</v>
      </c>
      <c r="E24" s="120" t="s">
        <v>224</v>
      </c>
      <c r="F24" s="104"/>
      <c r="G24" s="47" t="s">
        <v>179</v>
      </c>
      <c r="H24" s="106"/>
      <c r="I24" s="189">
        <v>45</v>
      </c>
    </row>
    <row r="25" spans="2:14" x14ac:dyDescent="0.25">
      <c r="B25" s="120" t="s">
        <v>223</v>
      </c>
      <c r="C25" s="104"/>
      <c r="D25" s="105" t="s">
        <v>296</v>
      </c>
      <c r="E25" s="120" t="s">
        <v>225</v>
      </c>
      <c r="F25" s="104"/>
      <c r="G25" s="72" t="s">
        <v>59</v>
      </c>
      <c r="H25" s="106"/>
      <c r="I25" s="189">
        <v>46</v>
      </c>
    </row>
    <row r="26" spans="2:14" x14ac:dyDescent="0.25">
      <c r="B26" s="120" t="s">
        <v>224</v>
      </c>
      <c r="C26" s="104"/>
      <c r="D26" s="105" t="s">
        <v>296</v>
      </c>
      <c r="E26" s="120" t="s">
        <v>226</v>
      </c>
      <c r="F26" s="104"/>
      <c r="G26" s="86" t="s">
        <v>61</v>
      </c>
      <c r="H26" s="106"/>
      <c r="I26" s="189">
        <v>47</v>
      </c>
    </row>
    <row r="27" spans="2:14" x14ac:dyDescent="0.25">
      <c r="B27" s="120" t="s">
        <v>225</v>
      </c>
      <c r="C27" s="104"/>
      <c r="D27" s="105" t="s">
        <v>296</v>
      </c>
      <c r="E27" s="120" t="s">
        <v>396</v>
      </c>
      <c r="F27" s="104"/>
      <c r="G27" s="86" t="s">
        <v>63</v>
      </c>
      <c r="H27" s="106"/>
      <c r="I27" s="189">
        <v>48</v>
      </c>
    </row>
    <row r="30" spans="2:14" ht="23.25" x14ac:dyDescent="0.35">
      <c r="G30" s="175" t="s">
        <v>575</v>
      </c>
      <c r="H30" s="176"/>
      <c r="I30" s="174"/>
      <c r="J30" s="174"/>
      <c r="K30" s="174"/>
      <c r="L30" s="174"/>
      <c r="M30" s="174"/>
      <c r="N30" s="174"/>
    </row>
    <row r="31" spans="2:14" ht="23.25" x14ac:dyDescent="0.35">
      <c r="G31" s="175" t="s">
        <v>576</v>
      </c>
      <c r="H31" s="174"/>
      <c r="I31" s="174"/>
      <c r="J31" s="174"/>
      <c r="K31" s="174"/>
      <c r="L31" s="174"/>
      <c r="M31" s="174"/>
      <c r="N31" s="174"/>
    </row>
  </sheetData>
  <pageMargins left="0.7" right="0.7" top="0.75" bottom="0.75" header="0.3" footer="0.3"/>
  <pageSetup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"/>
  <sheetViews>
    <sheetView tabSelected="1" zoomScale="150" zoomScaleNormal="150" workbookViewId="0">
      <selection activeCell="G5" sqref="G5"/>
    </sheetView>
  </sheetViews>
  <sheetFormatPr baseColWidth="10" defaultRowHeight="15" x14ac:dyDescent="0.25"/>
  <sheetData>
    <row r="1" spans="1:6" x14ac:dyDescent="0.25">
      <c r="A1" t="s">
        <v>664</v>
      </c>
      <c r="B1">
        <v>4</v>
      </c>
      <c r="C1" t="s">
        <v>665</v>
      </c>
    </row>
    <row r="3" spans="1:6" x14ac:dyDescent="0.25">
      <c r="A3" t="s">
        <v>666</v>
      </c>
      <c r="B3">
        <v>52</v>
      </c>
      <c r="C3" s="245" t="s">
        <v>674</v>
      </c>
      <c r="D3">
        <v>55</v>
      </c>
    </row>
    <row r="4" spans="1:6" x14ac:dyDescent="0.25">
      <c r="A4" t="s">
        <v>667</v>
      </c>
      <c r="B4">
        <v>63</v>
      </c>
      <c r="C4" s="245" t="s">
        <v>681</v>
      </c>
      <c r="F4" s="275">
        <v>67383.67</v>
      </c>
    </row>
    <row r="5" spans="1:6" x14ac:dyDescent="0.25">
      <c r="A5" t="s">
        <v>668</v>
      </c>
      <c r="B5">
        <v>51</v>
      </c>
      <c r="C5" s="245" t="s">
        <v>678</v>
      </c>
      <c r="D5">
        <v>53</v>
      </c>
      <c r="F5">
        <v>1267383.67</v>
      </c>
    </row>
    <row r="6" spans="1:6" x14ac:dyDescent="0.25">
      <c r="A6" t="s">
        <v>669</v>
      </c>
      <c r="B6">
        <v>25</v>
      </c>
      <c r="C6" s="245" t="s">
        <v>675</v>
      </c>
      <c r="D6">
        <v>35</v>
      </c>
    </row>
    <row r="7" spans="1:6" x14ac:dyDescent="0.25">
      <c r="A7" t="s">
        <v>669</v>
      </c>
      <c r="B7">
        <v>32</v>
      </c>
      <c r="C7" s="245"/>
    </row>
    <row r="8" spans="1:6" x14ac:dyDescent="0.25">
      <c r="A8" t="s">
        <v>670</v>
      </c>
      <c r="B8">
        <v>25</v>
      </c>
      <c r="C8" s="245" t="s">
        <v>680</v>
      </c>
    </row>
    <row r="9" spans="1:6" x14ac:dyDescent="0.25">
      <c r="A9" t="s">
        <v>670</v>
      </c>
      <c r="B9">
        <v>32</v>
      </c>
      <c r="C9" s="245"/>
      <c r="D9">
        <v>35</v>
      </c>
    </row>
    <row r="10" spans="1:6" x14ac:dyDescent="0.25">
      <c r="A10" t="s">
        <v>671</v>
      </c>
      <c r="B10">
        <v>14</v>
      </c>
      <c r="C10" s="245" t="s">
        <v>679</v>
      </c>
      <c r="D10">
        <v>16</v>
      </c>
    </row>
    <row r="11" spans="1:6" x14ac:dyDescent="0.25">
      <c r="A11" t="s">
        <v>672</v>
      </c>
      <c r="B11">
        <v>11</v>
      </c>
      <c r="C11" s="245" t="s">
        <v>676</v>
      </c>
      <c r="D11">
        <v>13</v>
      </c>
    </row>
    <row r="12" spans="1:6" x14ac:dyDescent="0.25">
      <c r="A12" t="s">
        <v>673</v>
      </c>
      <c r="B12">
        <v>11</v>
      </c>
      <c r="C12" s="245" t="s">
        <v>677</v>
      </c>
      <c r="D12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6352A-C30E-4FA2-BEF1-5CC43B7B90A8}">
  <dimension ref="A1:C20"/>
  <sheetViews>
    <sheetView showGridLines="0" zoomScale="130" zoomScaleNormal="130" workbookViewId="0">
      <selection activeCell="C9" sqref="C9"/>
    </sheetView>
  </sheetViews>
  <sheetFormatPr baseColWidth="10" defaultRowHeight="15" x14ac:dyDescent="0.25"/>
  <cols>
    <col min="1" max="1" width="9.5703125" customWidth="1"/>
    <col min="2" max="2" width="12" bestFit="1" customWidth="1"/>
    <col min="3" max="3" width="43.42578125" bestFit="1" customWidth="1"/>
  </cols>
  <sheetData>
    <row r="1" spans="1:3" x14ac:dyDescent="0.25">
      <c r="B1" s="242">
        <v>44562</v>
      </c>
    </row>
    <row r="2" spans="1:3" x14ac:dyDescent="0.25">
      <c r="A2" s="212" t="s">
        <v>648</v>
      </c>
      <c r="B2" s="246">
        <v>16074</v>
      </c>
      <c r="C2" s="241" t="s">
        <v>644</v>
      </c>
    </row>
    <row r="3" spans="1:3" x14ac:dyDescent="0.25">
      <c r="A3" s="212" t="s">
        <v>649</v>
      </c>
      <c r="B3" s="247">
        <v>2.5000000000000001E-2</v>
      </c>
      <c r="C3" s="28" t="s">
        <v>645</v>
      </c>
    </row>
    <row r="4" spans="1:3" x14ac:dyDescent="0.25">
      <c r="A4" s="212" t="s">
        <v>650</v>
      </c>
      <c r="B4" s="255">
        <f>+B2*B3</f>
        <v>401.85</v>
      </c>
      <c r="C4" s="241" t="s">
        <v>646</v>
      </c>
    </row>
    <row r="5" spans="1:3" x14ac:dyDescent="0.25">
      <c r="A5" s="212" t="s">
        <v>651</v>
      </c>
      <c r="B5" s="248">
        <v>124.571</v>
      </c>
      <c r="C5" s="28" t="s">
        <v>660</v>
      </c>
    </row>
    <row r="6" spans="1:3" x14ac:dyDescent="0.25">
      <c r="A6" s="212" t="s">
        <v>652</v>
      </c>
      <c r="B6" s="248">
        <v>118.002</v>
      </c>
      <c r="C6" s="28" t="s">
        <v>661</v>
      </c>
    </row>
    <row r="7" spans="1:3" x14ac:dyDescent="0.25">
      <c r="A7" s="212" t="s">
        <v>653</v>
      </c>
      <c r="B7" s="249">
        <f>+B5/B6</f>
        <v>1.055668547990712</v>
      </c>
      <c r="C7" s="28" t="s">
        <v>218</v>
      </c>
    </row>
    <row r="8" spans="1:3" x14ac:dyDescent="0.25">
      <c r="A8" s="212" t="s">
        <v>654</v>
      </c>
      <c r="B8" s="257">
        <f>+B4*B7</f>
        <v>424.22040601006762</v>
      </c>
      <c r="C8" s="241" t="s">
        <v>662</v>
      </c>
    </row>
    <row r="9" spans="1:3" x14ac:dyDescent="0.25">
      <c r="A9" s="212"/>
      <c r="B9" s="250">
        <f>+B4</f>
        <v>401.85</v>
      </c>
      <c r="C9" s="241" t="s">
        <v>663</v>
      </c>
    </row>
    <row r="10" spans="1:3" x14ac:dyDescent="0.25">
      <c r="A10" s="212"/>
      <c r="B10" s="250">
        <f>+B8-B9</f>
        <v>22.370406010067597</v>
      </c>
      <c r="C10" s="241" t="s">
        <v>647</v>
      </c>
    </row>
    <row r="11" spans="1:3" x14ac:dyDescent="0.25">
      <c r="A11" s="212" t="s">
        <v>655</v>
      </c>
      <c r="B11" s="251">
        <v>1.47E-2</v>
      </c>
      <c r="C11" s="28" t="s">
        <v>177</v>
      </c>
    </row>
    <row r="12" spans="1:3" x14ac:dyDescent="0.25">
      <c r="A12" s="212" t="s">
        <v>656</v>
      </c>
      <c r="B12" s="252">
        <v>9</v>
      </c>
      <c r="C12" s="28" t="s">
        <v>179</v>
      </c>
    </row>
    <row r="13" spans="1:3" x14ac:dyDescent="0.25">
      <c r="A13" s="212" t="s">
        <v>657</v>
      </c>
      <c r="B13" s="253">
        <f>+B12*B11</f>
        <v>0.1323</v>
      </c>
      <c r="C13" s="28" t="s">
        <v>59</v>
      </c>
    </row>
    <row r="14" spans="1:3" x14ac:dyDescent="0.25">
      <c r="A14" s="212" t="s">
        <v>658</v>
      </c>
      <c r="B14" s="256">
        <f>+B4*B13</f>
        <v>53.164755000000007</v>
      </c>
      <c r="C14" s="28" t="s">
        <v>61</v>
      </c>
    </row>
    <row r="15" spans="1:3" x14ac:dyDescent="0.25">
      <c r="A15" s="212" t="s">
        <v>659</v>
      </c>
      <c r="B15" s="254">
        <f>+B4+B10+B14</f>
        <v>477.38516101006763</v>
      </c>
      <c r="C15" s="241" t="s">
        <v>63</v>
      </c>
    </row>
    <row r="17" spans="2:2" x14ac:dyDescent="0.25">
      <c r="B17" s="243">
        <f>+B4</f>
        <v>401.85</v>
      </c>
    </row>
    <row r="18" spans="2:2" x14ac:dyDescent="0.25">
      <c r="B18" s="244">
        <f>+B10</f>
        <v>22.370406010067597</v>
      </c>
    </row>
    <row r="19" spans="2:2" x14ac:dyDescent="0.25">
      <c r="B19" s="186">
        <f>+B14</f>
        <v>53.164755000000007</v>
      </c>
    </row>
    <row r="20" spans="2:2" x14ac:dyDescent="0.25">
      <c r="B20" s="186">
        <f>+B17+B18+B19</f>
        <v>477.38516101006763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CAL_ISR_2012</vt:lpstr>
      <vt:lpstr>IETU</vt:lpstr>
      <vt:lpstr>IVA Moral-Emp-profes-Intermed</vt:lpstr>
      <vt:lpstr>IVA Moral</vt:lpstr>
      <vt:lpstr>IVA Arrendamiento</vt:lpstr>
      <vt:lpstr>IVA RIF</vt:lpstr>
      <vt:lpstr>Hoja1</vt:lpstr>
      <vt:lpstr>Imp hospedaje 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lupita.origel</dc:creator>
  <cp:lastModifiedBy>Dmakes</cp:lastModifiedBy>
  <cp:lastPrinted>2013-08-23T16:04:17Z</cp:lastPrinted>
  <dcterms:created xsi:type="dcterms:W3CDTF">2012-06-14T01:53:54Z</dcterms:created>
  <dcterms:modified xsi:type="dcterms:W3CDTF">2023-01-03T19:41:48Z</dcterms:modified>
</cp:coreProperties>
</file>