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tax\reportes\"/>
    </mc:Choice>
  </mc:AlternateContent>
  <xr:revisionPtr revIDLastSave="0" documentId="13_ncr:1_{DEB4AF1F-0E62-43B3-B84A-E22BC164B6DB}" xr6:coauthVersionLast="47" xr6:coauthVersionMax="47" xr10:uidLastSave="{00000000-0000-0000-0000-000000000000}"/>
  <bookViews>
    <workbookView xWindow="-120" yWindow="-120" windowWidth="24240" windowHeight="13140" xr2:uid="{FBB98AF2-431E-4F5B-9F5C-FA07346B18A9}"/>
  </bookViews>
  <sheets>
    <sheet name="datos" sheetId="1" r:id="rId1"/>
  </sheets>
  <externalReferences>
    <externalReference r:id="rId2"/>
    <externalReference r:id="rId3"/>
  </externalReferences>
  <definedNames>
    <definedName name="_xlnm.Print_Area" localSheetId="0">datos!$B$1:$L$25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K22" i="1"/>
  <c r="J22" i="1"/>
  <c r="I22" i="1"/>
  <c r="H22" i="1"/>
  <c r="G22" i="1"/>
  <c r="F22" i="1"/>
  <c r="E22" i="1"/>
  <c r="D22" i="1"/>
  <c r="C22" i="1"/>
  <c r="G21" i="1"/>
  <c r="G20" i="1"/>
  <c r="G19" i="1"/>
  <c r="G18" i="1"/>
  <c r="G17" i="1"/>
  <c r="G16" i="1"/>
  <c r="G15" i="1"/>
  <c r="G14" i="1"/>
  <c r="G13" i="1"/>
  <c r="G12" i="1"/>
  <c r="G10" i="1"/>
  <c r="G11" i="1"/>
  <c r="H21" i="1"/>
  <c r="H20" i="1"/>
  <c r="H19" i="1"/>
  <c r="H18" i="1"/>
  <c r="H17" i="1"/>
  <c r="H16" i="1"/>
  <c r="H15" i="1"/>
  <c r="H14" i="1"/>
  <c r="H13" i="1"/>
  <c r="H12" i="1"/>
  <c r="H11" i="1"/>
  <c r="H10" i="1"/>
  <c r="F21" i="1"/>
  <c r="F20" i="1"/>
  <c r="F19" i="1"/>
  <c r="F18" i="1"/>
  <c r="F17" i="1"/>
  <c r="F16" i="1"/>
  <c r="F15" i="1"/>
  <c r="F14" i="1"/>
  <c r="F13" i="1"/>
  <c r="F12" i="1"/>
  <c r="F11" i="1"/>
  <c r="F10" i="1"/>
  <c r="J1" i="1"/>
  <c r="I21" i="1"/>
  <c r="I20" i="1"/>
  <c r="I19" i="1"/>
  <c r="I18" i="1"/>
  <c r="I17" i="1"/>
  <c r="I16" i="1"/>
  <c r="I15" i="1"/>
  <c r="I14" i="1"/>
  <c r="I13" i="1"/>
  <c r="I12" i="1"/>
  <c r="I11" i="1"/>
  <c r="I10" i="1"/>
  <c r="K21" i="1"/>
  <c r="K20" i="1"/>
  <c r="K19" i="1"/>
  <c r="K18" i="1"/>
  <c r="K17" i="1"/>
  <c r="K16" i="1"/>
  <c r="K15" i="1"/>
  <c r="K14" i="1"/>
  <c r="K13" i="1"/>
  <c r="K12" i="1"/>
  <c r="K11" i="1"/>
  <c r="K10" i="1"/>
  <c r="J21" i="1"/>
  <c r="J20" i="1"/>
  <c r="J19" i="1"/>
  <c r="J18" i="1"/>
  <c r="J17" i="1"/>
  <c r="J16" i="1"/>
  <c r="J15" i="1"/>
  <c r="J14" i="1"/>
  <c r="J13" i="1"/>
  <c r="J12" i="1"/>
  <c r="J11" i="1"/>
  <c r="J10" i="1"/>
  <c r="E21" i="1"/>
  <c r="E20" i="1"/>
  <c r="E19" i="1"/>
  <c r="E18" i="1"/>
  <c r="E17" i="1"/>
  <c r="E16" i="1"/>
  <c r="E15" i="1"/>
  <c r="E14" i="1"/>
  <c r="E13" i="1"/>
  <c r="E12" i="1"/>
  <c r="E11" i="1"/>
  <c r="E10" i="1"/>
  <c r="D21" i="1"/>
  <c r="D20" i="1"/>
  <c r="D19" i="1"/>
  <c r="D18" i="1"/>
  <c r="D17" i="1"/>
  <c r="D16" i="1"/>
  <c r="D15" i="1"/>
  <c r="D14" i="1"/>
  <c r="D13" i="1"/>
  <c r="D12" i="1"/>
  <c r="D10" i="1"/>
  <c r="D11" i="1"/>
  <c r="C21" i="1"/>
  <c r="C20" i="1"/>
  <c r="L20" i="1" s="1"/>
  <c r="C19" i="1"/>
  <c r="C18" i="1"/>
  <c r="C17" i="1"/>
  <c r="C16" i="1"/>
  <c r="L16" i="1" s="1"/>
  <c r="C15" i="1"/>
  <c r="C14" i="1"/>
  <c r="C13" i="1"/>
  <c r="C12" i="1"/>
  <c r="C11" i="1"/>
  <c r="C10" i="1"/>
  <c r="K4" i="1"/>
  <c r="K5" i="1"/>
  <c r="K6" i="1"/>
  <c r="C5" i="1"/>
  <c r="C4" i="1"/>
  <c r="L12" i="1" l="1"/>
  <c r="L14" i="1"/>
  <c r="L18" i="1"/>
  <c r="L15" i="1"/>
  <c r="L13" i="1"/>
  <c r="L17" i="1"/>
  <c r="L21" i="1"/>
  <c r="L19" i="1"/>
  <c r="L10" i="1"/>
  <c r="L11" i="1"/>
</calcChain>
</file>

<file path=xl/sharedStrings.xml><?xml version="1.0" encoding="utf-8"?>
<sst xmlns="http://schemas.openxmlformats.org/spreadsheetml/2006/main" count="45" uniqueCount="45">
  <si>
    <t>Ejercicio Fiscal</t>
  </si>
  <si>
    <t>Ejercicio Vigente</t>
  </si>
  <si>
    <t>Regimen</t>
  </si>
  <si>
    <t>RFC</t>
  </si>
  <si>
    <t>Razon Social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</si>
  <si>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</si>
  <si>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</si>
  <si>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</si>
  <si>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</si>
  <si>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</si>
  <si>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</si>
  <si>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</si>
  <si>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</si>
  <si>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</si>
  <si>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</si>
  <si>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</si>
  <si>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</si>
  <si>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ISR Propio</t>
  </si>
  <si>
    <t>IETU Propio</t>
  </si>
  <si>
    <t>IVA Propio</t>
  </si>
  <si>
    <t>Retenciones IVA</t>
  </si>
  <si>
    <t>Imp S/ Nomina</t>
  </si>
  <si>
    <t>Imp S/ Hospedaje</t>
  </si>
  <si>
    <t>Total de Contrinuciones</t>
  </si>
  <si>
    <t>Meses</t>
  </si>
  <si>
    <t>Ret.Serv. Prof. Y arrendamiento</t>
  </si>
  <si>
    <t>R</t>
  </si>
  <si>
    <t>S</t>
  </si>
  <si>
    <t>E</t>
  </si>
  <si>
    <t>N</t>
  </si>
  <si>
    <t>H</t>
  </si>
  <si>
    <t>Elaboro</t>
  </si>
  <si>
    <t>Revisó</t>
  </si>
  <si>
    <t>VoBo</t>
  </si>
  <si>
    <t>Fecha</t>
  </si>
  <si>
    <t>Apc Acccouting Services  SC</t>
  </si>
  <si>
    <t>I</t>
  </si>
  <si>
    <t>U</t>
  </si>
  <si>
    <t>V</t>
  </si>
  <si>
    <t>Ret. Sueldos y Salarios</t>
  </si>
  <si>
    <t>Ret. ISR Asimilados</t>
  </si>
  <si>
    <t>C. Daniel Alejandro Cosio Ceseña</t>
  </si>
  <si>
    <t>Lic. Chenitza Yasmin Larragaña Meza</t>
  </si>
  <si>
    <t>Lic. Juan Eduardo Larragaña Meza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</si>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</sst>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Adobe Fan Heiti Std B"/>
      <family val="2"/>
      <charset val="128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left"/>
    </xf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2" borderId="5" xfId="0" applyFill="1" applyBorder="1"/>
    <xf numFmtId="0" fontId="0" fillId="2" borderId="0" xfId="0" applyFill="1" applyBorder="1"/>
    <xf numFmtId="0" fontId="0" fillId="0" borderId="0" xfId="0" applyAlignment="1">
      <alignment horizontal="center" vertical="center"/>
    </xf>
    <xf numFmtId="44" fontId="3" fillId="0" borderId="1" xfId="1" applyFont="1" applyBorder="1"/>
    <xf numFmtId="44" fontId="3" fillId="0" borderId="10" xfId="1" applyFont="1" applyBorder="1"/>
    <xf numFmtId="44" fontId="3" fillId="0" borderId="11" xfId="1" applyFont="1" applyBorder="1"/>
    <xf numFmtId="44" fontId="3" fillId="0" borderId="2" xfId="1" applyFont="1" applyBorder="1"/>
    <xf numFmtId="0" fontId="5" fillId="0" borderId="0" xfId="0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center" vertical="center"/>
    </xf>
    <xf numFmtId="0" fontId="2" fillId="0" borderId="8" xfId="0" applyFont="1" applyBorder="1"/>
    <xf numFmtId="44" fontId="3" fillId="0" borderId="11" xfId="0" applyNumberFormat="1" applyFont="1" applyBorder="1"/>
  </cellXfs>
  <cellStyles count="2">
    <cellStyle name="Moneda" xfId="1" builtinId="4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85724</xdr:colOff>
      <xdr:row>0</xdr:row>
      <xdr:rowOff>66675</xdr:rowOff>
    </xdr:from>
    <xdr:to>
      <xdr:col>1</xdr:col>
      <xdr:colOff>628649</xdr:colOff>
      <xdr:row>2</xdr:row>
      <xdr:rowOff>85728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1DE2E0-ED39-4649-8B2A-834290AB2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4" y="66675"/>
          <a:ext cx="542925" cy="9048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r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lcul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</sheetNames>
    <sheetDataSet>
      <sheetData sheetId="0">
        <row r="2">
          <cell r="B2" t="str">
            <v xml:space="preserve"> RST080530H18</v>
          </cell>
          <cell r="C2" t="str">
            <v>LA RIBERA STORAGE S DE RL DE CV</v>
          </cell>
          <cell r="H2" t="str">
            <v>Personas Morales Titulo II</v>
          </cell>
          <cell r="L2">
            <v>2022</v>
          </cell>
          <cell r="M2">
            <v>2021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os"/>
    </sheetNames>
    <sheetDataSet>
      <sheetData sheetId="0">
        <row r="55"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71"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</row>
        <row r="197">
          <cell r="E197">
            <v>589.07230000000004</v>
          </cell>
          <cell r="F197">
            <v>251.4083</v>
          </cell>
          <cell r="G197">
            <v>567.62490000000003</v>
          </cell>
          <cell r="H197">
            <v>344.4033</v>
          </cell>
          <cell r="I197">
            <v>339.74450000000002</v>
          </cell>
          <cell r="J197">
            <v>334.01729999999998</v>
          </cell>
          <cell r="K197">
            <v>532.98019999999997</v>
          </cell>
          <cell r="L197">
            <v>8.0404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</row>
        <row r="201"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408.32010000000002</v>
          </cell>
          <cell r="M201">
            <v>790.83600000000001</v>
          </cell>
          <cell r="N201">
            <v>387.34570000000002</v>
          </cell>
          <cell r="O201">
            <v>1134.8623</v>
          </cell>
          <cell r="P201">
            <v>372.23590000000002</v>
          </cell>
        </row>
        <row r="231"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2645.2334999999998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</row>
        <row r="254"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2821.5868999999998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</row>
        <row r="266">
          <cell r="E266">
            <v>424.3793</v>
          </cell>
          <cell r="F266">
            <v>377.56099999999998</v>
          </cell>
          <cell r="G266">
            <v>411.03829999999999</v>
          </cell>
          <cell r="H266">
            <v>392.6318</v>
          </cell>
          <cell r="I266">
            <v>387.8501</v>
          </cell>
          <cell r="J266">
            <v>382.05579999999998</v>
          </cell>
          <cell r="K266">
            <v>522.33920000000001</v>
          </cell>
          <cell r="L266">
            <v>277.02210000000002</v>
          </cell>
          <cell r="M266">
            <v>138.04060000000001</v>
          </cell>
          <cell r="N266">
            <v>140.0283</v>
          </cell>
          <cell r="O266">
            <v>507.0718</v>
          </cell>
          <cell r="P266">
            <v>257.99160000000001</v>
          </cell>
        </row>
        <row r="278">
          <cell r="E278">
            <v>1857.1741</v>
          </cell>
          <cell r="F278">
            <v>1351.3185000000001</v>
          </cell>
          <cell r="G278">
            <v>2288.4584</v>
          </cell>
          <cell r="H278">
            <v>2865.9501</v>
          </cell>
          <cell r="I278">
            <v>3081.4969000000001</v>
          </cell>
          <cell r="J278">
            <v>2973.8892999999998</v>
          </cell>
          <cell r="K278">
            <v>3551.8456999999999</v>
          </cell>
          <cell r="L278">
            <v>1237.3982000000001</v>
          </cell>
          <cell r="M278">
            <v>3181.8892999999998</v>
          </cell>
          <cell r="N278">
            <v>2731.5958000000001</v>
          </cell>
          <cell r="O278">
            <v>4234.8782000000001</v>
          </cell>
          <cell r="P278">
            <v>2762.8373999999999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3912AE-011E-423C-9668-9AE78F11ECB4}" name="Tabla1" displayName="Tabla1" ref="B9:L22" totalsRowCount="1" headerRowDxfId="23" tableBorderDxfId="22">
  <tableColumns count="11">
    <tableColumn id="1" xr3:uid="{E771A5DE-A390-4669-8959-1624D0AD1659}" name="Meses" totalsRowLabel="Totales" dataDxfId="21" totalsRowDxfId="10"/>
    <tableColumn id="2" xr3:uid="{B82D729C-0155-4DE7-A50D-39CCEFB72BC9}" name="ISR Propio" totalsRowFunction="custom" dataDxfId="20" totalsRowDxfId="9" dataCellStyle="Moneda">
      <calculatedColumnFormula>+[2]calculos!$E$55</calculatedColumnFormula>
      <totalsRowFormula>SUM(C10:C21)</totalsRowFormula>
    </tableColumn>
    <tableColumn id="3" xr3:uid="{5DEF5FC0-9252-4B12-A4EA-4801BBA76D97}" name="IETU Propio" totalsRowFunction="custom" dataDxfId="19" totalsRowDxfId="8" dataCellStyle="Moneda">
      <calculatedColumnFormula>+[2]calculos!$F$119</calculatedColumnFormula>
      <totalsRowFormula>SUM(D10:D21)</totalsRowFormula>
    </tableColumn>
    <tableColumn id="4" xr3:uid="{A2A79F0E-9A90-4B10-9048-6F9EBB12B29A}" name="IVA Propio" totalsRowFunction="custom" dataDxfId="18" totalsRowDxfId="7" dataCellStyle="Moneda">
      <calculatedColumnFormula>+[2]calculos!$E$171</calculatedColumnFormula>
      <totalsRowFormula>SUM(E10:E21)</totalsRowFormula>
    </tableColumn>
    <tableColumn id="10" xr3:uid="{DC8949A3-6322-4E9B-904A-8266A7B5B3F9}" name="Ret. Sueldos y Salarios" totalsRowFunction="custom" dataDxfId="17" totalsRowDxfId="6" dataCellStyle="Moneda">
      <calculatedColumnFormula>+[2]calculos!$E$204</calculatedColumnFormula>
      <totalsRowFormula>SUM(F10:F21)</totalsRowFormula>
    </tableColumn>
    <tableColumn id="11" xr3:uid="{84C86F89-5637-48CB-B31C-1D0E2CBBD8B5}" name="Ret. ISR Asimilados" totalsRowFunction="custom" dataDxfId="16" totalsRowDxfId="5" dataCellStyle="Moneda">
      <calculatedColumnFormula>+[2]calculos!$F$201</calculatedColumnFormula>
      <totalsRowFormula>SUM(G10:G21)</totalsRowFormula>
    </tableColumn>
    <tableColumn id="5" xr3:uid="{ECE95D63-F257-49C9-96D5-D47CE02D3CB8}" name="Ret.Serv. Prof. Y arrendamiento" totalsRowFunction="custom" dataDxfId="15" totalsRowDxfId="4" dataCellStyle="Moneda">
      <calculatedColumnFormula>+[2]calculos!$E$238</calculatedColumnFormula>
      <totalsRowFormula>SUM(H10:H21)</totalsRowFormula>
    </tableColumn>
    <tableColumn id="6" xr3:uid="{FFEBDA6F-E82D-48FE-8485-291864632474}" name="Retenciones IVA" totalsRowFunction="custom" dataDxfId="14" totalsRowDxfId="3" dataCellStyle="Moneda">
      <calculatedColumnFormula>+[2]calculos!$E$254</calculatedColumnFormula>
      <totalsRowFormula>SUM(I10:I21)</totalsRowFormula>
    </tableColumn>
    <tableColumn id="7" xr3:uid="{FC73E677-3B73-45A3-929B-01EBE1027105}" name="Imp S/ Nomina" totalsRowFunction="custom" dataDxfId="13" totalsRowDxfId="2" dataCellStyle="Moneda">
      <totalsRowFormula>SUM(J10:J21)</totalsRowFormula>
    </tableColumn>
    <tableColumn id="8" xr3:uid="{47822A07-2B8A-42FE-B9B0-FB2707E12FA4}" name="Imp S/ Hospedaje" totalsRowFunction="custom" dataDxfId="12" totalsRowDxfId="1" dataCellStyle="Moneda">
      <calculatedColumnFormula>+[2]calculos!$E$210</calculatedColumnFormula>
      <totalsRowFormula>SUM(K10:K21)</totalsRowFormula>
    </tableColumn>
    <tableColumn id="9" xr3:uid="{E18BE873-3F20-4F6C-AC34-FF85318AA6C0}" name="Total de Contrinuciones" totalsRowFunction="custom" dataDxfId="11" totalsRowDxfId="0" dataCellStyle="Moneda">
      <calculatedColumnFormula>SUM(Tabla1[[#This Row],[ISR Propio]:[Imp S/ Hospedaje]])</calculatedColumnFormula>
      <totalsRowFormula>SUM(L10:L21)</totalsRow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CA77-88C7-4198-879B-045D2B47DDC5}">
  <sheetPr>
    <pageSetUpPr fitToPage="1"/>
  </sheetPr>
  <dimension ref="B1:L25"/>
  <sheetViews>
    <sheetView showGridLines="0" tabSelected="1" workbookViewId="0">
      <selection activeCell="B22" sqref="B22"/>
    </sheetView>
  </sheetViews>
  <sheetFormatPr baseColWidth="10" defaultRowHeight="15" x14ac:dyDescent="0.25"/>
  <cols>
    <col min="2" max="2" width="12" customWidth="1"/>
    <col min="3" max="7" width="15.85546875" customWidth="1"/>
    <col min="8" max="8" width="17.28515625" customWidth="1"/>
    <col min="9" max="9" width="17.7109375" customWidth="1"/>
    <col min="10" max="10" width="16.28515625" customWidth="1"/>
    <col min="11" max="11" width="18.7109375" customWidth="1"/>
    <col min="12" max="12" width="19" customWidth="1"/>
  </cols>
  <sheetData>
    <row r="1" spans="2:12" ht="54.75" customHeight="1" x14ac:dyDescent="0.25">
      <c r="C1" s="30" t="s">
        <v>35</v>
      </c>
      <c r="D1" s="30"/>
      <c r="E1" s="30"/>
      <c r="F1" s="30"/>
      <c r="G1" s="30"/>
      <c r="H1" s="30"/>
      <c r="I1" s="4" t="s">
        <v>34</v>
      </c>
      <c r="J1" s="29">
        <f ca="1">TODAY()</f>
        <v>44917</v>
      </c>
      <c r="K1" s="29"/>
      <c r="L1" s="29"/>
    </row>
    <row r="3" spans="2:12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7"/>
    </row>
    <row r="4" spans="2:12" x14ac:dyDescent="0.25">
      <c r="B4" s="18" t="s">
        <v>3</v>
      </c>
      <c r="C4" s="9" t="str">
        <f>+[1]empresa!$B$2</f>
        <v xml:space="preserve"> RST080530H18</v>
      </c>
      <c r="D4" s="9"/>
      <c r="E4" s="9"/>
      <c r="F4" s="9"/>
      <c r="G4" s="9"/>
      <c r="H4" s="9"/>
      <c r="I4" s="10"/>
      <c r="J4" s="19" t="s">
        <v>2</v>
      </c>
      <c r="K4" s="27" t="str">
        <f>+[1]empresa!$H$2</f>
        <v>Personas Morales Titulo II</v>
      </c>
      <c r="L4" s="28"/>
    </row>
    <row r="5" spans="2:12" x14ac:dyDescent="0.25">
      <c r="B5" s="18" t="s">
        <v>4</v>
      </c>
      <c r="C5" s="27" t="str">
        <f>+[1]empresa!$C$2</f>
        <v>LA RIBERA STORAGE S DE RL DE CV</v>
      </c>
      <c r="D5" s="27"/>
      <c r="E5" s="27"/>
      <c r="F5" s="27"/>
      <c r="G5" s="27"/>
      <c r="H5" s="27"/>
      <c r="I5" s="10"/>
      <c r="J5" s="19" t="s">
        <v>1</v>
      </c>
      <c r="K5" s="11">
        <f>+[1]empresa!$L$2</f>
        <v>2022</v>
      </c>
      <c r="L5" s="12"/>
    </row>
    <row r="6" spans="2:12" x14ac:dyDescent="0.25">
      <c r="B6" s="8"/>
      <c r="C6" s="10"/>
      <c r="D6" s="10"/>
      <c r="E6" s="10"/>
      <c r="F6" s="10"/>
      <c r="G6" s="10"/>
      <c r="H6" s="10"/>
      <c r="I6" s="10"/>
      <c r="J6" s="19" t="s">
        <v>0</v>
      </c>
      <c r="K6" s="11">
        <f>+[1]empresa!$M$2</f>
        <v>2021</v>
      </c>
      <c r="L6" s="12"/>
    </row>
    <row r="7" spans="2:12" x14ac:dyDescent="0.25">
      <c r="B7" s="13"/>
      <c r="C7" s="14"/>
      <c r="D7" s="14"/>
      <c r="E7" s="14"/>
      <c r="F7" s="14"/>
      <c r="G7" s="14"/>
      <c r="H7" s="14"/>
      <c r="I7" s="14"/>
      <c r="J7" s="14"/>
      <c r="K7" s="14"/>
      <c r="L7" s="15"/>
    </row>
    <row r="8" spans="2:12" x14ac:dyDescent="0.25">
      <c r="C8" s="25" t="s">
        <v>36</v>
      </c>
      <c r="D8" s="25" t="s">
        <v>37</v>
      </c>
      <c r="E8" s="25" t="s">
        <v>38</v>
      </c>
      <c r="F8" s="25" t="s">
        <v>26</v>
      </c>
      <c r="G8" s="25"/>
      <c r="H8" s="25" t="s">
        <v>27</v>
      </c>
      <c r="I8" s="25" t="s">
        <v>28</v>
      </c>
      <c r="J8" s="26" t="s">
        <v>29</v>
      </c>
      <c r="K8" s="25" t="s">
        <v>30</v>
      </c>
    </row>
    <row r="9" spans="2:12" ht="38.25" customHeight="1" x14ac:dyDescent="0.25">
      <c r="B9" s="20" t="s">
        <v>24</v>
      </c>
      <c r="C9" s="2" t="s">
        <v>17</v>
      </c>
      <c r="D9" s="2" t="s">
        <v>18</v>
      </c>
      <c r="E9" s="2" t="s">
        <v>19</v>
      </c>
      <c r="F9" s="3" t="s">
        <v>39</v>
      </c>
      <c r="G9" s="3" t="s">
        <v>40</v>
      </c>
      <c r="H9" s="3" t="s">
        <v>25</v>
      </c>
      <c r="I9" s="3" t="s">
        <v>20</v>
      </c>
      <c r="J9" s="3" t="s">
        <v>21</v>
      </c>
      <c r="K9" s="3" t="s">
        <v>22</v>
      </c>
      <c r="L9" s="16" t="s">
        <v>23</v>
      </c>
    </row>
    <row r="10" spans="2:12" ht="21" customHeight="1" x14ac:dyDescent="0.25">
      <c r="B10" s="1" t="s">
        <v>5</v>
      </c>
      <c r="C10" s="21">
        <f>+[2]calculos!$E$55</f>
        <v>0</v>
      </c>
      <c r="D10" s="21">
        <f>+[2]calculos!$E$119</f>
        <v>0</v>
      </c>
      <c r="E10" s="21">
        <f>+[2]calculos!$E$171</f>
        <v>0</v>
      </c>
      <c r="F10" s="21">
        <f>+[2]calculos!$E$197</f>
        <v>589.07230000000004</v>
      </c>
      <c r="G10" s="21">
        <f>+[2]calculos!$E$201</f>
        <v>0</v>
      </c>
      <c r="H10" s="21">
        <f>+[2]calculos!$E$231</f>
        <v>0</v>
      </c>
      <c r="I10" s="21">
        <f>+[2]calculos!$E$254</f>
        <v>0</v>
      </c>
      <c r="J10" s="21">
        <f>+[2]calculos!$E$266</f>
        <v>424.3793</v>
      </c>
      <c r="K10" s="21">
        <f>+[2]calculos!$E$278</f>
        <v>1857.1741</v>
      </c>
      <c r="L10" s="22">
        <f>SUM(Tabla1[[#This Row],[ISR Propio]:[Imp S/ Hospedaje]])</f>
        <v>2870.6257000000001</v>
      </c>
    </row>
    <row r="11" spans="2:12" ht="21" customHeight="1" x14ac:dyDescent="0.25">
      <c r="B11" s="1" t="s">
        <v>6</v>
      </c>
      <c r="C11" s="21">
        <f>+[2]calculos!$F$55</f>
        <v>0</v>
      </c>
      <c r="D11" s="21">
        <f>+[2]calculos!$F$119</f>
        <v>0</v>
      </c>
      <c r="E11" s="21">
        <f>+[2]calculos!$F$171</f>
        <v>0</v>
      </c>
      <c r="F11" s="21">
        <f>+[2]calculos!$F$197</f>
        <v>251.4083</v>
      </c>
      <c r="G11" s="21">
        <f>+[2]calculos!$F$201</f>
        <v>0</v>
      </c>
      <c r="H11" s="21">
        <f>+[2]calculos!$F$231</f>
        <v>0</v>
      </c>
      <c r="I11" s="21">
        <f>+[2]calculos!$F$254</f>
        <v>0</v>
      </c>
      <c r="J11" s="21">
        <f>+[2]calculos!$F$266</f>
        <v>377.56099999999998</v>
      </c>
      <c r="K11" s="21">
        <f>+[2]calculos!$F$278</f>
        <v>1351.3185000000001</v>
      </c>
      <c r="L11" s="22">
        <f>SUM(Tabla1[[#This Row],[ISR Propio]:[Imp S/ Hospedaje]])</f>
        <v>1980.2878000000001</v>
      </c>
    </row>
    <row r="12" spans="2:12" ht="21" customHeight="1" x14ac:dyDescent="0.25">
      <c r="B12" s="1" t="s">
        <v>7</v>
      </c>
      <c r="C12" s="21">
        <f>+[2]calculos!$G$55</f>
        <v>0</v>
      </c>
      <c r="D12" s="21">
        <f>+[2]calculos!$G$119</f>
        <v>0</v>
      </c>
      <c r="E12" s="21">
        <f>+[2]calculos!$G$171</f>
        <v>0</v>
      </c>
      <c r="F12" s="21">
        <f>+[2]calculos!$G$197</f>
        <v>567.62490000000003</v>
      </c>
      <c r="G12" s="21">
        <f>+[2]calculos!$G$201</f>
        <v>0</v>
      </c>
      <c r="H12" s="21">
        <f>+[2]calculos!$G$231</f>
        <v>0</v>
      </c>
      <c r="I12" s="21">
        <f>+[2]calculos!$G$254</f>
        <v>0</v>
      </c>
      <c r="J12" s="21">
        <f>+[2]calculos!$G$266</f>
        <v>411.03829999999999</v>
      </c>
      <c r="K12" s="21">
        <f>+[2]calculos!$G$278</f>
        <v>2288.4584</v>
      </c>
      <c r="L12" s="22">
        <f>SUM(Tabla1[[#This Row],[ISR Propio]:[Imp S/ Hospedaje]])</f>
        <v>3267.1215999999999</v>
      </c>
    </row>
    <row r="13" spans="2:12" ht="21" customHeight="1" x14ac:dyDescent="0.25">
      <c r="B13" s="1" t="s">
        <v>8</v>
      </c>
      <c r="C13" s="21">
        <f>+[2]calculos!$H$55</f>
        <v>0</v>
      </c>
      <c r="D13" s="21">
        <f>+[2]calculos!$H$119</f>
        <v>0</v>
      </c>
      <c r="E13" s="21">
        <f>+[2]calculos!$H$171</f>
        <v>0</v>
      </c>
      <c r="F13" s="21">
        <f>+[2]calculos!$H$197</f>
        <v>344.4033</v>
      </c>
      <c r="G13" s="21">
        <f>+[2]calculos!$H$201</f>
        <v>0</v>
      </c>
      <c r="H13" s="21">
        <f>+[2]calculos!$H$231</f>
        <v>0</v>
      </c>
      <c r="I13" s="21">
        <f>+[2]calculos!$H$254</f>
        <v>0</v>
      </c>
      <c r="J13" s="21">
        <f>+[2]calculos!$H$266</f>
        <v>392.6318</v>
      </c>
      <c r="K13" s="21">
        <f>+[2]calculos!$H$278</f>
        <v>2865.9501</v>
      </c>
      <c r="L13" s="22">
        <f>SUM(Tabla1[[#This Row],[ISR Propio]:[Imp S/ Hospedaje]])</f>
        <v>3602.9852000000001</v>
      </c>
    </row>
    <row r="14" spans="2:12" ht="21" customHeight="1" x14ac:dyDescent="0.25">
      <c r="B14" s="1" t="s">
        <v>9</v>
      </c>
      <c r="C14" s="21">
        <f>+[2]calculos!$I$55</f>
        <v>0</v>
      </c>
      <c r="D14" s="21">
        <f>+[2]calculos!$I$119</f>
        <v>0</v>
      </c>
      <c r="E14" s="21">
        <f>+[2]calculos!$I$171</f>
        <v>0</v>
      </c>
      <c r="F14" s="21">
        <f>+[2]calculos!$I$197</f>
        <v>339.74450000000002</v>
      </c>
      <c r="G14" s="21">
        <f>+[2]calculos!$I$201</f>
        <v>0</v>
      </c>
      <c r="H14" s="21">
        <f>+[2]calculos!$I$231</f>
        <v>0</v>
      </c>
      <c r="I14" s="21">
        <f>+[2]calculos!$I$254</f>
        <v>0</v>
      </c>
      <c r="J14" s="21">
        <f>+[2]calculos!$I$266</f>
        <v>387.8501</v>
      </c>
      <c r="K14" s="21">
        <f>+[2]calculos!$I$278</f>
        <v>3081.4969000000001</v>
      </c>
      <c r="L14" s="22">
        <f>SUM(Tabla1[[#This Row],[ISR Propio]:[Imp S/ Hospedaje]])</f>
        <v>3809.0915</v>
      </c>
    </row>
    <row r="15" spans="2:12" ht="21" customHeight="1" x14ac:dyDescent="0.25">
      <c r="B15" s="1" t="s">
        <v>10</v>
      </c>
      <c r="C15" s="21">
        <f>+[2]calculos!$J$55</f>
        <v>0</v>
      </c>
      <c r="D15" s="21">
        <f>+[2]calculos!$J$119</f>
        <v>0</v>
      </c>
      <c r="E15" s="21">
        <f>+[2]calculos!$J$171</f>
        <v>0</v>
      </c>
      <c r="F15" s="21">
        <f>+[2]calculos!$J$197</f>
        <v>334.01729999999998</v>
      </c>
      <c r="G15" s="21">
        <f>+[2]calculos!$J$201</f>
        <v>0</v>
      </c>
      <c r="H15" s="21">
        <f>+[2]calculos!$J$231</f>
        <v>0</v>
      </c>
      <c r="I15" s="21">
        <f>+[2]calculos!$J$254</f>
        <v>0</v>
      </c>
      <c r="J15" s="21">
        <f>+[2]calculos!$J$266</f>
        <v>382.05579999999998</v>
      </c>
      <c r="K15" s="21">
        <f>+[2]calculos!$J$278</f>
        <v>2973.8892999999998</v>
      </c>
      <c r="L15" s="22">
        <f>SUM(Tabla1[[#This Row],[ISR Propio]:[Imp S/ Hospedaje]])</f>
        <v>3689.9623999999999</v>
      </c>
    </row>
    <row r="16" spans="2:12" ht="21" customHeight="1" x14ac:dyDescent="0.25">
      <c r="B16" s="1" t="s">
        <v>11</v>
      </c>
      <c r="C16" s="21">
        <f>+[2]calculos!$K$55</f>
        <v>0</v>
      </c>
      <c r="D16" s="21">
        <f>+[2]calculos!$K$119</f>
        <v>0</v>
      </c>
      <c r="E16" s="21">
        <f>+[2]calculos!$K$171</f>
        <v>0</v>
      </c>
      <c r="F16" s="21">
        <f>+[2]calculos!$K$197</f>
        <v>532.98019999999997</v>
      </c>
      <c r="G16" s="21">
        <f>+[2]calculos!$K$201</f>
        <v>408.32010000000002</v>
      </c>
      <c r="H16" s="21">
        <f>+[2]calculos!$K$231</f>
        <v>2645.2334999999998</v>
      </c>
      <c r="I16" s="21">
        <f>+[2]calculos!$K$254</f>
        <v>2821.5868999999998</v>
      </c>
      <c r="J16" s="21">
        <f>+[2]calculos!$K$266</f>
        <v>522.33920000000001</v>
      </c>
      <c r="K16" s="21">
        <f>+[2]calculos!$K$278</f>
        <v>3551.8456999999999</v>
      </c>
      <c r="L16" s="22">
        <f>SUM(Tabla1[[#This Row],[ISR Propio]:[Imp S/ Hospedaje]])</f>
        <v>10482.3056</v>
      </c>
    </row>
    <row r="17" spans="2:12" ht="21" customHeight="1" x14ac:dyDescent="0.25">
      <c r="B17" s="1" t="s">
        <v>12</v>
      </c>
      <c r="C17" s="21">
        <f>+[2]calculos!$L$55</f>
        <v>0</v>
      </c>
      <c r="D17" s="21">
        <f>+[2]calculos!$L$119</f>
        <v>0</v>
      </c>
      <c r="E17" s="21">
        <f>+[2]calculos!$L$171</f>
        <v>0</v>
      </c>
      <c r="F17" s="21">
        <f>+[2]calculos!$L$197</f>
        <v>8.0404</v>
      </c>
      <c r="G17" s="21">
        <f>+[2]calculos!$M$201</f>
        <v>790.83600000000001</v>
      </c>
      <c r="H17" s="21">
        <f>+[2]calculos!$L$231</f>
        <v>0</v>
      </c>
      <c r="I17" s="21">
        <f>+[2]calculos!$L$254</f>
        <v>0</v>
      </c>
      <c r="J17" s="21">
        <f>+[2]calculos!$L$266</f>
        <v>277.02210000000002</v>
      </c>
      <c r="K17" s="21">
        <f>+[2]calculos!$L$278</f>
        <v>1237.3982000000001</v>
      </c>
      <c r="L17" s="22">
        <f>SUM(Tabla1[[#This Row],[ISR Propio]:[Imp S/ Hospedaje]])</f>
        <v>2313.2966999999999</v>
      </c>
    </row>
    <row r="18" spans="2:12" ht="21" customHeight="1" x14ac:dyDescent="0.25">
      <c r="B18" s="1" t="s">
        <v>13</v>
      </c>
      <c r="C18" s="21">
        <f>+[2]calculos!$M$55</f>
        <v>0</v>
      </c>
      <c r="D18" s="21">
        <f>+[2]calculos!$M$119</f>
        <v>0</v>
      </c>
      <c r="E18" s="21">
        <f>+[2]calculos!$M$171</f>
        <v>0</v>
      </c>
      <c r="F18" s="21">
        <f>+[2]calculos!$M$197</f>
        <v>0</v>
      </c>
      <c r="G18" s="21">
        <f>+[2]calculos!$N$201</f>
        <v>387.34570000000002</v>
      </c>
      <c r="H18" s="21">
        <f>+[2]calculos!$M$231</f>
        <v>0</v>
      </c>
      <c r="I18" s="21">
        <f>+[2]calculos!$M$254</f>
        <v>0</v>
      </c>
      <c r="J18" s="21">
        <f>+[2]calculos!$M$266</f>
        <v>138.04060000000001</v>
      </c>
      <c r="K18" s="21">
        <f>+[2]calculos!$M$278</f>
        <v>3181.8892999999998</v>
      </c>
      <c r="L18" s="22">
        <f>SUM(Tabla1[[#This Row],[ISR Propio]:[Imp S/ Hospedaje]])</f>
        <v>3707.2755999999999</v>
      </c>
    </row>
    <row r="19" spans="2:12" ht="21" customHeight="1" x14ac:dyDescent="0.25">
      <c r="B19" s="1" t="s">
        <v>14</v>
      </c>
      <c r="C19" s="21">
        <f>+[2]calculos!$N$55</f>
        <v>0</v>
      </c>
      <c r="D19" s="21">
        <f>+[2]calculos!$N$119</f>
        <v>0</v>
      </c>
      <c r="E19" s="21">
        <f>+[2]calculos!$N$171</f>
        <v>0</v>
      </c>
      <c r="F19" s="21">
        <f>+[2]calculos!$N$197</f>
        <v>0</v>
      </c>
      <c r="G19" s="21">
        <f>+[2]calculos!$O$201</f>
        <v>1134.8623</v>
      </c>
      <c r="H19" s="21">
        <f>+[2]calculos!$N$231</f>
        <v>0</v>
      </c>
      <c r="I19" s="21">
        <f>+[2]calculos!$N$254</f>
        <v>0</v>
      </c>
      <c r="J19" s="21">
        <f>+[2]calculos!$N$266</f>
        <v>140.0283</v>
      </c>
      <c r="K19" s="21">
        <f>+[2]calculos!$N$278</f>
        <v>2731.5958000000001</v>
      </c>
      <c r="L19" s="22">
        <f>SUM(Tabla1[[#This Row],[ISR Propio]:[Imp S/ Hospedaje]])</f>
        <v>4006.4863999999998</v>
      </c>
    </row>
    <row r="20" spans="2:12" ht="21" customHeight="1" x14ac:dyDescent="0.25">
      <c r="B20" s="1" t="s">
        <v>15</v>
      </c>
      <c r="C20" s="21">
        <f>+[2]calculos!$O$55</f>
        <v>0</v>
      </c>
      <c r="D20" s="21">
        <f>+[2]calculos!$O$119</f>
        <v>0</v>
      </c>
      <c r="E20" s="21">
        <f>+[2]calculos!$O$171</f>
        <v>0</v>
      </c>
      <c r="F20" s="21">
        <f>+[2]calculos!$O$197</f>
        <v>0</v>
      </c>
      <c r="G20" s="21">
        <f>+[2]calculos!$P$201</f>
        <v>372.23590000000002</v>
      </c>
      <c r="H20" s="21">
        <f>+[2]calculos!$O$231</f>
        <v>0</v>
      </c>
      <c r="I20" s="21">
        <f>+[2]calculos!$O$254</f>
        <v>0</v>
      </c>
      <c r="J20" s="21">
        <f>+[2]calculos!$O$266</f>
        <v>507.0718</v>
      </c>
      <c r="K20" s="21">
        <f>+[2]calculos!$O$278</f>
        <v>4234.8782000000001</v>
      </c>
      <c r="L20" s="22">
        <f>SUM(Tabla1[[#This Row],[ISR Propio]:[Imp S/ Hospedaje]])</f>
        <v>5114.1859000000004</v>
      </c>
    </row>
    <row r="21" spans="2:12" ht="21" customHeight="1" x14ac:dyDescent="0.25">
      <c r="B21" s="17" t="s">
        <v>16</v>
      </c>
      <c r="C21" s="21">
        <f>+[2]calculos!$P$55</f>
        <v>0</v>
      </c>
      <c r="D21" s="21">
        <f>+[2]calculos!$P$119</f>
        <v>0</v>
      </c>
      <c r="E21" s="21">
        <f>+[2]calculos!$P$171</f>
        <v>0</v>
      </c>
      <c r="F21" s="21">
        <f>+[2]calculos!$P$197</f>
        <v>0</v>
      </c>
      <c r="G21" s="21">
        <f>+[2]calculos!$Q$201</f>
        <v>0</v>
      </c>
      <c r="H21" s="21">
        <f>+[2]calculos!$P$231</f>
        <v>0</v>
      </c>
      <c r="I21" s="21">
        <f>+[2]calculos!$P$254</f>
        <v>0</v>
      </c>
      <c r="J21" s="23">
        <f>+[2]calculos!$P$266</f>
        <v>257.99160000000001</v>
      </c>
      <c r="K21" s="21">
        <f>+[2]calculos!$P$278</f>
        <v>2762.8373999999999</v>
      </c>
      <c r="L21" s="24">
        <f>SUM(Tabla1[[#This Row],[ISR Propio]:[Imp S/ Hospedaje]])</f>
        <v>3020.8289999999997</v>
      </c>
    </row>
    <row r="22" spans="2:12" ht="21" customHeight="1" x14ac:dyDescent="0.25">
      <c r="B22" s="17" t="s">
        <v>44</v>
      </c>
      <c r="C22" s="32">
        <f>SUM(C10:C21)</f>
        <v>0</v>
      </c>
      <c r="D22" s="32">
        <f t="shared" ref="D22:L22" si="0">SUM(D10:D21)</f>
        <v>0</v>
      </c>
      <c r="E22" s="32">
        <f t="shared" si="0"/>
        <v>0</v>
      </c>
      <c r="F22" s="32">
        <f t="shared" si="0"/>
        <v>2967.2912000000001</v>
      </c>
      <c r="G22" s="32">
        <f t="shared" si="0"/>
        <v>3093.6000000000004</v>
      </c>
      <c r="H22" s="32">
        <f t="shared" si="0"/>
        <v>2645.2334999999998</v>
      </c>
      <c r="I22" s="32">
        <f t="shared" si="0"/>
        <v>2821.5868999999998</v>
      </c>
      <c r="J22" s="32">
        <f t="shared" si="0"/>
        <v>4218.0099</v>
      </c>
      <c r="K22" s="32">
        <f t="shared" si="0"/>
        <v>32118.731899999999</v>
      </c>
      <c r="L22" s="32">
        <f t="shared" si="0"/>
        <v>47864.453399999999</v>
      </c>
    </row>
    <row r="24" spans="2:12" x14ac:dyDescent="0.25">
      <c r="B24" s="31" t="s">
        <v>41</v>
      </c>
      <c r="C24" s="14"/>
      <c r="D24" s="14"/>
      <c r="F24" s="31" t="s">
        <v>42</v>
      </c>
      <c r="G24" s="14"/>
      <c r="H24" s="14"/>
      <c r="I24" s="14"/>
      <c r="K24" s="31" t="s">
        <v>43</v>
      </c>
      <c r="L24" s="14"/>
    </row>
    <row r="25" spans="2:12" x14ac:dyDescent="0.25">
      <c r="B25" t="s">
        <v>31</v>
      </c>
      <c r="F25" t="s">
        <v>32</v>
      </c>
      <c r="K25" t="s">
        <v>33</v>
      </c>
    </row>
  </sheetData>
  <mergeCells count="4">
    <mergeCell ref="K4:L4"/>
    <mergeCell ref="C5:H5"/>
    <mergeCell ref="J1:L1"/>
    <mergeCell ref="C1:H1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headerFooter>
    <oddFooter>&amp;L&amp;B Confidencial&amp;B&amp;C&amp;D&amp;RPágina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datos</vt:lpstr>
      <vt:lpstr>datos!Área_de_impresión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Dmakes</dc:creator>
  <cp:lastModifiedBy>Dmakes</cp:lastModifiedBy>
  <cp:lastPrinted>2022-11-08T19:07:56Z</cp:lastPrinted>
  <dcterms:created xsi:type="dcterms:W3CDTF">2022-11-07T19:20:02Z</dcterms:created>
  <dcterms:modified xsi:type="dcterms:W3CDTF">2022-12-22T18:34:22Z</dcterms:modified>
</cp:coreProperties>
</file>