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12D2CD82-B933-492C-93D8-69FC116585E3}" xr6:coauthVersionLast="47" xr6:coauthVersionMax="47" xr10:uidLastSave="{00000000-0000-0000-0000-000000000000}"/>
  <bookViews>
    <workbookView xWindow="23880" yWindow="-120" windowWidth="24240" windowHeight="13140" activeTab="1" xr2:uid="{D021B31C-5EFD-4BFB-8E44-7D77FAE79C49}"/>
  </bookViews>
  <sheets>
    <sheet name="PF-ISR" sheetId="1" r:id="rId1"/>
    <sheet name="IVA" sheetId="2" r:id="rId2"/>
    <sheet name="PM-ISR" sheetId="4" r:id="rId3"/>
    <sheet name="Reten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5" i="4"/>
  <c r="K13" i="4"/>
  <c r="K11" i="4"/>
  <c r="K9" i="4"/>
  <c r="K19" i="4"/>
  <c r="K20" i="4"/>
  <c r="K18" i="4"/>
  <c r="J4" i="4"/>
  <c r="J3" i="4"/>
  <c r="C17" i="4"/>
  <c r="D21" i="4" s="1"/>
  <c r="K4" i="4" s="1"/>
  <c r="D4" i="4"/>
  <c r="D10" i="4" s="1"/>
  <c r="D12" i="4" s="1"/>
  <c r="K3" i="4" s="1"/>
  <c r="B16" i="2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7" i="4" l="1"/>
  <c r="K8" i="4" s="1"/>
  <c r="K10" i="4" s="1"/>
  <c r="K14" i="4" s="1"/>
  <c r="K17" i="4" s="1"/>
  <c r="K22" i="4" s="1"/>
  <c r="K21" i="4"/>
  <c r="K23" i="4" s="1"/>
  <c r="E24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  <c r="K24" i="4" l="1"/>
  <c r="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family val="2"/>
          </rPr>
          <t>Rodolfo Hernandez:</t>
        </r>
        <r>
          <rPr>
            <sz val="9"/>
            <color indexed="81"/>
            <rFont val="Tahoma"/>
            <family val="2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<sst xmlns="http://schemas.openxmlformats.org/spreadsheetml/2006/main" count="397" uniqueCount="236">
  <si>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</si>
  <si>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</si>
  <si>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</si>
  <si>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</si>
  <si>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</si>
  <si>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</si>
  <si>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</si>
  <si>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</si>
  <si>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</si>
  <si>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</si>
  <si>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</si>
  <si>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</si>
  <si>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</si>
  <si>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</si>
  <si>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</si>
  <si>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</si>
  <si>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</si>
  <si>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</si>
  <si>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</si>
  <si>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</si>
  <si>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</si>
  <si>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</si>
  <si>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</si>
  <si>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</si>
  <si>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</si>
  <si>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</si>
  <si>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</si>
  <si>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</si>
  <si>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</si>
  <si>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</si>
  <si>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</si>
  <si>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</si>
  <si>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</si>
  <si>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</si>
  <si>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</si>
  <si>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</si>
  <si>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</si>
  <si>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</si>
  <si>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</si>
  <si>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</si>
  <si>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</si>
  <si>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</si>
  <si>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</si>
  <si>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</si>
  <si>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</si>
  <si>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</si>
  <si>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</si>
  <si>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</si>
  <si>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</si>
  <si>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</si>
  <si>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</si>
  <si>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</si>
  <si>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</si>
  <si>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</si>
  <si>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</si>
  <si>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</si>
  <si>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</si>
  <si>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</si>
  <si>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</si>
  <si>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</si>
  <si>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</si>
  <si>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</si>
  <si>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</si>
  <si>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</si>
  <si>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</si>
  <si>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</si>
  <si>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</si>
  <si>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</si>
  <si>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</si>
  <si>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</si>
  <si>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</si>
  <si>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</si>
  <si>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</si>
  <si>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</si>
  <si>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</si>
  <si>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</si>
  <si>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</si>
  <si>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</si>
  <si>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</si>
  <si>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</si>
  <si>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</si>
  <si>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</si>
  <si>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</si>
  <si>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</si>
  <si>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</si>
  <si>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</si>
  <si>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</si>
  <si>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</si>
  <si>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</si>
  <si>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</si>
  <si>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</si>
  <si>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</si>
  <si>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</si>
  <si>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</si>
  <si>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</si>
  <si>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</si>
  <si>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</si>
  <si>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</si>
  <si>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</si>
  <si>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</si>
  <si>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</si>
  <si>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</si>
  <si>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</si>
  <si>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</si>
  <si>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</si>
  <si>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</si>
  <si>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</si>
  <si>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</si>
  <si>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</si>
  <si>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</si>
  <si>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</si>
  <si>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</si>
  <si>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</si>
  <si>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</si>
  <si>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</si>
  <si>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</si>
  <si>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</si>
  <si>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</si>
  <si>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</si>
  <si>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</si>
  <si>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</si>
  <si>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</si>
  <si>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</si>
  <si>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</si>
  <si>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</si>
  <si>
    <t>Ingresos del mes</t>
  </si>
  <si>
    <t>Ganancia por enajenacion</t>
  </si>
  <si>
    <t>Ingresos del extranjero</t>
  </si>
  <si>
    <t>Ingreso facturados no considerados en el prellenado</t>
  </si>
  <si>
    <t>Intereses (Art. 8 LISR)</t>
  </si>
  <si>
    <t>Ingreso s derivados de deuda no cubierta</t>
  </si>
  <si>
    <t>Ingresos de meses anteriores</t>
  </si>
  <si>
    <t>Total de ingresos del periodo</t>
  </si>
  <si>
    <t>Ingresos</t>
  </si>
  <si>
    <t>Deducciones autorizadas</t>
  </si>
  <si>
    <t>Compras y gastos del periodo</t>
  </si>
  <si>
    <t>Deducciones de inversiones del periodo</t>
  </si>
  <si>
    <t>Deduccion adicional por enajenacion de libros, periodicos y revistas</t>
  </si>
  <si>
    <t>Deduccion del % del salario efectivamente pagado por la contratacion de personas mayores de 65 años</t>
  </si>
  <si>
    <t>Deduccion del % del salario efectivamente pagado por la contratacion de personas que padezcan alguna incapacidad</t>
  </si>
  <si>
    <t>Total de deducciones</t>
  </si>
  <si>
    <t>CAPTURA</t>
  </si>
  <si>
    <t>CALCULO</t>
  </si>
  <si>
    <t>Participacion de los trabajadores en las utilidades</t>
  </si>
  <si>
    <t>Perdidas fiscales de ejercicios anteriores que se aplican en el periodo</t>
  </si>
  <si>
    <t>Utilidad fiscal</t>
  </si>
  <si>
    <t>Impuesto causado (Multiplica por Tasa de ISR del ejercicio 30%)</t>
  </si>
  <si>
    <t>Impuesto del periodo</t>
  </si>
  <si>
    <t>Impuesto acreditable por dividendos o utilidades distribuidas</t>
  </si>
  <si>
    <t>Pagos provisionales efectuados con anterioridad</t>
  </si>
  <si>
    <t>Total de ISR retenido</t>
  </si>
  <si>
    <t>Impuesto a cargo</t>
  </si>
  <si>
    <t>Parte actualizada</t>
  </si>
  <si>
    <t>Subsidio al empleo</t>
  </si>
  <si>
    <t>tienes compensaciones por aplicar</t>
  </si>
  <si>
    <t>Tienes estimulos por aplicar</t>
  </si>
  <si>
    <t>Total de aplicaciones</t>
  </si>
  <si>
    <t>Total de contribuciones</t>
  </si>
  <si>
    <t>Cantidad a cargo</t>
  </si>
  <si>
    <t>Cantidad a pagar</t>
  </si>
  <si>
    <t>Subsidio al Empleo</t>
  </si>
  <si>
    <t>Compensaciones por aplicar</t>
  </si>
  <si>
    <t>Aplicaciones</t>
  </si>
  <si>
    <t>A</t>
  </si>
  <si>
    <t>J</t>
  </si>
  <si>
    <t>D</t>
  </si>
  <si>
    <t>B</t>
  </si>
  <si>
    <t>C</t>
  </si>
  <si>
    <t>E</t>
  </si>
  <si>
    <t>F</t>
  </si>
  <si>
    <t>G</t>
  </si>
  <si>
    <t>H</t>
  </si>
  <si>
    <t>a</t>
  </si>
  <si>
    <t>b</t>
  </si>
  <si>
    <t>c</t>
  </si>
  <si>
    <t>d</t>
  </si>
  <si>
    <t>e</t>
  </si>
  <si>
    <t>K</t>
  </si>
  <si>
    <t>SUMA: 1,2,3,4,5</t>
  </si>
  <si>
    <t>SUMA: A+B</t>
  </si>
  <si>
    <t>CAPTURA (Jala del mes anterior acumulado)</t>
  </si>
  <si>
    <t>SUMA: C+D</t>
  </si>
  <si>
    <t>SUMA: 1,2,3,4</t>
  </si>
  <si>
    <t>SUMA: F+G</t>
  </si>
  <si>
    <t>t</t>
  </si>
  <si>
    <t>l</t>
  </si>
  <si>
    <t>i</t>
  </si>
  <si>
    <t>o</t>
  </si>
  <si>
    <t>s</t>
  </si>
  <si>
    <t>n</t>
  </si>
  <si>
    <t>f</t>
  </si>
  <si>
    <t>g</t>
  </si>
  <si>
    <t>h</t>
  </si>
  <si>
    <t>L</t>
  </si>
  <si>
    <t>viene de captura I</t>
  </si>
  <si>
    <t>j</t>
  </si>
  <si>
    <t>k</t>
  </si>
  <si>
    <t>m</t>
  </si>
  <si>
    <t>p</t>
  </si>
  <si>
    <t>q</t>
  </si>
  <si>
    <t>r</t>
  </si>
  <si>
    <t>v</t>
  </si>
  <si>
    <t>x</t>
  </si>
  <si>
    <t>y</t>
  </si>
  <si>
    <t>M</t>
  </si>
  <si>
    <t>viene de captura J</t>
  </si>
  <si>
    <t>Resulta de los periodos anteriores</t>
  </si>
  <si>
    <t>(e&gt;0,e*30%,0)</t>
  </si>
  <si>
    <t>(a&gt;(b+c+d))a-(b+c+d),0)</t>
  </si>
  <si>
    <t>(f&gt;0 y &gt;g,f-g,0)</t>
  </si>
  <si>
    <t>ISR Retenido</t>
  </si>
  <si>
    <t>N</t>
  </si>
  <si>
    <t>viene de captura K</t>
  </si>
  <si>
    <t>(h&gt;0 y &gt; (i+j+k),h-(i+j+k),0)</t>
  </si>
  <si>
    <t>l&gt;0, calculo, 0</t>
  </si>
  <si>
    <t>suma l+m+n</t>
  </si>
  <si>
    <t>viene de captura L</t>
  </si>
  <si>
    <t>viene de captura M</t>
  </si>
  <si>
    <t>viene de captura N</t>
  </si>
  <si>
    <t>Suma p+q+r</t>
  </si>
  <si>
    <t>o&gt;0,o,0</t>
  </si>
  <si>
    <t>s&gt;0,s,0</t>
  </si>
  <si>
    <t>t&gt;0 y &gt;v, t-v,0</t>
  </si>
  <si>
    <t>x&gt;0,x,0</t>
  </si>
  <si>
    <t>K14</t>
  </si>
  <si>
    <t>K15</t>
  </si>
  <si>
    <t>K17</t>
  </si>
  <si>
    <t>K18</t>
  </si>
  <si>
    <t>d12</t>
  </si>
  <si>
    <t>d21</t>
  </si>
  <si>
    <t>O</t>
  </si>
  <si>
    <t>P</t>
  </si>
  <si>
    <t>viene de captura O</t>
  </si>
  <si>
    <t>viene de captura P</t>
  </si>
  <si>
    <t>K16</t>
  </si>
  <si>
    <t>Sub_emp.k4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</si>
</sst>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3" borderId="0" xfId="0" applyFill="1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0" fillId="10" borderId="0" xfId="0" applyFill="1"/>
    <xf numFmtId="0" fontId="16" fillId="7" borderId="1" xfId="0" applyFont="1" applyFill="1" applyBorder="1"/>
    <xf numFmtId="0" fontId="0" fillId="7" borderId="0" xfId="0" applyFill="1" applyAlignment="1">
      <alignment horizontal="center"/>
    </xf>
    <xf numFmtId="0" fontId="0" fillId="13" borderId="1" xfId="0" applyFill="1" applyBorder="1"/>
    <xf numFmtId="0" fontId="0" fillId="1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114300</xdr:rowOff>
    </xdr:from>
    <xdr:to>
      <xdr:col>8</xdr:col>
      <xdr:colOff>9525</xdr:colOff>
      <xdr:row>11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4F1C78F-17CF-401E-989A-93BBD184F0A7}"/>
            </a:ext>
          </a:extLst>
        </xdr:cNvPr>
        <xdr:cNvCxnSpPr/>
      </xdr:nvCxnSpPr>
      <xdr:spPr>
        <a:xfrm flipH="1">
          <a:off x="3933825" y="504825"/>
          <a:ext cx="5543550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</xdr:row>
      <xdr:rowOff>161925</xdr:rowOff>
    </xdr:from>
    <xdr:to>
      <xdr:col>8</xdr:col>
      <xdr:colOff>0</xdr:colOff>
      <xdr:row>20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1317F35-C58F-4EAA-B526-E3AEE0129BD9}"/>
            </a:ext>
          </a:extLst>
        </xdr:cNvPr>
        <xdr:cNvCxnSpPr/>
      </xdr:nvCxnSpPr>
      <xdr:spPr>
        <a:xfrm flipH="1">
          <a:off x="3867150" y="742950"/>
          <a:ext cx="5600700" cy="316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A4" zoomScale="130" zoomScaleNormal="130" workbookViewId="0">
      <selection activeCell="A6" sqref="A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59"/>
      <c r="B2" s="59"/>
      <c r="C2" s="59"/>
      <c r="D2" s="59"/>
      <c r="E2" s="59"/>
      <c r="F2" s="59"/>
      <c r="G2" s="59"/>
      <c r="H2" s="59"/>
      <c r="I2" s="59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109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86</v>
      </c>
      <c r="I6" s="8" t="s">
        <v>6</v>
      </c>
      <c r="J6" s="11" t="s">
        <v>94</v>
      </c>
    </row>
    <row r="7" spans="1:13" x14ac:dyDescent="0.25">
      <c r="A7" s="3" t="s">
        <v>109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87</v>
      </c>
      <c r="I7" s="8" t="s">
        <v>6</v>
      </c>
      <c r="J7" s="11" t="s">
        <v>95</v>
      </c>
    </row>
    <row r="8" spans="1:13" x14ac:dyDescent="0.25">
      <c r="A8" s="3" t="s">
        <v>109</v>
      </c>
      <c r="B8" s="5" t="s">
        <v>33</v>
      </c>
      <c r="C8" s="27" t="s">
        <v>80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109</v>
      </c>
      <c r="B9" s="5" t="s">
        <v>34</v>
      </c>
      <c r="C9" s="27" t="s">
        <v>110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109</v>
      </c>
      <c r="B10" s="5" t="s">
        <v>93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96</v>
      </c>
      <c r="L10" s="60" t="s">
        <v>25</v>
      </c>
      <c r="M10" s="60" t="s">
        <v>24</v>
      </c>
    </row>
    <row r="11" spans="1:13" x14ac:dyDescent="0.25">
      <c r="A11" s="3" t="s">
        <v>109</v>
      </c>
      <c r="B11" s="5" t="s">
        <v>35</v>
      </c>
      <c r="C11" s="27" t="s">
        <v>111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61"/>
      <c r="M11" s="61"/>
    </row>
    <row r="12" spans="1:13" x14ac:dyDescent="0.25">
      <c r="A12" s="3" t="s">
        <v>109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97</v>
      </c>
      <c r="L12" s="61"/>
      <c r="M12" s="61"/>
    </row>
    <row r="13" spans="1:13" x14ac:dyDescent="0.25">
      <c r="A13" s="3" t="s">
        <v>109</v>
      </c>
      <c r="B13" s="5" t="s">
        <v>36</v>
      </c>
      <c r="C13" s="27" t="s">
        <v>112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61"/>
      <c r="M13" s="61"/>
    </row>
    <row r="14" spans="1:13" ht="15.75" thickBot="1" x14ac:dyDescent="0.3">
      <c r="A14" s="3" t="s">
        <v>109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88</v>
      </c>
      <c r="M14" s="34">
        <v>0.01</v>
      </c>
    </row>
    <row r="15" spans="1:13" ht="15.75" thickBot="1" x14ac:dyDescent="0.3">
      <c r="A15" s="3" t="s">
        <v>109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89</v>
      </c>
      <c r="M15" s="34">
        <v>1.0999999999999999E-2</v>
      </c>
    </row>
    <row r="16" spans="1:13" ht="15.75" thickBot="1" x14ac:dyDescent="0.3">
      <c r="A16" s="3" t="s">
        <v>109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90</v>
      </c>
      <c r="M16" s="34">
        <v>1.4999999999999999E-2</v>
      </c>
    </row>
    <row r="17" spans="1:13" ht="15.75" thickBot="1" x14ac:dyDescent="0.3">
      <c r="A17" s="3" t="s">
        <v>109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91</v>
      </c>
      <c r="M17" s="34">
        <v>0.02</v>
      </c>
    </row>
    <row r="18" spans="1:13" ht="15.75" thickBot="1" x14ac:dyDescent="0.3">
      <c r="A18" s="3" t="s">
        <v>109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92</v>
      </c>
      <c r="M18" s="34">
        <v>2.5000000000000001E-2</v>
      </c>
    </row>
    <row r="19" spans="1:13" x14ac:dyDescent="0.25">
      <c r="A19" s="3" t="s">
        <v>109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109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109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109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109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109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98</v>
      </c>
    </row>
    <row r="25" spans="1:13" x14ac:dyDescent="0.25">
      <c r="A25" s="3" t="s">
        <v>109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109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109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109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99</v>
      </c>
    </row>
    <row r="29" spans="1:13" x14ac:dyDescent="0.25">
      <c r="A29" s="3" t="s">
        <v>109</v>
      </c>
      <c r="B29" s="5" t="s">
        <v>124</v>
      </c>
      <c r="C29" s="27" t="s">
        <v>123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abSelected="1" zoomScale="120" zoomScaleNormal="120" workbookViewId="0">
      <selection activeCell="B17" sqref="B17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81</v>
      </c>
      <c r="F2" s="19" t="s">
        <v>114</v>
      </c>
      <c r="G2" s="28" t="s">
        <v>48</v>
      </c>
      <c r="H2" s="28"/>
      <c r="I2" s="36"/>
    </row>
    <row r="3" spans="2:12" x14ac:dyDescent="0.25">
      <c r="B3" s="44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94</v>
      </c>
      <c r="J3" s="15">
        <v>2</v>
      </c>
      <c r="K3">
        <v>1</v>
      </c>
      <c r="L3" t="s">
        <v>113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95</v>
      </c>
      <c r="J4" s="15">
        <v>2</v>
      </c>
      <c r="K4">
        <v>2</v>
      </c>
      <c r="L4" t="s">
        <v>113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96</v>
      </c>
      <c r="J5" s="15">
        <v>2</v>
      </c>
      <c r="K5">
        <v>3</v>
      </c>
      <c r="L5" t="s">
        <v>113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97</v>
      </c>
      <c r="J6" s="15">
        <v>2</v>
      </c>
      <c r="K6">
        <v>4</v>
      </c>
      <c r="L6" t="s">
        <v>113</v>
      </c>
    </row>
    <row r="7" spans="2:12" x14ac:dyDescent="0.25">
      <c r="B7" s="45">
        <f>+B3*0.16</f>
        <v>12871.540800000001</v>
      </c>
      <c r="C7" s="21" t="s">
        <v>61</v>
      </c>
      <c r="D7" s="30" t="s">
        <v>100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113</v>
      </c>
    </row>
    <row r="8" spans="2:12" x14ac:dyDescent="0.25">
      <c r="B8" s="46">
        <f>+B7</f>
        <v>12871.540800000001</v>
      </c>
      <c r="C8" s="21" t="s">
        <v>62</v>
      </c>
      <c r="D8" s="30" t="s">
        <v>82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113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98</v>
      </c>
      <c r="J9" s="15">
        <v>3</v>
      </c>
      <c r="K9">
        <v>7</v>
      </c>
      <c r="L9" t="s">
        <v>113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99</v>
      </c>
      <c r="J10" s="15">
        <v>3</v>
      </c>
      <c r="K10">
        <v>8</v>
      </c>
      <c r="L10" t="s">
        <v>113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105</v>
      </c>
      <c r="J11" s="15">
        <v>1</v>
      </c>
      <c r="K11">
        <v>9</v>
      </c>
      <c r="L11" t="s">
        <v>113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106</v>
      </c>
      <c r="J12" s="15">
        <v>1</v>
      </c>
      <c r="K12">
        <v>10</v>
      </c>
      <c r="L12" t="s">
        <v>113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107</v>
      </c>
      <c r="J13" s="15">
        <v>1</v>
      </c>
      <c r="K13">
        <v>11</v>
      </c>
      <c r="L13" t="s">
        <v>113</v>
      </c>
    </row>
    <row r="14" spans="2:12" x14ac:dyDescent="0.25">
      <c r="B14" s="45">
        <f>+B11+B12</f>
        <v>0</v>
      </c>
      <c r="C14" s="21" t="s">
        <v>65</v>
      </c>
      <c r="D14" s="30" t="s">
        <v>115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113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101</v>
      </c>
      <c r="H15" s="7" t="s">
        <v>6</v>
      </c>
      <c r="I15" s="39" t="s">
        <v>104</v>
      </c>
      <c r="J15" s="15">
        <v>3</v>
      </c>
      <c r="K15">
        <v>13</v>
      </c>
      <c r="L15" t="s">
        <v>113</v>
      </c>
    </row>
    <row r="16" spans="2:12" x14ac:dyDescent="0.25">
      <c r="B16" s="45">
        <f>IF(B8&lt;(B9+B10+B14-B15),0,B8)</f>
        <v>12871.540800000001</v>
      </c>
      <c r="C16" s="21" t="s">
        <v>67</v>
      </c>
      <c r="D16" s="30" t="s">
        <v>116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113</v>
      </c>
    </row>
    <row r="17" spans="2:12" x14ac:dyDescent="0.25">
      <c r="B17" s="23"/>
      <c r="C17" s="24" t="s">
        <v>68</v>
      </c>
      <c r="D17" s="29" t="s">
        <v>117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113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108</v>
      </c>
      <c r="J18" s="35">
        <v>1</v>
      </c>
      <c r="K18">
        <v>16</v>
      </c>
      <c r="L18" t="s">
        <v>113</v>
      </c>
    </row>
    <row r="19" spans="2:12" x14ac:dyDescent="0.25">
      <c r="B19" s="20"/>
      <c r="C19" s="21" t="s">
        <v>69</v>
      </c>
      <c r="D19" s="30" t="s">
        <v>118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113</v>
      </c>
    </row>
    <row r="20" spans="2:12" x14ac:dyDescent="0.25">
      <c r="B20" s="23"/>
      <c r="C20" s="24" t="s">
        <v>70</v>
      </c>
      <c r="D20" s="31" t="s">
        <v>119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113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103</v>
      </c>
      <c r="J21" s="15">
        <v>3</v>
      </c>
      <c r="K21">
        <v>19</v>
      </c>
      <c r="L21" t="s">
        <v>113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102</v>
      </c>
      <c r="J22" s="15">
        <v>3</v>
      </c>
      <c r="K22">
        <v>20</v>
      </c>
      <c r="L22" t="s">
        <v>113</v>
      </c>
    </row>
    <row r="23" spans="2:12" x14ac:dyDescent="0.25">
      <c r="B23" s="20"/>
      <c r="C23" s="21" t="s">
        <v>71</v>
      </c>
      <c r="D23" s="30" t="s">
        <v>122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113</v>
      </c>
    </row>
    <row r="24" spans="2:12" x14ac:dyDescent="0.25">
      <c r="B24" s="20"/>
      <c r="C24" s="21" t="s">
        <v>75</v>
      </c>
      <c r="D24" s="30" t="s">
        <v>120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113</v>
      </c>
    </row>
    <row r="25" spans="2:12" x14ac:dyDescent="0.25">
      <c r="B25" s="23"/>
      <c r="C25" s="24" t="s">
        <v>72</v>
      </c>
      <c r="D25" s="31" t="s">
        <v>121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113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113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113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113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113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113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113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113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113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113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113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113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84</v>
      </c>
      <c r="E39"/>
      <c r="F39"/>
    </row>
    <row r="40" spans="2:12" x14ac:dyDescent="0.25">
      <c r="B40"/>
      <c r="C40"/>
      <c r="D40" t="s">
        <v>85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83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05-2A65-4B83-9F1D-EC59574D4738}">
  <dimension ref="A1:K32"/>
  <sheetViews>
    <sheetView topLeftCell="A15" zoomScaleNormal="100" workbookViewId="0">
      <selection activeCell="D30" sqref="D30"/>
    </sheetView>
  </sheetViews>
  <sheetFormatPr baseColWidth="10" defaultRowHeight="15" x14ac:dyDescent="0.25"/>
  <cols>
    <col min="1" max="1" width="4.140625" customWidth="1"/>
    <col min="2" max="2" width="43.7109375" bestFit="1" customWidth="1"/>
    <col min="3" max="4" width="4.7109375" customWidth="1"/>
    <col min="5" max="5" width="6" customWidth="1"/>
    <col min="6" max="6" width="35.5703125" bestFit="1" customWidth="1"/>
    <col min="7" max="7" width="4.7109375" customWidth="1"/>
    <col min="8" max="8" width="27.5703125" bestFit="1" customWidth="1"/>
    <col min="9" max="9" width="6.42578125" style="15" customWidth="1"/>
    <col min="10" max="10" width="34.85546875" customWidth="1"/>
  </cols>
  <sheetData>
    <row r="1" spans="1:11" x14ac:dyDescent="0.25">
      <c r="B1" s="64" t="s">
        <v>141</v>
      </c>
      <c r="C1" s="64"/>
      <c r="D1" s="64"/>
      <c r="E1" s="64"/>
      <c r="F1" s="64"/>
      <c r="H1" s="64" t="s">
        <v>142</v>
      </c>
      <c r="I1" s="64"/>
      <c r="J1" s="64"/>
      <c r="K1" s="64"/>
    </row>
    <row r="2" spans="1:11" ht="15.75" x14ac:dyDescent="0.25">
      <c r="B2" s="62" t="s">
        <v>133</v>
      </c>
      <c r="C2" s="63"/>
      <c r="D2" s="47"/>
      <c r="E2" s="48"/>
    </row>
    <row r="3" spans="1:11" x14ac:dyDescent="0.25">
      <c r="A3" t="s">
        <v>163</v>
      </c>
      <c r="B3" s="7" t="s">
        <v>27</v>
      </c>
      <c r="C3" s="48"/>
      <c r="D3" s="8">
        <v>2</v>
      </c>
      <c r="E3" s="38" t="s">
        <v>94</v>
      </c>
      <c r="F3" t="s">
        <v>141</v>
      </c>
      <c r="H3" t="s">
        <v>228</v>
      </c>
      <c r="I3" s="56" t="s">
        <v>172</v>
      </c>
      <c r="J3" t="str">
        <f>+B12</f>
        <v>Total de ingresos del periodo</v>
      </c>
      <c r="K3">
        <f>+D12</f>
        <v>23</v>
      </c>
    </row>
    <row r="4" spans="1:11" x14ac:dyDescent="0.25">
      <c r="A4" t="s">
        <v>166</v>
      </c>
      <c r="B4" s="7" t="s">
        <v>26</v>
      </c>
      <c r="C4" s="48"/>
      <c r="D4" s="8">
        <f>+C5+C6+C7+C8+C9</f>
        <v>16</v>
      </c>
      <c r="E4" s="38"/>
      <c r="F4" t="s">
        <v>178</v>
      </c>
      <c r="H4" t="s">
        <v>229</v>
      </c>
      <c r="I4" s="58" t="s">
        <v>173</v>
      </c>
      <c r="J4" t="str">
        <f>+B21</f>
        <v>Total de deducciones</v>
      </c>
      <c r="K4">
        <f>+D21</f>
        <v>20</v>
      </c>
    </row>
    <row r="5" spans="1:11" x14ac:dyDescent="0.25">
      <c r="A5">
        <v>1</v>
      </c>
      <c r="B5" s="7" t="s">
        <v>126</v>
      </c>
      <c r="C5" s="8">
        <v>1</v>
      </c>
      <c r="D5" s="47"/>
      <c r="E5" s="38" t="s">
        <v>95</v>
      </c>
      <c r="F5" t="s">
        <v>141</v>
      </c>
      <c r="H5" t="s">
        <v>194</v>
      </c>
      <c r="I5" s="15" t="s">
        <v>174</v>
      </c>
      <c r="J5" t="s">
        <v>143</v>
      </c>
      <c r="K5">
        <f>+C25</f>
        <v>0</v>
      </c>
    </row>
    <row r="6" spans="1:11" x14ac:dyDescent="0.25">
      <c r="A6">
        <v>2</v>
      </c>
      <c r="B6" s="7" t="s">
        <v>127</v>
      </c>
      <c r="C6" s="8">
        <v>3</v>
      </c>
      <c r="D6" s="47"/>
      <c r="E6" s="38" t="s">
        <v>96</v>
      </c>
      <c r="F6" t="s">
        <v>141</v>
      </c>
      <c r="H6" t="s">
        <v>205</v>
      </c>
      <c r="I6" s="15" t="s">
        <v>175</v>
      </c>
      <c r="J6" t="s">
        <v>144</v>
      </c>
      <c r="K6">
        <f>+C26</f>
        <v>0</v>
      </c>
    </row>
    <row r="7" spans="1:11" x14ac:dyDescent="0.25">
      <c r="A7">
        <v>3</v>
      </c>
      <c r="B7" s="7" t="s">
        <v>128</v>
      </c>
      <c r="C7" s="8">
        <v>5</v>
      </c>
      <c r="D7" s="47"/>
      <c r="E7" s="38" t="s">
        <v>97</v>
      </c>
      <c r="F7" t="s">
        <v>141</v>
      </c>
      <c r="H7" s="52" t="s">
        <v>208</v>
      </c>
      <c r="I7" s="15" t="s">
        <v>176</v>
      </c>
      <c r="J7" t="s">
        <v>145</v>
      </c>
      <c r="K7">
        <f>+K3-K4-K5-K6</f>
        <v>3</v>
      </c>
    </row>
    <row r="8" spans="1:11" x14ac:dyDescent="0.25">
      <c r="A8">
        <v>4</v>
      </c>
      <c r="B8" s="7" t="s">
        <v>129</v>
      </c>
      <c r="C8" s="8">
        <v>6</v>
      </c>
      <c r="D8" s="47"/>
      <c r="E8" s="38" t="s">
        <v>98</v>
      </c>
      <c r="F8" t="s">
        <v>141</v>
      </c>
      <c r="H8" t="s">
        <v>207</v>
      </c>
      <c r="I8" s="15" t="s">
        <v>190</v>
      </c>
      <c r="J8" t="s">
        <v>146</v>
      </c>
      <c r="K8">
        <f>+K7*0.3</f>
        <v>0.89999999999999991</v>
      </c>
    </row>
    <row r="9" spans="1:11" x14ac:dyDescent="0.25">
      <c r="A9">
        <v>5</v>
      </c>
      <c r="B9" s="7" t="s">
        <v>130</v>
      </c>
      <c r="C9" s="8">
        <v>1</v>
      </c>
      <c r="D9" s="47"/>
      <c r="E9" s="38" t="s">
        <v>99</v>
      </c>
      <c r="F9" t="s">
        <v>141</v>
      </c>
      <c r="H9" t="s">
        <v>212</v>
      </c>
      <c r="I9" s="15" t="s">
        <v>191</v>
      </c>
      <c r="J9" s="54" t="s">
        <v>59</v>
      </c>
      <c r="K9">
        <f>+C27</f>
        <v>0</v>
      </c>
    </row>
    <row r="10" spans="1:11" x14ac:dyDescent="0.25">
      <c r="A10" t="s">
        <v>167</v>
      </c>
      <c r="B10" s="7" t="s">
        <v>125</v>
      </c>
      <c r="C10" s="48"/>
      <c r="D10" s="8">
        <f>+D3+D4</f>
        <v>18</v>
      </c>
      <c r="E10" s="38"/>
      <c r="F10" t="s">
        <v>179</v>
      </c>
      <c r="H10" t="s">
        <v>209</v>
      </c>
      <c r="I10" s="15" t="s">
        <v>192</v>
      </c>
      <c r="J10" t="s">
        <v>147</v>
      </c>
      <c r="K10">
        <f>+K8-K9</f>
        <v>0.89999999999999991</v>
      </c>
    </row>
    <row r="11" spans="1:11" x14ac:dyDescent="0.25">
      <c r="A11" t="s">
        <v>165</v>
      </c>
      <c r="B11" s="7" t="s">
        <v>131</v>
      </c>
      <c r="C11" s="48"/>
      <c r="D11" s="8">
        <v>5</v>
      </c>
      <c r="E11" s="38"/>
      <c r="F11" t="s">
        <v>180</v>
      </c>
      <c r="H11" t="s">
        <v>216</v>
      </c>
      <c r="I11" s="15" t="s">
        <v>186</v>
      </c>
      <c r="J11" s="54" t="s">
        <v>148</v>
      </c>
      <c r="K11">
        <f>+C28</f>
        <v>0</v>
      </c>
    </row>
    <row r="12" spans="1:11" x14ac:dyDescent="0.25">
      <c r="A12" t="s">
        <v>168</v>
      </c>
      <c r="B12" s="7" t="s">
        <v>132</v>
      </c>
      <c r="C12" s="48"/>
      <c r="D12" s="55">
        <f>+D10+D11</f>
        <v>23</v>
      </c>
      <c r="E12" s="38"/>
      <c r="F12" t="s">
        <v>181</v>
      </c>
      <c r="H12" t="s">
        <v>206</v>
      </c>
      <c r="I12" s="15" t="s">
        <v>195</v>
      </c>
      <c r="J12" t="s">
        <v>149</v>
      </c>
      <c r="K12">
        <v>0</v>
      </c>
    </row>
    <row r="13" spans="1:11" x14ac:dyDescent="0.25">
      <c r="B13" s="49"/>
      <c r="C13" s="48"/>
      <c r="D13" s="47"/>
      <c r="E13" s="38"/>
      <c r="H13" t="s">
        <v>217</v>
      </c>
      <c r="I13" s="15" t="s">
        <v>196</v>
      </c>
      <c r="J13" s="54" t="s">
        <v>150</v>
      </c>
      <c r="K13">
        <f>+C29</f>
        <v>0</v>
      </c>
    </row>
    <row r="14" spans="1:11" ht="15.75" x14ac:dyDescent="0.25">
      <c r="B14" s="62" t="s">
        <v>134</v>
      </c>
      <c r="C14" s="63"/>
      <c r="D14" s="47"/>
      <c r="E14" s="38"/>
      <c r="H14" t="s">
        <v>213</v>
      </c>
      <c r="I14" s="15" t="s">
        <v>185</v>
      </c>
      <c r="J14" t="s">
        <v>151</v>
      </c>
      <c r="K14">
        <f>+K10-K11-K12-K13</f>
        <v>0.89999999999999991</v>
      </c>
    </row>
    <row r="15" spans="1:11" x14ac:dyDescent="0.25">
      <c r="A15" t="s">
        <v>169</v>
      </c>
      <c r="B15" s="7" t="s">
        <v>135</v>
      </c>
      <c r="C15" s="48"/>
      <c r="D15" s="8">
        <v>5</v>
      </c>
      <c r="E15" s="38" t="s">
        <v>105</v>
      </c>
      <c r="F15" t="s">
        <v>141</v>
      </c>
      <c r="H15" t="s">
        <v>214</v>
      </c>
      <c r="I15" s="15" t="s">
        <v>197</v>
      </c>
      <c r="J15" t="s">
        <v>152</v>
      </c>
      <c r="K15">
        <v>0</v>
      </c>
    </row>
    <row r="16" spans="1:11" x14ac:dyDescent="0.25">
      <c r="A16" t="s">
        <v>170</v>
      </c>
      <c r="B16" s="7" t="s">
        <v>136</v>
      </c>
      <c r="C16" s="48"/>
      <c r="D16" s="8">
        <v>3</v>
      </c>
      <c r="E16" s="38"/>
      <c r="F16" t="s">
        <v>182</v>
      </c>
      <c r="H16" t="s">
        <v>214</v>
      </c>
      <c r="I16" s="15" t="s">
        <v>189</v>
      </c>
      <c r="J16" t="s">
        <v>18</v>
      </c>
      <c r="K16">
        <v>0</v>
      </c>
    </row>
    <row r="17" spans="1:11" x14ac:dyDescent="0.25">
      <c r="A17">
        <v>1</v>
      </c>
      <c r="B17" s="7" t="s">
        <v>59</v>
      </c>
      <c r="C17" s="8">
        <f>+C18+C19+C20</f>
        <v>12</v>
      </c>
      <c r="D17" s="47"/>
      <c r="E17" s="38" t="s">
        <v>106</v>
      </c>
      <c r="F17" t="s">
        <v>141</v>
      </c>
      <c r="H17" t="s">
        <v>215</v>
      </c>
      <c r="I17" s="15" t="s">
        <v>187</v>
      </c>
      <c r="J17" t="s">
        <v>19</v>
      </c>
      <c r="K17">
        <f>+K14+K15+K16</f>
        <v>0.89999999999999991</v>
      </c>
    </row>
    <row r="18" spans="1:11" x14ac:dyDescent="0.25">
      <c r="A18">
        <v>2</v>
      </c>
      <c r="B18" s="7" t="s">
        <v>137</v>
      </c>
      <c r="C18" s="8">
        <v>4</v>
      </c>
      <c r="D18" s="47"/>
      <c r="E18" s="38" t="s">
        <v>107</v>
      </c>
      <c r="F18" t="s">
        <v>141</v>
      </c>
      <c r="H18" t="s">
        <v>218</v>
      </c>
      <c r="I18" s="15" t="s">
        <v>198</v>
      </c>
      <c r="J18" s="54" t="s">
        <v>153</v>
      </c>
      <c r="K18">
        <f>+C30</f>
        <v>0</v>
      </c>
    </row>
    <row r="19" spans="1:11" x14ac:dyDescent="0.25">
      <c r="A19">
        <v>3</v>
      </c>
      <c r="B19" s="7" t="s">
        <v>138</v>
      </c>
      <c r="C19" s="8">
        <v>5</v>
      </c>
      <c r="D19" s="47"/>
      <c r="E19" s="38" t="s">
        <v>104</v>
      </c>
      <c r="F19" t="s">
        <v>141</v>
      </c>
      <c r="H19" t="s">
        <v>232</v>
      </c>
      <c r="I19" s="15" t="s">
        <v>199</v>
      </c>
      <c r="J19" s="54" t="s">
        <v>154</v>
      </c>
      <c r="K19">
        <f>+C31</f>
        <v>0</v>
      </c>
    </row>
    <row r="20" spans="1:11" x14ac:dyDescent="0.25">
      <c r="A20">
        <v>4</v>
      </c>
      <c r="B20" s="7" t="s">
        <v>139</v>
      </c>
      <c r="C20" s="8">
        <v>3</v>
      </c>
      <c r="D20" s="47"/>
      <c r="E20" s="53" t="s">
        <v>108</v>
      </c>
      <c r="F20" t="s">
        <v>141</v>
      </c>
      <c r="H20" t="s">
        <v>233</v>
      </c>
      <c r="I20" s="15" t="s">
        <v>200</v>
      </c>
      <c r="J20" s="54" t="s">
        <v>155</v>
      </c>
      <c r="K20">
        <f>+C32</f>
        <v>0</v>
      </c>
    </row>
    <row r="21" spans="1:11" x14ac:dyDescent="0.25">
      <c r="A21" t="s">
        <v>171</v>
      </c>
      <c r="B21" s="7" t="s">
        <v>140</v>
      </c>
      <c r="C21" s="50"/>
      <c r="D21" s="57">
        <f>+D15+D16+C17</f>
        <v>20</v>
      </c>
      <c r="E21" s="38"/>
      <c r="F21" t="s">
        <v>183</v>
      </c>
      <c r="H21" t="s">
        <v>219</v>
      </c>
      <c r="I21" s="15" t="s">
        <v>188</v>
      </c>
      <c r="J21" t="s">
        <v>156</v>
      </c>
      <c r="K21">
        <f>+K18+K19+K20</f>
        <v>0</v>
      </c>
    </row>
    <row r="22" spans="1:11" x14ac:dyDescent="0.25">
      <c r="E22" s="53"/>
      <c r="H22" t="s">
        <v>220</v>
      </c>
      <c r="I22" s="15" t="s">
        <v>184</v>
      </c>
      <c r="J22" t="s">
        <v>157</v>
      </c>
      <c r="K22">
        <f>+K17</f>
        <v>0.89999999999999991</v>
      </c>
    </row>
    <row r="23" spans="1:11" ht="15.75" x14ac:dyDescent="0.25">
      <c r="B23" s="62" t="s">
        <v>162</v>
      </c>
      <c r="C23" s="63"/>
      <c r="E23" s="53"/>
      <c r="H23" t="s">
        <v>221</v>
      </c>
      <c r="I23" s="15" t="s">
        <v>201</v>
      </c>
      <c r="J23" t="s">
        <v>156</v>
      </c>
      <c r="K23">
        <f>+K21</f>
        <v>0</v>
      </c>
    </row>
    <row r="24" spans="1:11" x14ac:dyDescent="0.25">
      <c r="E24" s="53"/>
      <c r="H24" t="s">
        <v>222</v>
      </c>
      <c r="I24" s="15" t="s">
        <v>202</v>
      </c>
      <c r="J24" t="s">
        <v>158</v>
      </c>
      <c r="K24">
        <f>+IF(K22&gt;K23,K22-K23,0)</f>
        <v>0.89999999999999991</v>
      </c>
    </row>
    <row r="25" spans="1:11" x14ac:dyDescent="0.25">
      <c r="A25" t="s">
        <v>109</v>
      </c>
      <c r="B25" t="s">
        <v>143</v>
      </c>
      <c r="C25">
        <v>0</v>
      </c>
      <c r="E25" s="53" t="s">
        <v>103</v>
      </c>
      <c r="F25" s="54" t="s">
        <v>141</v>
      </c>
      <c r="H25" t="s">
        <v>223</v>
      </c>
      <c r="I25" s="15" t="s">
        <v>203</v>
      </c>
      <c r="J25" t="s">
        <v>159</v>
      </c>
      <c r="K25">
        <f>+IF(K24&gt;0,K24,0)</f>
        <v>0.89999999999999991</v>
      </c>
    </row>
    <row r="26" spans="1:11" x14ac:dyDescent="0.25">
      <c r="A26" t="s">
        <v>164</v>
      </c>
      <c r="B26" t="s">
        <v>144</v>
      </c>
      <c r="C26">
        <v>0</v>
      </c>
      <c r="E26" s="53" t="s">
        <v>102</v>
      </c>
      <c r="F26" s="54" t="s">
        <v>141</v>
      </c>
    </row>
    <row r="27" spans="1:11" x14ac:dyDescent="0.25">
      <c r="A27" t="s">
        <v>177</v>
      </c>
      <c r="B27" s="65" t="s">
        <v>59</v>
      </c>
      <c r="C27">
        <v>0</v>
      </c>
      <c r="E27" s="53" t="s">
        <v>224</v>
      </c>
      <c r="F27" s="54" t="s">
        <v>141</v>
      </c>
    </row>
    <row r="28" spans="1:11" x14ac:dyDescent="0.25">
      <c r="A28" t="s">
        <v>193</v>
      </c>
      <c r="B28" s="51" t="s">
        <v>148</v>
      </c>
      <c r="C28">
        <v>0</v>
      </c>
      <c r="E28" s="53" t="s">
        <v>225</v>
      </c>
      <c r="F28" s="54" t="s">
        <v>141</v>
      </c>
    </row>
    <row r="29" spans="1:11" x14ac:dyDescent="0.25">
      <c r="A29" t="s">
        <v>204</v>
      </c>
      <c r="B29" s="51" t="s">
        <v>210</v>
      </c>
      <c r="C29">
        <v>0</v>
      </c>
      <c r="E29" s="53" t="s">
        <v>234</v>
      </c>
      <c r="F29" s="54" t="s">
        <v>141</v>
      </c>
    </row>
    <row r="30" spans="1:11" x14ac:dyDescent="0.25">
      <c r="A30" t="s">
        <v>211</v>
      </c>
      <c r="B30" s="51" t="s">
        <v>160</v>
      </c>
      <c r="C30">
        <v>0</v>
      </c>
      <c r="D30" t="s">
        <v>235</v>
      </c>
      <c r="E30" s="53"/>
      <c r="F30" s="54" t="s">
        <v>141</v>
      </c>
    </row>
    <row r="31" spans="1:11" x14ac:dyDescent="0.25">
      <c r="A31" t="s">
        <v>230</v>
      </c>
      <c r="B31" s="51" t="s">
        <v>161</v>
      </c>
      <c r="C31">
        <v>0</v>
      </c>
      <c r="E31" s="53" t="s">
        <v>226</v>
      </c>
      <c r="F31" s="54" t="s">
        <v>141</v>
      </c>
    </row>
    <row r="32" spans="1:11" x14ac:dyDescent="0.25">
      <c r="A32" t="s">
        <v>231</v>
      </c>
      <c r="B32" s="65" t="s">
        <v>59</v>
      </c>
      <c r="C32">
        <v>0</v>
      </c>
      <c r="E32" s="53" t="s">
        <v>227</v>
      </c>
      <c r="F32" s="54" t="s">
        <v>141</v>
      </c>
    </row>
  </sheetData>
  <mergeCells count="5">
    <mergeCell ref="B2:C2"/>
    <mergeCell ref="B14:C14"/>
    <mergeCell ref="B23:C23"/>
    <mergeCell ref="H1:K1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16" sqref="C1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76</v>
      </c>
    </row>
    <row r="4" spans="2:3" x14ac:dyDescent="0.25">
      <c r="C4" t="s">
        <v>77</v>
      </c>
    </row>
    <row r="5" spans="2:3" x14ac:dyDescent="0.25">
      <c r="C5" t="s">
        <v>78</v>
      </c>
    </row>
    <row r="6" spans="2:3" x14ac:dyDescent="0.25">
      <c r="C6" t="s">
        <v>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PF-ISR</vt:lpstr>
      <vt:lpstr>IVA</vt:lpstr>
      <vt:lpstr>PM-ISR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dcterms:created xsi:type="dcterms:W3CDTF">2022-02-05T16:47:54Z</dcterms:created>
  <dcterms:modified xsi:type="dcterms:W3CDTF">2023-03-09T19:20:40Z</dcterms:modified>
</cp:coreProperties>
</file>