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 calcOnSave="0"/>
</workbook>
</file>

<file path=xl/calcChain.xml><?xml version="1.0" encoding="utf-8"?>
<calcChain xmlns="http://schemas.openxmlformats.org/spreadsheetml/2006/main">
  <c r="L113" i="2" l="1"/>
  <c r="L144" i="2" s="1"/>
  <c r="L112" i="2"/>
  <c r="L143" i="2" s="1"/>
  <c r="L174" i="2" s="1"/>
  <c r="L109" i="2"/>
  <c r="L140" i="2" s="1"/>
  <c r="L108" i="2"/>
  <c r="L139" i="2" s="1"/>
  <c r="L105" i="2"/>
  <c r="L136" i="2" s="1"/>
  <c r="L104" i="2"/>
  <c r="L135" i="2" s="1"/>
  <c r="L101" i="2"/>
  <c r="L132" i="2" s="1"/>
  <c r="L100" i="2"/>
  <c r="L131" i="2" s="1"/>
  <c r="L97" i="2"/>
  <c r="L128" i="2" s="1"/>
  <c r="L96" i="2"/>
  <c r="L127" i="2" s="1"/>
  <c r="L93" i="2"/>
  <c r="L124" i="2" s="1"/>
  <c r="L92" i="2"/>
  <c r="L123" i="2" s="1"/>
  <c r="L89" i="2"/>
  <c r="L120" i="2" s="1"/>
  <c r="L88" i="2"/>
  <c r="L119" i="2" s="1"/>
  <c r="L85" i="2"/>
  <c r="L116" i="2" s="1"/>
  <c r="L84" i="2"/>
  <c r="L115" i="2" s="1"/>
  <c r="L82" i="2"/>
  <c r="L81" i="2"/>
  <c r="L80" i="2"/>
  <c r="L111" i="2" s="1"/>
  <c r="L142" i="2" s="1"/>
  <c r="L173" i="2" s="1"/>
  <c r="L79" i="2"/>
  <c r="L110" i="2" s="1"/>
  <c r="L141" i="2" s="1"/>
  <c r="L172" i="2" s="1"/>
  <c r="L78" i="2"/>
  <c r="L77" i="2"/>
  <c r="L76" i="2"/>
  <c r="L107" i="2" s="1"/>
  <c r="L138" i="2" s="1"/>
  <c r="L75" i="2"/>
  <c r="L106" i="2" s="1"/>
  <c r="L137" i="2" s="1"/>
  <c r="L168" i="2" s="1"/>
  <c r="L74" i="2"/>
  <c r="L73" i="2"/>
  <c r="L72" i="2"/>
  <c r="L103" i="2" s="1"/>
  <c r="L134" i="2" s="1"/>
  <c r="L71" i="2"/>
  <c r="L102" i="2" s="1"/>
  <c r="L133" i="2" s="1"/>
  <c r="L164" i="2" s="1"/>
  <c r="L70" i="2"/>
  <c r="L69" i="2"/>
  <c r="L68" i="2"/>
  <c r="L99" i="2" s="1"/>
  <c r="L130" i="2" s="1"/>
  <c r="L67" i="2"/>
  <c r="L98" i="2" s="1"/>
  <c r="L129" i="2" s="1"/>
  <c r="L160" i="2" s="1"/>
  <c r="L66" i="2"/>
  <c r="L65" i="2"/>
  <c r="L64" i="2"/>
  <c r="L95" i="2" s="1"/>
  <c r="L126" i="2" s="1"/>
  <c r="L63" i="2"/>
  <c r="L94" i="2" s="1"/>
  <c r="L125" i="2" s="1"/>
  <c r="L62" i="2"/>
  <c r="L61" i="2"/>
  <c r="L60" i="2"/>
  <c r="L91" i="2" s="1"/>
  <c r="L122" i="2" s="1"/>
  <c r="L59" i="2"/>
  <c r="L90" i="2" s="1"/>
  <c r="L121" i="2" s="1"/>
  <c r="L58" i="2"/>
  <c r="L57" i="2"/>
  <c r="L56" i="2"/>
  <c r="L87" i="2" s="1"/>
  <c r="L118" i="2" s="1"/>
  <c r="L55" i="2"/>
  <c r="L86" i="2" s="1"/>
  <c r="L117" i="2" s="1"/>
  <c r="L54" i="2"/>
  <c r="L53" i="2"/>
  <c r="L20" i="2"/>
  <c r="L162" i="2" l="1"/>
  <c r="L157" i="2"/>
  <c r="L165" i="2"/>
  <c r="L147" i="2"/>
  <c r="L155" i="2"/>
  <c r="L163" i="2"/>
  <c r="L171" i="2"/>
  <c r="L148" i="2"/>
  <c r="L211" i="2"/>
  <c r="L152" i="2"/>
  <c r="L215" i="2"/>
  <c r="L156" i="2"/>
  <c r="L17" i="2"/>
  <c r="L19" i="2" s="1"/>
  <c r="L15" i="2"/>
  <c r="L16" i="2"/>
  <c r="L18" i="2" s="1"/>
  <c r="L14" i="2" s="1"/>
  <c r="L185" i="2"/>
  <c r="L181" i="2"/>
  <c r="L184" i="2"/>
  <c r="L180" i="2"/>
  <c r="L183" i="2"/>
  <c r="L246" i="2" s="1"/>
  <c r="L179" i="2"/>
  <c r="L242" i="2" s="1"/>
  <c r="L182" i="2"/>
  <c r="L245" i="2" s="1"/>
  <c r="L146" i="2"/>
  <c r="L217" i="2"/>
  <c r="L154" i="2"/>
  <c r="L170" i="2"/>
  <c r="L149" i="2"/>
  <c r="L212" i="2"/>
  <c r="L153" i="2"/>
  <c r="L216" i="2"/>
  <c r="L161" i="2"/>
  <c r="L169" i="2"/>
  <c r="L213" i="2"/>
  <c r="L150" i="2"/>
  <c r="L158" i="2"/>
  <c r="L166" i="2"/>
  <c r="L214" i="2"/>
  <c r="L151" i="2"/>
  <c r="L159" i="2"/>
  <c r="L167" i="2"/>
  <c r="L248" i="2" l="1"/>
  <c r="L243" i="2"/>
  <c r="L247" i="2"/>
  <c r="L270" i="2"/>
  <c r="L271" i="2" s="1"/>
  <c r="L244" i="2"/>
  <c r="L10" i="2"/>
  <c r="L11" i="2"/>
  <c r="L9" i="2" l="1"/>
  <c r="L13" i="2" s="1"/>
  <c r="L12" i="2"/>
  <c r="C84" i="2" l="1"/>
  <c r="C115" i="2" s="1"/>
  <c r="C82" i="2"/>
  <c r="C113" i="2" s="1"/>
  <c r="C144" i="2" s="1"/>
  <c r="C81" i="2"/>
  <c r="C112" i="2" s="1"/>
  <c r="C143" i="2" s="1"/>
  <c r="C174" i="2" s="1"/>
  <c r="C80" i="2"/>
  <c r="C111" i="2" s="1"/>
  <c r="C142" i="2" s="1"/>
  <c r="C79" i="2"/>
  <c r="C110" i="2" s="1"/>
  <c r="C141" i="2" s="1"/>
  <c r="C78" i="2"/>
  <c r="C109" i="2" s="1"/>
  <c r="C140" i="2" s="1"/>
  <c r="C77" i="2"/>
  <c r="C108" i="2" s="1"/>
  <c r="C139" i="2" s="1"/>
  <c r="C76" i="2"/>
  <c r="C107" i="2" s="1"/>
  <c r="C138" i="2" s="1"/>
  <c r="C75" i="2"/>
  <c r="C106" i="2" s="1"/>
  <c r="C137" i="2" s="1"/>
  <c r="C74" i="2"/>
  <c r="C105" i="2" s="1"/>
  <c r="C136" i="2" s="1"/>
  <c r="C73" i="2"/>
  <c r="C104" i="2" s="1"/>
  <c r="C135" i="2" s="1"/>
  <c r="C72" i="2"/>
  <c r="C103" i="2" s="1"/>
  <c r="C134" i="2" s="1"/>
  <c r="C71" i="2"/>
  <c r="C102" i="2" s="1"/>
  <c r="C133" i="2" s="1"/>
  <c r="C70" i="2"/>
  <c r="C101" i="2" s="1"/>
  <c r="C132" i="2" s="1"/>
  <c r="C69" i="2"/>
  <c r="C100" i="2" s="1"/>
  <c r="C131" i="2" s="1"/>
  <c r="C68" i="2"/>
  <c r="C99" i="2" s="1"/>
  <c r="C130" i="2" s="1"/>
  <c r="C67" i="2"/>
  <c r="C98" i="2" s="1"/>
  <c r="C129" i="2" s="1"/>
  <c r="C66" i="2"/>
  <c r="C97" i="2" s="1"/>
  <c r="C128" i="2" s="1"/>
  <c r="C65" i="2"/>
  <c r="C96" i="2" s="1"/>
  <c r="C127" i="2" s="1"/>
  <c r="C64" i="2"/>
  <c r="C95" i="2" s="1"/>
  <c r="C126" i="2" s="1"/>
  <c r="C63" i="2"/>
  <c r="C94" i="2" s="1"/>
  <c r="C125" i="2" s="1"/>
  <c r="C62" i="2"/>
  <c r="C93" i="2" s="1"/>
  <c r="C124" i="2" s="1"/>
  <c r="C61" i="2"/>
  <c r="C92" i="2" s="1"/>
  <c r="C123" i="2" s="1"/>
  <c r="C60" i="2"/>
  <c r="C91" i="2" s="1"/>
  <c r="C122" i="2" s="1"/>
  <c r="C59" i="2"/>
  <c r="C90" i="2" s="1"/>
  <c r="C121" i="2" s="1"/>
  <c r="C58" i="2"/>
  <c r="C89" i="2" s="1"/>
  <c r="C120" i="2" s="1"/>
  <c r="C57" i="2"/>
  <c r="C88" i="2" s="1"/>
  <c r="C119" i="2" s="1"/>
  <c r="C56" i="2"/>
  <c r="C87" i="2" s="1"/>
  <c r="C118" i="2" s="1"/>
  <c r="C55" i="2"/>
  <c r="C86" i="2" s="1"/>
  <c r="C117" i="2" s="1"/>
  <c r="C54" i="2"/>
  <c r="C85" i="2" s="1"/>
  <c r="C116" i="2" s="1"/>
  <c r="C53" i="2"/>
  <c r="C20" i="2"/>
  <c r="C158" i="2" l="1"/>
  <c r="C166" i="2"/>
  <c r="C16" i="2"/>
  <c r="C15" i="2"/>
  <c r="C213" i="2"/>
  <c r="C150" i="2"/>
  <c r="C155" i="2"/>
  <c r="C163" i="2"/>
  <c r="C171" i="2"/>
  <c r="C216" i="2"/>
  <c r="C153" i="2"/>
  <c r="C169" i="2"/>
  <c r="C148" i="2"/>
  <c r="C211" i="2"/>
  <c r="C152" i="2"/>
  <c r="C215" i="2"/>
  <c r="C156" i="2"/>
  <c r="C17" i="2"/>
  <c r="C19" i="2" s="1"/>
  <c r="C18" i="2"/>
  <c r="C164" i="2"/>
  <c r="C168" i="2"/>
  <c r="C172" i="2"/>
  <c r="C184" i="2"/>
  <c r="C180" i="2"/>
  <c r="C243" i="2" s="1"/>
  <c r="C181" i="2"/>
  <c r="C183" i="2"/>
  <c r="C179" i="2"/>
  <c r="C182" i="2"/>
  <c r="C146" i="2"/>
  <c r="C185" i="2"/>
  <c r="C217" i="2"/>
  <c r="C154" i="2"/>
  <c r="C162" i="2"/>
  <c r="C170" i="2"/>
  <c r="C147" i="2"/>
  <c r="C214" i="2"/>
  <c r="C151" i="2"/>
  <c r="C159" i="2"/>
  <c r="C167" i="2"/>
  <c r="C161" i="2"/>
  <c r="C160" i="2"/>
  <c r="C149" i="2"/>
  <c r="C212" i="2"/>
  <c r="C157" i="2"/>
  <c r="C165" i="2"/>
  <c r="C173" i="2"/>
  <c r="C242" i="2" l="1"/>
  <c r="C270" i="2" s="1"/>
  <c r="C271" i="2" s="1"/>
  <c r="C247" i="2"/>
  <c r="C14" i="2"/>
  <c r="C11" i="2"/>
  <c r="C245" i="2"/>
  <c r="C248" i="2"/>
  <c r="C246" i="2"/>
  <c r="C244" i="2"/>
  <c r="C10" i="2"/>
  <c r="C9" i="2" l="1"/>
  <c r="C13" i="2"/>
  <c r="C12" i="2" l="1"/>
</calcChain>
</file>

<file path=xl/sharedStrings.xml><?xml version="1.0" encoding="utf-8"?>
<sst xmlns="http://schemas.openxmlformats.org/spreadsheetml/2006/main" count="63" uniqueCount="42">
  <si>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</si>
  <si>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</si>
  <si>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</si>
  <si>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</si>
  <si>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</si>
  <si>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</si>
  <si>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</si>
  <si>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</si>
  <si>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</si>
  <si>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</si>
  <si>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</si>
  <si>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</si>
  <si>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</si>
  <si>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</si>
  <si>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</si>
  <si>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</si>
  <si>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</si>
  <si>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</si>
  <si>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p12_r2_max_index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</si>
  <si>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</si>
  <si>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</si>
  <si>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</si>
  <si>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</si>
  <si>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</si>
  <si>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</si>
  <si>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</si>
  <si>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</si>
  <si>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</si>
  <si>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</si>
  <si>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</si>
  <si>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</si>
  <si>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</si>
  <si>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Run 1</t>
  </si>
  <si>
    <t>Run 2</t>
  </si>
  <si>
    <t>Run 3</t>
  </si>
  <si>
    <t>Run4</t>
  </si>
  <si>
    <t>Run5</t>
  </si>
  <si>
    <t>Run6</t>
  </si>
  <si>
    <t>Run7</t>
  </si>
  <si>
    <t>Run8</t>
  </si>
  <si>
    <t>Run10</t>
  </si>
  <si>
    <t>Run9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</si>
</sst>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15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2" fontId="0" fillId="2" borderId="0" xfId="0" applyNumberFormat="1" applyFill="1"/>
    <xf numFmtId="164" fontId="2" fillId="0" borderId="0" xfId="1" applyNumberFormat="1" applyFont="1" applyFill="1" applyBorder="1" applyAlignment="1" applyProtection="1"/>
    <xf numFmtId="0" fontId="1" fillId="0" borderId="1" xfId="0" applyFont="1" applyBorder="1" applyAlignment="1">
      <alignment horizontal="center" vertical="center" wrapText="1"/>
    </xf>
    <xf numFmtId="165" fontId="0" fillId="0" borderId="0" xfId="0" applyNumberFormat="1"/>
    <xf numFmtId="165" fontId="0" fillId="0" borderId="4" xfId="0" applyNumberFormat="1" applyBorder="1"/>
    <xf numFmtId="2" fontId="0" fillId="2" borderId="4" xfId="0" applyNumberFormat="1" applyFill="1" applyBorder="1"/>
    <xf numFmtId="0" fontId="0" fillId="0" borderId="4" xfId="0" applyBorder="1"/>
    <xf numFmtId="165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/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2" fontId="2" fillId="0" borderId="3" xfId="1" applyNumberFormat="1" applyBorder="1"/>
    <xf numFmtId="165" fontId="1" fillId="0" borderId="4" xfId="0" applyNumberFormat="1" applyFont="1" applyBorder="1"/>
    <xf numFmtId="0" fontId="3" fillId="0" borderId="5" xfId="1" applyFont="1" applyBorder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0" fontId="2" fillId="0" borderId="0" xfId="0" applyFont="1" applyFill="1" applyBorder="1" applyAlignment="1" applyProtection="1"/>
    <xf numFmtId="0" fontId="3" fillId="0" borderId="0" xfId="0" applyFont="1"/>
    <xf numFmtId="0" fontId="3" fillId="0" borderId="3" xfId="0" applyFont="1" applyBorder="1"/>
    <xf numFmtId="165" fontId="0" fillId="0" borderId="0" xfId="0" applyNumberFormat="1"/>
    <xf numFmtId="165" fontId="0" fillId="0" borderId="4" xfId="0" applyNumberFormat="1" applyBorder="1"/>
    <xf numFmtId="165" fontId="1" fillId="0" borderId="4" xfId="0" applyNumberFormat="1" applyFont="1" applyBorder="1"/>
    <xf numFmtId="0" fontId="0" fillId="0" borderId="4" xfId="0" applyBorder="1"/>
    <xf numFmtId="165" fontId="1" fillId="0" borderId="0" xfId="0" applyNumberFormat="1" applyFont="1"/>
    <xf numFmtId="2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1" applyFont="1" applyFill="1" applyBorder="1" applyAlignment="1" applyProtection="1"/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0" fontId="2" fillId="0" borderId="0" xfId="0" applyFont="1" applyFill="1" applyBorder="1" applyAlignment="1" applyProtection="1"/>
    <xf numFmtId="0" fontId="3" fillId="0" borderId="0" xfId="0" applyFont="1"/>
    <xf numFmtId="0" fontId="3" fillId="0" borderId="3" xfId="0" applyFont="1" applyBorder="1"/>
    <xf numFmtId="165" fontId="0" fillId="0" borderId="0" xfId="0" applyNumberFormat="1"/>
    <xf numFmtId="165" fontId="0" fillId="0" borderId="4" xfId="0" applyNumberFormat="1" applyBorder="1"/>
    <xf numFmtId="165" fontId="1" fillId="0" borderId="4" xfId="0" applyNumberFormat="1" applyFont="1" applyBorder="1"/>
    <xf numFmtId="0" fontId="0" fillId="0" borderId="4" xfId="0" applyBorder="1"/>
    <xf numFmtId="165" fontId="1" fillId="0" borderId="0" xfId="0" applyNumberFormat="1" applyFont="1"/>
    <xf numFmtId="2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1" applyFont="1" applyFill="1" applyBorder="1" applyAlignment="1" applyProtection="1"/>
    <xf numFmtId="0" fontId="5" fillId="0" borderId="0" xfId="2"/>
    <xf numFmtId="0" fontId="5" fillId="0" borderId="0" xfId="2" applyAlignment="1">
      <alignment horizontal="center"/>
    </xf>
    <xf numFmtId="0" fontId="2" fillId="0" borderId="3" xfId="1" applyBorder="1"/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/>
    <xf numFmtId="165" fontId="0" fillId="0" borderId="4" xfId="0" applyNumberFormat="1" applyBorder="1"/>
    <xf numFmtId="0" fontId="0" fillId="0" borderId="4" xfId="0" applyBorder="1"/>
    <xf numFmtId="165" fontId="1" fillId="0" borderId="0" xfId="0" applyNumberFormat="1" applyFont="1"/>
    <xf numFmtId="0" fontId="2" fillId="0" borderId="0" xfId="0" applyFon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5" fontId="0" fillId="0" borderId="0" xfId="0" applyNumberFormat="1" applyFont="1"/>
    <xf numFmtId="0" fontId="2" fillId="0" borderId="0" xfId="1" applyFont="1" applyFill="1" applyBorder="1" applyAlignment="1" applyProtection="1"/>
    <xf numFmtId="0" fontId="3" fillId="0" borderId="0" xfId="1" applyFont="1"/>
    <xf numFmtId="0" fontId="3" fillId="0" borderId="1" xfId="1" applyFont="1" applyFill="1" applyBorder="1" applyAlignment="1" applyProtection="1"/>
    <xf numFmtId="0" fontId="3" fillId="0" borderId="4" xfId="1" applyFont="1" applyFill="1" applyBorder="1" applyAlignment="1" applyProtection="1"/>
    <xf numFmtId="0" fontId="3" fillId="0" borderId="3" xfId="1" applyFont="1" applyBorder="1"/>
    <xf numFmtId="0" fontId="2" fillId="0" borderId="3" xfId="1" applyBorder="1"/>
    <xf numFmtId="0" fontId="0" fillId="0" borderId="0" xfId="0"/>
    <xf numFmtId="165" fontId="0" fillId="0" borderId="0" xfId="0" applyNumberFormat="1"/>
    <xf numFmtId="165" fontId="0" fillId="0" borderId="4" xfId="0" applyNumberFormat="1" applyBorder="1"/>
    <xf numFmtId="0" fontId="0" fillId="0" borderId="4" xfId="0" applyBorder="1"/>
    <xf numFmtId="165" fontId="1" fillId="0" borderId="0" xfId="0" applyNumberFormat="1" applyFont="1"/>
    <xf numFmtId="0" fontId="2" fillId="0" borderId="0" xfId="0" applyFon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5" fontId="0" fillId="0" borderId="0" xfId="0" applyNumberFormat="1" applyFont="1"/>
    <xf numFmtId="0" fontId="2" fillId="0" borderId="0" xfId="1" applyFont="1" applyFill="1" applyBorder="1" applyAlignment="1" applyProtection="1"/>
    <xf numFmtId="0" fontId="3" fillId="0" borderId="0" xfId="1" applyFont="1"/>
    <xf numFmtId="0" fontId="3" fillId="0" borderId="1" xfId="1" applyFont="1" applyFill="1" applyBorder="1" applyAlignment="1" applyProtection="1"/>
    <xf numFmtId="0" fontId="3" fillId="0" borderId="4" xfId="1" applyFont="1" applyFill="1" applyBorder="1" applyAlignment="1" applyProtection="1"/>
    <xf numFmtId="0" fontId="3" fillId="0" borderId="3" xfId="1" applyFont="1" applyBorder="1"/>
    <xf numFmtId="0" fontId="2" fillId="0" borderId="3" xfId="1" applyBorder="1"/>
    <xf numFmtId="0" fontId="0" fillId="0" borderId="0" xfId="0"/>
    <xf numFmtId="165" fontId="0" fillId="0" borderId="0" xfId="0" applyNumberFormat="1"/>
    <xf numFmtId="165" fontId="0" fillId="0" borderId="4" xfId="0" applyNumberFormat="1" applyBorder="1"/>
    <xf numFmtId="0" fontId="0" fillId="0" borderId="4" xfId="0" applyBorder="1"/>
    <xf numFmtId="165" fontId="1" fillId="0" borderId="0" xfId="0" applyNumberFormat="1" applyFont="1"/>
    <xf numFmtId="0" fontId="2" fillId="0" borderId="0" xfId="0" applyFon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5" fontId="0" fillId="0" borderId="0" xfId="0" applyNumberFormat="1" applyFont="1"/>
    <xf numFmtId="0" fontId="2" fillId="0" borderId="0" xfId="1" applyFont="1" applyFill="1" applyBorder="1" applyAlignment="1" applyProtection="1"/>
    <xf numFmtId="0" fontId="2" fillId="0" borderId="3" xfId="1" applyBorder="1"/>
    <xf numFmtId="0" fontId="3" fillId="0" borderId="3" xfId="1" applyFont="1" applyBorder="1"/>
    <xf numFmtId="0" fontId="3" fillId="0" borderId="4" xfId="1" applyFont="1" applyFill="1" applyBorder="1" applyAlignment="1" applyProtection="1"/>
    <xf numFmtId="0" fontId="3" fillId="0" borderId="1" xfId="1" applyFont="1" applyFill="1" applyBorder="1" applyAlignment="1" applyProtection="1"/>
    <xf numFmtId="0" fontId="3" fillId="0" borderId="0" xfId="1" applyFont="1"/>
    <xf numFmtId="0" fontId="0" fillId="0" borderId="0" xfId="0"/>
    <xf numFmtId="165" fontId="0" fillId="0" borderId="0" xfId="0" applyNumberFormat="1"/>
    <xf numFmtId="165" fontId="0" fillId="0" borderId="4" xfId="0" applyNumberFormat="1" applyBorder="1"/>
    <xf numFmtId="0" fontId="0" fillId="0" borderId="4" xfId="0" applyBorder="1"/>
    <xf numFmtId="165" fontId="1" fillId="0" borderId="0" xfId="0" applyNumberFormat="1" applyFont="1"/>
    <xf numFmtId="0" fontId="2" fillId="0" borderId="0" xfId="0" applyFon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5" fontId="0" fillId="0" borderId="0" xfId="0" applyNumberFormat="1" applyFont="1"/>
    <xf numFmtId="0" fontId="2" fillId="0" borderId="0" xfId="1" applyFont="1" applyFill="1" applyBorder="1" applyAlignment="1" applyProtection="1"/>
    <xf numFmtId="0" fontId="2" fillId="0" borderId="3" xfId="1" applyBorder="1"/>
    <xf numFmtId="0" fontId="3" fillId="0" borderId="3" xfId="1" applyFont="1" applyBorder="1"/>
    <xf numFmtId="0" fontId="3" fillId="0" borderId="4" xfId="1" applyFont="1" applyFill="1" applyBorder="1" applyAlignment="1" applyProtection="1"/>
    <xf numFmtId="0" fontId="3" fillId="0" borderId="1" xfId="1" applyFont="1" applyFill="1" applyBorder="1" applyAlignment="1" applyProtection="1"/>
    <xf numFmtId="0" fontId="3" fillId="0" borderId="0" xfId="1" applyFont="1"/>
    <xf numFmtId="0" fontId="0" fillId="0" borderId="0" xfId="0"/>
    <xf numFmtId="165" fontId="0" fillId="0" borderId="0" xfId="0" applyNumberFormat="1"/>
    <xf numFmtId="165" fontId="0" fillId="0" borderId="4" xfId="0" applyNumberFormat="1" applyBorder="1"/>
    <xf numFmtId="0" fontId="0" fillId="0" borderId="4" xfId="0" applyBorder="1"/>
    <xf numFmtId="165" fontId="1" fillId="0" borderId="0" xfId="0" applyNumberFormat="1" applyFont="1"/>
    <xf numFmtId="0" fontId="2" fillId="0" borderId="0" xfId="0" applyFon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5" fontId="0" fillId="0" borderId="0" xfId="0" applyNumberFormat="1" applyFont="1"/>
    <xf numFmtId="0" fontId="2" fillId="0" borderId="0" xfId="1" applyFont="1" applyFill="1" applyBorder="1" applyAlignment="1" applyProtection="1"/>
    <xf numFmtId="0" fontId="2" fillId="0" borderId="3" xfId="1" applyBorder="1"/>
    <xf numFmtId="0" fontId="3" fillId="0" borderId="3" xfId="1" applyFont="1" applyBorder="1"/>
    <xf numFmtId="0" fontId="3" fillId="0" borderId="4" xfId="1" applyFont="1" applyFill="1" applyBorder="1" applyAlignment="1" applyProtection="1"/>
    <xf numFmtId="0" fontId="3" fillId="0" borderId="1" xfId="1" applyFont="1" applyFill="1" applyBorder="1" applyAlignment="1" applyProtection="1"/>
    <xf numFmtId="0" fontId="3" fillId="0" borderId="0" xfId="1" applyFont="1"/>
    <xf numFmtId="165" fontId="0" fillId="0" borderId="3" xfId="0" applyNumberFormat="1" applyBorder="1"/>
    <xf numFmtId="0" fontId="0" fillId="0" borderId="3" xfId="0" applyBorder="1"/>
    <xf numFmtId="0" fontId="0" fillId="0" borderId="0" xfId="0"/>
    <xf numFmtId="165" fontId="0" fillId="0" borderId="0" xfId="0" applyNumberFormat="1"/>
    <xf numFmtId="165" fontId="0" fillId="0" borderId="4" xfId="0" applyNumberFormat="1" applyBorder="1"/>
    <xf numFmtId="0" fontId="0" fillId="0" borderId="4" xfId="0" applyBorder="1"/>
    <xf numFmtId="165" fontId="1" fillId="0" borderId="0" xfId="0" applyNumberFormat="1" applyFont="1"/>
    <xf numFmtId="0" fontId="2" fillId="0" borderId="0" xfId="0" applyFon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5" fontId="0" fillId="0" borderId="0" xfId="0" applyNumberFormat="1" applyFont="1"/>
    <xf numFmtId="0" fontId="2" fillId="0" borderId="0" xfId="1" applyFont="1" applyFill="1" applyBorder="1" applyAlignment="1" applyProtection="1"/>
    <xf numFmtId="0" fontId="2" fillId="0" borderId="3" xfId="1" applyBorder="1"/>
    <xf numFmtId="0" fontId="3" fillId="0" borderId="3" xfId="1" applyFont="1" applyBorder="1"/>
    <xf numFmtId="0" fontId="3" fillId="0" borderId="4" xfId="1" applyFont="1" applyFill="1" applyBorder="1" applyAlignment="1" applyProtection="1"/>
    <xf numFmtId="0" fontId="3" fillId="0" borderId="1" xfId="1" applyFont="1" applyFill="1" applyBorder="1" applyAlignment="1" applyProtection="1"/>
    <xf numFmtId="0" fontId="3" fillId="0" borderId="0" xfId="1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8"/>
  <sheetViews>
    <sheetView zoomScaleNormal="100" workbookViewId="0">
      <selection activeCell="L2" sqref="L2"/>
    </sheetView>
  </sheetViews>
  <sheetFormatPr defaultRowHeight="15" x14ac:dyDescent="0.25"/>
  <cols>
    <col min="1" max="1" width="4.28515625" customWidth="1"/>
    <col min="2" max="2" width="12.42578125" customWidth="1"/>
    <col min="3" max="3" width="15.7109375" style="14" customWidth="1"/>
  </cols>
  <sheetData>
    <row r="1" spans="1:12" x14ac:dyDescent="0.25">
      <c r="C1" s="55" t="s">
        <v>32</v>
      </c>
      <c r="D1" s="55" t="s">
        <v>33</v>
      </c>
      <c r="E1" s="55" t="s">
        <v>34</v>
      </c>
      <c r="F1" s="55" t="s">
        <v>35</v>
      </c>
      <c r="G1" s="132" t="s">
        <v>36</v>
      </c>
      <c r="H1" s="132" t="s">
        <v>37</v>
      </c>
      <c r="I1" s="132" t="s">
        <v>38</v>
      </c>
      <c r="J1" s="132" t="s">
        <v>39</v>
      </c>
      <c r="K1" s="132" t="s">
        <v>41</v>
      </c>
      <c r="L1" s="132" t="s">
        <v>40</v>
      </c>
    </row>
    <row r="2" spans="1:12" ht="30.75" customHeight="1" x14ac:dyDescent="0.25">
      <c r="A2" s="147" t="s">
        <v>3</v>
      </c>
      <c r="B2" s="147"/>
      <c r="C2" s="132">
        <v>17875.075000000001</v>
      </c>
      <c r="D2" s="41">
        <v>17896.21</v>
      </c>
      <c r="E2" s="51">
        <v>1799.5695000000001</v>
      </c>
      <c r="F2" s="146">
        <v>1811.9839999999999</v>
      </c>
      <c r="G2" s="146">
        <v>17875.075000000001</v>
      </c>
      <c r="H2" s="146">
        <v>1799.5695000000001</v>
      </c>
      <c r="I2" s="146">
        <v>1811.9839999999999</v>
      </c>
      <c r="J2" s="146">
        <v>17875.075000000001</v>
      </c>
      <c r="K2" s="146">
        <v>1799.5695000000001</v>
      </c>
      <c r="L2" s="146">
        <v>1811.9839999999999</v>
      </c>
    </row>
    <row r="3" spans="1:12" x14ac:dyDescent="0.25">
      <c r="A3" s="147" t="s">
        <v>4</v>
      </c>
      <c r="B3" s="147"/>
      <c r="C3" s="132">
        <v>8554.2999999999993</v>
      </c>
      <c r="D3" s="40">
        <v>11272.7</v>
      </c>
      <c r="E3" s="51">
        <v>5542.7</v>
      </c>
      <c r="F3" s="145">
        <v>5589.2</v>
      </c>
      <c r="G3" s="145">
        <v>6513.4</v>
      </c>
      <c r="H3" s="145">
        <v>4417.7</v>
      </c>
      <c r="I3" s="145">
        <v>5913.5</v>
      </c>
      <c r="J3" s="145">
        <v>7060.9000000000005</v>
      </c>
      <c r="K3" s="145">
        <v>3463.9</v>
      </c>
      <c r="L3" s="145">
        <v>6863.8</v>
      </c>
    </row>
    <row r="4" spans="1:12" x14ac:dyDescent="0.25">
      <c r="A4" s="147" t="s">
        <v>5</v>
      </c>
      <c r="B4" s="147"/>
      <c r="C4" s="132">
        <v>2770</v>
      </c>
      <c r="D4" s="40">
        <v>2286.3000000000002</v>
      </c>
      <c r="E4" s="51">
        <v>3435.8999999999996</v>
      </c>
      <c r="F4" s="144">
        <v>2353.1</v>
      </c>
      <c r="G4" s="144">
        <v>1336.9</v>
      </c>
      <c r="H4" s="144">
        <v>2194.6</v>
      </c>
      <c r="I4" s="144">
        <v>1434.6</v>
      </c>
      <c r="J4" s="144">
        <v>1109.0999999999999</v>
      </c>
      <c r="K4" s="144">
        <v>3590.8999999999996</v>
      </c>
      <c r="L4" s="144">
        <v>2333.1</v>
      </c>
    </row>
    <row r="5" spans="1:12" x14ac:dyDescent="0.25">
      <c r="A5" s="147" t="s">
        <v>6</v>
      </c>
      <c r="B5" s="147"/>
      <c r="C5" s="42">
        <v>0.78019999999999978</v>
      </c>
      <c r="D5" s="42">
        <v>0.88919999999999977</v>
      </c>
      <c r="E5" s="52">
        <v>0.75109000000000048</v>
      </c>
      <c r="F5" s="143">
        <v>0.53549000000000024</v>
      </c>
      <c r="G5" s="143">
        <v>0.58800000000000008</v>
      </c>
      <c r="H5" s="143">
        <v>0.61129999999999907</v>
      </c>
      <c r="I5" s="143">
        <v>0.62230000000000008</v>
      </c>
      <c r="J5" s="143">
        <v>0.71089999999999964</v>
      </c>
      <c r="K5" s="143">
        <v>0.64009999999999945</v>
      </c>
      <c r="L5" s="21">
        <v>0.81400000000000095</v>
      </c>
    </row>
    <row r="6" spans="1:12" x14ac:dyDescent="0.25">
      <c r="A6" s="147" t="s">
        <v>7</v>
      </c>
      <c r="B6" s="147"/>
      <c r="C6" s="19">
        <v>1.0394621801631903</v>
      </c>
      <c r="D6" s="132">
        <v>1.0523687869528029</v>
      </c>
      <c r="E6" s="142">
        <v>1.0478538313460108</v>
      </c>
      <c r="F6" s="142">
        <v>1.0505677145283143</v>
      </c>
      <c r="G6" s="142">
        <v>1.0394621801631903</v>
      </c>
      <c r="H6" s="142">
        <v>1.0478538313460108</v>
      </c>
      <c r="I6" s="142">
        <v>1.0505677145283143</v>
      </c>
      <c r="J6" s="142">
        <v>1.0394621801631903</v>
      </c>
      <c r="K6" s="142">
        <v>1.0478538313460108</v>
      </c>
      <c r="L6" s="142">
        <v>1.0505677145283143</v>
      </c>
    </row>
    <row r="7" spans="1:12" x14ac:dyDescent="0.25">
      <c r="A7" s="147" t="s">
        <v>8</v>
      </c>
      <c r="B7" s="147"/>
      <c r="C7" s="138">
        <v>60</v>
      </c>
      <c r="D7" s="138">
        <v>60</v>
      </c>
      <c r="E7" s="138">
        <v>60</v>
      </c>
      <c r="F7" s="138">
        <v>60</v>
      </c>
      <c r="G7" s="138">
        <v>60</v>
      </c>
      <c r="H7" s="138">
        <v>60</v>
      </c>
      <c r="I7" s="138">
        <v>60</v>
      </c>
      <c r="J7" s="138">
        <v>60</v>
      </c>
      <c r="K7" s="138">
        <v>60</v>
      </c>
      <c r="L7" s="138">
        <v>60</v>
      </c>
    </row>
    <row r="8" spans="1:12" ht="30" x14ac:dyDescent="0.25">
      <c r="A8" s="3" t="s">
        <v>0</v>
      </c>
      <c r="B8" s="2" t="s">
        <v>1</v>
      </c>
      <c r="C8" s="17" t="s">
        <v>2</v>
      </c>
    </row>
    <row r="9" spans="1:12" x14ac:dyDescent="0.25">
      <c r="B9" s="4">
        <v>1</v>
      </c>
      <c r="C9" s="6">
        <v>47976.6</v>
      </c>
      <c r="D9" s="141">
        <v>42177.599999999999</v>
      </c>
      <c r="E9" s="141">
        <v>42489.7</v>
      </c>
      <c r="F9" s="141">
        <v>29940.6</v>
      </c>
      <c r="G9" s="141">
        <v>39593.199999999997</v>
      </c>
      <c r="H9" s="141">
        <v>45339.6</v>
      </c>
      <c r="I9" s="141">
        <v>33668.1</v>
      </c>
      <c r="J9" s="141">
        <v>41493.800000000003</v>
      </c>
      <c r="K9" s="141">
        <v>43825.5</v>
      </c>
      <c r="L9" s="141">
        <v>43289.7</v>
      </c>
    </row>
    <row r="10" spans="1:12" x14ac:dyDescent="0.25">
      <c r="B10" s="4">
        <v>2</v>
      </c>
      <c r="C10" s="6">
        <v>17743.599999999999</v>
      </c>
      <c r="D10" s="141">
        <v>13410.5</v>
      </c>
      <c r="E10" s="141">
        <v>12981.4</v>
      </c>
      <c r="F10" s="141">
        <v>8517.7999999999993</v>
      </c>
      <c r="G10" s="141">
        <v>10341.4</v>
      </c>
      <c r="H10" s="141">
        <v>16982.7</v>
      </c>
      <c r="I10" s="141">
        <v>10576</v>
      </c>
      <c r="J10" s="141">
        <v>11975.2</v>
      </c>
      <c r="K10" s="141">
        <v>11951</v>
      </c>
      <c r="L10" s="141">
        <v>11527.6</v>
      </c>
    </row>
    <row r="11" spans="1:12" x14ac:dyDescent="0.25">
      <c r="B11" s="4">
        <v>3</v>
      </c>
      <c r="C11" s="6">
        <v>5925</v>
      </c>
      <c r="D11" s="141">
        <v>4104.6000000000004</v>
      </c>
      <c r="E11" s="141">
        <v>4944.1000000000004</v>
      </c>
      <c r="F11" s="141">
        <v>3472</v>
      </c>
      <c r="G11" s="141">
        <v>4221.1000000000004</v>
      </c>
      <c r="H11" s="141">
        <v>6701</v>
      </c>
      <c r="I11" s="141">
        <v>5048.5</v>
      </c>
      <c r="J11" s="141">
        <v>4843.8999999999996</v>
      </c>
      <c r="K11" s="141">
        <v>4321.3</v>
      </c>
      <c r="L11" s="141">
        <v>4698.7</v>
      </c>
    </row>
    <row r="12" spans="1:12" x14ac:dyDescent="0.25">
      <c r="B12" s="5">
        <v>4</v>
      </c>
      <c r="C12" s="6">
        <v>2974.6</v>
      </c>
      <c r="D12" s="141">
        <v>2033.4</v>
      </c>
      <c r="E12" s="141">
        <v>3005.1</v>
      </c>
      <c r="F12" s="141">
        <v>1776.3</v>
      </c>
      <c r="G12" s="141">
        <v>2157.5</v>
      </c>
      <c r="H12" s="141">
        <v>3606.6</v>
      </c>
      <c r="I12" s="141">
        <v>3229.7</v>
      </c>
      <c r="J12" s="141">
        <v>2494.5</v>
      </c>
      <c r="K12" s="141">
        <v>2338</v>
      </c>
      <c r="L12" s="141">
        <v>2540.8000000000002</v>
      </c>
    </row>
    <row r="13" spans="1:12" x14ac:dyDescent="0.25">
      <c r="B13" s="4">
        <v>5</v>
      </c>
      <c r="C13" s="6">
        <v>1741</v>
      </c>
      <c r="D13" s="141">
        <v>1297</v>
      </c>
      <c r="E13" s="141">
        <v>1972.2</v>
      </c>
      <c r="F13" s="141">
        <v>359.7</v>
      </c>
      <c r="G13" s="141">
        <v>1332.3</v>
      </c>
      <c r="H13" s="141">
        <v>2182.5</v>
      </c>
      <c r="I13" s="141">
        <v>2129.5</v>
      </c>
      <c r="J13" s="141">
        <v>1531.2</v>
      </c>
      <c r="K13" s="141">
        <v>1589.5</v>
      </c>
      <c r="L13" s="141">
        <v>1544.6</v>
      </c>
    </row>
    <row r="14" spans="1:12" x14ac:dyDescent="0.25">
      <c r="B14" s="4">
        <v>6</v>
      </c>
      <c r="C14" s="6">
        <v>1226.0999999999999</v>
      </c>
      <c r="D14" s="141">
        <v>1041</v>
      </c>
      <c r="E14" s="141">
        <v>1521.9</v>
      </c>
      <c r="F14" s="141">
        <v>1566.4</v>
      </c>
      <c r="G14" s="141">
        <v>912.6</v>
      </c>
      <c r="H14" s="141">
        <v>1479.9</v>
      </c>
      <c r="I14" s="141">
        <v>1717.5</v>
      </c>
      <c r="J14" s="141">
        <v>1171</v>
      </c>
      <c r="K14" s="141">
        <v>1226.5</v>
      </c>
      <c r="L14" s="141">
        <v>1133.8</v>
      </c>
    </row>
    <row r="15" spans="1:12" x14ac:dyDescent="0.25">
      <c r="B15" s="4">
        <v>7</v>
      </c>
      <c r="C15" s="6">
        <v>815.2</v>
      </c>
      <c r="D15" s="141">
        <v>718.9</v>
      </c>
      <c r="E15" s="141">
        <v>301.89999999999998</v>
      </c>
      <c r="F15" s="141">
        <v>857</v>
      </c>
      <c r="G15" s="141">
        <v>618.79999999999995</v>
      </c>
      <c r="H15" s="141">
        <v>1058.7</v>
      </c>
      <c r="I15" s="141">
        <v>1299.8</v>
      </c>
      <c r="J15" s="141">
        <v>867.8</v>
      </c>
      <c r="K15" s="141">
        <v>876.5</v>
      </c>
      <c r="L15" s="141">
        <v>795.2</v>
      </c>
    </row>
    <row r="16" spans="1:12" x14ac:dyDescent="0.25">
      <c r="B16" s="4">
        <v>8</v>
      </c>
      <c r="C16" s="6">
        <v>650.5</v>
      </c>
      <c r="D16" s="141">
        <v>616.6</v>
      </c>
      <c r="E16" s="141">
        <v>1013.6</v>
      </c>
      <c r="F16" s="141">
        <v>684.6</v>
      </c>
      <c r="G16" s="141">
        <v>547.29999999999995</v>
      </c>
      <c r="H16" s="141">
        <v>833.7</v>
      </c>
      <c r="I16" s="141">
        <v>1022.7</v>
      </c>
      <c r="J16" s="141">
        <v>594.5</v>
      </c>
      <c r="K16" s="141">
        <v>674.2</v>
      </c>
      <c r="L16" s="141">
        <v>586.5</v>
      </c>
    </row>
    <row r="17" spans="2:12" x14ac:dyDescent="0.25">
      <c r="B17" s="4">
        <v>9</v>
      </c>
      <c r="C17" s="6">
        <v>527.6</v>
      </c>
      <c r="D17" s="141">
        <v>513.29999999999995</v>
      </c>
      <c r="E17" s="141">
        <v>828.6</v>
      </c>
      <c r="F17" s="141">
        <v>486.7</v>
      </c>
      <c r="G17" s="141">
        <v>490.6</v>
      </c>
      <c r="H17" s="141">
        <v>707.8</v>
      </c>
      <c r="I17" s="141">
        <v>806.2</v>
      </c>
      <c r="J17" s="141">
        <v>435.6</v>
      </c>
      <c r="K17" s="141">
        <v>605.1</v>
      </c>
      <c r="L17" s="141">
        <v>449.3</v>
      </c>
    </row>
    <row r="18" spans="2:12" x14ac:dyDescent="0.25">
      <c r="B18" s="5">
        <v>10</v>
      </c>
      <c r="C18" s="6">
        <v>388.2</v>
      </c>
      <c r="D18" s="141">
        <v>410.2</v>
      </c>
      <c r="E18" s="141">
        <v>685.8</v>
      </c>
      <c r="F18" s="141">
        <v>412</v>
      </c>
      <c r="G18" s="141">
        <v>344</v>
      </c>
      <c r="H18" s="141">
        <v>511.1</v>
      </c>
      <c r="I18" s="141">
        <v>713.7</v>
      </c>
      <c r="J18" s="141">
        <v>327.8</v>
      </c>
      <c r="K18" s="141">
        <v>505.5</v>
      </c>
      <c r="L18" s="141">
        <v>429.6</v>
      </c>
    </row>
    <row r="19" spans="2:12" x14ac:dyDescent="0.25">
      <c r="B19" s="5">
        <v>11.5</v>
      </c>
      <c r="C19" s="6">
        <v>369.6</v>
      </c>
      <c r="D19" s="141">
        <v>421.1</v>
      </c>
      <c r="E19" s="141">
        <v>532</v>
      </c>
      <c r="F19" s="141">
        <v>352</v>
      </c>
      <c r="G19" s="141">
        <v>391.4</v>
      </c>
      <c r="H19" s="141">
        <v>545.6</v>
      </c>
      <c r="I19" s="141">
        <v>620.4</v>
      </c>
      <c r="J19" s="141">
        <v>342</v>
      </c>
      <c r="K19" s="141">
        <v>460.1</v>
      </c>
      <c r="L19" s="141">
        <v>331.5</v>
      </c>
    </row>
    <row r="20" spans="2:12" x14ac:dyDescent="0.25">
      <c r="B20" s="4">
        <v>13</v>
      </c>
      <c r="C20" s="6">
        <v>349.5</v>
      </c>
      <c r="D20" s="141">
        <v>429.6</v>
      </c>
      <c r="E20" s="141">
        <v>503.7</v>
      </c>
      <c r="F20" s="141">
        <v>341.5</v>
      </c>
      <c r="G20" s="141">
        <v>250.9</v>
      </c>
      <c r="H20" s="141">
        <v>380.5</v>
      </c>
      <c r="I20" s="141">
        <v>539.9</v>
      </c>
      <c r="J20" s="141">
        <v>316.8</v>
      </c>
      <c r="K20" s="141">
        <v>410.1</v>
      </c>
      <c r="L20" s="141">
        <v>312.60000000000002</v>
      </c>
    </row>
    <row r="21" spans="2:12" x14ac:dyDescent="0.25">
      <c r="B21" s="4">
        <v>14.5</v>
      </c>
      <c r="C21" s="6">
        <v>301.89999999999998</v>
      </c>
      <c r="D21" s="141">
        <v>302.10000000000002</v>
      </c>
      <c r="E21" s="141">
        <v>576.4</v>
      </c>
      <c r="F21" s="141">
        <v>288.60000000000002</v>
      </c>
      <c r="G21" s="141">
        <v>287.7</v>
      </c>
      <c r="H21" s="141">
        <v>360</v>
      </c>
      <c r="I21" s="141">
        <v>466.6</v>
      </c>
      <c r="J21" s="141">
        <v>318.10000000000002</v>
      </c>
      <c r="K21" s="141">
        <v>369.2</v>
      </c>
      <c r="L21" s="141">
        <v>286.39999999999998</v>
      </c>
    </row>
    <row r="22" spans="2:12" x14ac:dyDescent="0.25">
      <c r="B22" s="4">
        <v>16</v>
      </c>
      <c r="C22" s="6">
        <v>288</v>
      </c>
      <c r="D22" s="141">
        <v>320.5</v>
      </c>
      <c r="E22" s="141">
        <v>421.6</v>
      </c>
      <c r="F22" s="141">
        <v>241.2</v>
      </c>
      <c r="G22" s="141">
        <v>269.2</v>
      </c>
      <c r="H22" s="141">
        <v>319</v>
      </c>
      <c r="I22" s="141">
        <v>366.2</v>
      </c>
      <c r="J22" s="141">
        <v>236.7</v>
      </c>
      <c r="K22" s="141">
        <v>356</v>
      </c>
      <c r="L22" s="141">
        <v>289.2</v>
      </c>
    </row>
    <row r="23" spans="2:12" x14ac:dyDescent="0.25">
      <c r="B23" s="4">
        <v>17.5</v>
      </c>
      <c r="C23" s="6">
        <v>235.3</v>
      </c>
      <c r="D23" s="141">
        <v>291.39999999999998</v>
      </c>
      <c r="E23" s="141">
        <v>403</v>
      </c>
      <c r="F23" s="141">
        <v>239.6</v>
      </c>
      <c r="G23" s="141">
        <v>218.7</v>
      </c>
      <c r="H23" s="141">
        <v>294.10000000000002</v>
      </c>
      <c r="I23" s="141">
        <v>330.3</v>
      </c>
      <c r="J23" s="141">
        <v>191.7</v>
      </c>
      <c r="K23" s="141">
        <v>281.7</v>
      </c>
      <c r="L23" s="141">
        <v>228</v>
      </c>
    </row>
    <row r="24" spans="2:12" x14ac:dyDescent="0.25">
      <c r="B24" s="4">
        <v>19</v>
      </c>
      <c r="C24" s="6">
        <v>220.7</v>
      </c>
      <c r="D24" s="141">
        <v>230.4</v>
      </c>
      <c r="E24" s="141">
        <v>279.2</v>
      </c>
      <c r="F24" s="141">
        <v>207.2</v>
      </c>
      <c r="G24" s="141">
        <v>190.8</v>
      </c>
      <c r="H24" s="141">
        <v>168.6</v>
      </c>
      <c r="I24" s="141">
        <v>284.7</v>
      </c>
      <c r="J24" s="141">
        <v>179.1</v>
      </c>
      <c r="K24" s="141">
        <v>300.3</v>
      </c>
      <c r="L24" s="141">
        <v>239.3</v>
      </c>
    </row>
    <row r="25" spans="2:12" x14ac:dyDescent="0.25">
      <c r="B25" s="4">
        <v>20.5</v>
      </c>
      <c r="C25" s="6">
        <v>167.9</v>
      </c>
      <c r="D25" s="141">
        <v>194</v>
      </c>
      <c r="E25" s="141">
        <v>221.6</v>
      </c>
      <c r="F25" s="141">
        <v>166.8</v>
      </c>
      <c r="G25" s="141">
        <v>190.9</v>
      </c>
      <c r="H25" s="141">
        <v>237.3</v>
      </c>
      <c r="I25" s="141">
        <v>243.2</v>
      </c>
      <c r="J25" s="141">
        <v>153.4</v>
      </c>
      <c r="K25" s="141">
        <v>288.10000000000002</v>
      </c>
      <c r="L25" s="141">
        <v>200.8</v>
      </c>
    </row>
    <row r="26" spans="2:12" x14ac:dyDescent="0.25">
      <c r="B26" s="4">
        <v>22</v>
      </c>
      <c r="C26" s="6">
        <v>175.9</v>
      </c>
      <c r="D26" s="141">
        <v>194.1</v>
      </c>
      <c r="E26" s="141">
        <v>245.6</v>
      </c>
      <c r="F26" s="141">
        <v>196.9</v>
      </c>
      <c r="G26" s="141">
        <v>176</v>
      </c>
      <c r="H26" s="141">
        <v>203.3</v>
      </c>
      <c r="I26" s="141">
        <v>233.2</v>
      </c>
      <c r="J26" s="141">
        <v>150.19999999999999</v>
      </c>
      <c r="K26" s="141">
        <v>213.4</v>
      </c>
      <c r="L26" s="141">
        <v>161.1</v>
      </c>
    </row>
    <row r="27" spans="2:12" x14ac:dyDescent="0.25">
      <c r="B27" s="4">
        <v>23.5</v>
      </c>
      <c r="C27" s="6">
        <v>165.1</v>
      </c>
      <c r="D27" s="141">
        <v>272.10000000000002</v>
      </c>
      <c r="E27" s="141">
        <v>238.8</v>
      </c>
      <c r="F27" s="141">
        <v>154.4</v>
      </c>
      <c r="G27" s="141">
        <v>129.9</v>
      </c>
      <c r="H27" s="141">
        <v>211.6</v>
      </c>
      <c r="I27" s="141">
        <v>204.1</v>
      </c>
      <c r="J27" s="141">
        <v>101.9</v>
      </c>
      <c r="K27" s="141">
        <v>170.9</v>
      </c>
      <c r="L27" s="141">
        <v>147.19999999999999</v>
      </c>
    </row>
    <row r="28" spans="2:12" x14ac:dyDescent="0.25">
      <c r="B28" s="4">
        <v>25</v>
      </c>
      <c r="C28" s="6">
        <v>143</v>
      </c>
      <c r="D28" s="141">
        <v>178.1</v>
      </c>
      <c r="E28" s="141">
        <v>225.8</v>
      </c>
      <c r="F28" s="141">
        <v>149.1</v>
      </c>
      <c r="G28" s="141">
        <v>130</v>
      </c>
      <c r="H28" s="141">
        <v>194.5</v>
      </c>
      <c r="I28" s="141">
        <v>156.1</v>
      </c>
      <c r="J28" s="141">
        <v>169</v>
      </c>
      <c r="K28" s="141">
        <v>150.30000000000001</v>
      </c>
      <c r="L28" s="141">
        <v>159.1</v>
      </c>
    </row>
    <row r="29" spans="2:12" x14ac:dyDescent="0.25">
      <c r="B29" s="4">
        <v>27</v>
      </c>
      <c r="C29" s="6">
        <v>180.4</v>
      </c>
      <c r="D29" s="141">
        <v>183.3</v>
      </c>
      <c r="E29" s="141">
        <v>250.8</v>
      </c>
      <c r="F29" s="141">
        <v>132.9</v>
      </c>
      <c r="G29" s="141">
        <v>125.3</v>
      </c>
      <c r="H29" s="141">
        <v>192.7</v>
      </c>
      <c r="I29" s="141">
        <v>140.6</v>
      </c>
      <c r="J29" s="141">
        <v>151.80000000000001</v>
      </c>
      <c r="K29" s="141">
        <v>238.3</v>
      </c>
      <c r="L29" s="141">
        <v>201.6</v>
      </c>
    </row>
    <row r="30" spans="2:12" x14ac:dyDescent="0.25">
      <c r="B30" s="4">
        <v>29</v>
      </c>
      <c r="C30" s="6">
        <v>167.1</v>
      </c>
      <c r="D30" s="141">
        <v>170.3</v>
      </c>
      <c r="E30" s="141">
        <v>207</v>
      </c>
      <c r="F30" s="141">
        <v>173.1</v>
      </c>
      <c r="G30" s="141">
        <v>132.1</v>
      </c>
      <c r="H30" s="141">
        <v>220.3</v>
      </c>
      <c r="I30" s="141">
        <v>176.4</v>
      </c>
      <c r="J30" s="141">
        <v>110.8</v>
      </c>
      <c r="K30" s="141">
        <v>242</v>
      </c>
      <c r="L30" s="141">
        <v>167.6</v>
      </c>
    </row>
    <row r="31" spans="2:12" x14ac:dyDescent="0.25">
      <c r="B31" s="4">
        <v>31</v>
      </c>
      <c r="C31" s="6">
        <v>174.5</v>
      </c>
      <c r="D31" s="141">
        <v>178.6</v>
      </c>
      <c r="E31" s="141">
        <v>220.4</v>
      </c>
      <c r="F31" s="141">
        <v>146.80000000000001</v>
      </c>
      <c r="G31" s="141">
        <v>108.5</v>
      </c>
      <c r="H31" s="141">
        <v>141.4</v>
      </c>
      <c r="I31" s="141">
        <v>213.3</v>
      </c>
      <c r="J31" s="141">
        <v>103.3</v>
      </c>
      <c r="K31" s="141">
        <v>170.4</v>
      </c>
      <c r="L31" s="141">
        <v>143.1</v>
      </c>
    </row>
    <row r="32" spans="2:12" x14ac:dyDescent="0.25">
      <c r="B32" s="4">
        <v>33</v>
      </c>
      <c r="C32" s="6">
        <v>188.2</v>
      </c>
      <c r="D32" s="141">
        <v>178.7</v>
      </c>
      <c r="E32" s="141">
        <v>236.4</v>
      </c>
      <c r="F32" s="141">
        <v>164.2</v>
      </c>
      <c r="G32" s="141">
        <v>134.30000000000001</v>
      </c>
      <c r="H32" s="141">
        <v>232.9</v>
      </c>
      <c r="I32" s="141">
        <v>175.6</v>
      </c>
      <c r="J32" s="141">
        <v>88.2</v>
      </c>
      <c r="K32" s="141">
        <v>154.4</v>
      </c>
      <c r="L32" s="141">
        <v>118.4</v>
      </c>
    </row>
    <row r="33" spans="2:12" x14ac:dyDescent="0.25">
      <c r="B33" s="4">
        <v>35</v>
      </c>
      <c r="C33" s="6">
        <v>160.4</v>
      </c>
      <c r="D33" s="141">
        <v>163.4</v>
      </c>
      <c r="E33" s="141">
        <v>214.7</v>
      </c>
      <c r="F33" s="141">
        <v>178.2</v>
      </c>
      <c r="G33" s="141">
        <v>181</v>
      </c>
      <c r="H33" s="141">
        <v>131.4</v>
      </c>
      <c r="I33" s="141">
        <v>115.9</v>
      </c>
      <c r="J33" s="141">
        <v>113.3</v>
      </c>
      <c r="K33" s="141">
        <v>185.9</v>
      </c>
      <c r="L33" s="141">
        <v>96.1</v>
      </c>
    </row>
    <row r="34" spans="2:12" x14ac:dyDescent="0.25">
      <c r="B34" s="4">
        <v>37</v>
      </c>
      <c r="C34" s="6">
        <v>164.5</v>
      </c>
      <c r="D34" s="141">
        <v>143.69999999999999</v>
      </c>
      <c r="E34" s="141">
        <v>190.1</v>
      </c>
      <c r="F34" s="141">
        <v>132.6</v>
      </c>
      <c r="G34" s="141">
        <v>150.69999999999999</v>
      </c>
      <c r="H34" s="141">
        <v>158.1</v>
      </c>
      <c r="I34" s="141">
        <v>105.5</v>
      </c>
      <c r="J34" s="141">
        <v>99.2</v>
      </c>
      <c r="K34" s="141">
        <v>173.3</v>
      </c>
      <c r="L34" s="141">
        <v>122.1</v>
      </c>
    </row>
    <row r="35" spans="2:12" x14ac:dyDescent="0.25">
      <c r="B35" s="4">
        <v>39</v>
      </c>
      <c r="C35" s="6">
        <v>175.2</v>
      </c>
      <c r="D35" s="141">
        <v>149.6</v>
      </c>
      <c r="E35" s="141">
        <v>205.3</v>
      </c>
      <c r="F35" s="141">
        <v>146.5</v>
      </c>
      <c r="G35" s="141">
        <v>125.2</v>
      </c>
      <c r="H35" s="141">
        <v>162.30000000000001</v>
      </c>
      <c r="I35" s="141">
        <v>146.69999999999999</v>
      </c>
      <c r="J35" s="141">
        <v>84.2</v>
      </c>
      <c r="K35" s="141">
        <v>174.6</v>
      </c>
      <c r="L35" s="141">
        <v>104.6</v>
      </c>
    </row>
    <row r="36" spans="2:12" x14ac:dyDescent="0.25">
      <c r="B36" s="4">
        <v>41</v>
      </c>
      <c r="C36" s="6">
        <v>177.7</v>
      </c>
      <c r="D36" s="141">
        <v>150.5</v>
      </c>
      <c r="E36" s="141">
        <v>210.8</v>
      </c>
      <c r="F36" s="141">
        <v>131.9</v>
      </c>
      <c r="G36" s="141">
        <v>80.400000000000006</v>
      </c>
      <c r="H36" s="141">
        <v>145.1</v>
      </c>
      <c r="I36" s="141">
        <v>129.9</v>
      </c>
      <c r="J36" s="141">
        <v>83.1</v>
      </c>
      <c r="K36" s="141">
        <v>159.6</v>
      </c>
      <c r="L36" s="141">
        <v>92.8</v>
      </c>
    </row>
    <row r="37" spans="2:12" x14ac:dyDescent="0.25">
      <c r="B37" s="4">
        <v>43</v>
      </c>
      <c r="C37" s="6">
        <v>165</v>
      </c>
      <c r="D37" s="141">
        <v>142.5</v>
      </c>
      <c r="E37" s="141">
        <v>145.5</v>
      </c>
      <c r="F37" s="141">
        <v>130.30000000000001</v>
      </c>
      <c r="G37" s="141">
        <v>105.3</v>
      </c>
      <c r="H37" s="141">
        <v>180.9</v>
      </c>
      <c r="I37" s="141">
        <v>138.5</v>
      </c>
      <c r="J37" s="141">
        <v>84.3</v>
      </c>
      <c r="K37" s="141">
        <v>121.4</v>
      </c>
      <c r="L37" s="141">
        <v>108.3</v>
      </c>
    </row>
    <row r="38" spans="2:12" x14ac:dyDescent="0.25">
      <c r="B38" s="4">
        <v>45</v>
      </c>
      <c r="C38" s="6">
        <v>137.1</v>
      </c>
      <c r="D38" s="141">
        <v>88.8</v>
      </c>
      <c r="E38" s="141">
        <v>151.9</v>
      </c>
      <c r="F38" s="141">
        <v>100.2</v>
      </c>
      <c r="G38" s="141">
        <v>105.4</v>
      </c>
      <c r="H38" s="141">
        <v>107.6</v>
      </c>
      <c r="I38" s="141">
        <v>108.1</v>
      </c>
      <c r="J38" s="141">
        <v>94.2</v>
      </c>
      <c r="K38" s="141">
        <v>137.80000000000001</v>
      </c>
      <c r="L38" s="141">
        <v>103.6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72"/>
  <sheetViews>
    <sheetView tabSelected="1" topLeftCell="C1" zoomScale="70" zoomScaleNormal="70" workbookViewId="0">
      <selection activeCell="P10" sqref="P10"/>
    </sheetView>
  </sheetViews>
  <sheetFormatPr defaultRowHeight="15" x14ac:dyDescent="0.25"/>
  <cols>
    <col min="1" max="1" width="14.140625" customWidth="1"/>
    <col min="3" max="4" width="13.85546875" style="14" customWidth="1"/>
    <col min="12" max="12" width="9.140625" style="132"/>
  </cols>
  <sheetData>
    <row r="1" spans="1:12" x14ac:dyDescent="0.25">
      <c r="C1" s="1" t="s">
        <v>32</v>
      </c>
      <c r="D1" s="37" t="s">
        <v>33</v>
      </c>
      <c r="E1" s="37" t="s">
        <v>34</v>
      </c>
      <c r="F1" s="55" t="s">
        <v>35</v>
      </c>
      <c r="G1" s="70" t="s">
        <v>36</v>
      </c>
      <c r="H1" s="85" t="s">
        <v>37</v>
      </c>
      <c r="I1" s="100" t="s">
        <v>38</v>
      </c>
      <c r="J1" s="115" t="s">
        <v>39</v>
      </c>
      <c r="K1" s="132" t="s">
        <v>41</v>
      </c>
      <c r="L1" s="132" t="s">
        <v>40</v>
      </c>
    </row>
    <row r="2" spans="1:12" x14ac:dyDescent="0.25">
      <c r="A2" s="147" t="s">
        <v>3</v>
      </c>
      <c r="B2" s="147"/>
      <c r="C2" s="14">
        <v>17875.075000000001</v>
      </c>
      <c r="D2" s="26">
        <v>17896.21</v>
      </c>
      <c r="E2" s="51">
        <v>1799.5695000000001</v>
      </c>
      <c r="F2" s="65">
        <v>1811.9839999999999</v>
      </c>
      <c r="G2" s="80">
        <v>17875.075000000001</v>
      </c>
      <c r="H2" s="99">
        <v>1799.5695000000001</v>
      </c>
      <c r="I2" s="114">
        <v>1811.9839999999999</v>
      </c>
      <c r="J2" s="129">
        <v>17875.075000000001</v>
      </c>
      <c r="K2" s="146">
        <v>1799.5695000000001</v>
      </c>
      <c r="L2" s="146">
        <v>1811.9839999999999</v>
      </c>
    </row>
    <row r="3" spans="1:12" x14ac:dyDescent="0.25">
      <c r="A3" s="147" t="s">
        <v>4</v>
      </c>
      <c r="B3" s="147"/>
      <c r="C3" s="14">
        <v>8554.2999999999993</v>
      </c>
      <c r="D3" s="25">
        <v>11272.7</v>
      </c>
      <c r="E3" s="51">
        <v>5542.7</v>
      </c>
      <c r="F3" s="66">
        <v>5589.2</v>
      </c>
      <c r="G3" s="81">
        <v>6513.4</v>
      </c>
      <c r="H3" s="98">
        <v>4417.7</v>
      </c>
      <c r="I3" s="113">
        <v>5913.5</v>
      </c>
      <c r="J3" s="128">
        <v>7060.9000000000005</v>
      </c>
      <c r="K3" s="145">
        <v>3463.9</v>
      </c>
      <c r="L3" s="145">
        <v>6863.8</v>
      </c>
    </row>
    <row r="4" spans="1:12" x14ac:dyDescent="0.25">
      <c r="A4" s="147" t="s">
        <v>5</v>
      </c>
      <c r="B4" s="147"/>
      <c r="C4" s="14">
        <v>2770</v>
      </c>
      <c r="D4" s="25">
        <v>2286.3000000000002</v>
      </c>
      <c r="E4" s="51">
        <v>3435.8999999999996</v>
      </c>
      <c r="F4" s="67">
        <v>2353.1</v>
      </c>
      <c r="G4" s="82">
        <v>1336.9</v>
      </c>
      <c r="H4" s="97">
        <v>2194.6</v>
      </c>
      <c r="I4" s="112">
        <v>1434.6</v>
      </c>
      <c r="J4" s="127">
        <v>1109.0999999999999</v>
      </c>
      <c r="K4" s="144">
        <v>3590.8999999999996</v>
      </c>
      <c r="L4" s="144">
        <v>2333.1</v>
      </c>
    </row>
    <row r="5" spans="1:12" x14ac:dyDescent="0.25">
      <c r="A5" s="147" t="s">
        <v>6</v>
      </c>
      <c r="B5" s="147"/>
      <c r="C5" s="18">
        <v>0.78019999999999978</v>
      </c>
      <c r="D5" s="27">
        <v>0.88919999999999977</v>
      </c>
      <c r="E5" s="52">
        <v>0.75109000000000048</v>
      </c>
      <c r="F5" s="68">
        <v>0.53549000000000024</v>
      </c>
      <c r="G5" s="83">
        <v>0.58800000000000008</v>
      </c>
      <c r="H5" s="96">
        <v>0.61129999999999907</v>
      </c>
      <c r="I5" s="111">
        <v>0.62230000000000008</v>
      </c>
      <c r="J5" s="126">
        <v>0.71089999999999964</v>
      </c>
      <c r="K5" s="143">
        <v>0.64009999999999945</v>
      </c>
      <c r="L5" s="21">
        <v>0.81400000000000095</v>
      </c>
    </row>
    <row r="6" spans="1:12" x14ac:dyDescent="0.25">
      <c r="A6" s="147" t="s">
        <v>7</v>
      </c>
      <c r="B6" s="147"/>
      <c r="C6" s="19">
        <v>1.0394621801631903</v>
      </c>
      <c r="D6" s="22">
        <v>1.0523687869528029</v>
      </c>
      <c r="E6" s="53">
        <v>1.0478538313460108</v>
      </c>
      <c r="F6" s="69">
        <v>1.0505677145283143</v>
      </c>
      <c r="G6" s="84">
        <v>1.0394621801631903</v>
      </c>
      <c r="H6" s="95">
        <v>1.0478538313460108</v>
      </c>
      <c r="I6" s="110">
        <v>1.0505677145283143</v>
      </c>
      <c r="J6" s="125">
        <v>1.0394621801631903</v>
      </c>
      <c r="K6" s="142">
        <v>1.0478538313460108</v>
      </c>
      <c r="L6" s="142">
        <v>1.0505677145283143</v>
      </c>
    </row>
    <row r="7" spans="1:12" x14ac:dyDescent="0.25">
      <c r="A7" s="147" t="s">
        <v>8</v>
      </c>
      <c r="B7" s="147"/>
      <c r="C7" s="15">
        <v>60</v>
      </c>
      <c r="D7" s="24">
        <v>60</v>
      </c>
      <c r="E7" s="39">
        <v>60</v>
      </c>
      <c r="F7" s="61">
        <v>60</v>
      </c>
      <c r="G7" s="76">
        <v>60</v>
      </c>
      <c r="H7" s="91">
        <v>60</v>
      </c>
      <c r="I7" s="106">
        <v>60</v>
      </c>
      <c r="J7" s="121">
        <v>60</v>
      </c>
      <c r="K7" s="138">
        <v>60</v>
      </c>
      <c r="L7" s="138">
        <v>60</v>
      </c>
    </row>
    <row r="8" spans="1:12" x14ac:dyDescent="0.25">
      <c r="A8" s="149" t="s">
        <v>31</v>
      </c>
      <c r="B8" s="149"/>
      <c r="C8" s="16">
        <v>45</v>
      </c>
      <c r="D8" s="33">
        <v>45</v>
      </c>
      <c r="E8" s="48">
        <v>45</v>
      </c>
      <c r="F8" s="62">
        <v>45</v>
      </c>
      <c r="G8" s="77">
        <v>45</v>
      </c>
      <c r="H8" s="92">
        <v>45</v>
      </c>
      <c r="I8" s="107">
        <v>45</v>
      </c>
      <c r="J8" s="122">
        <v>45</v>
      </c>
      <c r="K8" s="139">
        <v>45</v>
      </c>
      <c r="L8" s="139">
        <v>45</v>
      </c>
    </row>
    <row r="9" spans="1:12" x14ac:dyDescent="0.25">
      <c r="A9" s="150" t="s">
        <v>19</v>
      </c>
      <c r="B9" s="150"/>
      <c r="C9" s="14">
        <f>C10+C11</f>
        <v>2.1162648926430907</v>
      </c>
      <c r="D9" s="22">
        <v>2.5297769926860925</v>
      </c>
      <c r="E9" s="36">
        <v>31.315730993149621</v>
      </c>
      <c r="F9" s="54">
        <v>28.659506599261839</v>
      </c>
      <c r="G9" s="70">
        <v>3.88995527033891</v>
      </c>
      <c r="H9" s="85">
        <v>49.614736457732761</v>
      </c>
      <c r="I9" s="100">
        <v>86.077032478302968</v>
      </c>
      <c r="J9" s="115">
        <v>2.5411399470941674</v>
      </c>
      <c r="K9" s="132">
        <v>30.262003571134386</v>
      </c>
      <c r="L9" s="132">
        <f t="shared" ref="L9" si="0">L10+L11</f>
        <v>22.242843135468462</v>
      </c>
    </row>
    <row r="10" spans="1:12" x14ac:dyDescent="0.25">
      <c r="A10" s="148" t="s">
        <v>20</v>
      </c>
      <c r="B10" s="148"/>
      <c r="C10" s="14">
        <f>60*C19/(C2*(1-EXP(-1*C18*60)))</f>
        <v>1.445392564312868</v>
      </c>
      <c r="D10" s="22">
        <v>1.7503095759814058</v>
      </c>
      <c r="E10" s="36">
        <v>25.814915078907543</v>
      </c>
      <c r="F10" s="54">
        <v>21.825661499541035</v>
      </c>
      <c r="G10" s="70">
        <v>3.1990270817671553</v>
      </c>
      <c r="H10" s="85">
        <v>44.259669023729117</v>
      </c>
      <c r="I10" s="100">
        <v>79.892195850872227</v>
      </c>
      <c r="J10" s="115">
        <v>1.9428674711303771</v>
      </c>
      <c r="K10" s="132">
        <v>25.288367385612457</v>
      </c>
      <c r="L10" s="132">
        <f t="shared" ref="L10" si="1">60*L19/(L2*(1-EXP(-1*L18*60)))</f>
        <v>16.576042772359958</v>
      </c>
    </row>
    <row r="11" spans="1:12" x14ac:dyDescent="0.25">
      <c r="A11" s="148" t="s">
        <v>21</v>
      </c>
      <c r="B11" s="148"/>
      <c r="C11" s="14">
        <f>60*(C20-(C19/C18)*EXP(-1*C18*C8))/C2/C7</f>
        <v>0.6708723283302227</v>
      </c>
      <c r="D11" s="22">
        <v>0.77946741670468667</v>
      </c>
      <c r="E11" s="36">
        <v>5.5008159142420778</v>
      </c>
      <c r="F11" s="54">
        <v>6.8338450997208051</v>
      </c>
      <c r="G11" s="70">
        <v>0.69092818857175486</v>
      </c>
      <c r="H11" s="85">
        <v>5.3550674340036464</v>
      </c>
      <c r="I11" s="100">
        <v>6.1848366274307471</v>
      </c>
      <c r="J11" s="115">
        <v>0.59827247596379018</v>
      </c>
      <c r="K11" s="132">
        <v>4.9736361855219284</v>
      </c>
      <c r="L11" s="132">
        <f t="shared" ref="L11" si="2">60*(L20-(L19/L18)*EXP(-1*L18*L8))/L2/L7</f>
        <v>5.6668003631085018</v>
      </c>
    </row>
    <row r="12" spans="1:12" x14ac:dyDescent="0.25">
      <c r="A12" s="148" t="s">
        <v>22</v>
      </c>
      <c r="B12" s="148"/>
      <c r="C12" s="14">
        <f>C10/C9</f>
        <v>0.6829922706451258</v>
      </c>
      <c r="D12" s="22">
        <v>0.69188295294082192</v>
      </c>
      <c r="E12" s="36">
        <v>0.82434336546557407</v>
      </c>
      <c r="F12" s="54">
        <v>0.76155049717789569</v>
      </c>
      <c r="G12" s="70">
        <v>0.82238145671233953</v>
      </c>
      <c r="H12" s="85">
        <v>0.89206699830874492</v>
      </c>
      <c r="I12" s="100">
        <v>0.92814765507872588</v>
      </c>
      <c r="J12" s="115">
        <v>0.76456531776302827</v>
      </c>
      <c r="K12" s="132">
        <v>0.83564749195039867</v>
      </c>
      <c r="L12" s="132">
        <f t="shared" ref="L12" si="3">L10/L9</f>
        <v>0.74523039484677134</v>
      </c>
    </row>
    <row r="13" spans="1:12" x14ac:dyDescent="0.25">
      <c r="A13" s="148" t="s">
        <v>23</v>
      </c>
      <c r="B13" s="148"/>
      <c r="C13" s="14">
        <f>C9*C14/(3*0.693)</f>
        <v>21.280439961769162</v>
      </c>
      <c r="D13" s="22">
        <v>18.12938580325342</v>
      </c>
      <c r="E13" s="36">
        <v>229.50099757129459</v>
      </c>
      <c r="F13" s="54">
        <v>237.78390406403778</v>
      </c>
      <c r="G13" s="70">
        <v>21.389810016036517</v>
      </c>
      <c r="H13" s="85">
        <v>260.81769098387343</v>
      </c>
      <c r="I13" s="100">
        <v>335.89819468132293</v>
      </c>
      <c r="J13" s="115">
        <v>15.101225789606168</v>
      </c>
      <c r="K13" s="132">
        <v>224.00163401597598</v>
      </c>
      <c r="L13" s="132">
        <f t="shared" ref="L13" si="4">L9*L14/(3*0.693)</f>
        <v>149.59564637330493</v>
      </c>
    </row>
    <row r="14" spans="1:12" x14ac:dyDescent="0.25">
      <c r="A14" s="148" t="s">
        <v>24</v>
      </c>
      <c r="B14" s="148"/>
      <c r="C14" s="13">
        <f>0.693/C18</f>
        <v>20.90571687614322</v>
      </c>
      <c r="D14" s="34">
        <v>14.898938994991781</v>
      </c>
      <c r="E14" s="49">
        <v>15.236194679763187</v>
      </c>
      <c r="F14" s="60">
        <v>17.249171224806332</v>
      </c>
      <c r="G14" s="75">
        <v>11.431857677753076</v>
      </c>
      <c r="H14" s="90">
        <v>10.929010577682135</v>
      </c>
      <c r="I14" s="105">
        <v>8.1128766482336125</v>
      </c>
      <c r="J14" s="120">
        <v>12.354867921576849</v>
      </c>
      <c r="K14" s="137">
        <v>15.388914882140337</v>
      </c>
      <c r="L14" s="137">
        <f t="shared" ref="L14" si="5">0.693/L18</f>
        <v>13.982445810363382</v>
      </c>
    </row>
    <row r="15" spans="1:12" x14ac:dyDescent="0.25">
      <c r="A15" s="148" t="s">
        <v>25</v>
      </c>
      <c r="B15" s="148"/>
      <c r="C15" s="14">
        <f>RSQ(C125:C144,$B125:$B144)</f>
        <v>0.79592317065125329</v>
      </c>
      <c r="D15" s="22">
        <v>0.90051838441775112</v>
      </c>
      <c r="E15" s="36">
        <v>0.87131486289109639</v>
      </c>
      <c r="F15" s="54">
        <v>0.8676488819735938</v>
      </c>
      <c r="G15" s="70">
        <v>0.82697132814732521</v>
      </c>
      <c r="H15" s="85">
        <v>0.80336857355726132</v>
      </c>
      <c r="I15" s="100">
        <v>0.85944701878638774</v>
      </c>
      <c r="J15" s="115">
        <v>0.87962617614796113</v>
      </c>
      <c r="K15" s="132">
        <v>0.89449521114970076</v>
      </c>
      <c r="L15" s="132">
        <f t="shared" ref="L15" si="6">RSQ(L125:L144, $B125:$B144)</f>
        <v>0.93545728636375092</v>
      </c>
    </row>
    <row r="16" spans="1:12" x14ac:dyDescent="0.25">
      <c r="A16" s="148" t="s">
        <v>26</v>
      </c>
      <c r="B16" s="148"/>
      <c r="C16" s="13">
        <f>SLOPE(C125:C144,$B125:$B144)</f>
        <v>-1.4393759175354192E-2</v>
      </c>
      <c r="D16" s="34">
        <v>-2.0196864636098835E-2</v>
      </c>
      <c r="E16" s="49">
        <v>-1.9749803702824597E-2</v>
      </c>
      <c r="F16" s="60">
        <v>-1.7445003599395947E-2</v>
      </c>
      <c r="G16" s="75">
        <v>-2.6322218364293656E-2</v>
      </c>
      <c r="H16" s="90">
        <v>-2.7533311635531601E-2</v>
      </c>
      <c r="I16" s="105">
        <v>-3.709064825592534E-2</v>
      </c>
      <c r="J16" s="120">
        <v>-2.4355732170784562E-2</v>
      </c>
      <c r="K16" s="137">
        <v>-1.9553805866622073E-2</v>
      </c>
      <c r="L16" s="137">
        <f t="shared" ref="L16" si="7">SLOPE(L125:L144,$B125:$B144)</f>
        <v>-2.1520688024431057E-2</v>
      </c>
    </row>
    <row r="17" spans="1:12" x14ac:dyDescent="0.25">
      <c r="A17" s="148" t="s">
        <v>27</v>
      </c>
      <c r="B17" s="148"/>
      <c r="C17" s="13">
        <f>INTERCEPT(C125:C144,B125:B144)</f>
        <v>2.5701728307833429</v>
      </c>
      <c r="D17" s="34">
        <v>2.6902182246789197</v>
      </c>
      <c r="E17" s="49">
        <v>2.8595683449536975</v>
      </c>
      <c r="F17" s="60">
        <v>2.7781236457697607</v>
      </c>
      <c r="G17" s="75">
        <v>2.9675281814410219</v>
      </c>
      <c r="H17" s="90">
        <v>3.1132448543515974</v>
      </c>
      <c r="I17" s="105">
        <v>3.3799178309244944</v>
      </c>
      <c r="J17" s="120">
        <v>2.7472715652592945</v>
      </c>
      <c r="K17" s="137">
        <v>2.8497849285856307</v>
      </c>
      <c r="L17" s="137">
        <f t="shared" ref="L17" si="8">INTERCEPT(L125:L144,$B125:$B144)</f>
        <v>2.6766987503580824</v>
      </c>
    </row>
    <row r="18" spans="1:12" x14ac:dyDescent="0.25">
      <c r="A18" s="148" t="s">
        <v>28</v>
      </c>
      <c r="B18" s="148"/>
      <c r="C18" s="13">
        <f>ABS(C16)*2.303</f>
        <v>3.3148827380840705E-2</v>
      </c>
      <c r="D18" s="34">
        <v>4.6513379256935619E-2</v>
      </c>
      <c r="E18" s="49">
        <v>4.5483797927605048E-2</v>
      </c>
      <c r="F18" s="60">
        <v>4.0175843289408861E-2</v>
      </c>
      <c r="G18" s="75">
        <v>6.0620068892968289E-2</v>
      </c>
      <c r="H18" s="90">
        <v>6.3409216696629273E-2</v>
      </c>
      <c r="I18" s="105">
        <v>8.5419762933396051E-2</v>
      </c>
      <c r="J18" s="120">
        <v>5.6091251189316842E-2</v>
      </c>
      <c r="K18" s="137">
        <v>4.5032414910830633E-2</v>
      </c>
      <c r="L18" s="137">
        <f t="shared" ref="L18" si="9">ABS(L16)*2.303</f>
        <v>4.9562144520264723E-2</v>
      </c>
    </row>
    <row r="19" spans="1:12" x14ac:dyDescent="0.25">
      <c r="A19" s="148" t="s">
        <v>29</v>
      </c>
      <c r="B19" s="148"/>
      <c r="C19" s="13">
        <f>10^C17</f>
        <v>371.68311378377609</v>
      </c>
      <c r="D19" s="34">
        <v>490.02498570854311</v>
      </c>
      <c r="E19" s="49">
        <v>723.71628460268266</v>
      </c>
      <c r="F19" s="60">
        <v>599.9618640285571</v>
      </c>
      <c r="G19" s="75">
        <v>927.95770350310067</v>
      </c>
      <c r="H19" s="90">
        <v>1297.9108242413081</v>
      </c>
      <c r="I19" s="105">
        <v>2398.3790996735988</v>
      </c>
      <c r="J19" s="120">
        <v>558.81951653679153</v>
      </c>
      <c r="K19" s="137">
        <v>707.59528210316194</v>
      </c>
      <c r="L19" s="137">
        <f t="shared" ref="L19" si="10">10^L17</f>
        <v>475.0056225967204</v>
      </c>
    </row>
    <row r="20" spans="1:12" x14ac:dyDescent="0.25">
      <c r="A20" s="148" t="s">
        <v>30</v>
      </c>
      <c r="B20" s="148"/>
      <c r="C20" s="13">
        <f>(C3+C4)/C5</f>
        <v>14514.611638041531</v>
      </c>
      <c r="D20" s="34">
        <v>15248.53801169591</v>
      </c>
      <c r="E20" s="49">
        <v>11954.093384281501</v>
      </c>
      <c r="F20" s="60">
        <v>14831.836262115065</v>
      </c>
      <c r="G20" s="75">
        <v>13350.850340136052</v>
      </c>
      <c r="H20" s="90">
        <v>10816.783903157222</v>
      </c>
      <c r="I20" s="105">
        <v>11807.970432267395</v>
      </c>
      <c r="J20" s="120">
        <v>11492.474328316224</v>
      </c>
      <c r="K20" s="137">
        <v>11021.402905795978</v>
      </c>
      <c r="L20" s="137">
        <f t="shared" ref="L20" si="11">(L3+L4)/L5</f>
        <v>11298.402948402934</v>
      </c>
    </row>
    <row r="21" spans="1:12" ht="45" x14ac:dyDescent="0.25">
      <c r="A21" s="3" t="s">
        <v>0</v>
      </c>
      <c r="B21" s="7" t="s">
        <v>1</v>
      </c>
      <c r="C21" s="17" t="s">
        <v>2</v>
      </c>
      <c r="D21" s="23" t="s">
        <v>2</v>
      </c>
      <c r="E21" s="38" t="s">
        <v>2</v>
      </c>
      <c r="F21" s="54"/>
      <c r="G21" s="70"/>
      <c r="H21" s="85"/>
      <c r="I21" s="100"/>
      <c r="J21" s="115"/>
      <c r="K21" s="132"/>
    </row>
    <row r="22" spans="1:12" x14ac:dyDescent="0.25">
      <c r="B22" s="4">
        <v>1</v>
      </c>
      <c r="C22" s="6">
        <v>47976.6</v>
      </c>
      <c r="D22" s="35">
        <v>42177.599999999999</v>
      </c>
      <c r="E22" s="50">
        <v>42489.7</v>
      </c>
      <c r="F22" s="64">
        <v>29940.6</v>
      </c>
      <c r="G22" s="79">
        <v>39593.199999999997</v>
      </c>
      <c r="H22" s="94">
        <v>45339.6</v>
      </c>
      <c r="I22" s="109">
        <v>33668.1</v>
      </c>
      <c r="J22" s="124">
        <v>41493.800000000003</v>
      </c>
      <c r="K22" s="141">
        <v>43825.5</v>
      </c>
      <c r="L22" s="141">
        <v>43289.7</v>
      </c>
    </row>
    <row r="23" spans="1:12" x14ac:dyDescent="0.25">
      <c r="B23" s="4">
        <v>2</v>
      </c>
      <c r="C23" s="6">
        <v>17743.599999999999</v>
      </c>
      <c r="D23" s="35">
        <v>13410.5</v>
      </c>
      <c r="E23" s="50">
        <v>12981.4</v>
      </c>
      <c r="F23" s="64">
        <v>8517.7999999999993</v>
      </c>
      <c r="G23" s="79">
        <v>10341.4</v>
      </c>
      <c r="H23" s="94">
        <v>16982.7</v>
      </c>
      <c r="I23" s="109">
        <v>10576</v>
      </c>
      <c r="J23" s="124">
        <v>11975.2</v>
      </c>
      <c r="K23" s="141">
        <v>11951</v>
      </c>
      <c r="L23" s="141">
        <v>11527.6</v>
      </c>
    </row>
    <row r="24" spans="1:12" x14ac:dyDescent="0.25">
      <c r="B24" s="4">
        <v>3</v>
      </c>
      <c r="C24" s="6">
        <v>5925</v>
      </c>
      <c r="D24" s="35">
        <v>4104.6000000000004</v>
      </c>
      <c r="E24" s="50">
        <v>4944.1000000000004</v>
      </c>
      <c r="F24" s="64">
        <v>3472</v>
      </c>
      <c r="G24" s="79">
        <v>4221.1000000000004</v>
      </c>
      <c r="H24" s="94">
        <v>6701</v>
      </c>
      <c r="I24" s="109">
        <v>5048.5</v>
      </c>
      <c r="J24" s="124">
        <v>4843.8999999999996</v>
      </c>
      <c r="K24" s="141">
        <v>4321.3</v>
      </c>
      <c r="L24" s="141">
        <v>4698.7</v>
      </c>
    </row>
    <row r="25" spans="1:12" x14ac:dyDescent="0.25">
      <c r="B25" s="5">
        <v>4</v>
      </c>
      <c r="C25" s="6">
        <v>2974.6</v>
      </c>
      <c r="D25" s="35">
        <v>2033.4</v>
      </c>
      <c r="E25" s="50">
        <v>3005.1</v>
      </c>
      <c r="F25" s="64">
        <v>1776.3</v>
      </c>
      <c r="G25" s="79">
        <v>2157.5</v>
      </c>
      <c r="H25" s="94">
        <v>3606.6</v>
      </c>
      <c r="I25" s="109">
        <v>3229.7</v>
      </c>
      <c r="J25" s="124">
        <v>2494.5</v>
      </c>
      <c r="K25" s="141">
        <v>2338</v>
      </c>
      <c r="L25" s="141">
        <v>2540.8000000000002</v>
      </c>
    </row>
    <row r="26" spans="1:12" x14ac:dyDescent="0.25">
      <c r="B26" s="4">
        <v>5</v>
      </c>
      <c r="C26" s="6">
        <v>1741</v>
      </c>
      <c r="D26" s="35">
        <v>1297</v>
      </c>
      <c r="E26" s="50">
        <v>1972.2</v>
      </c>
      <c r="F26" s="64">
        <v>359.7</v>
      </c>
      <c r="G26" s="79">
        <v>1332.3</v>
      </c>
      <c r="H26" s="94">
        <v>2182.5</v>
      </c>
      <c r="I26" s="109">
        <v>2129.5</v>
      </c>
      <c r="J26" s="124">
        <v>1531.2</v>
      </c>
      <c r="K26" s="141">
        <v>1589.5</v>
      </c>
      <c r="L26" s="141">
        <v>1544.6</v>
      </c>
    </row>
    <row r="27" spans="1:12" x14ac:dyDescent="0.25">
      <c r="B27" s="4">
        <v>6</v>
      </c>
      <c r="C27" s="6">
        <v>1226.0999999999999</v>
      </c>
      <c r="D27" s="35">
        <v>1041</v>
      </c>
      <c r="E27" s="50">
        <v>1521.9</v>
      </c>
      <c r="F27" s="64">
        <v>1566.4</v>
      </c>
      <c r="G27" s="79">
        <v>912.6</v>
      </c>
      <c r="H27" s="94">
        <v>1479.9</v>
      </c>
      <c r="I27" s="109">
        <v>1717.5</v>
      </c>
      <c r="J27" s="124">
        <v>1171</v>
      </c>
      <c r="K27" s="141">
        <v>1226.5</v>
      </c>
      <c r="L27" s="141">
        <v>1133.8</v>
      </c>
    </row>
    <row r="28" spans="1:12" x14ac:dyDescent="0.25">
      <c r="B28" s="4">
        <v>7</v>
      </c>
      <c r="C28" s="6">
        <v>815.2</v>
      </c>
      <c r="D28" s="35">
        <v>718.9</v>
      </c>
      <c r="E28" s="50">
        <v>301.89999999999998</v>
      </c>
      <c r="F28" s="64">
        <v>857</v>
      </c>
      <c r="G28" s="79">
        <v>618.79999999999995</v>
      </c>
      <c r="H28" s="94">
        <v>1058.7</v>
      </c>
      <c r="I28" s="109">
        <v>1299.8</v>
      </c>
      <c r="J28" s="124">
        <v>867.8</v>
      </c>
      <c r="K28" s="141">
        <v>876.5</v>
      </c>
      <c r="L28" s="141">
        <v>795.2</v>
      </c>
    </row>
    <row r="29" spans="1:12" x14ac:dyDescent="0.25">
      <c r="B29" s="4">
        <v>8</v>
      </c>
      <c r="C29" s="6">
        <v>650.5</v>
      </c>
      <c r="D29" s="35">
        <v>616.6</v>
      </c>
      <c r="E29" s="50">
        <v>1013.6</v>
      </c>
      <c r="F29" s="64">
        <v>684.6</v>
      </c>
      <c r="G29" s="79">
        <v>547.29999999999995</v>
      </c>
      <c r="H29" s="94">
        <v>833.7</v>
      </c>
      <c r="I29" s="109">
        <v>1022.7</v>
      </c>
      <c r="J29" s="124">
        <v>594.5</v>
      </c>
      <c r="K29" s="141">
        <v>674.2</v>
      </c>
      <c r="L29" s="141">
        <v>586.5</v>
      </c>
    </row>
    <row r="30" spans="1:12" x14ac:dyDescent="0.25">
      <c r="B30" s="4">
        <v>9</v>
      </c>
      <c r="C30" s="6">
        <v>527.6</v>
      </c>
      <c r="D30" s="35">
        <v>513.29999999999995</v>
      </c>
      <c r="E30" s="50">
        <v>828.6</v>
      </c>
      <c r="F30" s="64">
        <v>486.7</v>
      </c>
      <c r="G30" s="79">
        <v>490.6</v>
      </c>
      <c r="H30" s="94">
        <v>707.8</v>
      </c>
      <c r="I30" s="109">
        <v>806.2</v>
      </c>
      <c r="J30" s="124">
        <v>435.6</v>
      </c>
      <c r="K30" s="141">
        <v>605.1</v>
      </c>
      <c r="L30" s="141">
        <v>449.3</v>
      </c>
    </row>
    <row r="31" spans="1:12" x14ac:dyDescent="0.25">
      <c r="B31" s="5">
        <v>10</v>
      </c>
      <c r="C31" s="6">
        <v>388.2</v>
      </c>
      <c r="D31" s="35">
        <v>410.2</v>
      </c>
      <c r="E31" s="50">
        <v>685.8</v>
      </c>
      <c r="F31" s="64">
        <v>412</v>
      </c>
      <c r="G31" s="79">
        <v>344</v>
      </c>
      <c r="H31" s="94">
        <v>511.1</v>
      </c>
      <c r="I31" s="109">
        <v>713.7</v>
      </c>
      <c r="J31" s="124">
        <v>327.8</v>
      </c>
      <c r="K31" s="141">
        <v>505.5</v>
      </c>
      <c r="L31" s="141">
        <v>429.6</v>
      </c>
    </row>
    <row r="32" spans="1:12" x14ac:dyDescent="0.25">
      <c r="B32" s="5">
        <v>11.5</v>
      </c>
      <c r="C32" s="6">
        <v>369.6</v>
      </c>
      <c r="D32" s="35">
        <v>421.1</v>
      </c>
      <c r="E32" s="50">
        <v>532</v>
      </c>
      <c r="F32" s="64">
        <v>352</v>
      </c>
      <c r="G32" s="79">
        <v>391.4</v>
      </c>
      <c r="H32" s="94">
        <v>545.6</v>
      </c>
      <c r="I32" s="109">
        <v>620.4</v>
      </c>
      <c r="J32" s="124">
        <v>342</v>
      </c>
      <c r="K32" s="141">
        <v>460.1</v>
      </c>
      <c r="L32" s="141">
        <v>331.5</v>
      </c>
    </row>
    <row r="33" spans="2:12" x14ac:dyDescent="0.25">
      <c r="B33" s="4">
        <v>13</v>
      </c>
      <c r="C33" s="6">
        <v>349.5</v>
      </c>
      <c r="D33" s="35">
        <v>429.6</v>
      </c>
      <c r="E33" s="50">
        <v>503.7</v>
      </c>
      <c r="F33" s="64">
        <v>341.5</v>
      </c>
      <c r="G33" s="79">
        <v>250.9</v>
      </c>
      <c r="H33" s="94">
        <v>380.5</v>
      </c>
      <c r="I33" s="109">
        <v>539.9</v>
      </c>
      <c r="J33" s="124">
        <v>316.8</v>
      </c>
      <c r="K33" s="141">
        <v>410.1</v>
      </c>
      <c r="L33" s="141">
        <v>312.60000000000002</v>
      </c>
    </row>
    <row r="34" spans="2:12" x14ac:dyDescent="0.25">
      <c r="B34" s="4">
        <v>14.5</v>
      </c>
      <c r="C34" s="6">
        <v>301.89999999999998</v>
      </c>
      <c r="D34" s="35">
        <v>302.10000000000002</v>
      </c>
      <c r="E34" s="50">
        <v>576.4</v>
      </c>
      <c r="F34" s="64">
        <v>288.60000000000002</v>
      </c>
      <c r="G34" s="79">
        <v>287.7</v>
      </c>
      <c r="H34" s="94">
        <v>360</v>
      </c>
      <c r="I34" s="109">
        <v>466.6</v>
      </c>
      <c r="J34" s="124">
        <v>318.10000000000002</v>
      </c>
      <c r="K34" s="141">
        <v>369.2</v>
      </c>
      <c r="L34" s="141">
        <v>286.39999999999998</v>
      </c>
    </row>
    <row r="35" spans="2:12" x14ac:dyDescent="0.25">
      <c r="B35" s="4">
        <v>16</v>
      </c>
      <c r="C35" s="6">
        <v>288</v>
      </c>
      <c r="D35" s="35">
        <v>320.5</v>
      </c>
      <c r="E35" s="50">
        <v>421.6</v>
      </c>
      <c r="F35" s="64">
        <v>241.2</v>
      </c>
      <c r="G35" s="79">
        <v>269.2</v>
      </c>
      <c r="H35" s="94">
        <v>319</v>
      </c>
      <c r="I35" s="109">
        <v>366.2</v>
      </c>
      <c r="J35" s="124">
        <v>236.7</v>
      </c>
      <c r="K35" s="141">
        <v>356</v>
      </c>
      <c r="L35" s="141">
        <v>289.2</v>
      </c>
    </row>
    <row r="36" spans="2:12" x14ac:dyDescent="0.25">
      <c r="B36" s="4">
        <v>17.5</v>
      </c>
      <c r="C36" s="6">
        <v>235.3</v>
      </c>
      <c r="D36" s="35">
        <v>291.39999999999998</v>
      </c>
      <c r="E36" s="50">
        <v>403</v>
      </c>
      <c r="F36" s="64">
        <v>239.6</v>
      </c>
      <c r="G36" s="79">
        <v>218.7</v>
      </c>
      <c r="H36" s="94">
        <v>294.10000000000002</v>
      </c>
      <c r="I36" s="109">
        <v>330.3</v>
      </c>
      <c r="J36" s="124">
        <v>191.7</v>
      </c>
      <c r="K36" s="141">
        <v>281.7</v>
      </c>
      <c r="L36" s="141">
        <v>228</v>
      </c>
    </row>
    <row r="37" spans="2:12" x14ac:dyDescent="0.25">
      <c r="B37" s="4">
        <v>19</v>
      </c>
      <c r="C37" s="6">
        <v>220.7</v>
      </c>
      <c r="D37" s="35">
        <v>230.4</v>
      </c>
      <c r="E37" s="50">
        <v>279.2</v>
      </c>
      <c r="F37" s="64">
        <v>207.2</v>
      </c>
      <c r="G37" s="79">
        <v>190.8</v>
      </c>
      <c r="H37" s="94">
        <v>168.6</v>
      </c>
      <c r="I37" s="109">
        <v>284.7</v>
      </c>
      <c r="J37" s="124">
        <v>179.1</v>
      </c>
      <c r="K37" s="141">
        <v>300.3</v>
      </c>
      <c r="L37" s="141">
        <v>239.3</v>
      </c>
    </row>
    <row r="38" spans="2:12" x14ac:dyDescent="0.25">
      <c r="B38" s="4">
        <v>20.5</v>
      </c>
      <c r="C38" s="6">
        <v>167.9</v>
      </c>
      <c r="D38" s="35">
        <v>194</v>
      </c>
      <c r="E38" s="50">
        <v>221.6</v>
      </c>
      <c r="F38" s="64">
        <v>166.8</v>
      </c>
      <c r="G38" s="79">
        <v>190.9</v>
      </c>
      <c r="H38" s="94">
        <v>237.3</v>
      </c>
      <c r="I38" s="109">
        <v>243.2</v>
      </c>
      <c r="J38" s="124">
        <v>153.4</v>
      </c>
      <c r="K38" s="141">
        <v>288.10000000000002</v>
      </c>
      <c r="L38" s="141">
        <v>200.8</v>
      </c>
    </row>
    <row r="39" spans="2:12" x14ac:dyDescent="0.25">
      <c r="B39" s="4">
        <v>22</v>
      </c>
      <c r="C39" s="6">
        <v>175.9</v>
      </c>
      <c r="D39" s="35">
        <v>194.1</v>
      </c>
      <c r="E39" s="50">
        <v>245.6</v>
      </c>
      <c r="F39" s="64">
        <v>196.9</v>
      </c>
      <c r="G39" s="79">
        <v>176</v>
      </c>
      <c r="H39" s="94">
        <v>203.3</v>
      </c>
      <c r="I39" s="109">
        <v>233.2</v>
      </c>
      <c r="J39" s="124">
        <v>150.19999999999999</v>
      </c>
      <c r="K39" s="141">
        <v>213.4</v>
      </c>
      <c r="L39" s="141">
        <v>161.1</v>
      </c>
    </row>
    <row r="40" spans="2:12" x14ac:dyDescent="0.25">
      <c r="B40" s="4">
        <v>23.5</v>
      </c>
      <c r="C40" s="6">
        <v>165.1</v>
      </c>
      <c r="D40" s="35">
        <v>272.10000000000002</v>
      </c>
      <c r="E40" s="50">
        <v>238.8</v>
      </c>
      <c r="F40" s="64">
        <v>154.4</v>
      </c>
      <c r="G40" s="79">
        <v>129.9</v>
      </c>
      <c r="H40" s="94">
        <v>211.6</v>
      </c>
      <c r="I40" s="109">
        <v>204.1</v>
      </c>
      <c r="J40" s="124">
        <v>101.9</v>
      </c>
      <c r="K40" s="141">
        <v>170.9</v>
      </c>
      <c r="L40" s="141">
        <v>147.19999999999999</v>
      </c>
    </row>
    <row r="41" spans="2:12" x14ac:dyDescent="0.25">
      <c r="B41" s="4">
        <v>25</v>
      </c>
      <c r="C41" s="6">
        <v>143</v>
      </c>
      <c r="D41" s="35">
        <v>178.1</v>
      </c>
      <c r="E41" s="50">
        <v>225.8</v>
      </c>
      <c r="F41" s="64">
        <v>149.1</v>
      </c>
      <c r="G41" s="79">
        <v>130</v>
      </c>
      <c r="H41" s="94">
        <v>194.5</v>
      </c>
      <c r="I41" s="109">
        <v>156.1</v>
      </c>
      <c r="J41" s="124">
        <v>169</v>
      </c>
      <c r="K41" s="141">
        <v>150.30000000000001</v>
      </c>
      <c r="L41" s="141">
        <v>159.1</v>
      </c>
    </row>
    <row r="42" spans="2:12" x14ac:dyDescent="0.25">
      <c r="B42" s="4">
        <v>27</v>
      </c>
      <c r="C42" s="6">
        <v>180.4</v>
      </c>
      <c r="D42" s="35">
        <v>183.3</v>
      </c>
      <c r="E42" s="50">
        <v>250.8</v>
      </c>
      <c r="F42" s="64">
        <v>132.9</v>
      </c>
      <c r="G42" s="79">
        <v>125.3</v>
      </c>
      <c r="H42" s="94">
        <v>192.7</v>
      </c>
      <c r="I42" s="109">
        <v>140.6</v>
      </c>
      <c r="J42" s="124">
        <v>151.80000000000001</v>
      </c>
      <c r="K42" s="141">
        <v>238.3</v>
      </c>
      <c r="L42" s="141">
        <v>201.6</v>
      </c>
    </row>
    <row r="43" spans="2:12" x14ac:dyDescent="0.25">
      <c r="B43" s="4">
        <v>29</v>
      </c>
      <c r="C43" s="6">
        <v>167.1</v>
      </c>
      <c r="D43" s="35">
        <v>170.3</v>
      </c>
      <c r="E43" s="50">
        <v>207</v>
      </c>
      <c r="F43" s="64">
        <v>173.1</v>
      </c>
      <c r="G43" s="79">
        <v>132.1</v>
      </c>
      <c r="H43" s="94">
        <v>220.3</v>
      </c>
      <c r="I43" s="109">
        <v>176.4</v>
      </c>
      <c r="J43" s="124">
        <v>110.8</v>
      </c>
      <c r="K43" s="141">
        <v>242</v>
      </c>
      <c r="L43" s="141">
        <v>167.6</v>
      </c>
    </row>
    <row r="44" spans="2:12" x14ac:dyDescent="0.25">
      <c r="B44" s="4">
        <v>31</v>
      </c>
      <c r="C44" s="6">
        <v>174.5</v>
      </c>
      <c r="D44" s="35">
        <v>178.6</v>
      </c>
      <c r="E44" s="50">
        <v>220.4</v>
      </c>
      <c r="F44" s="64">
        <v>146.80000000000001</v>
      </c>
      <c r="G44" s="79">
        <v>108.5</v>
      </c>
      <c r="H44" s="94">
        <v>141.4</v>
      </c>
      <c r="I44" s="109">
        <v>213.3</v>
      </c>
      <c r="J44" s="124">
        <v>103.3</v>
      </c>
      <c r="K44" s="141">
        <v>170.4</v>
      </c>
      <c r="L44" s="141">
        <v>143.1</v>
      </c>
    </row>
    <row r="45" spans="2:12" x14ac:dyDescent="0.25">
      <c r="B45" s="4">
        <v>33</v>
      </c>
      <c r="C45" s="6">
        <v>188.2</v>
      </c>
      <c r="D45" s="35">
        <v>178.7</v>
      </c>
      <c r="E45" s="50">
        <v>236.4</v>
      </c>
      <c r="F45" s="64">
        <v>164.2</v>
      </c>
      <c r="G45" s="79">
        <v>134.30000000000001</v>
      </c>
      <c r="H45" s="94">
        <v>232.9</v>
      </c>
      <c r="I45" s="109">
        <v>175.6</v>
      </c>
      <c r="J45" s="124">
        <v>88.2</v>
      </c>
      <c r="K45" s="141">
        <v>154.4</v>
      </c>
      <c r="L45" s="141">
        <v>118.4</v>
      </c>
    </row>
    <row r="46" spans="2:12" x14ac:dyDescent="0.25">
      <c r="B46" s="4">
        <v>35</v>
      </c>
      <c r="C46" s="6">
        <v>160.4</v>
      </c>
      <c r="D46" s="35">
        <v>163.4</v>
      </c>
      <c r="E46" s="50">
        <v>214.7</v>
      </c>
      <c r="F46" s="64">
        <v>178.2</v>
      </c>
      <c r="G46" s="79">
        <v>181</v>
      </c>
      <c r="H46" s="94">
        <v>131.4</v>
      </c>
      <c r="I46" s="109">
        <v>115.9</v>
      </c>
      <c r="J46" s="124">
        <v>113.3</v>
      </c>
      <c r="K46" s="141">
        <v>185.9</v>
      </c>
      <c r="L46" s="141">
        <v>96.1</v>
      </c>
    </row>
    <row r="47" spans="2:12" x14ac:dyDescent="0.25">
      <c r="B47" s="4">
        <v>37</v>
      </c>
      <c r="C47" s="6">
        <v>164.5</v>
      </c>
      <c r="D47" s="35">
        <v>143.69999999999999</v>
      </c>
      <c r="E47" s="50">
        <v>190.1</v>
      </c>
      <c r="F47" s="64">
        <v>132.6</v>
      </c>
      <c r="G47" s="79">
        <v>150.69999999999999</v>
      </c>
      <c r="H47" s="94">
        <v>158.1</v>
      </c>
      <c r="I47" s="109">
        <v>105.5</v>
      </c>
      <c r="J47" s="124">
        <v>99.2</v>
      </c>
      <c r="K47" s="141">
        <v>173.3</v>
      </c>
      <c r="L47" s="141">
        <v>122.1</v>
      </c>
    </row>
    <row r="48" spans="2:12" x14ac:dyDescent="0.25">
      <c r="B48" s="4">
        <v>39</v>
      </c>
      <c r="C48" s="6">
        <v>175.2</v>
      </c>
      <c r="D48" s="35">
        <v>149.6</v>
      </c>
      <c r="E48" s="50">
        <v>205.3</v>
      </c>
      <c r="F48" s="64">
        <v>146.5</v>
      </c>
      <c r="G48" s="79">
        <v>125.2</v>
      </c>
      <c r="H48" s="94">
        <v>162.30000000000001</v>
      </c>
      <c r="I48" s="109">
        <v>146.69999999999999</v>
      </c>
      <c r="J48" s="124">
        <v>84.2</v>
      </c>
      <c r="K48" s="141">
        <v>174.6</v>
      </c>
      <c r="L48" s="141">
        <v>104.6</v>
      </c>
    </row>
    <row r="49" spans="1:12" x14ac:dyDescent="0.25">
      <c r="B49" s="4">
        <v>41</v>
      </c>
      <c r="C49" s="6">
        <v>177.7</v>
      </c>
      <c r="D49" s="35">
        <v>150.5</v>
      </c>
      <c r="E49" s="50">
        <v>210.8</v>
      </c>
      <c r="F49" s="64">
        <v>131.9</v>
      </c>
      <c r="G49" s="79">
        <v>80.400000000000006</v>
      </c>
      <c r="H49" s="94">
        <v>145.1</v>
      </c>
      <c r="I49" s="109">
        <v>129.9</v>
      </c>
      <c r="J49" s="124">
        <v>83.1</v>
      </c>
      <c r="K49" s="141">
        <v>159.6</v>
      </c>
      <c r="L49" s="141">
        <v>92.8</v>
      </c>
    </row>
    <row r="50" spans="1:12" x14ac:dyDescent="0.25">
      <c r="B50" s="4">
        <v>43</v>
      </c>
      <c r="C50" s="6">
        <v>165</v>
      </c>
      <c r="D50" s="35">
        <v>142.5</v>
      </c>
      <c r="E50" s="50">
        <v>145.5</v>
      </c>
      <c r="F50" s="64">
        <v>130.30000000000001</v>
      </c>
      <c r="G50" s="79">
        <v>105.3</v>
      </c>
      <c r="H50" s="94">
        <v>180.9</v>
      </c>
      <c r="I50" s="109">
        <v>138.5</v>
      </c>
      <c r="J50" s="124">
        <v>84.3</v>
      </c>
      <c r="K50" s="141">
        <v>121.4</v>
      </c>
      <c r="L50" s="141">
        <v>108.3</v>
      </c>
    </row>
    <row r="51" spans="1:12" x14ac:dyDescent="0.25">
      <c r="B51" s="4">
        <v>45</v>
      </c>
      <c r="C51" s="6">
        <v>137.1</v>
      </c>
      <c r="D51" s="35">
        <v>88.8</v>
      </c>
      <c r="E51" s="50">
        <v>151.9</v>
      </c>
      <c r="F51" s="64">
        <v>100.2</v>
      </c>
      <c r="G51" s="79">
        <v>105.4</v>
      </c>
      <c r="H51" s="94">
        <v>107.6</v>
      </c>
      <c r="I51" s="109">
        <v>108.1</v>
      </c>
      <c r="J51" s="124">
        <v>94.2</v>
      </c>
      <c r="K51" s="141">
        <v>137.80000000000001</v>
      </c>
      <c r="L51" s="141">
        <v>103.6</v>
      </c>
    </row>
    <row r="52" spans="1:12" x14ac:dyDescent="0.25">
      <c r="A52" t="s">
        <v>10</v>
      </c>
      <c r="B52" s="4">
        <v>0</v>
      </c>
      <c r="D52" s="22"/>
      <c r="E52" s="36"/>
      <c r="F52" s="54"/>
      <c r="G52" s="70"/>
      <c r="H52" s="85"/>
      <c r="I52" s="100"/>
      <c r="J52" s="115"/>
      <c r="K52" s="132"/>
    </row>
    <row r="53" spans="1:12" x14ac:dyDescent="0.25">
      <c r="B53" s="4">
        <v>1</v>
      </c>
      <c r="C53" s="14">
        <f>C22*C$6</f>
        <v>49869.861232817311</v>
      </c>
      <c r="D53" s="22">
        <v>44386.389748580536</v>
      </c>
      <c r="E53" s="36">
        <v>44522.994937742595</v>
      </c>
      <c r="F53" s="54">
        <v>31454.627713606445</v>
      </c>
      <c r="G53" s="70">
        <v>41155.633991637224</v>
      </c>
      <c r="H53" s="85">
        <v>47509.273571695594</v>
      </c>
      <c r="I53" s="100">
        <v>35370.618869510741</v>
      </c>
      <c r="J53" s="115">
        <v>43131.235811255385</v>
      </c>
      <c r="K53" s="132">
        <v>45922.718085654597</v>
      </c>
      <c r="L53" s="132">
        <f t="shared" ref="L53:L82" si="12">L22*L$6</f>
        <v>45478.761191616366</v>
      </c>
    </row>
    <row r="54" spans="1:12" x14ac:dyDescent="0.25">
      <c r="B54" s="4">
        <v>2</v>
      </c>
      <c r="C54" s="14">
        <f t="shared" ref="C54:C82" si="13">C23*C$6</f>
        <v>18443.801139943582</v>
      </c>
      <c r="D54" s="22">
        <v>14112.791617430563</v>
      </c>
      <c r="E54" s="36">
        <v>13602.609726235105</v>
      </c>
      <c r="F54" s="54">
        <v>8948.5256788092756</v>
      </c>
      <c r="G54" s="70">
        <v>10749.494189939614</v>
      </c>
      <c r="H54" s="85">
        <v>17795.387261599899</v>
      </c>
      <c r="I54" s="100">
        <v>11110.804148851452</v>
      </c>
      <c r="J54" s="115">
        <v>12447.767499890237</v>
      </c>
      <c r="K54" s="132">
        <v>12522.901138416175</v>
      </c>
      <c r="L54" s="132">
        <f t="shared" si="12"/>
        <v>12110.524385996596</v>
      </c>
    </row>
    <row r="55" spans="1:12" x14ac:dyDescent="0.25">
      <c r="B55" s="4">
        <v>3</v>
      </c>
      <c r="C55" s="14">
        <f t="shared" si="13"/>
        <v>6158.8134174669021</v>
      </c>
      <c r="D55" s="22">
        <v>4319.5529229264748</v>
      </c>
      <c r="E55" s="36">
        <v>5180.6941275578129</v>
      </c>
      <c r="F55" s="54">
        <v>3647.5711048423072</v>
      </c>
      <c r="G55" s="70">
        <v>4387.6738086868427</v>
      </c>
      <c r="H55" s="85">
        <v>7021.6685238496184</v>
      </c>
      <c r="I55" s="100">
        <v>5303.791106796195</v>
      </c>
      <c r="J55" s="115">
        <v>5035.0508544924769</v>
      </c>
      <c r="K55" s="132">
        <v>4528.0907613955169</v>
      </c>
      <c r="L55" s="132">
        <f t="shared" si="12"/>
        <v>4936.3025202541903</v>
      </c>
    </row>
    <row r="56" spans="1:12" x14ac:dyDescent="0.25">
      <c r="B56" s="5">
        <v>4</v>
      </c>
      <c r="C56" s="14">
        <f t="shared" si="13"/>
        <v>3091.9842011134256</v>
      </c>
      <c r="D56" s="22">
        <v>2139.8866913898296</v>
      </c>
      <c r="E56" s="36">
        <v>3148.9055485778972</v>
      </c>
      <c r="F56" s="54">
        <v>1866.1234313166447</v>
      </c>
      <c r="G56" s="70">
        <v>2242.6396537020828</v>
      </c>
      <c r="H56" s="85">
        <v>3779.1896281325226</v>
      </c>
      <c r="I56" s="100">
        <v>3393.0185476120964</v>
      </c>
      <c r="J56" s="115">
        <v>2592.9384084170779</v>
      </c>
      <c r="K56" s="132">
        <v>2449.8822576869734</v>
      </c>
      <c r="L56" s="132">
        <f t="shared" si="12"/>
        <v>2669.2824490735411</v>
      </c>
    </row>
    <row r="57" spans="1:12" x14ac:dyDescent="0.25">
      <c r="B57" s="4">
        <v>5</v>
      </c>
      <c r="C57" s="14">
        <f t="shared" si="13"/>
        <v>1809.7036556641142</v>
      </c>
      <c r="D57" s="22">
        <v>1364.9223166777854</v>
      </c>
      <c r="E57" s="36">
        <v>2066.5773261806025</v>
      </c>
      <c r="F57" s="54">
        <v>377.88920691583468</v>
      </c>
      <c r="G57" s="70">
        <v>1384.8754626314183</v>
      </c>
      <c r="H57" s="85">
        <v>2286.9409869126684</v>
      </c>
      <c r="I57" s="100">
        <v>2237.1839480880453</v>
      </c>
      <c r="J57" s="115">
        <v>1591.6244902658771</v>
      </c>
      <c r="K57" s="132">
        <v>1665.5636649244843</v>
      </c>
      <c r="L57" s="132">
        <f t="shared" si="12"/>
        <v>1622.7068918604341</v>
      </c>
    </row>
    <row r="58" spans="1:12" x14ac:dyDescent="0.25">
      <c r="B58" s="4">
        <v>6</v>
      </c>
      <c r="C58" s="14">
        <f t="shared" si="13"/>
        <v>1274.4845790980876</v>
      </c>
      <c r="D58" s="22">
        <v>1095.5159072178678</v>
      </c>
      <c r="E58" s="36">
        <v>1594.728745925494</v>
      </c>
      <c r="F58" s="54">
        <v>1645.6092680371517</v>
      </c>
      <c r="G58" s="70">
        <v>948.61318561692747</v>
      </c>
      <c r="H58" s="85">
        <v>1550.7188850089615</v>
      </c>
      <c r="I58" s="100">
        <v>1804.3500497023799</v>
      </c>
      <c r="J58" s="115">
        <v>1217.2102129710959</v>
      </c>
      <c r="K58" s="132">
        <v>1285.1927241458823</v>
      </c>
      <c r="L58" s="132">
        <f t="shared" si="12"/>
        <v>1191.1336747322027</v>
      </c>
    </row>
    <row r="59" spans="1:12" x14ac:dyDescent="0.25">
      <c r="B59" s="4">
        <v>7</v>
      </c>
      <c r="C59" s="14">
        <f t="shared" si="13"/>
        <v>847.3695692690327</v>
      </c>
      <c r="D59" s="22">
        <v>756.54792094036998</v>
      </c>
      <c r="E59" s="36">
        <v>316.34707168336064</v>
      </c>
      <c r="F59" s="54">
        <v>900.33653135076543</v>
      </c>
      <c r="G59" s="70">
        <v>643.21919708498206</v>
      </c>
      <c r="H59" s="85">
        <v>1109.3628512460218</v>
      </c>
      <c r="I59" s="100">
        <v>1365.5279153439028</v>
      </c>
      <c r="J59" s="115">
        <v>902.04527994561647</v>
      </c>
      <c r="K59" s="132">
        <v>918.44388317477853</v>
      </c>
      <c r="L59" s="132">
        <f t="shared" si="12"/>
        <v>835.41144659291558</v>
      </c>
    </row>
    <row r="60" spans="1:12" x14ac:dyDescent="0.25">
      <c r="B60" s="4">
        <v>8</v>
      </c>
      <c r="C60" s="14">
        <f t="shared" si="13"/>
        <v>676.17014819615531</v>
      </c>
      <c r="D60" s="22">
        <v>648.89059403509827</v>
      </c>
      <c r="E60" s="36">
        <v>1062.1046434523166</v>
      </c>
      <c r="F60" s="54">
        <v>719.21865736608402</v>
      </c>
      <c r="G60" s="70">
        <v>568.89765120331401</v>
      </c>
      <c r="H60" s="85">
        <v>873.59573919316927</v>
      </c>
      <c r="I60" s="100">
        <v>1074.4156016481072</v>
      </c>
      <c r="J60" s="115">
        <v>617.96026610701665</v>
      </c>
      <c r="K60" s="132">
        <v>706.46305309348054</v>
      </c>
      <c r="L60" s="132">
        <f t="shared" si="12"/>
        <v>616.15796457085639</v>
      </c>
    </row>
    <row r="61" spans="1:12" x14ac:dyDescent="0.25">
      <c r="B61" s="4">
        <v>9</v>
      </c>
      <c r="C61" s="14">
        <f t="shared" si="13"/>
        <v>548.4202462540992</v>
      </c>
      <c r="D61" s="22">
        <v>540.18089834287366</v>
      </c>
      <c r="E61" s="36">
        <v>868.25168465330466</v>
      </c>
      <c r="F61" s="54">
        <v>511.31130666093054</v>
      </c>
      <c r="G61" s="70">
        <v>509.96014558806115</v>
      </c>
      <c r="H61" s="85">
        <v>741.67094182670644</v>
      </c>
      <c r="I61" s="100">
        <v>846.96769145272708</v>
      </c>
      <c r="J61" s="115">
        <v>452.78972567908568</v>
      </c>
      <c r="K61" s="132">
        <v>634.05635334747114</v>
      </c>
      <c r="L61" s="132">
        <f t="shared" si="12"/>
        <v>472.02007413757161</v>
      </c>
    </row>
    <row r="62" spans="1:12" x14ac:dyDescent="0.25">
      <c r="B62" s="5">
        <v>10</v>
      </c>
      <c r="C62" s="14">
        <f t="shared" si="13"/>
        <v>403.51921833935046</v>
      </c>
      <c r="D62" s="22">
        <v>431.68167640803972</v>
      </c>
      <c r="E62" s="36">
        <v>718.61815753709413</v>
      </c>
      <c r="F62" s="54">
        <v>432.83389838566552</v>
      </c>
      <c r="G62" s="70">
        <v>357.57498997613743</v>
      </c>
      <c r="H62" s="85">
        <v>535.55809320094613</v>
      </c>
      <c r="I62" s="100">
        <v>749.79017785885799</v>
      </c>
      <c r="J62" s="115">
        <v>340.73570265749379</v>
      </c>
      <c r="K62" s="132">
        <v>529.69011174540844</v>
      </c>
      <c r="L62" s="132">
        <f t="shared" si="12"/>
        <v>451.32389016136386</v>
      </c>
    </row>
    <row r="63" spans="1:12" x14ac:dyDescent="0.25">
      <c r="B63" s="5">
        <v>11.5</v>
      </c>
      <c r="C63" s="14">
        <f t="shared" si="13"/>
        <v>384.18522178831512</v>
      </c>
      <c r="D63" s="22">
        <v>443.15249618582533</v>
      </c>
      <c r="E63" s="36">
        <v>557.45823827607774</v>
      </c>
      <c r="F63" s="54">
        <v>369.79983551396663</v>
      </c>
      <c r="G63" s="70">
        <v>406.84549731587265</v>
      </c>
      <c r="H63" s="85">
        <v>571.70905038238357</v>
      </c>
      <c r="I63" s="100">
        <v>651.7722100933662</v>
      </c>
      <c r="J63" s="115">
        <v>355.49606561581106</v>
      </c>
      <c r="K63" s="132">
        <v>482.11754780229961</v>
      </c>
      <c r="L63" s="132">
        <f t="shared" si="12"/>
        <v>348.26319736613618</v>
      </c>
    </row>
    <row r="64" spans="1:12" x14ac:dyDescent="0.25">
      <c r="B64" s="4">
        <v>13</v>
      </c>
      <c r="C64" s="14">
        <f t="shared" si="13"/>
        <v>363.29203196703497</v>
      </c>
      <c r="D64" s="22">
        <v>452.09763087492416</v>
      </c>
      <c r="E64" s="36">
        <v>527.8039748489856</v>
      </c>
      <c r="F64" s="54">
        <v>358.76887451141937</v>
      </c>
      <c r="G64" s="70">
        <v>260.80106100294444</v>
      </c>
      <c r="H64" s="85">
        <v>398.70838282715715</v>
      </c>
      <c r="I64" s="100">
        <v>567.20150907383686</v>
      </c>
      <c r="J64" s="115">
        <v>329.30161867569871</v>
      </c>
      <c r="K64" s="132">
        <v>429.72485623499909</v>
      </c>
      <c r="L64" s="132">
        <f t="shared" si="12"/>
        <v>328.40746756155107</v>
      </c>
    </row>
    <row r="65" spans="2:12" x14ac:dyDescent="0.25">
      <c r="B65" s="4">
        <v>14.5</v>
      </c>
      <c r="C65" s="14">
        <f t="shared" si="13"/>
        <v>313.81363219126712</v>
      </c>
      <c r="D65" s="22">
        <v>317.92061053844179</v>
      </c>
      <c r="E65" s="36">
        <v>603.98294838784068</v>
      </c>
      <c r="F65" s="54">
        <v>303.19384241287156</v>
      </c>
      <c r="G65" s="70">
        <v>299.05326923294984</v>
      </c>
      <c r="H65" s="85">
        <v>377.22737928456388</v>
      </c>
      <c r="I65" s="100">
        <v>490.1948955989115</v>
      </c>
      <c r="J65" s="115">
        <v>330.65291950991082</v>
      </c>
      <c r="K65" s="132">
        <v>386.86763453294719</v>
      </c>
      <c r="L65" s="132">
        <f t="shared" si="12"/>
        <v>300.8825934409092</v>
      </c>
    </row>
    <row r="66" spans="2:12" x14ac:dyDescent="0.25">
      <c r="B66" s="4">
        <v>16</v>
      </c>
      <c r="C66" s="14">
        <f t="shared" si="13"/>
        <v>299.36510788699877</v>
      </c>
      <c r="D66" s="22">
        <v>337.28419621837332</v>
      </c>
      <c r="E66" s="36">
        <v>441.77517529547822</v>
      </c>
      <c r="F66" s="54">
        <v>253.39693274422939</v>
      </c>
      <c r="G66" s="70">
        <v>279.82321889993079</v>
      </c>
      <c r="H66" s="85">
        <v>334.26537219937745</v>
      </c>
      <c r="I66" s="100">
        <v>384.71789706026868</v>
      </c>
      <c r="J66" s="115">
        <v>246.04069804462713</v>
      </c>
      <c r="K66" s="132">
        <v>373.03596395917987</v>
      </c>
      <c r="L66" s="132">
        <f t="shared" si="12"/>
        <v>303.82418304158847</v>
      </c>
    </row>
    <row r="67" spans="2:12" x14ac:dyDescent="0.25">
      <c r="B67" s="4">
        <v>17.5</v>
      </c>
      <c r="C67" s="14">
        <f t="shared" si="13"/>
        <v>244.58545099239868</v>
      </c>
      <c r="D67" s="22">
        <v>306.66026451804674</v>
      </c>
      <c r="E67" s="36">
        <v>422.28509403244237</v>
      </c>
      <c r="F67" s="54">
        <v>251.71602440098411</v>
      </c>
      <c r="G67" s="70">
        <v>227.3303788016897</v>
      </c>
      <c r="H67" s="85">
        <v>308.17381179886183</v>
      </c>
      <c r="I67" s="100">
        <v>347.00251610870225</v>
      </c>
      <c r="J67" s="115">
        <v>199.26489993728356</v>
      </c>
      <c r="K67" s="132">
        <v>295.18042429017123</v>
      </c>
      <c r="L67" s="132">
        <f t="shared" si="12"/>
        <v>239.52943891245567</v>
      </c>
    </row>
    <row r="68" spans="2:12" x14ac:dyDescent="0.25">
      <c r="B68" s="4">
        <v>19</v>
      </c>
      <c r="C68" s="14">
        <f t="shared" si="13"/>
        <v>229.40930316201607</v>
      </c>
      <c r="D68" s="22">
        <v>242.46576851392578</v>
      </c>
      <c r="E68" s="36">
        <v>292.56078971180619</v>
      </c>
      <c r="F68" s="54">
        <v>217.67763045026672</v>
      </c>
      <c r="G68" s="70">
        <v>198.32938397513672</v>
      </c>
      <c r="H68" s="85">
        <v>176.66815596493743</v>
      </c>
      <c r="I68" s="100">
        <v>299.09662832621109</v>
      </c>
      <c r="J68" s="115">
        <v>186.16767646722738</v>
      </c>
      <c r="K68" s="132">
        <v>314.67050555320708</v>
      </c>
      <c r="L68" s="132">
        <f t="shared" si="12"/>
        <v>251.40085408662563</v>
      </c>
    </row>
    <row r="69" spans="2:12" x14ac:dyDescent="0.25">
      <c r="B69" s="4">
        <v>20.5</v>
      </c>
      <c r="C69" s="14">
        <f t="shared" si="13"/>
        <v>174.52570004939966</v>
      </c>
      <c r="D69" s="22">
        <v>204.15954466884375</v>
      </c>
      <c r="E69" s="36">
        <v>232.20440902627601</v>
      </c>
      <c r="F69" s="54">
        <v>175.23469478332285</v>
      </c>
      <c r="G69" s="70">
        <v>198.43333019315301</v>
      </c>
      <c r="H69" s="85">
        <v>248.65571417840837</v>
      </c>
      <c r="I69" s="100">
        <v>255.49806817328604</v>
      </c>
      <c r="J69" s="115">
        <v>159.4534984370334</v>
      </c>
      <c r="K69" s="132">
        <v>301.88668881078576</v>
      </c>
      <c r="L69" s="132">
        <f t="shared" si="12"/>
        <v>210.95399707728552</v>
      </c>
    </row>
    <row r="70" spans="2:12" x14ac:dyDescent="0.25">
      <c r="B70" s="4">
        <v>22</v>
      </c>
      <c r="C70" s="14">
        <f t="shared" si="13"/>
        <v>182.84139749070516</v>
      </c>
      <c r="D70" s="22">
        <v>204.26478154753903</v>
      </c>
      <c r="E70" s="36">
        <v>257.35290097858024</v>
      </c>
      <c r="F70" s="54">
        <v>206.85678299062511</v>
      </c>
      <c r="G70" s="70">
        <v>182.94534370872148</v>
      </c>
      <c r="H70" s="85">
        <v>213.02868391264403</v>
      </c>
      <c r="I70" s="100">
        <v>244.99239102800288</v>
      </c>
      <c r="J70" s="115">
        <v>156.12721946051116</v>
      </c>
      <c r="K70" s="132">
        <v>223.61200760923873</v>
      </c>
      <c r="L70" s="132">
        <f t="shared" si="12"/>
        <v>169.24645881051143</v>
      </c>
    </row>
    <row r="71" spans="2:12" x14ac:dyDescent="0.25">
      <c r="B71" s="4">
        <v>23.5</v>
      </c>
      <c r="C71" s="14">
        <f t="shared" si="13"/>
        <v>171.61520594494272</v>
      </c>
      <c r="D71" s="22">
        <v>286.34954692985769</v>
      </c>
      <c r="E71" s="36">
        <v>250.22749492542741</v>
      </c>
      <c r="F71" s="54">
        <v>162.20765512317175</v>
      </c>
      <c r="G71" s="70">
        <v>135.02613720319843</v>
      </c>
      <c r="H71" s="85">
        <v>221.72587071281589</v>
      </c>
      <c r="I71" s="100">
        <v>214.42087053522894</v>
      </c>
      <c r="J71" s="115">
        <v>105.92119615862909</v>
      </c>
      <c r="K71" s="132">
        <v>179.07821977703327</v>
      </c>
      <c r="L71" s="132">
        <f t="shared" si="12"/>
        <v>154.64356757856785</v>
      </c>
    </row>
    <row r="72" spans="2:12" x14ac:dyDescent="0.25">
      <c r="B72" s="4">
        <v>25</v>
      </c>
      <c r="C72" s="14">
        <f t="shared" si="13"/>
        <v>148.6430917633362</v>
      </c>
      <c r="D72" s="22">
        <v>187.42688095629418</v>
      </c>
      <c r="E72" s="36">
        <v>236.60539511792925</v>
      </c>
      <c r="F72" s="54">
        <v>156.63964623617167</v>
      </c>
      <c r="G72" s="70">
        <v>135.13008342121472</v>
      </c>
      <c r="H72" s="85">
        <v>203.80757019679911</v>
      </c>
      <c r="I72" s="100">
        <v>163.99362023786986</v>
      </c>
      <c r="J72" s="115">
        <v>175.66910844757916</v>
      </c>
      <c r="K72" s="132">
        <v>157.49243085130544</v>
      </c>
      <c r="L72" s="132">
        <f t="shared" si="12"/>
        <v>167.1453233814548</v>
      </c>
    </row>
    <row r="73" spans="2:12" x14ac:dyDescent="0.25">
      <c r="B73" s="4">
        <v>27</v>
      </c>
      <c r="C73" s="14">
        <f t="shared" si="13"/>
        <v>187.51897730143952</v>
      </c>
      <c r="D73" s="22">
        <v>192.89919864844879</v>
      </c>
      <c r="E73" s="36">
        <v>262.80174090157954</v>
      </c>
      <c r="F73" s="54">
        <v>139.62044926081299</v>
      </c>
      <c r="G73" s="70">
        <v>130.24461117444773</v>
      </c>
      <c r="H73" s="85">
        <v>201.92143330037626</v>
      </c>
      <c r="I73" s="100">
        <v>147.70982066268098</v>
      </c>
      <c r="J73" s="115">
        <v>157.79035894877228</v>
      </c>
      <c r="K73" s="132">
        <v>249.70356800975441</v>
      </c>
      <c r="L73" s="132">
        <f t="shared" si="12"/>
        <v>211.79445124890816</v>
      </c>
    </row>
    <row r="74" spans="2:12" x14ac:dyDescent="0.25">
      <c r="B74" s="4">
        <v>29</v>
      </c>
      <c r="C74" s="14">
        <f t="shared" si="13"/>
        <v>173.69413030526908</v>
      </c>
      <c r="D74" s="22">
        <v>179.21840441806233</v>
      </c>
      <c r="E74" s="36">
        <v>216.90574308862423</v>
      </c>
      <c r="F74" s="54">
        <v>181.85327138485121</v>
      </c>
      <c r="G74" s="70">
        <v>137.31295399955744</v>
      </c>
      <c r="H74" s="85">
        <v>230.8421990455262</v>
      </c>
      <c r="I74" s="100">
        <v>185.32014484279466</v>
      </c>
      <c r="J74" s="115">
        <v>115.17240956208148</v>
      </c>
      <c r="K74" s="132">
        <v>253.58062718573461</v>
      </c>
      <c r="L74" s="132">
        <f t="shared" si="12"/>
        <v>176.07514895494546</v>
      </c>
    </row>
    <row r="75" spans="2:12" x14ac:dyDescent="0.25">
      <c r="B75" s="4">
        <v>31</v>
      </c>
      <c r="C75" s="14">
        <f t="shared" si="13"/>
        <v>181.3861504384767</v>
      </c>
      <c r="D75" s="22">
        <v>187.95306534977058</v>
      </c>
      <c r="E75" s="36">
        <v>230.94698442866078</v>
      </c>
      <c r="F75" s="54">
        <v>154.22334049275656</v>
      </c>
      <c r="G75" s="70">
        <v>112.78164654770615</v>
      </c>
      <c r="H75" s="85">
        <v>148.16653175232594</v>
      </c>
      <c r="I75" s="100">
        <v>224.08609350888946</v>
      </c>
      <c r="J75" s="115">
        <v>107.37644321085754</v>
      </c>
      <c r="K75" s="132">
        <v>178.55429286136027</v>
      </c>
      <c r="L75" s="132">
        <f t="shared" si="12"/>
        <v>150.33623994900177</v>
      </c>
    </row>
    <row r="76" spans="2:12" x14ac:dyDescent="0.25">
      <c r="B76" s="4">
        <v>33</v>
      </c>
      <c r="C76" s="14">
        <f t="shared" si="13"/>
        <v>195.62678230671239</v>
      </c>
      <c r="D76" s="22">
        <v>188.05830222846586</v>
      </c>
      <c r="E76" s="36">
        <v>247.71264573019698</v>
      </c>
      <c r="F76" s="54">
        <v>172.5032187255492</v>
      </c>
      <c r="G76" s="70">
        <v>139.59977079591647</v>
      </c>
      <c r="H76" s="85">
        <v>244.04515732048594</v>
      </c>
      <c r="I76" s="100">
        <v>184.47969067117199</v>
      </c>
      <c r="J76" s="115">
        <v>91.680564290393377</v>
      </c>
      <c r="K76" s="132">
        <v>161.78863155982407</v>
      </c>
      <c r="L76" s="132">
        <f t="shared" si="12"/>
        <v>124.38721740015242</v>
      </c>
    </row>
    <row r="77" spans="2:12" x14ac:dyDescent="0.25">
      <c r="B77" s="4">
        <v>35</v>
      </c>
      <c r="C77" s="14">
        <f t="shared" si="13"/>
        <v>166.72973369817572</v>
      </c>
      <c r="D77" s="22">
        <v>171.957059788088</v>
      </c>
      <c r="E77" s="36">
        <v>224.97421758998851</v>
      </c>
      <c r="F77" s="54">
        <v>187.21116672894561</v>
      </c>
      <c r="G77" s="70">
        <v>188.14265460953743</v>
      </c>
      <c r="H77" s="85">
        <v>137.68799343886582</v>
      </c>
      <c r="I77" s="100">
        <v>121.76079811383164</v>
      </c>
      <c r="J77" s="115">
        <v>117.77106501248946</v>
      </c>
      <c r="K77" s="132">
        <v>194.79602724722344</v>
      </c>
      <c r="L77" s="132">
        <f t="shared" si="12"/>
        <v>100.959557366171</v>
      </c>
    </row>
    <row r="78" spans="2:12" x14ac:dyDescent="0.25">
      <c r="B78" s="4">
        <v>37</v>
      </c>
      <c r="C78" s="14">
        <f t="shared" si="13"/>
        <v>170.99152863684481</v>
      </c>
      <c r="D78" s="22">
        <v>151.22539468511778</v>
      </c>
      <c r="E78" s="36">
        <v>199.19701333887664</v>
      </c>
      <c r="F78" s="54">
        <v>139.30527894645448</v>
      </c>
      <c r="G78" s="70">
        <v>156.64695055059275</v>
      </c>
      <c r="H78" s="85">
        <v>165.6656907358043</v>
      </c>
      <c r="I78" s="100">
        <v>110.83489388273716</v>
      </c>
      <c r="J78" s="115">
        <v>103.11464827218848</v>
      </c>
      <c r="K78" s="132">
        <v>181.59306897226369</v>
      </c>
      <c r="L78" s="132">
        <f t="shared" si="12"/>
        <v>128.27431794390716</v>
      </c>
    </row>
    <row r="79" spans="2:12" x14ac:dyDescent="0.25">
      <c r="B79" s="4">
        <v>39</v>
      </c>
      <c r="C79" s="14">
        <f t="shared" si="13"/>
        <v>182.11377396459093</v>
      </c>
      <c r="D79" s="22">
        <v>157.43437052813931</v>
      </c>
      <c r="E79" s="36">
        <v>215.12439157533603</v>
      </c>
      <c r="F79" s="54">
        <v>153.90817017839805</v>
      </c>
      <c r="G79" s="70">
        <v>130.14066495643144</v>
      </c>
      <c r="H79" s="85">
        <v>170.06667682745757</v>
      </c>
      <c r="I79" s="100">
        <v>154.1182837213037</v>
      </c>
      <c r="J79" s="115">
        <v>87.522715569740626</v>
      </c>
      <c r="K79" s="132">
        <v>182.95527895301348</v>
      </c>
      <c r="L79" s="132">
        <f t="shared" si="12"/>
        <v>109.88938293966167</v>
      </c>
    </row>
    <row r="80" spans="2:12" x14ac:dyDescent="0.25">
      <c r="B80" s="4">
        <v>41</v>
      </c>
      <c r="C80" s="14">
        <f t="shared" si="13"/>
        <v>184.71242941499889</v>
      </c>
      <c r="D80" s="22">
        <v>158.38150243639683</v>
      </c>
      <c r="E80" s="36">
        <v>220.88758764773911</v>
      </c>
      <c r="F80" s="54">
        <v>138.56988154628468</v>
      </c>
      <c r="G80" s="70">
        <v>83.572759285120497</v>
      </c>
      <c r="H80" s="85">
        <v>152.04359092830617</v>
      </c>
      <c r="I80" s="100">
        <v>136.46874611722802</v>
      </c>
      <c r="J80" s="115">
        <v>86.379307171561109</v>
      </c>
      <c r="K80" s="132">
        <v>167.23747148282334</v>
      </c>
      <c r="L80" s="132">
        <f t="shared" si="12"/>
        <v>97.492683908227562</v>
      </c>
    </row>
    <row r="81" spans="1:12" x14ac:dyDescent="0.25">
      <c r="B81" s="4">
        <v>43</v>
      </c>
      <c r="C81" s="14">
        <f t="shared" si="13"/>
        <v>171.5112597269264</v>
      </c>
      <c r="D81" s="22">
        <v>149.96255214077442</v>
      </c>
      <c r="E81" s="36">
        <v>152.46273246084459</v>
      </c>
      <c r="F81" s="54">
        <v>136.88897320303937</v>
      </c>
      <c r="G81" s="70">
        <v>109.45536757118393</v>
      </c>
      <c r="H81" s="85">
        <v>189.55675809049336</v>
      </c>
      <c r="I81" s="100">
        <v>145.50362846217152</v>
      </c>
      <c r="J81" s="115">
        <v>87.62666178775693</v>
      </c>
      <c r="K81" s="132">
        <v>127.20945512540573</v>
      </c>
      <c r="L81" s="132">
        <f t="shared" si="12"/>
        <v>113.77648348341644</v>
      </c>
    </row>
    <row r="82" spans="1:12" x14ac:dyDescent="0.25">
      <c r="B82" s="4">
        <v>45</v>
      </c>
      <c r="C82" s="14">
        <f t="shared" si="13"/>
        <v>142.51026490037339</v>
      </c>
      <c r="D82" s="22">
        <v>93.450348281408893</v>
      </c>
      <c r="E82" s="36">
        <v>159.16899698145906</v>
      </c>
      <c r="F82" s="54">
        <v>105.2668849957371</v>
      </c>
      <c r="G82" s="70">
        <v>109.55931378920026</v>
      </c>
      <c r="H82" s="85">
        <v>112.74907225283076</v>
      </c>
      <c r="I82" s="100">
        <v>113.56636994051077</v>
      </c>
      <c r="J82" s="115">
        <v>97.917337371372525</v>
      </c>
      <c r="K82" s="132">
        <v>144.39425795948031</v>
      </c>
      <c r="L82" s="132">
        <f t="shared" si="12"/>
        <v>108.83881522513336</v>
      </c>
    </row>
    <row r="83" spans="1:12" x14ac:dyDescent="0.25">
      <c r="A83" t="s">
        <v>9</v>
      </c>
      <c r="B83" s="4">
        <v>0</v>
      </c>
      <c r="D83" s="22"/>
      <c r="E83" s="36"/>
      <c r="F83" s="54"/>
      <c r="G83" s="70"/>
      <c r="H83" s="85"/>
      <c r="I83" s="100"/>
      <c r="J83" s="115"/>
      <c r="K83" s="132"/>
    </row>
    <row r="84" spans="1:12" x14ac:dyDescent="0.25">
      <c r="B84" s="4">
        <v>1</v>
      </c>
      <c r="C84" s="14">
        <f>C53/C$5/($B53-$B52)</f>
        <v>63919.329957469017</v>
      </c>
      <c r="D84" s="22">
        <v>49917.21744104875</v>
      </c>
      <c r="E84" s="36">
        <v>59277.842785475201</v>
      </c>
      <c r="F84" s="54">
        <v>58739.897502486376</v>
      </c>
      <c r="G84" s="70">
        <v>69992.574815709551</v>
      </c>
      <c r="H84" s="85">
        <v>77718.425603951691</v>
      </c>
      <c r="I84" s="100">
        <v>56838.532652275004</v>
      </c>
      <c r="J84" s="115">
        <v>60671.312155374042</v>
      </c>
      <c r="K84" s="132">
        <v>71743.037159279236</v>
      </c>
      <c r="L84" s="132">
        <f t="shared" ref="L84:L113" si="14">L53/L$5/($B53-$B52)</f>
        <v>55870.713994614634</v>
      </c>
    </row>
    <row r="85" spans="1:12" x14ac:dyDescent="0.25">
      <c r="B85" s="4">
        <v>2</v>
      </c>
      <c r="C85" s="14">
        <f t="shared" ref="C85:C113" si="15">C54/C$5/($B54-$B53)</f>
        <v>23639.837400594191</v>
      </c>
      <c r="D85" s="22">
        <v>15871.335602148636</v>
      </c>
      <c r="E85" s="36">
        <v>18110.492386045742</v>
      </c>
      <c r="F85" s="54">
        <v>16710.910901808198</v>
      </c>
      <c r="G85" s="70">
        <v>18281.452703978935</v>
      </c>
      <c r="H85" s="85">
        <v>29110.726748895675</v>
      </c>
      <c r="I85" s="100">
        <v>17854.417722724491</v>
      </c>
      <c r="J85" s="115">
        <v>17509.871289759802</v>
      </c>
      <c r="K85" s="132">
        <v>19563.976157500681</v>
      </c>
      <c r="L85" s="132">
        <f t="shared" si="14"/>
        <v>14877.794085990887</v>
      </c>
    </row>
    <row r="86" spans="1:12" x14ac:dyDescent="0.25">
      <c r="B86" s="4">
        <v>3</v>
      </c>
      <c r="C86" s="14">
        <f t="shared" si="15"/>
        <v>7893.8905632746782</v>
      </c>
      <c r="D86" s="22">
        <v>4857.796809408992</v>
      </c>
      <c r="E86" s="36">
        <v>6897.5677050124614</v>
      </c>
      <c r="F86" s="54">
        <v>6811.651207010972</v>
      </c>
      <c r="G86" s="70">
        <v>7462.0302868823846</v>
      </c>
      <c r="H86" s="85">
        <v>11486.452680925289</v>
      </c>
      <c r="I86" s="100">
        <v>8522.8846324862516</v>
      </c>
      <c r="J86" s="115">
        <v>7082.642923748037</v>
      </c>
      <c r="K86" s="132">
        <v>7074.0364964779264</v>
      </c>
      <c r="L86" s="132">
        <f t="shared" si="14"/>
        <v>6064.2537103859759</v>
      </c>
    </row>
    <row r="87" spans="1:12" x14ac:dyDescent="0.25">
      <c r="B87" s="5">
        <v>4</v>
      </c>
      <c r="C87" s="14">
        <f t="shared" si="15"/>
        <v>3963.0661383150814</v>
      </c>
      <c r="D87" s="22">
        <v>2406.5302422287787</v>
      </c>
      <c r="E87" s="36">
        <v>4192.4477074357201</v>
      </c>
      <c r="F87" s="54">
        <v>3484.8894121582921</v>
      </c>
      <c r="G87" s="70">
        <v>3814.0130165001401</v>
      </c>
      <c r="H87" s="85">
        <v>6182.2176151358226</v>
      </c>
      <c r="I87" s="100">
        <v>5452.3839749511426</v>
      </c>
      <c r="J87" s="115">
        <v>3647.4024594416642</v>
      </c>
      <c r="K87" s="132">
        <v>3827.3430052913222</v>
      </c>
      <c r="L87" s="132">
        <f t="shared" si="14"/>
        <v>3279.2167679036093</v>
      </c>
    </row>
    <row r="88" spans="1:12" x14ac:dyDescent="0.25">
      <c r="B88" s="4">
        <v>5</v>
      </c>
      <c r="C88" s="14">
        <f t="shared" si="15"/>
        <v>2319.5381385082219</v>
      </c>
      <c r="D88" s="22">
        <v>1535.0003561378608</v>
      </c>
      <c r="E88" s="36">
        <v>2751.4376788142581</v>
      </c>
      <c r="F88" s="54">
        <v>705.68863455122323</v>
      </c>
      <c r="G88" s="70">
        <v>2355.2303786248608</v>
      </c>
      <c r="H88" s="85">
        <v>3741.110726178099</v>
      </c>
      <c r="I88" s="100">
        <v>3595.0248241813356</v>
      </c>
      <c r="J88" s="115">
        <v>2238.8866088984073</v>
      </c>
      <c r="K88" s="132">
        <v>2602.0366582166625</v>
      </c>
      <c r="L88" s="132">
        <f t="shared" si="14"/>
        <v>1993.4974101479511</v>
      </c>
    </row>
    <row r="89" spans="1:12" x14ac:dyDescent="0.25">
      <c r="B89" s="4">
        <v>6</v>
      </c>
      <c r="C89" s="14">
        <f t="shared" si="15"/>
        <v>1633.5357332710689</v>
      </c>
      <c r="D89" s="22">
        <v>1232.0241871545975</v>
      </c>
      <c r="E89" s="36">
        <v>2123.2192492584018</v>
      </c>
      <c r="F89" s="54">
        <v>3073.0905675869781</v>
      </c>
      <c r="G89" s="70">
        <v>1613.2877306410328</v>
      </c>
      <c r="H89" s="85">
        <v>2536.7559054620706</v>
      </c>
      <c r="I89" s="100">
        <v>2899.4858584322346</v>
      </c>
      <c r="J89" s="115">
        <v>1712.2101743861253</v>
      </c>
      <c r="K89" s="132">
        <v>2007.7999127415769</v>
      </c>
      <c r="L89" s="132">
        <f t="shared" si="14"/>
        <v>1463.309182717692</v>
      </c>
    </row>
    <row r="90" spans="1:12" x14ac:dyDescent="0.25">
      <c r="B90" s="4">
        <v>7</v>
      </c>
      <c r="C90" s="14">
        <f t="shared" si="15"/>
        <v>1086.092757330214</v>
      </c>
      <c r="D90" s="22">
        <v>850.81862453932763</v>
      </c>
      <c r="E90" s="36">
        <v>421.18397486767287</v>
      </c>
      <c r="F90" s="54">
        <v>1681.3321095646324</v>
      </c>
      <c r="G90" s="70">
        <v>1093.9101991241189</v>
      </c>
      <c r="H90" s="85">
        <v>1814.7601034615141</v>
      </c>
      <c r="I90" s="100">
        <v>2194.324144856022</v>
      </c>
      <c r="J90" s="115">
        <v>1268.8778730420831</v>
      </c>
      <c r="K90" s="132">
        <v>1434.8443730273073</v>
      </c>
      <c r="L90" s="132">
        <f t="shared" si="14"/>
        <v>1026.303988443384</v>
      </c>
    </row>
    <row r="91" spans="1:12" x14ac:dyDescent="0.25">
      <c r="B91" s="4">
        <v>8</v>
      </c>
      <c r="C91" s="14">
        <f t="shared" si="15"/>
        <v>866.66258420424958</v>
      </c>
      <c r="D91" s="22">
        <v>729.74650701203154</v>
      </c>
      <c r="E91" s="36">
        <v>1414.0843886249529</v>
      </c>
      <c r="F91" s="54">
        <v>1343.1038065436958</v>
      </c>
      <c r="G91" s="70">
        <v>967.51301225053396</v>
      </c>
      <c r="H91" s="85">
        <v>1429.0785852988231</v>
      </c>
      <c r="I91" s="100">
        <v>1726.5235443485572</v>
      </c>
      <c r="J91" s="115">
        <v>869.26468716699526</v>
      </c>
      <c r="K91" s="132">
        <v>1103.6760710724593</v>
      </c>
      <c r="L91" s="132">
        <f t="shared" si="14"/>
        <v>756.95081642611262</v>
      </c>
    </row>
    <row r="92" spans="1:12" x14ac:dyDescent="0.25">
      <c r="B92" s="4">
        <v>9</v>
      </c>
      <c r="C92" s="14">
        <f t="shared" si="15"/>
        <v>702.92264323775873</v>
      </c>
      <c r="D92" s="22">
        <v>607.49088882464446</v>
      </c>
      <c r="E92" s="36">
        <v>1155.9888757050476</v>
      </c>
      <c r="F92" s="54">
        <v>954.84753526850227</v>
      </c>
      <c r="G92" s="70">
        <v>867.27915916336917</v>
      </c>
      <c r="H92" s="85">
        <v>1213.2683491357886</v>
      </c>
      <c r="I92" s="100">
        <v>1361.0279470556436</v>
      </c>
      <c r="J92" s="115">
        <v>636.92463873834004</v>
      </c>
      <c r="K92" s="132">
        <v>990.55827737458469</v>
      </c>
      <c r="L92" s="132">
        <f t="shared" si="14"/>
        <v>579.87724095524698</v>
      </c>
    </row>
    <row r="93" spans="1:12" x14ac:dyDescent="0.25">
      <c r="B93" s="5">
        <v>10</v>
      </c>
      <c r="C93" s="14">
        <f t="shared" si="15"/>
        <v>517.19971589252827</v>
      </c>
      <c r="D93" s="22">
        <v>485.47197076927557</v>
      </c>
      <c r="E93" s="36">
        <v>956.7670419484931</v>
      </c>
      <c r="F93" s="54">
        <v>808.29501650015004</v>
      </c>
      <c r="G93" s="70">
        <v>608.12073125193433</v>
      </c>
      <c r="H93" s="85">
        <v>876.09699525756082</v>
      </c>
      <c r="I93" s="100">
        <v>1204.8693200367313</v>
      </c>
      <c r="J93" s="115">
        <v>479.30187460612456</v>
      </c>
      <c r="K93" s="132">
        <v>827.51150093018111</v>
      </c>
      <c r="L93" s="132">
        <f t="shared" si="14"/>
        <v>554.45195351518839</v>
      </c>
    </row>
    <row r="94" spans="1:12" x14ac:dyDescent="0.25">
      <c r="B94" s="5">
        <v>11.5</v>
      </c>
      <c r="C94" s="14">
        <f t="shared" si="15"/>
        <v>328.27926325584485</v>
      </c>
      <c r="D94" s="22">
        <v>332.24808530951077</v>
      </c>
      <c r="E94" s="36">
        <v>494.79932566987304</v>
      </c>
      <c r="F94" s="54">
        <v>460.3881000130304</v>
      </c>
      <c r="G94" s="70">
        <v>461.27607405427733</v>
      </c>
      <c r="H94" s="85">
        <v>623.48988536167121</v>
      </c>
      <c r="I94" s="100">
        <v>698.24008794618476</v>
      </c>
      <c r="J94" s="115">
        <v>333.37653267296031</v>
      </c>
      <c r="K94" s="132">
        <v>502.12732156673434</v>
      </c>
      <c r="L94" s="132">
        <f t="shared" si="14"/>
        <v>285.22784387070908</v>
      </c>
    </row>
    <row r="95" spans="1:12" x14ac:dyDescent="0.25">
      <c r="B95" s="4">
        <v>13</v>
      </c>
      <c r="C95" s="14">
        <f t="shared" si="15"/>
        <v>310.4264137118987</v>
      </c>
      <c r="D95" s="22">
        <v>338.95458905002573</v>
      </c>
      <c r="E95" s="36">
        <v>468.47823372164476</v>
      </c>
      <c r="F95" s="54">
        <v>446.65493225695991</v>
      </c>
      <c r="G95" s="70">
        <v>295.69281292850837</v>
      </c>
      <c r="H95" s="85">
        <v>434.82020047675201</v>
      </c>
      <c r="I95" s="100">
        <v>607.63994758566264</v>
      </c>
      <c r="J95" s="115">
        <v>308.81194605495278</v>
      </c>
      <c r="K95" s="132">
        <v>447.5601273082325</v>
      </c>
      <c r="L95" s="132">
        <f t="shared" si="14"/>
        <v>268.96598489889493</v>
      </c>
    </row>
    <row r="96" spans="1:12" x14ac:dyDescent="0.25">
      <c r="B96" s="4">
        <v>14.5</v>
      </c>
      <c r="C96" s="14">
        <f t="shared" si="15"/>
        <v>268.14802374713082</v>
      </c>
      <c r="D96" s="22">
        <v>238.35703294230163</v>
      </c>
      <c r="E96" s="36">
        <v>536.09460773705803</v>
      </c>
      <c r="F96" s="54">
        <v>377.46592518113806</v>
      </c>
      <c r="G96" s="70">
        <v>339.06266352942151</v>
      </c>
      <c r="H96" s="85">
        <v>411.39361937353669</v>
      </c>
      <c r="I96" s="100">
        <v>525.14317381639228</v>
      </c>
      <c r="J96" s="115">
        <v>310.07916679318328</v>
      </c>
      <c r="K96" s="132">
        <v>402.92416240477792</v>
      </c>
      <c r="L96" s="132">
        <f t="shared" si="14"/>
        <v>246.42309045119478</v>
      </c>
    </row>
    <row r="97" spans="2:12" x14ac:dyDescent="0.25">
      <c r="B97" s="4">
        <v>16</v>
      </c>
      <c r="C97" s="14">
        <f t="shared" si="15"/>
        <v>255.80202331624272</v>
      </c>
      <c r="D97" s="22">
        <v>252.87464103941625</v>
      </c>
      <c r="E97" s="36">
        <v>392.11916485417009</v>
      </c>
      <c r="F97" s="54">
        <v>315.47048216801966</v>
      </c>
      <c r="G97" s="70">
        <v>317.25988537407119</v>
      </c>
      <c r="H97" s="85">
        <v>364.54045716710613</v>
      </c>
      <c r="I97" s="100">
        <v>412.14622857171639</v>
      </c>
      <c r="J97" s="115">
        <v>230.73165287628569</v>
      </c>
      <c r="K97" s="132">
        <v>388.51842312053344</v>
      </c>
      <c r="L97" s="132">
        <f t="shared" si="14"/>
        <v>248.83225474331542</v>
      </c>
    </row>
    <row r="98" spans="2:12" x14ac:dyDescent="0.25">
      <c r="B98" s="4">
        <v>17.5</v>
      </c>
      <c r="C98" s="14">
        <f t="shared" si="15"/>
        <v>208.99380585524969</v>
      </c>
      <c r="D98" s="22">
        <v>229.91472823365334</v>
      </c>
      <c r="E98" s="36">
        <v>374.8197899341331</v>
      </c>
      <c r="F98" s="54">
        <v>313.37780898614227</v>
      </c>
      <c r="G98" s="70">
        <v>257.74419365270938</v>
      </c>
      <c r="H98" s="85">
        <v>336.08573182710325</v>
      </c>
      <c r="I98" s="100">
        <v>371.74194237366993</v>
      </c>
      <c r="J98" s="115">
        <v>186.86631962984356</v>
      </c>
      <c r="K98" s="132">
        <v>307.43157245239962</v>
      </c>
      <c r="L98" s="132">
        <f t="shared" si="14"/>
        <v>196.17480664410763</v>
      </c>
    </row>
    <row r="99" spans="2:12" x14ac:dyDescent="0.25">
      <c r="B99" s="4">
        <v>19</v>
      </c>
      <c r="C99" s="14">
        <f t="shared" si="15"/>
        <v>196.02606439546796</v>
      </c>
      <c r="D99" s="22">
        <v>181.78570138995789</v>
      </c>
      <c r="E99" s="36">
        <v>259.6766385846401</v>
      </c>
      <c r="F99" s="54">
        <v>271.00117705312471</v>
      </c>
      <c r="G99" s="70">
        <v>224.86324713734317</v>
      </c>
      <c r="H99" s="85">
        <v>192.66934507327301</v>
      </c>
      <c r="I99" s="100">
        <v>320.42062062907604</v>
      </c>
      <c r="J99" s="115">
        <v>174.58402632083974</v>
      </c>
      <c r="K99" s="132">
        <v>327.73056871656235</v>
      </c>
      <c r="L99" s="132">
        <f t="shared" si="14"/>
        <v>205.89750539445154</v>
      </c>
    </row>
    <row r="100" spans="2:12" x14ac:dyDescent="0.25">
      <c r="B100" s="4">
        <v>20.5</v>
      </c>
      <c r="C100" s="14">
        <f t="shared" si="15"/>
        <v>149.12902678749015</v>
      </c>
      <c r="D100" s="22">
        <v>153.06608537175273</v>
      </c>
      <c r="E100" s="36">
        <v>206.10438076775165</v>
      </c>
      <c r="F100" s="54">
        <v>218.16117921072012</v>
      </c>
      <c r="G100" s="70">
        <v>224.98109999223695</v>
      </c>
      <c r="H100" s="85">
        <v>271.1769607703896</v>
      </c>
      <c r="I100" s="100">
        <v>273.71371597116718</v>
      </c>
      <c r="J100" s="115">
        <v>149.53204711120503</v>
      </c>
      <c r="K100" s="132">
        <v>314.4161733174879</v>
      </c>
      <c r="L100" s="132">
        <f t="shared" si="14"/>
        <v>172.77149637779303</v>
      </c>
    </row>
    <row r="101" spans="2:12" x14ac:dyDescent="0.25">
      <c r="B101" s="4">
        <v>22</v>
      </c>
      <c r="C101" s="14">
        <f t="shared" si="15"/>
        <v>156.23463854627462</v>
      </c>
      <c r="D101" s="22">
        <v>153.14498541575878</v>
      </c>
      <c r="E101" s="36">
        <v>228.42615485812181</v>
      </c>
      <c r="F101" s="54">
        <v>257.52959344478887</v>
      </c>
      <c r="G101" s="70">
        <v>207.42102461306288</v>
      </c>
      <c r="H101" s="85">
        <v>232.32311894066672</v>
      </c>
      <c r="I101" s="100">
        <v>262.45904014998433</v>
      </c>
      <c r="J101" s="115">
        <v>146.41273452479132</v>
      </c>
      <c r="K101" s="132">
        <v>232.89278509528606</v>
      </c>
      <c r="L101" s="132">
        <f t="shared" si="14"/>
        <v>138.61298837879707</v>
      </c>
    </row>
    <row r="102" spans="2:12" x14ac:dyDescent="0.25">
      <c r="B102" s="4">
        <v>23.5</v>
      </c>
      <c r="C102" s="14">
        <f t="shared" si="15"/>
        <v>146.64206267191554</v>
      </c>
      <c r="D102" s="22">
        <v>214.68701974048417</v>
      </c>
      <c r="E102" s="36">
        <v>222.10165219918363</v>
      </c>
      <c r="F102" s="54">
        <v>201.94296205117018</v>
      </c>
      <c r="G102" s="70">
        <v>153.09085850702766</v>
      </c>
      <c r="H102" s="85">
        <v>241.80802738733436</v>
      </c>
      <c r="I102" s="100">
        <v>229.70793351034217</v>
      </c>
      <c r="J102" s="115">
        <v>99.330610173610111</v>
      </c>
      <c r="K102" s="132">
        <v>186.51066997555947</v>
      </c>
      <c r="L102" s="132">
        <f t="shared" si="14"/>
        <v>126.65320850005543</v>
      </c>
    </row>
    <row r="103" spans="2:12" x14ac:dyDescent="0.25">
      <c r="B103" s="4">
        <v>25</v>
      </c>
      <c r="C103" s="14">
        <f t="shared" si="15"/>
        <v>127.01281018827331</v>
      </c>
      <c r="D103" s="22">
        <v>140.52097837478951</v>
      </c>
      <c r="E103" s="36">
        <v>210.0106912335664</v>
      </c>
      <c r="F103" s="54">
        <v>195.01098213620125</v>
      </c>
      <c r="G103" s="70">
        <v>153.20871136192144</v>
      </c>
      <c r="H103" s="85">
        <v>222.26683046709135</v>
      </c>
      <c r="I103" s="100">
        <v>175.68548956866448</v>
      </c>
      <c r="J103" s="115">
        <v>164.73869596997164</v>
      </c>
      <c r="K103" s="132">
        <v>164.02898594105667</v>
      </c>
      <c r="L103" s="132">
        <f t="shared" si="14"/>
        <v>136.89215674156807</v>
      </c>
    </row>
    <row r="104" spans="2:12" x14ac:dyDescent="0.25">
      <c r="B104" s="4">
        <v>27</v>
      </c>
      <c r="C104" s="14">
        <f t="shared" si="15"/>
        <v>120.17365887044321</v>
      </c>
      <c r="D104" s="22">
        <v>108.46783549732841</v>
      </c>
      <c r="E104" s="36">
        <v>174.94690443327656</v>
      </c>
      <c r="F104" s="54">
        <v>130.36699962726934</v>
      </c>
      <c r="G104" s="70">
        <v>110.75222038643513</v>
      </c>
      <c r="H104" s="85">
        <v>165.15739677766774</v>
      </c>
      <c r="I104" s="100">
        <v>118.68055653437327</v>
      </c>
      <c r="J104" s="115">
        <v>110.97929311349864</v>
      </c>
      <c r="K104" s="132">
        <v>195.05043587701502</v>
      </c>
      <c r="L104" s="132">
        <f t="shared" si="14"/>
        <v>130.09487177451345</v>
      </c>
    </row>
    <row r="105" spans="2:12" x14ac:dyDescent="0.25">
      <c r="B105" s="4">
        <v>29</v>
      </c>
      <c r="C105" s="14">
        <f t="shared" si="15"/>
        <v>111.31384920870875</v>
      </c>
      <c r="D105" s="22">
        <v>100.77508120673774</v>
      </c>
      <c r="E105" s="36">
        <v>144.3939761470823</v>
      </c>
      <c r="F105" s="54">
        <v>169.80080989827181</v>
      </c>
      <c r="G105" s="70">
        <v>116.76271598601821</v>
      </c>
      <c r="H105" s="85">
        <v>188.81252989164614</v>
      </c>
      <c r="I105" s="100">
        <v>148.89936111424927</v>
      </c>
      <c r="J105" s="115">
        <v>81.004648728429842</v>
      </c>
      <c r="K105" s="132">
        <v>198.07891515836184</v>
      </c>
      <c r="L105" s="132">
        <f t="shared" si="14"/>
        <v>108.15426839984353</v>
      </c>
    </row>
    <row r="106" spans="2:12" x14ac:dyDescent="0.25">
      <c r="B106" s="4">
        <v>31</v>
      </c>
      <c r="C106" s="14">
        <f t="shared" si="15"/>
        <v>116.24336736636552</v>
      </c>
      <c r="D106" s="22">
        <v>105.68660894611484</v>
      </c>
      <c r="E106" s="36">
        <v>153.74121904742483</v>
      </c>
      <c r="F106" s="54">
        <v>144.00207332793937</v>
      </c>
      <c r="G106" s="70">
        <v>95.902760669818136</v>
      </c>
      <c r="H106" s="85">
        <v>121.18970370712103</v>
      </c>
      <c r="I106" s="100">
        <v>180.04667644937282</v>
      </c>
      <c r="J106" s="115">
        <v>75.521482072624565</v>
      </c>
      <c r="K106" s="132">
        <v>139.47374852473084</v>
      </c>
      <c r="L106" s="132">
        <f t="shared" si="14"/>
        <v>92.344127732801965</v>
      </c>
    </row>
    <row r="107" spans="2:12" x14ac:dyDescent="0.25">
      <c r="B107" s="4">
        <v>33</v>
      </c>
      <c r="C107" s="14">
        <f t="shared" si="15"/>
        <v>125.36963746905437</v>
      </c>
      <c r="D107" s="22">
        <v>105.74578397911938</v>
      </c>
      <c r="E107" s="36">
        <v>164.90210609260996</v>
      </c>
      <c r="F107" s="54">
        <v>161.07043896762696</v>
      </c>
      <c r="G107" s="70">
        <v>118.70728809176569</v>
      </c>
      <c r="H107" s="85">
        <v>199.61161240020147</v>
      </c>
      <c r="I107" s="100">
        <v>148.22408056497829</v>
      </c>
      <c r="J107" s="115">
        <v>64.482039872269951</v>
      </c>
      <c r="K107" s="132">
        <v>126.37762190269036</v>
      </c>
      <c r="L107" s="132">
        <f t="shared" si="14"/>
        <v>76.404924692968237</v>
      </c>
    </row>
    <row r="108" spans="2:12" x14ac:dyDescent="0.25">
      <c r="B108" s="4">
        <v>35</v>
      </c>
      <c r="C108" s="14">
        <f t="shared" si="15"/>
        <v>106.85063682272224</v>
      </c>
      <c r="D108" s="22">
        <v>96.692003929424232</v>
      </c>
      <c r="E108" s="36">
        <v>149.76515303757762</v>
      </c>
      <c r="F108" s="54">
        <v>174.80360672369747</v>
      </c>
      <c r="G108" s="70">
        <v>159.98525051831413</v>
      </c>
      <c r="H108" s="85">
        <v>112.61900330350566</v>
      </c>
      <c r="I108" s="100">
        <v>97.831269575632035</v>
      </c>
      <c r="J108" s="115">
        <v>82.832370947031592</v>
      </c>
      <c r="K108" s="132">
        <v>152.16062118983254</v>
      </c>
      <c r="L108" s="132">
        <f t="shared" si="14"/>
        <v>62.014470126640589</v>
      </c>
    </row>
    <row r="109" spans="2:12" x14ac:dyDescent="0.25">
      <c r="B109" s="4">
        <v>37</v>
      </c>
      <c r="C109" s="14">
        <f t="shared" si="15"/>
        <v>109.58185634250503</v>
      </c>
      <c r="D109" s="22">
        <v>85.03452242752914</v>
      </c>
      <c r="E109" s="36">
        <v>132.60528920560554</v>
      </c>
      <c r="F109" s="54">
        <v>130.07271746106781</v>
      </c>
      <c r="G109" s="70">
        <v>133.2031892437013</v>
      </c>
      <c r="H109" s="85">
        <v>135.50277338115865</v>
      </c>
      <c r="I109" s="100">
        <v>89.052622435109399</v>
      </c>
      <c r="J109" s="115">
        <v>72.524017634117683</v>
      </c>
      <c r="K109" s="132">
        <v>141.84742147497568</v>
      </c>
      <c r="L109" s="132">
        <f t="shared" si="14"/>
        <v>78.792578589623474</v>
      </c>
    </row>
    <row r="110" spans="2:12" x14ac:dyDescent="0.25">
      <c r="B110" s="4">
        <v>39</v>
      </c>
      <c r="C110" s="14">
        <f t="shared" si="15"/>
        <v>116.70967313803575</v>
      </c>
      <c r="D110" s="22">
        <v>88.525849374797204</v>
      </c>
      <c r="E110" s="36">
        <v>143.20813189853141</v>
      </c>
      <c r="F110" s="54">
        <v>143.70779116173784</v>
      </c>
      <c r="G110" s="70">
        <v>110.66383074526482</v>
      </c>
      <c r="H110" s="85">
        <v>139.10246755067712</v>
      </c>
      <c r="I110" s="100">
        <v>123.82957072256443</v>
      </c>
      <c r="J110" s="115">
        <v>61.55768432250715</v>
      </c>
      <c r="K110" s="132">
        <v>142.91148176301644</v>
      </c>
      <c r="L110" s="132">
        <f t="shared" si="14"/>
        <v>67.499620970308072</v>
      </c>
    </row>
    <row r="111" spans="2:12" x14ac:dyDescent="0.25">
      <c r="B111" s="4">
        <v>41</v>
      </c>
      <c r="C111" s="14">
        <f t="shared" si="15"/>
        <v>118.37505089400086</v>
      </c>
      <c r="D111" s="22">
        <v>89.058424671838097</v>
      </c>
      <c r="E111" s="36">
        <v>147.04468682031379</v>
      </c>
      <c r="F111" s="54">
        <v>129.38605907326431</v>
      </c>
      <c r="G111" s="70">
        <v>71.06527150095279</v>
      </c>
      <c r="H111" s="85">
        <v>124.3608628564587</v>
      </c>
      <c r="I111" s="100">
        <v>109.64867918787402</v>
      </c>
      <c r="J111" s="115">
        <v>60.753486546322378</v>
      </c>
      <c r="K111" s="132">
        <v>130.63386305485352</v>
      </c>
      <c r="L111" s="132">
        <f t="shared" si="14"/>
        <v>59.884940975569684</v>
      </c>
    </row>
    <row r="112" spans="2:12" x14ac:dyDescent="0.25">
      <c r="B112" s="4">
        <v>43</v>
      </c>
      <c r="C112" s="14">
        <f t="shared" si="15"/>
        <v>109.91493189369805</v>
      </c>
      <c r="D112" s="22">
        <v>84.324422031474612</v>
      </c>
      <c r="E112" s="36">
        <v>101.49431656715207</v>
      </c>
      <c r="F112" s="54">
        <v>127.81655418685625</v>
      </c>
      <c r="G112" s="70">
        <v>93.074292152367278</v>
      </c>
      <c r="H112" s="85">
        <v>155.04397030140166</v>
      </c>
      <c r="I112" s="100">
        <v>116.90794509253696</v>
      </c>
      <c r="J112" s="115">
        <v>61.630793211251216</v>
      </c>
      <c r="K112" s="132">
        <v>99.366860744731937</v>
      </c>
      <c r="L112" s="132">
        <f t="shared" si="14"/>
        <v>69.887274866963338</v>
      </c>
    </row>
    <row r="113" spans="1:12" x14ac:dyDescent="0.25">
      <c r="B113" s="4">
        <v>45</v>
      </c>
      <c r="C113" s="14">
        <f t="shared" si="15"/>
        <v>91.329316137127293</v>
      </c>
      <c r="D113" s="22">
        <v>52.547429308034701</v>
      </c>
      <c r="E113" s="36">
        <v>105.95867138522611</v>
      </c>
      <c r="F113" s="54">
        <v>98.290243511304652</v>
      </c>
      <c r="G113" s="70">
        <v>93.162681793537629</v>
      </c>
      <c r="H113" s="85">
        <v>92.220736342901134</v>
      </c>
      <c r="I113" s="100">
        <v>91.247284220240047</v>
      </c>
      <c r="J113" s="115">
        <v>68.86857319691417</v>
      </c>
      <c r="K113" s="132">
        <v>112.79039053232341</v>
      </c>
      <c r="L113" s="132">
        <f t="shared" si="14"/>
        <v>66.854309106347188</v>
      </c>
    </row>
    <row r="114" spans="1:12" x14ac:dyDescent="0.25">
      <c r="A114" t="s">
        <v>11</v>
      </c>
      <c r="B114" s="4">
        <v>0</v>
      </c>
      <c r="D114" s="22"/>
      <c r="E114" s="36"/>
      <c r="F114" s="54"/>
      <c r="G114" s="70"/>
      <c r="H114" s="85"/>
      <c r="I114" s="100"/>
      <c r="J114" s="115"/>
      <c r="K114" s="132"/>
    </row>
    <row r="115" spans="1:12" x14ac:dyDescent="0.25">
      <c r="B115" s="4">
        <v>1</v>
      </c>
      <c r="C115" s="14">
        <f>LOG10(C84)</f>
        <v>4.8056322137824834</v>
      </c>
      <c r="D115" s="22">
        <v>4.6982503682673347</v>
      </c>
      <c r="E115" s="36">
        <v>4.7728923905952394</v>
      </c>
      <c r="F115" s="54">
        <v>4.768933184370244</v>
      </c>
      <c r="G115" s="70">
        <v>4.8450519701913146</v>
      </c>
      <c r="H115" s="85">
        <v>4.8905239942123346</v>
      </c>
      <c r="I115" s="100">
        <v>4.7546428576219748</v>
      </c>
      <c r="J115" s="115">
        <v>4.7829833876533945</v>
      </c>
      <c r="K115" s="132">
        <v>4.8557797580884232</v>
      </c>
      <c r="L115" s="132">
        <f t="shared" ref="L115:L144" si="16">LOG10(L84)</f>
        <v>4.7471842214217341</v>
      </c>
    </row>
    <row r="116" spans="1:12" x14ac:dyDescent="0.25">
      <c r="B116" s="4">
        <v>2</v>
      </c>
      <c r="C116" s="14">
        <f t="shared" ref="C116:C144" si="17">LOG10(C85)</f>
        <v>4.3736444850574596</v>
      </c>
      <c r="D116" s="22">
        <v>4.2006134749739141</v>
      </c>
      <c r="E116" s="36">
        <v>4.2579302580244764</v>
      </c>
      <c r="F116" s="54">
        <v>4.2230001236723682</v>
      </c>
      <c r="G116" s="70">
        <v>4.2620107032279266</v>
      </c>
      <c r="H116" s="85">
        <v>4.4640530477299594</v>
      </c>
      <c r="I116" s="100">
        <v>4.251745691329071</v>
      </c>
      <c r="J116" s="115">
        <v>4.2432829537160828</v>
      </c>
      <c r="K116" s="132">
        <v>4.2914571248775113</v>
      </c>
      <c r="L116" s="132">
        <f t="shared" si="16"/>
        <v>4.1725385436224807</v>
      </c>
    </row>
    <row r="117" spans="1:12" x14ac:dyDescent="0.25">
      <c r="B117" s="4">
        <v>3</v>
      </c>
      <c r="C117" s="14">
        <f t="shared" si="17"/>
        <v>3.8972911012721423</v>
      </c>
      <c r="D117" s="22">
        <v>3.6864393452986799</v>
      </c>
      <c r="E117" s="36">
        <v>3.8386959721115708</v>
      </c>
      <c r="F117" s="54">
        <v>3.8332524016586405</v>
      </c>
      <c r="G117" s="70">
        <v>3.8728570074224731</v>
      </c>
      <c r="H117" s="85">
        <v>4.0601859278213386</v>
      </c>
      <c r="I117" s="100">
        <v>3.9305866097832394</v>
      </c>
      <c r="J117" s="115">
        <v>3.8501953470991213</v>
      </c>
      <c r="K117" s="132">
        <v>3.8496672961032852</v>
      </c>
      <c r="L117" s="132">
        <f t="shared" si="16"/>
        <v>3.7827773625969012</v>
      </c>
    </row>
    <row r="118" spans="1:12" x14ac:dyDescent="0.25">
      <c r="B118" s="5">
        <v>4</v>
      </c>
      <c r="C118" s="14">
        <f t="shared" si="17"/>
        <v>3.5980313201932868</v>
      </c>
      <c r="D118" s="22">
        <v>3.3813913237115085</v>
      </c>
      <c r="E118" s="36">
        <v>3.6224676543398422</v>
      </c>
      <c r="F118" s="54">
        <v>3.5421890009558488</v>
      </c>
      <c r="G118" s="70">
        <v>3.581382170876882</v>
      </c>
      <c r="H118" s="85">
        <v>3.791144288237684</v>
      </c>
      <c r="I118" s="100">
        <v>3.7365864326964768</v>
      </c>
      <c r="J118" s="115">
        <v>3.5619836866127366</v>
      </c>
      <c r="K118" s="132">
        <v>3.5828973853052344</v>
      </c>
      <c r="L118" s="132">
        <f t="shared" si="16"/>
        <v>3.5157701260297776</v>
      </c>
    </row>
    <row r="119" spans="1:12" x14ac:dyDescent="0.25">
      <c r="B119" s="4">
        <v>5</v>
      </c>
      <c r="C119" s="14">
        <f t="shared" si="17"/>
        <v>3.365401517707332</v>
      </c>
      <c r="D119" s="22">
        <v>3.1861084805745667</v>
      </c>
      <c r="E119" s="36">
        <v>3.4395596803114143</v>
      </c>
      <c r="F119" s="54">
        <v>2.8486131229726972</v>
      </c>
      <c r="G119" s="70">
        <v>3.372033394382973</v>
      </c>
      <c r="H119" s="85">
        <v>3.5730005622630308</v>
      </c>
      <c r="I119" s="100">
        <v>3.555701893597274</v>
      </c>
      <c r="J119" s="115">
        <v>3.3500320987703045</v>
      </c>
      <c r="K119" s="132">
        <v>3.4153134107302048</v>
      </c>
      <c r="L119" s="132">
        <f t="shared" si="16"/>
        <v>3.299615675785128</v>
      </c>
    </row>
    <row r="120" spans="1:12" x14ac:dyDescent="0.25">
      <c r="B120" s="4">
        <v>6</v>
      </c>
      <c r="C120" s="14">
        <f t="shared" si="17"/>
        <v>3.213128639021257</v>
      </c>
      <c r="D120" s="22">
        <v>3.0906192340010228</v>
      </c>
      <c r="E120" s="36">
        <v>3.326994842883213</v>
      </c>
      <c r="F120" s="54">
        <v>3.4875753596132486</v>
      </c>
      <c r="G120" s="70">
        <v>3.2077118309262769</v>
      </c>
      <c r="H120" s="85">
        <v>3.4042786800672271</v>
      </c>
      <c r="I120" s="100">
        <v>3.4623209949190943</v>
      </c>
      <c r="J120" s="115">
        <v>3.2335570734098993</v>
      </c>
      <c r="K120" s="132">
        <v>3.3027204310218177</v>
      </c>
      <c r="L120" s="132">
        <f t="shared" si="16"/>
        <v>3.1653360979377263</v>
      </c>
    </row>
    <row r="121" spans="1:12" x14ac:dyDescent="0.25">
      <c r="B121" s="4">
        <v>7</v>
      </c>
      <c r="C121" s="14">
        <f t="shared" si="17"/>
        <v>3.035866917588371</v>
      </c>
      <c r="D121" s="22">
        <v>2.9298369881020214</v>
      </c>
      <c r="E121" s="36">
        <v>2.6244718388692441</v>
      </c>
      <c r="F121" s="54">
        <v>3.2256535070773844</v>
      </c>
      <c r="G121" s="70">
        <v>3.0389816715169649</v>
      </c>
      <c r="H121" s="85">
        <v>3.2588192229650552</v>
      </c>
      <c r="I121" s="100">
        <v>3.3413007818185587</v>
      </c>
      <c r="J121" s="115">
        <v>3.1034198241307291</v>
      </c>
      <c r="K121" s="132">
        <v>3.1568047989092269</v>
      </c>
      <c r="L121" s="132">
        <f t="shared" si="16"/>
        <v>3.0112760166720323</v>
      </c>
    </row>
    <row r="122" spans="1:12" x14ac:dyDescent="0.25">
      <c r="B122" s="4">
        <v>8</v>
      </c>
      <c r="C122" s="14">
        <f t="shared" si="17"/>
        <v>2.9378500474876059</v>
      </c>
      <c r="D122" s="22">
        <v>2.863172024880976</v>
      </c>
      <c r="E122" s="36">
        <v>3.1504753277215314</v>
      </c>
      <c r="F122" s="54">
        <v>3.1281095799560443</v>
      </c>
      <c r="G122" s="70">
        <v>2.9856568146321401</v>
      </c>
      <c r="H122" s="85">
        <v>3.155056111382458</v>
      </c>
      <c r="I122" s="100">
        <v>3.2371725051360598</v>
      </c>
      <c r="J122" s="115">
        <v>2.9391520372922466</v>
      </c>
      <c r="K122" s="132">
        <v>3.0428416266643663</v>
      </c>
      <c r="L122" s="132">
        <f t="shared" si="16"/>
        <v>2.8790676617343234</v>
      </c>
    </row>
    <row r="123" spans="1:12" x14ac:dyDescent="0.25">
      <c r="B123" s="4">
        <v>9</v>
      </c>
      <c r="C123" s="14">
        <f t="shared" si="17"/>
        <v>2.8469075334643286</v>
      </c>
      <c r="D123" s="22">
        <v>2.7835397687512491</v>
      </c>
      <c r="E123" s="36">
        <v>3.0629536548084215</v>
      </c>
      <c r="F123" s="54">
        <v>2.9799340313976925</v>
      </c>
      <c r="G123" s="70">
        <v>2.9381589103600017</v>
      </c>
      <c r="H123" s="85">
        <v>3.0839568681869198</v>
      </c>
      <c r="I123" s="100">
        <v>3.1338670430045386</v>
      </c>
      <c r="J123" s="115">
        <v>2.8040880494212734</v>
      </c>
      <c r="K123" s="132">
        <v>2.9958800314118408</v>
      </c>
      <c r="L123" s="132">
        <f t="shared" si="16"/>
        <v>2.7633360638758004</v>
      </c>
    </row>
    <row r="124" spans="1:12" x14ac:dyDescent="0.25">
      <c r="B124" s="5">
        <v>10</v>
      </c>
      <c r="C124" s="14">
        <f t="shared" si="17"/>
        <v>2.7136582776423448</v>
      </c>
      <c r="D124" s="22">
        <v>2.6861641605228339</v>
      </c>
      <c r="E124" s="36">
        <v>2.9808062066250716</v>
      </c>
      <c r="F124" s="54">
        <v>2.9075699011873208</v>
      </c>
      <c r="G124" s="70">
        <v>2.7839898090611648</v>
      </c>
      <c r="H124" s="85">
        <v>2.9425521908406607</v>
      </c>
      <c r="I124" s="100">
        <v>3.0809399459444351</v>
      </c>
      <c r="J124" s="115">
        <v>2.6806091275720165</v>
      </c>
      <c r="K124" s="132">
        <v>2.9177740384064328</v>
      </c>
      <c r="L124" s="132">
        <f t="shared" si="16"/>
        <v>2.7438639179742745</v>
      </c>
    </row>
    <row r="125" spans="1:12" x14ac:dyDescent="0.25">
      <c r="B125" s="10">
        <v>11.5</v>
      </c>
      <c r="C125" s="11">
        <f t="shared" si="17"/>
        <v>2.5162434500823889</v>
      </c>
      <c r="D125" s="31">
        <v>2.5214624868550706</v>
      </c>
      <c r="E125" s="46">
        <v>2.6944290990855135</v>
      </c>
      <c r="F125" s="58">
        <v>2.6631240895766357</v>
      </c>
      <c r="G125" s="73">
        <v>2.663960928755936</v>
      </c>
      <c r="H125" s="88">
        <v>2.794829412478165</v>
      </c>
      <c r="I125" s="103">
        <v>2.8440047792733925</v>
      </c>
      <c r="J125" s="118">
        <v>2.5229350253379899</v>
      </c>
      <c r="K125" s="135">
        <v>2.7008138526885279</v>
      </c>
      <c r="L125" s="135">
        <f t="shared" si="16"/>
        <v>2.4551919189678859</v>
      </c>
    </row>
    <row r="126" spans="1:12" x14ac:dyDescent="0.25">
      <c r="B126" s="4">
        <v>13</v>
      </c>
      <c r="C126" s="14">
        <f t="shared" si="17"/>
        <v>2.4919586676160197</v>
      </c>
      <c r="D126" s="22">
        <v>2.5301415181263045</v>
      </c>
      <c r="E126" s="36">
        <v>2.6706894176481764</v>
      </c>
      <c r="F126" s="54">
        <v>2.6499721341160565</v>
      </c>
      <c r="G126" s="70">
        <v>2.4708407687485643</v>
      </c>
      <c r="H126" s="85">
        <v>2.6383097119363339</v>
      </c>
      <c r="I126" s="100">
        <v>2.7836463176030675</v>
      </c>
      <c r="J126" s="115">
        <v>2.4896940921993109</v>
      </c>
      <c r="K126" s="132">
        <v>2.6508513887112168</v>
      </c>
      <c r="L126" s="132">
        <f t="shared" si="16"/>
        <v>2.429697359910262</v>
      </c>
    </row>
    <row r="127" spans="1:12" x14ac:dyDescent="0.25">
      <c r="B127" s="4">
        <v>14.5</v>
      </c>
      <c r="C127" s="14">
        <f t="shared" si="17"/>
        <v>2.4283746005574174</v>
      </c>
      <c r="D127" s="22">
        <v>2.3772279707080859</v>
      </c>
      <c r="E127" s="36">
        <v>2.7292414389324171</v>
      </c>
      <c r="F127" s="54">
        <v>2.5768777528559803</v>
      </c>
      <c r="G127" s="70">
        <v>2.5302799693242797</v>
      </c>
      <c r="H127" s="85">
        <v>2.6142575515970297</v>
      </c>
      <c r="I127" s="100">
        <v>2.7202777245895589</v>
      </c>
      <c r="J127" s="115">
        <v>2.4914725883892181</v>
      </c>
      <c r="K127" s="132">
        <v>2.6052233117776065</v>
      </c>
      <c r="L127" s="132">
        <f t="shared" si="16"/>
        <v>2.3916813998629118</v>
      </c>
    </row>
    <row r="128" spans="1:12" x14ac:dyDescent="0.25">
      <c r="B128" s="4">
        <v>16</v>
      </c>
      <c r="C128" s="14">
        <f t="shared" si="17"/>
        <v>2.4079039752935505</v>
      </c>
      <c r="D128" s="22">
        <v>2.4029052792896417</v>
      </c>
      <c r="E128" s="36">
        <v>2.5934180689949553</v>
      </c>
      <c r="F128" s="54">
        <v>2.4989587295666187</v>
      </c>
      <c r="G128" s="70">
        <v>2.5014151629858929</v>
      </c>
      <c r="H128" s="85">
        <v>2.5617457338869234</v>
      </c>
      <c r="I128" s="100">
        <v>2.6150513300975029</v>
      </c>
      <c r="J128" s="115">
        <v>2.3631071772109378</v>
      </c>
      <c r="K128" s="132">
        <v>2.5894116173966069</v>
      </c>
      <c r="L128" s="132">
        <f t="shared" si="16"/>
        <v>2.395906674849587</v>
      </c>
    </row>
    <row r="129" spans="2:12" x14ac:dyDescent="0.25">
      <c r="B129" s="4">
        <v>17.5</v>
      </c>
      <c r="C129" s="14">
        <f t="shared" si="17"/>
        <v>2.320133414710341</v>
      </c>
      <c r="D129" s="22">
        <v>2.3615667928687767</v>
      </c>
      <c r="E129" s="36">
        <v>2.5738225129315744</v>
      </c>
      <c r="F129" s="54">
        <v>2.4960682398157785</v>
      </c>
      <c r="G129" s="70">
        <v>2.4111888904715908</v>
      </c>
      <c r="H129" s="85">
        <v>2.526450075336812</v>
      </c>
      <c r="I129" s="100">
        <v>2.5702415638232394</v>
      </c>
      <c r="J129" s="115">
        <v>2.2715310321599174</v>
      </c>
      <c r="K129" s="132">
        <v>2.4877484664095051</v>
      </c>
      <c r="L129" s="132">
        <f t="shared" si="16"/>
        <v>2.2926432332275479</v>
      </c>
    </row>
    <row r="130" spans="2:12" x14ac:dyDescent="0.25">
      <c r="B130" s="4">
        <v>19</v>
      </c>
      <c r="C130" s="14">
        <f t="shared" si="17"/>
        <v>2.2923138206959748</v>
      </c>
      <c r="D130" s="22">
        <v>2.2595597201859796</v>
      </c>
      <c r="E130" s="36">
        <v>2.4144328807415887</v>
      </c>
      <c r="F130" s="54">
        <v>2.4329711771717002</v>
      </c>
      <c r="G130" s="70">
        <v>2.3519184778020299</v>
      </c>
      <c r="H130" s="85">
        <v>2.2848126211184656</v>
      </c>
      <c r="I130" s="100">
        <v>2.5057204572787803</v>
      </c>
      <c r="J130" s="115">
        <v>2.2420045051308866</v>
      </c>
      <c r="K130" s="132">
        <v>2.5155169516227129</v>
      </c>
      <c r="L130" s="132">
        <f t="shared" si="16"/>
        <v>2.3136510848405312</v>
      </c>
    </row>
    <row r="131" spans="2:12" x14ac:dyDescent="0.25">
      <c r="B131" s="4">
        <v>20.5</v>
      </c>
      <c r="C131" s="14">
        <f t="shared" si="17"/>
        <v>2.1735621836723684</v>
      </c>
      <c r="D131" s="22">
        <v>2.1848789753650313</v>
      </c>
      <c r="E131" s="36">
        <v>2.3140872228468572</v>
      </c>
      <c r="F131" s="54">
        <v>2.338777472400225</v>
      </c>
      <c r="G131" s="70">
        <v>2.3521460358276203</v>
      </c>
      <c r="H131" s="85">
        <v>2.4332527890470814</v>
      </c>
      <c r="I131" s="100">
        <v>2.4372965607325225</v>
      </c>
      <c r="J131" s="115">
        <v>2.174734278894817</v>
      </c>
      <c r="K131" s="132">
        <v>2.4975048777041451</v>
      </c>
      <c r="L131" s="132">
        <f t="shared" si="16"/>
        <v>2.2374720947000757</v>
      </c>
    </row>
    <row r="132" spans="2:12" x14ac:dyDescent="0.25">
      <c r="B132" s="4">
        <v>22</v>
      </c>
      <c r="C132" s="14">
        <f t="shared" si="17"/>
        <v>2.1937773269917811</v>
      </c>
      <c r="D132" s="22">
        <v>2.185102780823168</v>
      </c>
      <c r="E132" s="36">
        <v>2.3587458292595951</v>
      </c>
      <c r="F132" s="54">
        <v>2.4108271422366232</v>
      </c>
      <c r="G132" s="70">
        <v>2.3168527752481034</v>
      </c>
      <c r="H132" s="85">
        <v>2.366092429467781</v>
      </c>
      <c r="I132" s="100">
        <v>2.4190615362188015</v>
      </c>
      <c r="J132" s="115">
        <v>2.1655788519500043</v>
      </c>
      <c r="K132" s="132">
        <v>2.3671560345121829</v>
      </c>
      <c r="L132" s="132">
        <f t="shared" si="16"/>
        <v>2.141803926646312</v>
      </c>
    </row>
    <row r="133" spans="2:12" x14ac:dyDescent="0.25">
      <c r="B133" s="4">
        <v>23.5</v>
      </c>
      <c r="C133" s="14">
        <f t="shared" si="17"/>
        <v>2.1662585607971132</v>
      </c>
      <c r="D133" s="22">
        <v>2.331805787214563</v>
      </c>
      <c r="E133" s="36">
        <v>2.3465517892477967</v>
      </c>
      <c r="F133" s="54">
        <v>2.3052287220982222</v>
      </c>
      <c r="G133" s="70">
        <v>2.1849492585069816</v>
      </c>
      <c r="H133" s="85">
        <v>2.3834707141928906</v>
      </c>
      <c r="I133" s="100">
        <v>2.3611759948478954</v>
      </c>
      <c r="J133" s="115">
        <v>1.9970831032882814</v>
      </c>
      <c r="K133" s="132">
        <v>2.2707036821444686</v>
      </c>
      <c r="L133" s="132">
        <f t="shared" si="16"/>
        <v>2.1026161962285741</v>
      </c>
    </row>
    <row r="134" spans="2:12" x14ac:dyDescent="0.25">
      <c r="B134" s="4">
        <v>25</v>
      </c>
      <c r="C134" s="14">
        <f t="shared" si="17"/>
        <v>2.1038475249993813</v>
      </c>
      <c r="D134" s="22">
        <v>2.1477411648980489</v>
      </c>
      <c r="E134" s="36">
        <v>2.3222414043794144</v>
      </c>
      <c r="F134" s="54">
        <v>2.2900590695514995</v>
      </c>
      <c r="G134" s="70">
        <v>2.1852834597407904</v>
      </c>
      <c r="H134" s="85">
        <v>2.3468746564914689</v>
      </c>
      <c r="I134" s="100">
        <v>2.2447358931942425</v>
      </c>
      <c r="J134" s="115">
        <v>2.2167956238955284</v>
      </c>
      <c r="K134" s="132">
        <v>2.2149206000106401</v>
      </c>
      <c r="L134" s="132">
        <f t="shared" si="16"/>
        <v>2.1363785658736756</v>
      </c>
    </row>
    <row r="135" spans="2:12" x14ac:dyDescent="0.25">
      <c r="B135" s="4">
        <v>27</v>
      </c>
      <c r="C135" s="14">
        <f t="shared" si="17"/>
        <v>2.0798092841319429</v>
      </c>
      <c r="D135" s="22">
        <v>2.035300973788722</v>
      </c>
      <c r="E135" s="36">
        <v>2.2429062623408442</v>
      </c>
      <c r="F135" s="54">
        <v>2.1151676704329372</v>
      </c>
      <c r="G135" s="70">
        <v>2.0443524418198038</v>
      </c>
      <c r="H135" s="85">
        <v>2.2178980288768955</v>
      </c>
      <c r="I135" s="100">
        <v>2.0743795742073301</v>
      </c>
      <c r="J135" s="115">
        <v>2.0452419542330165</v>
      </c>
      <c r="K135" s="132">
        <v>2.290146925161888</v>
      </c>
      <c r="L135" s="132">
        <f t="shared" si="16"/>
        <v>2.1142601773922816</v>
      </c>
    </row>
    <row r="136" spans="2:12" x14ac:dyDescent="0.25">
      <c r="B136" s="4">
        <v>29</v>
      </c>
      <c r="C136" s="14">
        <f t="shared" si="17"/>
        <v>2.0465492008194111</v>
      </c>
      <c r="D136" s="22">
        <v>2.0033531567891063</v>
      </c>
      <c r="E136" s="36">
        <v>2.1595490756390832</v>
      </c>
      <c r="F136" s="54">
        <v>2.229939757365599</v>
      </c>
      <c r="G136" s="70">
        <v>2.0673041884401808</v>
      </c>
      <c r="H136" s="85">
        <v>2.2760308113722099</v>
      </c>
      <c r="I136" s="100">
        <v>2.1728928343193261</v>
      </c>
      <c r="J136" s="115">
        <v>1.908509943065966</v>
      </c>
      <c r="K136" s="132">
        <v>2.2968382487958632</v>
      </c>
      <c r="L136" s="132">
        <f t="shared" si="16"/>
        <v>2.0340436639130517</v>
      </c>
    </row>
    <row r="137" spans="2:12" x14ac:dyDescent="0.25">
      <c r="B137" s="4">
        <v>31</v>
      </c>
      <c r="C137" s="14">
        <f t="shared" si="17"/>
        <v>2.0653681822212184</v>
      </c>
      <c r="D137" s="22">
        <v>2.024019963379033</v>
      </c>
      <c r="E137" s="36">
        <v>2.1867903203619128</v>
      </c>
      <c r="F137" s="54">
        <v>2.1583687450702569</v>
      </c>
      <c r="G137" s="70">
        <v>1.9818311090102019</v>
      </c>
      <c r="H137" s="85">
        <v>2.0834657236823229</v>
      </c>
      <c r="I137" s="100">
        <v>2.2553851089729537</v>
      </c>
      <c r="J137" s="115">
        <v>1.8780705041931756</v>
      </c>
      <c r="K137" s="132">
        <v>2.1444924732461135</v>
      </c>
      <c r="L137" s="132">
        <f t="shared" si="16"/>
        <v>1.9654092833785703</v>
      </c>
    </row>
    <row r="138" spans="2:12" x14ac:dyDescent="0.25">
      <c r="B138" s="4">
        <v>33</v>
      </c>
      <c r="C138" s="14">
        <f t="shared" si="17"/>
        <v>2.0981923700172578</v>
      </c>
      <c r="D138" s="22">
        <v>2.0242630613321495</v>
      </c>
      <c r="E138" s="36">
        <v>2.2172262023913829</v>
      </c>
      <c r="F138" s="54">
        <v>2.207015842273627</v>
      </c>
      <c r="G138" s="70">
        <v>2.0744773834943691</v>
      </c>
      <c r="H138" s="85">
        <v>2.3001858027561233</v>
      </c>
      <c r="I138" s="100">
        <v>2.1709187650936088</v>
      </c>
      <c r="J138" s="115">
        <v>1.8094387678053747</v>
      </c>
      <c r="K138" s="132">
        <v>2.1016701788151493</v>
      </c>
      <c r="L138" s="132">
        <f t="shared" si="16"/>
        <v>1.8831213520056951</v>
      </c>
    </row>
    <row r="139" spans="2:12" x14ac:dyDescent="0.25">
      <c r="B139" s="4">
        <v>35</v>
      </c>
      <c r="C139" s="14">
        <f t="shared" si="17"/>
        <v>2.0287771148741647</v>
      </c>
      <c r="D139" s="22">
        <v>1.9853905610229021</v>
      </c>
      <c r="E139" s="36">
        <v>2.1754107746184137</v>
      </c>
      <c r="F139" s="54">
        <v>2.2425503891910608</v>
      </c>
      <c r="G139" s="70">
        <v>2.2040799456948381</v>
      </c>
      <c r="H139" s="85">
        <v>2.0516116794452044</v>
      </c>
      <c r="I139" s="100">
        <v>1.9904776894871212</v>
      </c>
      <c r="J139" s="115">
        <v>1.9182000925369522</v>
      </c>
      <c r="K139" s="132">
        <v>2.1823022725873304</v>
      </c>
      <c r="L139" s="132">
        <f t="shared" si="16"/>
        <v>1.7924930372873393</v>
      </c>
    </row>
    <row r="140" spans="2:12" x14ac:dyDescent="0.25">
      <c r="B140" s="4">
        <v>37</v>
      </c>
      <c r="C140" s="14">
        <f t="shared" si="17"/>
        <v>2.0397386532120128</v>
      </c>
      <c r="D140" s="22">
        <v>1.9295952769607312</v>
      </c>
      <c r="E140" s="36">
        <v>2.1225608470476085</v>
      </c>
      <c r="F140" s="54">
        <v>2.1141862135589591</v>
      </c>
      <c r="G140" s="70">
        <v>2.1245146231402856</v>
      </c>
      <c r="H140" s="85">
        <v>2.1319481841536514</v>
      </c>
      <c r="I140" s="100">
        <v>1.9496467131572366</v>
      </c>
      <c r="J140" s="115">
        <v>1.8604818548277335</v>
      </c>
      <c r="K140" s="132">
        <v>2.151821445529349</v>
      </c>
      <c r="L140" s="132">
        <f t="shared" si="16"/>
        <v>1.8964853135636763</v>
      </c>
    </row>
    <row r="141" spans="2:12" x14ac:dyDescent="0.25">
      <c r="B141" s="4">
        <v>39</v>
      </c>
      <c r="C141" s="14">
        <f t="shared" si="17"/>
        <v>2.0671068527580818</v>
      </c>
      <c r="D141" s="22">
        <v>1.9470701023549479</v>
      </c>
      <c r="E141" s="36">
        <v>2.1559676795527571</v>
      </c>
      <c r="F141" s="54">
        <v>2.1574803141803334</v>
      </c>
      <c r="G141" s="70">
        <v>2.0440056997000644</v>
      </c>
      <c r="H141" s="85">
        <v>2.1433348340476743</v>
      </c>
      <c r="I141" s="100">
        <v>2.0928243673668079</v>
      </c>
      <c r="J141" s="115">
        <v>1.7892822741732044</v>
      </c>
      <c r="K141" s="132">
        <v>2.1550671221849829</v>
      </c>
      <c r="L141" s="132">
        <f t="shared" si="16"/>
        <v>1.8293013341500495</v>
      </c>
    </row>
    <row r="142" spans="2:12" x14ac:dyDescent="0.25">
      <c r="B142" s="4">
        <v>41</v>
      </c>
      <c r="C142" s="14">
        <f t="shared" si="17"/>
        <v>2.0732601787313212</v>
      </c>
      <c r="D142" s="22">
        <v>1.9496750087563675</v>
      </c>
      <c r="E142" s="36">
        <v>2.1674493367226741</v>
      </c>
      <c r="F142" s="54">
        <v>2.1118874850365703</v>
      </c>
      <c r="G142" s="70">
        <v>1.8516574195741049</v>
      </c>
      <c r="H142" s="85">
        <v>2.0946837266591785</v>
      </c>
      <c r="I142" s="100">
        <v>2.0400034045965532</v>
      </c>
      <c r="J142" s="115">
        <v>1.7835712064576659</v>
      </c>
      <c r="K142" s="132">
        <v>2.1160557698301425</v>
      </c>
      <c r="L142" s="132">
        <f t="shared" si="16"/>
        <v>1.777317625837656</v>
      </c>
    </row>
    <row r="143" spans="2:12" x14ac:dyDescent="0.25">
      <c r="B143" s="4">
        <v>43</v>
      </c>
      <c r="C143" s="14">
        <f t="shared" si="17"/>
        <v>2.0410566951399263</v>
      </c>
      <c r="D143" s="22">
        <v>1.9259533731710343</v>
      </c>
      <c r="E143" s="36">
        <v>2.0064417235040914</v>
      </c>
      <c r="F143" s="54">
        <v>2.1065871052027898</v>
      </c>
      <c r="G143" s="70">
        <v>1.9688297420111402</v>
      </c>
      <c r="H143" s="85">
        <v>2.1904548810812563</v>
      </c>
      <c r="I143" s="100">
        <v>2.0678440269239924</v>
      </c>
      <c r="J143" s="115">
        <v>1.7897977572982973</v>
      </c>
      <c r="K143" s="132">
        <v>1.9972415695546708</v>
      </c>
      <c r="L143" s="132">
        <f t="shared" si="16"/>
        <v>1.8443981062441144</v>
      </c>
    </row>
    <row r="144" spans="2:12" x14ac:dyDescent="0.25">
      <c r="B144" s="4">
        <v>45</v>
      </c>
      <c r="C144" s="14">
        <f t="shared" si="17"/>
        <v>1.9606102057155324</v>
      </c>
      <c r="D144" s="22">
        <v>1.7205514746051065</v>
      </c>
      <c r="E144" s="36">
        <v>2.0251365040449518</v>
      </c>
      <c r="F144" s="54">
        <v>1.992510411021432</v>
      </c>
      <c r="G144" s="70">
        <v>1.9692419817021816</v>
      </c>
      <c r="H144" s="85">
        <v>1.9648285855518126</v>
      </c>
      <c r="I144" s="100">
        <v>1.9602199474768356</v>
      </c>
      <c r="J144" s="115">
        <v>1.8380210854664323</v>
      </c>
      <c r="K144" s="132">
        <v>2.052272100387039</v>
      </c>
      <c r="L144" s="132">
        <f t="shared" si="16"/>
        <v>1.8251294050280082</v>
      </c>
    </row>
    <row r="145" spans="1:12" x14ac:dyDescent="0.25">
      <c r="A145" t="s">
        <v>12</v>
      </c>
      <c r="B145" s="4">
        <v>0</v>
      </c>
      <c r="D145" s="22"/>
      <c r="E145" s="36"/>
      <c r="F145" s="54"/>
      <c r="G145" s="70"/>
      <c r="H145" s="85"/>
      <c r="I145" s="100"/>
      <c r="J145" s="115"/>
      <c r="K145" s="132"/>
    </row>
    <row r="146" spans="1:12" x14ac:dyDescent="0.25">
      <c r="B146" s="4">
        <v>1</v>
      </c>
      <c r="C146" s="8">
        <f>RSQ($B115:$B$144, $C115:$C$144)</f>
        <v>0.65069533432746318</v>
      </c>
      <c r="D146" s="28">
        <v>0.70387799691199204</v>
      </c>
      <c r="E146" s="43">
        <v>0.69932804837188955</v>
      </c>
      <c r="F146" s="56">
        <v>0.68507861574197049</v>
      </c>
      <c r="G146" s="71">
        <v>0.69901701967093721</v>
      </c>
      <c r="H146" s="86">
        <v>0.71210341127129306</v>
      </c>
      <c r="I146" s="101">
        <v>0.79394708244172263</v>
      </c>
      <c r="J146" s="116">
        <v>0.73476722234322001</v>
      </c>
      <c r="K146" s="133">
        <v>0.71308128408650517</v>
      </c>
      <c r="L146" s="133">
        <f>RSQ($B115:$B$144, L115:L$144)</f>
        <v>0.72700728272763848</v>
      </c>
    </row>
    <row r="147" spans="1:12" x14ac:dyDescent="0.25">
      <c r="B147" s="4">
        <v>2</v>
      </c>
      <c r="C147" s="8">
        <f>RSQ($B116:$B$144, $C116:$C$144)</f>
        <v>0.67701998606018554</v>
      </c>
      <c r="D147" s="28">
        <v>0.75648316676452709</v>
      </c>
      <c r="E147" s="43">
        <v>0.74095764692660193</v>
      </c>
      <c r="F147" s="56">
        <v>0.72896675230899965</v>
      </c>
      <c r="G147" s="71">
        <v>0.74524047590941223</v>
      </c>
      <c r="H147" s="86">
        <v>0.74019777128665643</v>
      </c>
      <c r="I147" s="101">
        <v>0.82960092953705444</v>
      </c>
      <c r="J147" s="116">
        <v>0.77433203390884731</v>
      </c>
      <c r="K147" s="133">
        <v>0.76703290048945327</v>
      </c>
      <c r="L147" s="133">
        <f>RSQ($B116:$B$144, L116:L$144)</f>
        <v>0.77449324722660307</v>
      </c>
    </row>
    <row r="148" spans="1:12" x14ac:dyDescent="0.25">
      <c r="B148" s="4">
        <v>3</v>
      </c>
      <c r="C148" s="8">
        <f>RSQ($B117:$B$144, $C117:$C$144)</f>
        <v>0.70947004931443236</v>
      </c>
      <c r="D148" s="28">
        <v>0.81336336140520016</v>
      </c>
      <c r="E148" s="43">
        <v>0.77211253862896523</v>
      </c>
      <c r="F148" s="56">
        <v>0.75968109449758259</v>
      </c>
      <c r="G148" s="71">
        <v>0.77778778039499885</v>
      </c>
      <c r="H148" s="86">
        <v>0.76712626253292504</v>
      </c>
      <c r="I148" s="101">
        <v>0.84747128352728984</v>
      </c>
      <c r="J148" s="116">
        <v>0.80324729703282838</v>
      </c>
      <c r="K148" s="133">
        <v>0.80895939802226602</v>
      </c>
      <c r="L148" s="133">
        <f>RSQ($B117:$B$144, L117:L$144)</f>
        <v>0.80817853092807312</v>
      </c>
    </row>
    <row r="149" spans="1:12" x14ac:dyDescent="0.25">
      <c r="B149" s="5">
        <v>4</v>
      </c>
      <c r="C149" s="8">
        <f>RSQ($B118:$B$144, $C118:$C$144)</f>
        <v>0.72781260547155502</v>
      </c>
      <c r="D149" s="28">
        <v>0.84397731461741055</v>
      </c>
      <c r="E149" s="43">
        <v>0.78498989961908394</v>
      </c>
      <c r="F149" s="56">
        <v>0.77678400574269502</v>
      </c>
      <c r="G149" s="71">
        <v>0.80090432429986236</v>
      </c>
      <c r="H149" s="86">
        <v>0.78330534637018301</v>
      </c>
      <c r="I149" s="101">
        <v>0.85509973102465919</v>
      </c>
      <c r="J149" s="116">
        <v>0.82239232901736803</v>
      </c>
      <c r="K149" s="133">
        <v>0.83059652327998512</v>
      </c>
      <c r="L149" s="133">
        <f>RSQ($B118:$B$144, L118:L$144)</f>
        <v>0.83171955644897799</v>
      </c>
    </row>
    <row r="150" spans="1:12" x14ac:dyDescent="0.25">
      <c r="B150" s="4">
        <v>5</v>
      </c>
      <c r="C150" s="8">
        <f>RSQ($B119:$B$144, $C119:$C$144)</f>
        <v>0.73990399899602211</v>
      </c>
      <c r="D150" s="28">
        <v>0.85976899493186998</v>
      </c>
      <c r="E150" s="43">
        <v>0.79463104526696415</v>
      </c>
      <c r="F150" s="56">
        <v>0.78031035089943157</v>
      </c>
      <c r="G150" s="71">
        <v>0.81505199228096159</v>
      </c>
      <c r="H150" s="86">
        <v>0.79444698483277665</v>
      </c>
      <c r="I150" s="102">
        <v>0.85944701878638774</v>
      </c>
      <c r="J150" s="116">
        <v>0.8338455504116763</v>
      </c>
      <c r="K150" s="133">
        <v>0.84190875016849975</v>
      </c>
      <c r="L150" s="133">
        <f>RSQ($B119:$B$144, L119:L$144)</f>
        <v>0.85005702542850126</v>
      </c>
    </row>
    <row r="151" spans="1:12" x14ac:dyDescent="0.25">
      <c r="B151" s="4">
        <v>6</v>
      </c>
      <c r="C151" s="8">
        <f>RSQ($B120:$B$144, $C120:$C$144)</f>
        <v>0.74612673652712536</v>
      </c>
      <c r="D151" s="28">
        <v>0.86785015053223669</v>
      </c>
      <c r="E151" s="43">
        <v>0.80064531268840033</v>
      </c>
      <c r="F151" s="56">
        <v>0.77762128461465518</v>
      </c>
      <c r="G151" s="71">
        <v>0.82338089410775306</v>
      </c>
      <c r="H151" s="86">
        <v>0.80054656475128538</v>
      </c>
      <c r="I151" s="101">
        <v>0.85900240611623135</v>
      </c>
      <c r="J151" s="116">
        <v>0.84022157509658291</v>
      </c>
      <c r="K151" s="133">
        <v>0.8499375095714502</v>
      </c>
      <c r="L151" s="133">
        <f>RSQ($B120:$B$144, L120:L$144)</f>
        <v>0.86303392991095329</v>
      </c>
    </row>
    <row r="152" spans="1:12" x14ac:dyDescent="0.25">
      <c r="B152" s="4">
        <v>7</v>
      </c>
      <c r="C152" s="8">
        <f>RSQ($B121:$B$144, $C121:$C$144)</f>
        <v>0.75422096364882085</v>
      </c>
      <c r="D152" s="28">
        <v>0.87991853089380745</v>
      </c>
      <c r="E152" s="43">
        <v>0.81176847516910045</v>
      </c>
      <c r="F152" s="56">
        <v>0.8029521514719643</v>
      </c>
      <c r="G152" s="72">
        <v>0.82697132814732521</v>
      </c>
      <c r="H152" s="87">
        <v>0.80336857355726132</v>
      </c>
      <c r="I152" s="101">
        <v>0.86028371418663574</v>
      </c>
      <c r="J152" s="116">
        <v>0.85113210006550588</v>
      </c>
      <c r="K152" s="133">
        <v>0.86040779892602504</v>
      </c>
      <c r="L152" s="133">
        <f>RSQ($B121:$B$144, L121:L$144)</f>
        <v>0.87890244834263642</v>
      </c>
    </row>
    <row r="153" spans="1:12" x14ac:dyDescent="0.25">
      <c r="B153" s="4">
        <v>8</v>
      </c>
      <c r="C153" s="8">
        <f>RSQ($B122:$B$144, $C122:$C$144)</f>
        <v>0.75470568617197564</v>
      </c>
      <c r="D153" s="28">
        <v>0.88264934868641542</v>
      </c>
      <c r="E153" s="43">
        <v>0.83263996896776515</v>
      </c>
      <c r="F153" s="56">
        <v>0.81059461380870124</v>
      </c>
      <c r="G153" s="71">
        <v>0.82054262337071759</v>
      </c>
      <c r="H153" s="86">
        <v>0.80255696612235383</v>
      </c>
      <c r="I153" s="101">
        <v>0.8603247667985906</v>
      </c>
      <c r="J153" s="116">
        <v>0.86577032097312456</v>
      </c>
      <c r="K153" s="133">
        <v>0.86543063008726562</v>
      </c>
      <c r="L153" s="133">
        <f>RSQ($B122:$B$144, L122:L$144)</f>
        <v>0.89185592124025914</v>
      </c>
    </row>
    <row r="154" spans="1:12" x14ac:dyDescent="0.25">
      <c r="B154" s="4">
        <v>9</v>
      </c>
      <c r="C154" s="8">
        <f>RSQ($B123:$B$144, $C123:$C$144)</f>
        <v>0.76021971270134547</v>
      </c>
      <c r="D154" s="28">
        <v>0.88865253358303564</v>
      </c>
      <c r="E154" s="43">
        <v>0.83704594758489115</v>
      </c>
      <c r="F154" s="56">
        <v>0.82710738602509837</v>
      </c>
      <c r="G154" s="71">
        <v>0.81758979681991206</v>
      </c>
      <c r="H154" s="86">
        <v>0.80241329962018004</v>
      </c>
      <c r="I154" s="101">
        <v>0.86011687347624943</v>
      </c>
      <c r="J154" s="116">
        <v>0.87527545000302676</v>
      </c>
      <c r="K154" s="133">
        <v>0.8663862265862764</v>
      </c>
      <c r="L154" s="133">
        <f>RSQ($B123:$B$144, L123:L$144)</f>
        <v>0.90150519537141793</v>
      </c>
    </row>
    <row r="155" spans="1:12" x14ac:dyDescent="0.25">
      <c r="B155" s="5">
        <v>10</v>
      </c>
      <c r="C155" s="8">
        <f>RSQ($B124:$B$144, $C124:$C$144)</f>
        <v>0.77875926667313866</v>
      </c>
      <c r="D155" s="28">
        <v>0.89653647286250682</v>
      </c>
      <c r="E155" s="43">
        <v>0.84721829001599869</v>
      </c>
      <c r="F155" s="56">
        <v>0.83817290968646141</v>
      </c>
      <c r="G155" s="71">
        <v>0.82574512000833755</v>
      </c>
      <c r="H155" s="86">
        <v>0.81285958170149386</v>
      </c>
      <c r="I155" s="101">
        <v>0.85901554060190433</v>
      </c>
      <c r="J155" s="117">
        <v>0.87962617614796113</v>
      </c>
      <c r="K155" s="133">
        <v>0.87638096413673927</v>
      </c>
      <c r="L155" s="133">
        <f>RSQ($B124:$B$144, L124:L$144)</f>
        <v>0.90699798576457191</v>
      </c>
    </row>
    <row r="156" spans="1:12" x14ac:dyDescent="0.25">
      <c r="B156" s="5">
        <v>11.5</v>
      </c>
      <c r="C156" s="20">
        <f>RSQ($B125:$B$144, $C125:$C$144)</f>
        <v>0.79592317065125329</v>
      </c>
      <c r="D156" s="30">
        <v>0.90051838441775112</v>
      </c>
      <c r="E156" s="45">
        <v>0.87131486289109639</v>
      </c>
      <c r="F156" s="57">
        <v>0.8676488819735938</v>
      </c>
      <c r="G156" s="71">
        <v>0.81938233122928905</v>
      </c>
      <c r="H156" s="87">
        <v>0.81709011655182462</v>
      </c>
      <c r="I156" s="101">
        <v>0.86850322690216386</v>
      </c>
      <c r="J156" s="116">
        <v>0.87609978127364052</v>
      </c>
      <c r="K156" s="134">
        <v>0.89449521114970076</v>
      </c>
      <c r="L156" s="134">
        <f>RSQ($B125:$B$144, L125:L$144)</f>
        <v>0.93545728636375092</v>
      </c>
    </row>
    <row r="157" spans="1:12" x14ac:dyDescent="0.25">
      <c r="B157" s="4">
        <v>13</v>
      </c>
      <c r="C157" s="8">
        <f>RSQ($B126:$B$144, $C126:$C$144)</f>
        <v>0.77386243722722403</v>
      </c>
      <c r="D157" s="28">
        <v>0.88769238757871338</v>
      </c>
      <c r="E157" s="43">
        <v>0.85363795150530897</v>
      </c>
      <c r="F157" s="56">
        <v>0.85247779060873785</v>
      </c>
      <c r="G157" s="71">
        <v>0.80271167391805009</v>
      </c>
      <c r="H157" s="86">
        <v>0.80806111002028203</v>
      </c>
      <c r="I157" s="101">
        <v>0.85478683042096726</v>
      </c>
      <c r="J157" s="116">
        <v>0.86008849533245857</v>
      </c>
      <c r="K157" s="133">
        <v>0.8820139336830678</v>
      </c>
      <c r="L157" s="133">
        <f>RSQ($B126:$B$144, L126:L$144)</f>
        <v>0.92642262315592905</v>
      </c>
    </row>
    <row r="158" spans="1:12" x14ac:dyDescent="0.25">
      <c r="B158" s="4">
        <v>14.5</v>
      </c>
      <c r="C158" s="8">
        <f>RSQ($B127:$B$144, $C127:$C$144)</f>
        <v>0.75582813539225968</v>
      </c>
      <c r="D158" s="28">
        <v>0.88145421376850086</v>
      </c>
      <c r="E158" s="43">
        <v>0.83349504619940984</v>
      </c>
      <c r="F158" s="56">
        <v>0.84221306387332007</v>
      </c>
      <c r="G158" s="71">
        <v>0.77817212836426475</v>
      </c>
      <c r="H158" s="86">
        <v>0.78031070572004324</v>
      </c>
      <c r="I158" s="101">
        <v>0.83951197467639105</v>
      </c>
      <c r="J158" s="116">
        <v>0.84263396802235624</v>
      </c>
      <c r="K158" s="133">
        <v>0.86636182326025923</v>
      </c>
      <c r="L158" s="133">
        <f>RSQ($B127:$B$144, L127:L$144)</f>
        <v>0.91578873663954852</v>
      </c>
    </row>
    <row r="159" spans="1:12" x14ac:dyDescent="0.25">
      <c r="B159" s="4">
        <v>16</v>
      </c>
      <c r="C159" s="8">
        <f>RSQ($B128:$B$144, $C128:$C$144)</f>
        <v>0.73057295458973015</v>
      </c>
      <c r="D159" s="28">
        <v>0.86392831723577812</v>
      </c>
      <c r="E159" s="43">
        <v>0.84662288192796986</v>
      </c>
      <c r="F159" s="56">
        <v>0.82410007280621367</v>
      </c>
      <c r="G159" s="71">
        <v>0.74477613806213772</v>
      </c>
      <c r="H159" s="86">
        <v>0.7480886644747291</v>
      </c>
      <c r="I159" s="101">
        <v>0.82216514152344433</v>
      </c>
      <c r="J159" s="116">
        <v>0.83607951903701339</v>
      </c>
      <c r="K159" s="133">
        <v>0.84690077024373001</v>
      </c>
      <c r="L159" s="133">
        <f>RSQ($B128:$B$144, L128:L$144)</f>
        <v>0.90286803164760954</v>
      </c>
    </row>
    <row r="160" spans="1:12" x14ac:dyDescent="0.25">
      <c r="B160" s="4">
        <v>17.5</v>
      </c>
      <c r="C160" s="8">
        <f>RSQ($B129:$B$144, $C129:$C$144)</f>
        <v>0.7249427804717985</v>
      </c>
      <c r="D160" s="28">
        <v>0.84357134065034312</v>
      </c>
      <c r="E160" s="43">
        <v>0.8379117880584821</v>
      </c>
      <c r="F160" s="56">
        <v>0.79525681619920119</v>
      </c>
      <c r="G160" s="71">
        <v>0.70590008718633424</v>
      </c>
      <c r="H160" s="86">
        <v>0.70726655314449804</v>
      </c>
      <c r="I160" s="101">
        <v>0.79437799116178121</v>
      </c>
      <c r="J160" s="116">
        <v>0.81321150600192316</v>
      </c>
      <c r="K160" s="133">
        <v>0.82773109698308622</v>
      </c>
      <c r="L160" s="133">
        <f>RSQ($B129:$B$144, L129:L$144)</f>
        <v>0.89286323468826878</v>
      </c>
    </row>
    <row r="161" spans="1:12" x14ac:dyDescent="0.25">
      <c r="B161" s="4">
        <v>19</v>
      </c>
      <c r="C161" s="8">
        <f>RSQ($B130:$B$144, $C130:$C$144)</f>
        <v>0.69559742167988348</v>
      </c>
      <c r="D161" s="28">
        <v>0.81832328871572113</v>
      </c>
      <c r="E161" s="43">
        <v>0.86632930925390228</v>
      </c>
      <c r="F161" s="56">
        <v>0.76516381343498885</v>
      </c>
      <c r="G161" s="71">
        <v>0.65350386863312349</v>
      </c>
      <c r="H161" s="86">
        <v>0.65673241194030885</v>
      </c>
      <c r="I161" s="101">
        <v>0.76043830001151225</v>
      </c>
      <c r="J161" s="116">
        <v>0.7799010590038048</v>
      </c>
      <c r="K161" s="133">
        <v>0.79725006746978233</v>
      </c>
      <c r="L161" s="133">
        <f>RSQ($B130:$B$144, L130:L$144)</f>
        <v>0.87376484375153407</v>
      </c>
    </row>
    <row r="162" spans="1:12" x14ac:dyDescent="0.25">
      <c r="B162" s="4">
        <v>20.5</v>
      </c>
      <c r="C162" s="8">
        <f>RSQ($B131:$B$144, $C131:$C$144)</f>
        <v>0.68826305070671678</v>
      </c>
      <c r="D162" s="28">
        <v>0.78721401086239584</v>
      </c>
      <c r="E162" s="43">
        <v>0.84180019968483588</v>
      </c>
      <c r="F162" s="56">
        <v>0.72074082629627134</v>
      </c>
      <c r="G162" s="71">
        <v>0.59001095303671436</v>
      </c>
      <c r="H162" s="86">
        <v>0.69517510395375559</v>
      </c>
      <c r="I162" s="101">
        <v>0.71526552997405612</v>
      </c>
      <c r="J162" s="116">
        <v>0.73745173922629115</v>
      </c>
      <c r="K162" s="133">
        <v>0.76774643430158418</v>
      </c>
      <c r="L162" s="133">
        <f>RSQ($B131:$B$144, L131:L$144)</f>
        <v>0.85883313728751631</v>
      </c>
    </row>
    <row r="163" spans="1:12" x14ac:dyDescent="0.25">
      <c r="B163" s="4">
        <v>22</v>
      </c>
      <c r="C163" s="8">
        <f>RSQ($B132:$B$144, $C132:$C$144)</f>
        <v>0.62898454927957781</v>
      </c>
      <c r="D163" s="28">
        <v>0.77157572683346431</v>
      </c>
      <c r="E163" s="43">
        <v>0.83581765004178232</v>
      </c>
      <c r="F163" s="56">
        <v>0.6791920892263702</v>
      </c>
      <c r="G163" s="71">
        <v>0.50331239906576297</v>
      </c>
      <c r="H163" s="86">
        <v>0.63355514030758353</v>
      </c>
      <c r="I163" s="101">
        <v>0.6547901138965796</v>
      </c>
      <c r="J163" s="116">
        <v>0.68429378320463086</v>
      </c>
      <c r="K163" s="133">
        <v>0.76153207936119305</v>
      </c>
      <c r="L163" s="133">
        <f>RSQ($B132:$B$144, L132:L$144)</f>
        <v>0.83190153784566134</v>
      </c>
    </row>
    <row r="164" spans="1:12" x14ac:dyDescent="0.25">
      <c r="B164" s="4">
        <v>23.5</v>
      </c>
      <c r="C164" s="8">
        <f>RSQ($B133:$B$144, $C133:$C$144)</f>
        <v>0.54371626190997113</v>
      </c>
      <c r="D164" s="28">
        <v>0.7429027990889906</v>
      </c>
      <c r="E164" s="43">
        <v>0.79708252002179691</v>
      </c>
      <c r="F164" s="56">
        <v>0.61206827454956181</v>
      </c>
      <c r="G164" s="71">
        <v>0.38640764624833512</v>
      </c>
      <c r="H164" s="86">
        <v>0.57107108133917628</v>
      </c>
      <c r="I164" s="101">
        <v>0.57316790885153357</v>
      </c>
      <c r="J164" s="116">
        <v>0.6095820380289857</v>
      </c>
      <c r="K164" s="133">
        <v>0.70595941574569354</v>
      </c>
      <c r="L164" s="133">
        <f>RSQ($B133:$B$144, L133:L$144)</f>
        <v>0.79719882164309708</v>
      </c>
    </row>
    <row r="165" spans="1:12" x14ac:dyDescent="0.25">
      <c r="B165" s="4">
        <v>25</v>
      </c>
      <c r="C165" s="8">
        <f>RSQ($B134:$B$144, $C134:$C$144)</f>
        <v>0.41845307930733983</v>
      </c>
      <c r="D165" s="28">
        <v>0.7369984174333406</v>
      </c>
      <c r="E165" s="43">
        <v>0.74126093691731132</v>
      </c>
      <c r="F165" s="56">
        <v>0.51878738352122888</v>
      </c>
      <c r="G165" s="71">
        <v>0.29632285052342167</v>
      </c>
      <c r="H165" s="86">
        <v>0.46586758869051487</v>
      </c>
      <c r="I165" s="101">
        <v>0.45565309511669899</v>
      </c>
      <c r="J165" s="116">
        <v>0.61162051575325782</v>
      </c>
      <c r="K165" s="133">
        <v>0.66350009835202417</v>
      </c>
      <c r="L165" s="133">
        <f>RSQ($B134:$B$144, L134:L$144)</f>
        <v>0.75808777371228342</v>
      </c>
    </row>
    <row r="166" spans="1:12" x14ac:dyDescent="0.25">
      <c r="B166" s="4">
        <v>27</v>
      </c>
      <c r="C166" s="8">
        <f>RSQ($B135:$B$144, $C135:$C$144)</f>
        <v>0.31240814556227225</v>
      </c>
      <c r="D166" s="28">
        <v>0.65031708944949274</v>
      </c>
      <c r="E166" s="43">
        <v>0.65520706675545681</v>
      </c>
      <c r="F166" s="56">
        <v>0.3828399317700486</v>
      </c>
      <c r="G166" s="71">
        <v>0.17159782717884745</v>
      </c>
      <c r="H166" s="86">
        <v>0.32438565828095273</v>
      </c>
      <c r="I166" s="101">
        <v>0.33075385914350458</v>
      </c>
      <c r="J166" s="116">
        <v>0.55340553616055099</v>
      </c>
      <c r="K166" s="133">
        <v>0.69597141530664997</v>
      </c>
      <c r="L166" s="133">
        <f>RSQ($B135:$B$144, L135:L$144)</f>
        <v>0.67747006138816734</v>
      </c>
    </row>
    <row r="167" spans="1:12" x14ac:dyDescent="0.25">
      <c r="B167" s="4">
        <v>29</v>
      </c>
      <c r="C167" s="8">
        <f>RSQ($B136:$B$144, $C136:$C$144)</f>
        <v>0.25608028217206363</v>
      </c>
      <c r="D167" s="28">
        <v>0.6323669147111719</v>
      </c>
      <c r="E167" s="43">
        <v>0.57027397754091025</v>
      </c>
      <c r="F167" s="56">
        <v>0.66635606989841367</v>
      </c>
      <c r="G167" s="71">
        <v>0.21250770461669388</v>
      </c>
      <c r="H167" s="86">
        <v>0.28468480448923067</v>
      </c>
      <c r="I167" s="101">
        <v>0.46387915036051047</v>
      </c>
      <c r="J167" s="116">
        <v>0.40332481517339397</v>
      </c>
      <c r="K167" s="133">
        <v>0.59392647222495809</v>
      </c>
      <c r="L167" s="133">
        <f>RSQ($B136:$B$144, L136:L$144)</f>
        <v>0.56371906031020202</v>
      </c>
    </row>
    <row r="168" spans="1:12" x14ac:dyDescent="0.25">
      <c r="B168" s="4">
        <v>31</v>
      </c>
      <c r="C168" s="8">
        <f>RSQ($B137:$B$144, $C137:$C$144)</f>
        <v>0.36729821972567317</v>
      </c>
      <c r="D168" s="28">
        <v>0.67233198565317853</v>
      </c>
      <c r="E168" s="43">
        <v>0.68316435855139079</v>
      </c>
      <c r="F168" s="56">
        <v>0.60429264522578774</v>
      </c>
      <c r="G168" s="71">
        <v>0.2208978245985227</v>
      </c>
      <c r="H168" s="86">
        <v>0.13261550486816787</v>
      </c>
      <c r="I168" s="101">
        <v>0.39653064066983773</v>
      </c>
      <c r="J168" s="116">
        <v>0.25748049656519412</v>
      </c>
      <c r="K168" s="133">
        <v>0.42064082241718487</v>
      </c>
      <c r="L168" s="133">
        <f>RSQ($B137:$B$144, L137:L$144)</f>
        <v>0.37674586516050235</v>
      </c>
    </row>
    <row r="169" spans="1:12" x14ac:dyDescent="0.25">
      <c r="B169" s="4">
        <v>33</v>
      </c>
      <c r="C169" s="8">
        <f>RSQ($B138:$B$144, $C138:$C$144)</f>
        <v>0.38931719522473118</v>
      </c>
      <c r="D169" s="28">
        <v>0.64576305699941983</v>
      </c>
      <c r="E169" s="43">
        <v>0.71327500232975116</v>
      </c>
      <c r="F169" s="56">
        <v>0.76514286370293227</v>
      </c>
      <c r="G169" s="71">
        <v>0.49731493168021551</v>
      </c>
      <c r="H169" s="86">
        <v>0.31100734566607152</v>
      </c>
      <c r="I169" s="101">
        <v>0.141971628661548</v>
      </c>
      <c r="J169" s="116">
        <v>0.15081416104494949</v>
      </c>
      <c r="K169" s="133">
        <v>0.43623451665695945</v>
      </c>
      <c r="L169" s="133">
        <f>RSQ($B138:$B$144, L138:L$144)</f>
        <v>0.11184263939741473</v>
      </c>
    </row>
    <row r="170" spans="1:12" x14ac:dyDescent="0.25">
      <c r="B170" s="4">
        <v>35</v>
      </c>
      <c r="C170" s="8">
        <f>RSQ($B139:$B$144, $C139:$C$144)</f>
        <v>0.19228537287454706</v>
      </c>
      <c r="D170" s="28">
        <v>0.56167601216202312</v>
      </c>
      <c r="E170" s="43">
        <v>0.60928055548206939</v>
      </c>
      <c r="F170" s="56">
        <v>0.75377214398859171</v>
      </c>
      <c r="G170" s="71">
        <v>0.61090351594599912</v>
      </c>
      <c r="H170" s="86">
        <v>4.2577222548874388E-2</v>
      </c>
      <c r="I170" s="101">
        <v>1.8669869506822336E-2</v>
      </c>
      <c r="J170" s="116">
        <v>0.38498195659437756</v>
      </c>
      <c r="K170" s="133">
        <v>0.75690593657841587</v>
      </c>
      <c r="L170" s="133">
        <f>RSQ($B139:$B$144, L139:L$144)</f>
        <v>3.2976924997387353E-3</v>
      </c>
    </row>
    <row r="171" spans="1:12" x14ac:dyDescent="0.25">
      <c r="B171" s="4">
        <v>37</v>
      </c>
      <c r="C171" s="8">
        <f>RSQ($B140:$B$144, $C140:$C$144)</f>
        <v>0.42048771249168099</v>
      </c>
      <c r="D171" s="28">
        <v>0.50382810964268887</v>
      </c>
      <c r="E171" s="43">
        <v>0.52831119804104276</v>
      </c>
      <c r="F171" s="56">
        <v>0.57021473943163126</v>
      </c>
      <c r="G171" s="71">
        <v>0.36274806044285957</v>
      </c>
      <c r="H171" s="86">
        <v>0.2818108955012954</v>
      </c>
      <c r="I171" s="101">
        <v>8.9116808728901113E-5</v>
      </c>
      <c r="J171" s="116">
        <v>4.0703411001650751E-2</v>
      </c>
      <c r="K171" s="133">
        <v>0.68267367077878072</v>
      </c>
      <c r="L171" s="133">
        <f>RSQ($B140:$B$144, L140:L$144)</f>
        <v>0.22233488789812833</v>
      </c>
    </row>
    <row r="172" spans="1:12" x14ac:dyDescent="0.25">
      <c r="B172" s="4">
        <v>39</v>
      </c>
      <c r="C172" s="8">
        <f>RSQ($B141:$B$144, $C141:$C$144)</f>
        <v>0.76689900758341678</v>
      </c>
      <c r="D172" s="28">
        <v>0.67286173903619695</v>
      </c>
      <c r="E172" s="43">
        <v>0.71137705802300311</v>
      </c>
      <c r="F172" s="56">
        <v>0.84564210865157929</v>
      </c>
      <c r="G172" s="71">
        <v>3.0277754455740401E-2</v>
      </c>
      <c r="H172" s="86">
        <v>0.34107440524587224</v>
      </c>
      <c r="I172" s="101">
        <v>0.68919822724285906</v>
      </c>
      <c r="J172" s="116">
        <v>0.60068902820927361</v>
      </c>
      <c r="K172" s="133">
        <v>0.62702507261652529</v>
      </c>
      <c r="L172" s="133">
        <f>RSQ($B141:$B$144, L141:L$144)</f>
        <v>5.8929340153513969E-2</v>
      </c>
    </row>
    <row r="173" spans="1:12" x14ac:dyDescent="0.25">
      <c r="B173" s="4">
        <v>41</v>
      </c>
      <c r="C173" s="8">
        <f>RSQ($B142:$B$144, $C142:$C$144)</f>
        <v>0.94238774061063946</v>
      </c>
      <c r="D173" s="28">
        <v>0.82673159380074845</v>
      </c>
      <c r="E173" s="43">
        <v>0.65295718964153748</v>
      </c>
      <c r="F173" s="56">
        <v>0.78323168068499527</v>
      </c>
      <c r="G173" s="71">
        <v>0.75262939240603344</v>
      </c>
      <c r="H173" s="86">
        <v>0.3287364006599548</v>
      </c>
      <c r="I173" s="101">
        <v>0.50995429463295017</v>
      </c>
      <c r="J173" s="116">
        <v>0.83451743215748675</v>
      </c>
      <c r="K173" s="133">
        <v>0.28767181755678534</v>
      </c>
      <c r="L173" s="133">
        <f>RSQ($B142:$B$144, L142:L$144)</f>
        <v>0.47910160887359904</v>
      </c>
    </row>
    <row r="174" spans="1:12" x14ac:dyDescent="0.25">
      <c r="B174" s="4">
        <v>43</v>
      </c>
      <c r="C174" s="8">
        <f>RSQ($B143:$B$144, $C143:$C$144)</f>
        <v>1</v>
      </c>
      <c r="D174" s="28">
        <v>0.99999999999999978</v>
      </c>
      <c r="E174" s="43">
        <v>1</v>
      </c>
      <c r="F174" s="56">
        <v>0.99999999999999978</v>
      </c>
      <c r="G174" s="71">
        <v>0.99999999999999978</v>
      </c>
      <c r="H174" s="86">
        <v>1</v>
      </c>
      <c r="I174" s="101">
        <v>0.99999999999999978</v>
      </c>
      <c r="J174" s="116">
        <v>0.99999999999999978</v>
      </c>
      <c r="K174" s="133">
        <v>1</v>
      </c>
      <c r="L174" s="133">
        <f>RSQ($B143:$B$144, L143:L$144)</f>
        <v>1</v>
      </c>
    </row>
    <row r="175" spans="1:12" x14ac:dyDescent="0.25">
      <c r="B175" s="4">
        <v>45</v>
      </c>
      <c r="D175" s="22"/>
      <c r="E175" s="36"/>
      <c r="F175" s="54"/>
      <c r="G175" s="70"/>
      <c r="H175" s="85"/>
      <c r="I175" s="100"/>
      <c r="J175" s="115"/>
      <c r="K175" s="132"/>
    </row>
    <row r="176" spans="1:12" x14ac:dyDescent="0.25">
      <c r="A176" t="s">
        <v>16</v>
      </c>
      <c r="C176" s="14">
        <v>10</v>
      </c>
      <c r="D176" s="22">
        <v>10</v>
      </c>
      <c r="E176" s="36">
        <v>10</v>
      </c>
      <c r="F176" s="54">
        <v>10</v>
      </c>
      <c r="G176" s="70">
        <v>6</v>
      </c>
      <c r="H176" s="85">
        <v>6</v>
      </c>
      <c r="I176" s="100">
        <v>4</v>
      </c>
      <c r="J176" s="115">
        <v>9</v>
      </c>
      <c r="K176" s="132">
        <v>10</v>
      </c>
      <c r="L176" s="132">
        <v>10</v>
      </c>
    </row>
    <row r="177" spans="1:12" x14ac:dyDescent="0.25">
      <c r="A177" t="s">
        <v>13</v>
      </c>
      <c r="B177" s="4">
        <v>0</v>
      </c>
      <c r="D177" s="22"/>
      <c r="E177" s="36"/>
      <c r="F177" s="54"/>
      <c r="G177" s="70"/>
      <c r="H177" s="85"/>
      <c r="I177" s="100"/>
      <c r="J177" s="115"/>
      <c r="K177" s="132"/>
    </row>
    <row r="178" spans="1:12" x14ac:dyDescent="0.25">
      <c r="B178" s="4">
        <v>1</v>
      </c>
      <c r="D178" s="22"/>
      <c r="E178" s="36"/>
      <c r="F178" s="54"/>
      <c r="G178" s="70"/>
      <c r="H178" s="85"/>
      <c r="I178" s="100"/>
      <c r="J178" s="115"/>
      <c r="K178" s="132"/>
    </row>
    <row r="179" spans="1:12" x14ac:dyDescent="0.25">
      <c r="B179" s="4">
        <v>2</v>
      </c>
      <c r="C179" s="8">
        <f>RSQ($B$115:$B116, $C$115:$C116)</f>
        <v>0.99999999999999978</v>
      </c>
      <c r="D179" s="28">
        <v>0.99999999999999978</v>
      </c>
      <c r="E179" s="43">
        <v>1</v>
      </c>
      <c r="F179" s="56">
        <v>1</v>
      </c>
      <c r="G179" s="71">
        <v>1</v>
      </c>
      <c r="H179" s="86">
        <v>0.99999999999999978</v>
      </c>
      <c r="I179" s="101">
        <v>1</v>
      </c>
      <c r="J179" s="116">
        <v>1</v>
      </c>
      <c r="K179" s="133">
        <v>1</v>
      </c>
      <c r="L179" s="133">
        <f>RSQ($B$115:$B116, L$115:L116)</f>
        <v>1</v>
      </c>
    </row>
    <row r="180" spans="1:12" x14ac:dyDescent="0.25">
      <c r="B180" s="4">
        <v>3</v>
      </c>
      <c r="C180" s="8">
        <f>RSQ($B$115:$B117, $C$115:$C117)</f>
        <v>0.99920543508020454</v>
      </c>
      <c r="D180" s="28">
        <v>0.99991096369446031</v>
      </c>
      <c r="E180" s="43">
        <v>0.99651212016433555</v>
      </c>
      <c r="F180" s="56">
        <v>0.99079785839474788</v>
      </c>
      <c r="G180" s="71">
        <v>0.98691565488333755</v>
      </c>
      <c r="H180" s="86">
        <v>0.99975304062618331</v>
      </c>
      <c r="I180" s="101">
        <v>0.98404590099400158</v>
      </c>
      <c r="J180" s="116">
        <v>0.99183238927060646</v>
      </c>
      <c r="K180" s="133">
        <v>0.99508018791473085</v>
      </c>
      <c r="L180" s="133">
        <f>RSQ($B$115:$B117, L$115:L117)</f>
        <v>0.98789761147748401</v>
      </c>
    </row>
    <row r="181" spans="1:12" x14ac:dyDescent="0.25">
      <c r="B181" s="5">
        <v>4</v>
      </c>
      <c r="C181" s="8">
        <f>RSQ($B$115:$B118, $C$115:$C118)</f>
        <v>0.99190519137745259</v>
      </c>
      <c r="D181" s="28">
        <v>0.98828101846699823</v>
      </c>
      <c r="E181" s="43">
        <v>0.97035227172210736</v>
      </c>
      <c r="F181" s="56">
        <v>0.98057762258840753</v>
      </c>
      <c r="G181" s="71">
        <v>0.97574775376255696</v>
      </c>
      <c r="H181" s="86">
        <v>0.99013727008985775</v>
      </c>
      <c r="I181" s="101">
        <v>0.95956629403612681</v>
      </c>
      <c r="J181" s="116">
        <v>0.98103884897561322</v>
      </c>
      <c r="K181" s="133">
        <v>0.97604728637281224</v>
      </c>
      <c r="L181" s="133">
        <f>RSQ($B$115:$B118, L$115:L118)</f>
        <v>0.97219264145730044</v>
      </c>
    </row>
    <row r="182" spans="1:12" x14ac:dyDescent="0.25">
      <c r="B182" s="4">
        <v>5</v>
      </c>
      <c r="C182" s="8">
        <f>RSQ($B$115:$B119, $C$115:$C119)</f>
        <v>0.98056854197001708</v>
      </c>
      <c r="D182" s="28">
        <v>0.96699975403914884</v>
      </c>
      <c r="E182" s="43">
        <v>0.95182288064873899</v>
      </c>
      <c r="F182" s="56">
        <v>0.98232335949957461</v>
      </c>
      <c r="G182" s="71"/>
      <c r="H182" s="86"/>
      <c r="I182" s="101">
        <v>0.94924328578331141</v>
      </c>
      <c r="J182" s="116">
        <v>0.96785136476868316</v>
      </c>
      <c r="K182" s="133">
        <v>0.95036726623088741</v>
      </c>
      <c r="L182" s="133">
        <f>RSQ($B$115:$B119, L$115:L119)</f>
        <v>0.96029273918936964</v>
      </c>
    </row>
    <row r="183" spans="1:12" x14ac:dyDescent="0.25">
      <c r="B183" s="4">
        <v>6</v>
      </c>
      <c r="C183" s="8">
        <f>RSQ($B$115:$B120, $C$115:$C120)</f>
        <v>0.96300731041004706</v>
      </c>
      <c r="D183" s="28">
        <v>0.93362654889054097</v>
      </c>
      <c r="E183" s="43">
        <v>0.92872887076997512</v>
      </c>
      <c r="F183" s="56">
        <v>0.76503728239003888</v>
      </c>
      <c r="G183" s="71"/>
      <c r="H183" s="86"/>
      <c r="I183" s="101">
        <v>0.92737869225567959</v>
      </c>
      <c r="J183" s="116">
        <v>0.9442442673302468</v>
      </c>
      <c r="K183" s="133">
        <v>0.92257596083883209</v>
      </c>
      <c r="L183" s="133">
        <f>RSQ($B$115:$B120, L$115:L120)</f>
        <v>0.94163377259654624</v>
      </c>
    </row>
    <row r="184" spans="1:12" x14ac:dyDescent="0.25">
      <c r="B184" s="4">
        <v>7</v>
      </c>
      <c r="C184" s="8">
        <f>RSQ($B$115:$B121, $C$115:$C121)</f>
        <v>0.95403080349335379</v>
      </c>
      <c r="D184" s="28">
        <v>0.91942256821966206</v>
      </c>
      <c r="E184" s="43">
        <v>0.94942597379172211</v>
      </c>
      <c r="F184" s="56">
        <v>0.7307098410640902</v>
      </c>
      <c r="G184" s="72"/>
      <c r="H184" s="86"/>
      <c r="I184" s="101">
        <v>0.91716639186666749</v>
      </c>
      <c r="J184" s="116">
        <v>0.92811548876121508</v>
      </c>
      <c r="K184" s="133">
        <v>0.91041780914703385</v>
      </c>
      <c r="L184" s="133">
        <f>RSQ($B$115:$B121, L$115:L121)</f>
        <v>0.93198289584004224</v>
      </c>
    </row>
    <row r="185" spans="1:12" x14ac:dyDescent="0.25">
      <c r="B185" s="4">
        <v>8</v>
      </c>
      <c r="C185" s="8">
        <f>RSQ($B$115:$B122, $C$115:$C122)</f>
        <v>0.93978169515797993</v>
      </c>
      <c r="D185" s="28">
        <v>0.89860973051660187</v>
      </c>
      <c r="E185" s="43">
        <v>0.86274308054853643</v>
      </c>
      <c r="F185" s="56">
        <v>0.71877135816859516</v>
      </c>
      <c r="G185" s="71"/>
      <c r="H185" s="86"/>
      <c r="I185" s="101">
        <v>0.91106481222817759</v>
      </c>
      <c r="J185" s="116"/>
      <c r="K185" s="133">
        <v>0.90168353505923415</v>
      </c>
      <c r="L185" s="133">
        <f>RSQ($B$115:$B122, L$115:L122)</f>
        <v>0.92544085717459468</v>
      </c>
    </row>
    <row r="186" spans="1:12" x14ac:dyDescent="0.25">
      <c r="B186" s="4">
        <v>9</v>
      </c>
      <c r="C186" s="8"/>
      <c r="D186" s="28"/>
      <c r="E186" s="43"/>
      <c r="F186" s="56"/>
      <c r="G186" s="72"/>
      <c r="H186" s="86"/>
      <c r="I186" s="101"/>
      <c r="J186" s="116"/>
      <c r="K186" s="133"/>
      <c r="L186" s="133"/>
    </row>
    <row r="187" spans="1:12" x14ac:dyDescent="0.25">
      <c r="B187" s="5">
        <v>10</v>
      </c>
      <c r="C187" s="8"/>
      <c r="D187" s="28"/>
      <c r="E187" s="43"/>
      <c r="F187" s="56"/>
      <c r="G187" s="71"/>
      <c r="H187" s="86"/>
      <c r="I187" s="101"/>
      <c r="J187" s="130"/>
      <c r="K187" s="133"/>
      <c r="L187" s="133"/>
    </row>
    <row r="188" spans="1:12" x14ac:dyDescent="0.25">
      <c r="B188" s="10">
        <v>11.5</v>
      </c>
      <c r="C188" s="9"/>
      <c r="D188" s="29"/>
      <c r="E188" s="44"/>
      <c r="F188" s="57"/>
      <c r="G188" s="72"/>
      <c r="H188" s="87"/>
      <c r="I188" s="102"/>
      <c r="J188" s="117"/>
      <c r="K188" s="134"/>
      <c r="L188" s="134"/>
    </row>
    <row r="189" spans="1:12" x14ac:dyDescent="0.25">
      <c r="B189" s="4">
        <v>13</v>
      </c>
      <c r="C189" s="8"/>
      <c r="D189" s="28"/>
      <c r="E189" s="43"/>
      <c r="F189" s="56"/>
      <c r="G189" s="71"/>
      <c r="H189" s="86"/>
      <c r="I189" s="101"/>
      <c r="J189" s="116"/>
      <c r="K189" s="133"/>
      <c r="L189" s="133"/>
    </row>
    <row r="190" spans="1:12" x14ac:dyDescent="0.25">
      <c r="B190" s="4">
        <v>14.5</v>
      </c>
      <c r="D190" s="22"/>
      <c r="E190" s="36"/>
      <c r="F190" s="54"/>
      <c r="G190" s="70"/>
      <c r="H190" s="85"/>
      <c r="I190" s="100"/>
      <c r="J190" s="115"/>
      <c r="K190" s="132"/>
    </row>
    <row r="191" spans="1:12" x14ac:dyDescent="0.25">
      <c r="B191" s="4">
        <v>16</v>
      </c>
      <c r="D191" s="22"/>
      <c r="E191" s="36"/>
      <c r="F191" s="54"/>
      <c r="G191" s="70"/>
      <c r="H191" s="85"/>
      <c r="I191" s="100"/>
      <c r="J191" s="115"/>
      <c r="K191" s="132"/>
    </row>
    <row r="192" spans="1:12" x14ac:dyDescent="0.25">
      <c r="B192" s="4">
        <v>17.5</v>
      </c>
      <c r="D192" s="22"/>
      <c r="E192" s="36"/>
      <c r="F192" s="54"/>
      <c r="G192" s="70"/>
      <c r="H192" s="85"/>
      <c r="I192" s="100"/>
      <c r="J192" s="115"/>
      <c r="K192" s="132"/>
    </row>
    <row r="193" spans="1:11" x14ac:dyDescent="0.25">
      <c r="B193" s="4">
        <v>19</v>
      </c>
      <c r="E193" s="22"/>
      <c r="F193" s="54"/>
      <c r="G193" s="70"/>
      <c r="H193" s="85"/>
      <c r="I193" s="100"/>
      <c r="J193" s="115"/>
      <c r="K193" s="132"/>
    </row>
    <row r="194" spans="1:11" x14ac:dyDescent="0.25">
      <c r="B194" s="4">
        <v>20.5</v>
      </c>
      <c r="E194" s="22"/>
      <c r="F194" s="54"/>
      <c r="G194" s="70"/>
      <c r="H194" s="85"/>
      <c r="I194" s="100"/>
      <c r="J194" s="115"/>
      <c r="K194" s="132"/>
    </row>
    <row r="195" spans="1:11" x14ac:dyDescent="0.25">
      <c r="B195" s="4">
        <v>22</v>
      </c>
      <c r="E195" s="22"/>
      <c r="F195" s="54"/>
      <c r="G195" s="70"/>
      <c r="H195" s="85"/>
      <c r="I195" s="100"/>
      <c r="J195" s="115"/>
      <c r="K195" s="132"/>
    </row>
    <row r="196" spans="1:11" x14ac:dyDescent="0.25">
      <c r="B196" s="4">
        <v>23.5</v>
      </c>
      <c r="E196" s="22"/>
      <c r="F196" s="54"/>
      <c r="G196" s="70"/>
      <c r="H196" s="85"/>
      <c r="I196" s="100"/>
      <c r="J196" s="115"/>
      <c r="K196" s="132"/>
    </row>
    <row r="197" spans="1:11" x14ac:dyDescent="0.25">
      <c r="B197" s="4">
        <v>25</v>
      </c>
      <c r="E197" s="22"/>
      <c r="F197" s="54"/>
      <c r="G197" s="70"/>
      <c r="H197" s="85"/>
      <c r="I197" s="100"/>
      <c r="J197" s="115"/>
      <c r="K197" s="132"/>
    </row>
    <row r="198" spans="1:11" x14ac:dyDescent="0.25">
      <c r="B198" s="4">
        <v>27</v>
      </c>
      <c r="E198" s="22"/>
      <c r="F198" s="54"/>
      <c r="G198" s="70"/>
      <c r="H198" s="85"/>
      <c r="I198" s="100"/>
      <c r="J198" s="115"/>
      <c r="K198" s="132"/>
    </row>
    <row r="199" spans="1:11" x14ac:dyDescent="0.25">
      <c r="B199" s="4">
        <v>29</v>
      </c>
      <c r="E199" s="22"/>
      <c r="F199" s="54"/>
      <c r="G199" s="70"/>
      <c r="H199" s="85"/>
      <c r="I199" s="100"/>
      <c r="J199" s="115"/>
      <c r="K199" s="132"/>
    </row>
    <row r="200" spans="1:11" x14ac:dyDescent="0.25">
      <c r="B200" s="4">
        <v>31</v>
      </c>
      <c r="E200" s="22"/>
      <c r="F200" s="54"/>
      <c r="G200" s="70"/>
      <c r="H200" s="85"/>
      <c r="I200" s="100"/>
      <c r="J200" s="115"/>
      <c r="K200" s="132"/>
    </row>
    <row r="201" spans="1:11" x14ac:dyDescent="0.25">
      <c r="B201" s="4">
        <v>33</v>
      </c>
      <c r="E201" s="22"/>
      <c r="F201" s="54"/>
      <c r="G201" s="70"/>
      <c r="H201" s="85"/>
      <c r="I201" s="100"/>
      <c r="J201" s="115"/>
      <c r="K201" s="132"/>
    </row>
    <row r="202" spans="1:11" x14ac:dyDescent="0.25">
      <c r="B202" s="4">
        <v>35</v>
      </c>
      <c r="E202" s="22"/>
      <c r="F202" s="54"/>
      <c r="G202" s="70"/>
      <c r="H202" s="85"/>
      <c r="I202" s="100"/>
      <c r="J202" s="115"/>
      <c r="K202" s="132"/>
    </row>
    <row r="203" spans="1:11" x14ac:dyDescent="0.25">
      <c r="B203" s="4">
        <v>37</v>
      </c>
      <c r="E203" s="22"/>
      <c r="F203" s="54"/>
      <c r="G203" s="70"/>
      <c r="H203" s="85"/>
      <c r="I203" s="100"/>
      <c r="J203" s="115"/>
      <c r="K203" s="132"/>
    </row>
    <row r="204" spans="1:11" x14ac:dyDescent="0.25">
      <c r="B204" s="4">
        <v>39</v>
      </c>
      <c r="E204" s="22"/>
      <c r="F204" s="54"/>
      <c r="G204" s="70"/>
      <c r="H204" s="85"/>
      <c r="I204" s="100"/>
      <c r="J204" s="115"/>
      <c r="K204" s="132"/>
    </row>
    <row r="205" spans="1:11" x14ac:dyDescent="0.25">
      <c r="B205" s="4">
        <v>41</v>
      </c>
      <c r="E205" s="22"/>
      <c r="F205" s="54"/>
      <c r="G205" s="70"/>
      <c r="H205" s="85"/>
      <c r="I205" s="100"/>
      <c r="J205" s="115"/>
      <c r="K205" s="132"/>
    </row>
    <row r="206" spans="1:11" x14ac:dyDescent="0.25">
      <c r="B206" s="4">
        <v>43</v>
      </c>
      <c r="E206" s="22"/>
      <c r="F206" s="54"/>
      <c r="G206" s="70"/>
      <c r="H206" s="85"/>
      <c r="I206" s="100"/>
      <c r="J206" s="115"/>
      <c r="K206" s="132"/>
    </row>
    <row r="207" spans="1:11" x14ac:dyDescent="0.25">
      <c r="B207" s="4">
        <v>45</v>
      </c>
      <c r="E207" s="22"/>
      <c r="F207" s="54"/>
      <c r="G207" s="70"/>
      <c r="H207" s="85"/>
      <c r="I207" s="100"/>
      <c r="J207" s="115"/>
      <c r="K207" s="132"/>
    </row>
    <row r="208" spans="1:11" x14ac:dyDescent="0.25">
      <c r="A208" t="s">
        <v>17</v>
      </c>
      <c r="B208" s="4">
        <v>0</v>
      </c>
      <c r="E208" s="22"/>
      <c r="F208" s="54"/>
      <c r="G208" s="70"/>
      <c r="H208" s="85"/>
      <c r="I208" s="100"/>
      <c r="J208" s="115"/>
      <c r="K208" s="132"/>
    </row>
    <row r="209" spans="2:12" x14ac:dyDescent="0.25">
      <c r="B209" s="4">
        <v>1</v>
      </c>
      <c r="D209" s="22"/>
      <c r="E209" s="36"/>
      <c r="F209" s="54"/>
      <c r="G209" s="70"/>
      <c r="H209" s="85"/>
      <c r="I209" s="100"/>
      <c r="J209" s="115"/>
      <c r="K209" s="132"/>
    </row>
    <row r="210" spans="2:12" x14ac:dyDescent="0.25">
      <c r="B210" s="4">
        <v>2</v>
      </c>
      <c r="D210" s="22"/>
      <c r="E210" s="36"/>
      <c r="F210" s="54"/>
      <c r="G210" s="70"/>
      <c r="H210" s="85"/>
      <c r="I210" s="100"/>
      <c r="J210" s="115"/>
      <c r="K210" s="132"/>
    </row>
    <row r="211" spans="2:12" x14ac:dyDescent="0.25">
      <c r="B211" s="4">
        <v>3</v>
      </c>
      <c r="C211" s="14">
        <f>RSQ($B117:$B$124, C117:C$124)</f>
        <v>0.96098077312371055</v>
      </c>
      <c r="D211" s="22">
        <v>0.94087291497366055</v>
      </c>
      <c r="E211" s="36">
        <v>0.61844567073744572</v>
      </c>
      <c r="F211" s="54">
        <v>0.53276243958482195</v>
      </c>
      <c r="G211" s="70">
        <v>0.98336814149626794</v>
      </c>
      <c r="H211" s="85">
        <v>0.98957767089272419</v>
      </c>
      <c r="I211" s="100">
        <v>1</v>
      </c>
      <c r="J211" s="115">
        <v>0.977317862522877</v>
      </c>
      <c r="K211" s="132">
        <v>0.95249857331279741</v>
      </c>
      <c r="L211" s="132">
        <f>RSQ($B117:$B$124, L117:L$124)</f>
        <v>0.95739906721068668</v>
      </c>
    </row>
    <row r="212" spans="2:12" x14ac:dyDescent="0.25">
      <c r="B212" s="5">
        <v>4</v>
      </c>
      <c r="C212" s="14">
        <f>RSQ($B118:$B$124, C118:C$124)</f>
        <v>0.97670463102946459</v>
      </c>
      <c r="D212" s="22">
        <v>0.97437169969072279</v>
      </c>
      <c r="E212" s="36">
        <v>0.44968763740052797</v>
      </c>
      <c r="F212" s="54">
        <v>0.31640544623194478</v>
      </c>
      <c r="G212" s="70">
        <v>0.9951832436320065</v>
      </c>
      <c r="H212" s="85">
        <v>0.99458946462942277</v>
      </c>
      <c r="I212" s="100"/>
      <c r="J212" s="115">
        <v>0.99380434302560572</v>
      </c>
      <c r="K212" s="132">
        <v>0.97307337915932723</v>
      </c>
      <c r="L212" s="132">
        <f>RSQ($B118:$B$124, L118:L$124)</f>
        <v>0.96628331775727305</v>
      </c>
    </row>
    <row r="213" spans="2:12" x14ac:dyDescent="0.25">
      <c r="B213" s="4">
        <v>5</v>
      </c>
      <c r="C213" s="14">
        <f>RSQ($B119:$B$124, C119:C$124)</f>
        <v>0.98671006722167587</v>
      </c>
      <c r="D213" s="22">
        <v>0.98456696306103397</v>
      </c>
      <c r="E213" s="36">
        <v>0.22774753305604628</v>
      </c>
      <c r="F213" s="54">
        <v>8.9235146548653069E-2</v>
      </c>
      <c r="G213" s="70">
        <v>0.99999999999999956</v>
      </c>
      <c r="H213" s="85">
        <v>1</v>
      </c>
      <c r="I213" s="100"/>
      <c r="J213" s="115">
        <v>0.9966432109169937</v>
      </c>
      <c r="K213" s="132">
        <v>0.97301614361912181</v>
      </c>
      <c r="L213" s="132">
        <f>RSQ($B119:$B$124, L119:L$124)</f>
        <v>0.96729385084983521</v>
      </c>
    </row>
    <row r="214" spans="2:12" x14ac:dyDescent="0.25">
      <c r="B214" s="4">
        <v>6</v>
      </c>
      <c r="C214" s="14">
        <f>RSQ($B120:$B$124, C120:C$124)</f>
        <v>0.98512380447254111</v>
      </c>
      <c r="D214" s="22">
        <v>0.97513497216198364</v>
      </c>
      <c r="E214" s="36">
        <v>2.3815556633445711E-2</v>
      </c>
      <c r="F214" s="54">
        <v>0.95111193080715106</v>
      </c>
      <c r="G214" s="70"/>
      <c r="H214" s="85"/>
      <c r="I214" s="100"/>
      <c r="J214" s="115">
        <v>0.99804549370463258</v>
      </c>
      <c r="K214" s="132">
        <v>0.96027674987366129</v>
      </c>
      <c r="L214" s="132">
        <f>RSQ($B120:$B$124, L120:L$124)</f>
        <v>0.94831688791993873</v>
      </c>
    </row>
    <row r="215" spans="2:12" x14ac:dyDescent="0.25">
      <c r="B215" s="4">
        <v>7</v>
      </c>
      <c r="C215" s="14">
        <f>RSQ($B121:$B$124, C121:C$124)</f>
        <v>0.99232975970630322</v>
      </c>
      <c r="D215" s="22">
        <v>0.99284094520843713</v>
      </c>
      <c r="E215" s="36">
        <v>0.30144943331020002</v>
      </c>
      <c r="F215" s="54">
        <v>0.98448122760404067</v>
      </c>
      <c r="G215" s="73"/>
      <c r="H215" s="85"/>
      <c r="I215" s="100"/>
      <c r="J215" s="115">
        <v>0.99683716870366978</v>
      </c>
      <c r="K215" s="132">
        <v>0.97322397911656433</v>
      </c>
      <c r="L215" s="132">
        <f>RSQ($B121:$B$124, L121:L$124)</f>
        <v>0.92339002975615958</v>
      </c>
    </row>
    <row r="216" spans="2:12" x14ac:dyDescent="0.25">
      <c r="B216" s="4">
        <v>8</v>
      </c>
      <c r="C216" s="14">
        <f>RSQ($B122:$B$124, C122:C$124)</f>
        <v>0.98826903437871538</v>
      </c>
      <c r="D216" s="22">
        <v>0.99666179676348299</v>
      </c>
      <c r="E216" s="36">
        <v>0.99966568215834217</v>
      </c>
      <c r="F216" s="54">
        <v>0.96210373452020703</v>
      </c>
      <c r="G216" s="70"/>
      <c r="H216" s="85"/>
      <c r="I216" s="100"/>
      <c r="J216" s="115">
        <v>1</v>
      </c>
      <c r="K216" s="132">
        <v>0.97974820393816087</v>
      </c>
      <c r="L216" s="132">
        <f>RSQ($B122:$B$124, L122:L$124)</f>
        <v>0.85546007481820141</v>
      </c>
    </row>
    <row r="217" spans="2:12" x14ac:dyDescent="0.25">
      <c r="B217" s="4">
        <v>9</v>
      </c>
      <c r="C217" s="14">
        <f>RSQ($B123:$B$124, C123:C$124)</f>
        <v>1</v>
      </c>
      <c r="D217" s="22">
        <v>0.99999999999999978</v>
      </c>
      <c r="E217" s="36">
        <v>0.99999999999999956</v>
      </c>
      <c r="F217" s="54">
        <v>0.99999999999999956</v>
      </c>
      <c r="G217" s="70"/>
      <c r="H217" s="85"/>
      <c r="I217" s="100"/>
      <c r="J217" s="115"/>
      <c r="K217" s="132">
        <v>1</v>
      </c>
      <c r="L217" s="132">
        <f>RSQ($B123:$B$124, L123:L$124)</f>
        <v>1</v>
      </c>
    </row>
    <row r="218" spans="2:12" x14ac:dyDescent="0.25">
      <c r="B218" s="5">
        <v>10</v>
      </c>
      <c r="D218" s="22"/>
      <c r="E218" s="36"/>
      <c r="F218" s="54"/>
      <c r="G218" s="70"/>
      <c r="H218" s="85"/>
      <c r="I218" s="100"/>
      <c r="J218" s="131"/>
      <c r="K218" s="132"/>
    </row>
    <row r="219" spans="2:12" x14ac:dyDescent="0.25">
      <c r="B219" s="10">
        <v>11.5</v>
      </c>
      <c r="C219" s="11"/>
      <c r="D219" s="31"/>
      <c r="E219" s="46"/>
      <c r="F219" s="58"/>
      <c r="G219" s="73"/>
      <c r="H219" s="88"/>
      <c r="I219" s="103"/>
      <c r="J219" s="118"/>
      <c r="K219" s="135"/>
      <c r="L219" s="135"/>
    </row>
    <row r="220" spans="2:12" x14ac:dyDescent="0.25">
      <c r="B220" s="4">
        <v>13</v>
      </c>
      <c r="D220" s="22"/>
      <c r="E220" s="36"/>
      <c r="F220" s="54"/>
      <c r="G220" s="70"/>
      <c r="H220" s="85"/>
      <c r="I220" s="100"/>
      <c r="J220" s="115"/>
      <c r="K220" s="132"/>
    </row>
    <row r="221" spans="2:12" x14ac:dyDescent="0.25">
      <c r="B221" s="4">
        <v>14.5</v>
      </c>
      <c r="D221" s="22"/>
      <c r="E221" s="36"/>
      <c r="F221" s="54"/>
      <c r="G221" s="70"/>
      <c r="H221" s="85"/>
      <c r="I221" s="100"/>
      <c r="J221" s="115"/>
      <c r="K221" s="132"/>
    </row>
    <row r="222" spans="2:12" x14ac:dyDescent="0.25">
      <c r="B222" s="4">
        <v>16</v>
      </c>
      <c r="D222" s="22"/>
      <c r="E222" s="36"/>
      <c r="F222" s="54"/>
      <c r="G222" s="70"/>
      <c r="H222" s="85"/>
      <c r="I222" s="100"/>
      <c r="J222" s="115"/>
      <c r="K222" s="132"/>
    </row>
    <row r="223" spans="2:12" x14ac:dyDescent="0.25">
      <c r="B223" s="4">
        <v>17.5</v>
      </c>
      <c r="D223" s="22"/>
      <c r="E223" s="36"/>
      <c r="F223" s="54"/>
      <c r="G223" s="70"/>
      <c r="H223" s="85"/>
      <c r="I223" s="100"/>
      <c r="J223" s="115"/>
      <c r="K223" s="132"/>
    </row>
    <row r="224" spans="2:12" x14ac:dyDescent="0.25">
      <c r="B224" s="4">
        <v>19</v>
      </c>
      <c r="D224" s="22"/>
      <c r="E224" s="36"/>
      <c r="F224" s="54"/>
      <c r="G224" s="70"/>
      <c r="H224" s="85"/>
      <c r="I224" s="100"/>
      <c r="J224" s="115"/>
      <c r="K224" s="132"/>
    </row>
    <row r="225" spans="1:11" x14ac:dyDescent="0.25">
      <c r="B225" s="4">
        <v>20.5</v>
      </c>
      <c r="E225" s="22"/>
      <c r="F225" s="54"/>
      <c r="G225" s="70"/>
      <c r="H225" s="85"/>
      <c r="I225" s="100"/>
      <c r="J225" s="115"/>
      <c r="K225" s="132"/>
    </row>
    <row r="226" spans="1:11" x14ac:dyDescent="0.25">
      <c r="B226" s="4">
        <v>22</v>
      </c>
      <c r="E226" s="22"/>
      <c r="F226" s="54"/>
      <c r="G226" s="70"/>
      <c r="H226" s="85"/>
      <c r="I226" s="100"/>
      <c r="J226" s="115"/>
      <c r="K226" s="132"/>
    </row>
    <row r="227" spans="1:11" x14ac:dyDescent="0.25">
      <c r="B227" s="4">
        <v>23.5</v>
      </c>
      <c r="E227" s="22"/>
      <c r="F227" s="54"/>
      <c r="G227" s="70"/>
      <c r="H227" s="85"/>
      <c r="I227" s="100"/>
      <c r="J227" s="115"/>
      <c r="K227" s="132"/>
    </row>
    <row r="228" spans="1:11" x14ac:dyDescent="0.25">
      <c r="B228" s="4">
        <v>25</v>
      </c>
      <c r="E228" s="22"/>
      <c r="F228" s="54"/>
      <c r="G228" s="70"/>
      <c r="H228" s="85"/>
      <c r="I228" s="100"/>
      <c r="J228" s="115"/>
      <c r="K228" s="132"/>
    </row>
    <row r="229" spans="1:11" x14ac:dyDescent="0.25">
      <c r="B229" s="4">
        <v>27</v>
      </c>
      <c r="E229" s="22"/>
      <c r="F229" s="54"/>
      <c r="G229" s="70"/>
      <c r="H229" s="85"/>
      <c r="I229" s="100"/>
      <c r="J229" s="115"/>
      <c r="K229" s="132"/>
    </row>
    <row r="230" spans="1:11" x14ac:dyDescent="0.25">
      <c r="B230" s="4">
        <v>29</v>
      </c>
      <c r="E230" s="22"/>
      <c r="F230" s="54"/>
      <c r="G230" s="70"/>
      <c r="H230" s="85"/>
      <c r="I230" s="100"/>
      <c r="J230" s="115"/>
      <c r="K230" s="132"/>
    </row>
    <row r="231" spans="1:11" x14ac:dyDescent="0.25">
      <c r="B231" s="4">
        <v>31</v>
      </c>
      <c r="E231" s="22"/>
      <c r="F231" s="54"/>
      <c r="G231" s="70"/>
      <c r="H231" s="85"/>
      <c r="I231" s="100"/>
      <c r="J231" s="115"/>
      <c r="K231" s="132"/>
    </row>
    <row r="232" spans="1:11" x14ac:dyDescent="0.25">
      <c r="B232" s="4">
        <v>33</v>
      </c>
      <c r="E232" s="22"/>
      <c r="F232" s="54"/>
      <c r="G232" s="70"/>
      <c r="H232" s="85"/>
      <c r="I232" s="100"/>
      <c r="J232" s="115"/>
      <c r="K232" s="132"/>
    </row>
    <row r="233" spans="1:11" x14ac:dyDescent="0.25">
      <c r="B233" s="4">
        <v>35</v>
      </c>
      <c r="E233" s="22"/>
      <c r="F233" s="54"/>
      <c r="G233" s="70"/>
      <c r="H233" s="85"/>
      <c r="I233" s="100"/>
      <c r="J233" s="115"/>
      <c r="K233" s="132"/>
    </row>
    <row r="234" spans="1:11" x14ac:dyDescent="0.25">
      <c r="B234" s="4">
        <v>37</v>
      </c>
      <c r="E234" s="22"/>
      <c r="F234" s="54"/>
      <c r="G234" s="70"/>
      <c r="H234" s="85"/>
      <c r="I234" s="100"/>
      <c r="J234" s="115"/>
      <c r="K234" s="132"/>
    </row>
    <row r="235" spans="1:11" x14ac:dyDescent="0.25">
      <c r="B235" s="4">
        <v>39</v>
      </c>
      <c r="E235" s="22"/>
      <c r="F235" s="54"/>
      <c r="G235" s="70"/>
      <c r="H235" s="85"/>
      <c r="I235" s="100"/>
      <c r="J235" s="115"/>
      <c r="K235" s="132"/>
    </row>
    <row r="236" spans="1:11" x14ac:dyDescent="0.25">
      <c r="B236" s="4">
        <v>41</v>
      </c>
      <c r="E236" s="22"/>
      <c r="F236" s="54"/>
      <c r="G236" s="70"/>
      <c r="H236" s="85"/>
      <c r="I236" s="100"/>
      <c r="J236" s="115"/>
      <c r="K236" s="132"/>
    </row>
    <row r="237" spans="1:11" x14ac:dyDescent="0.25">
      <c r="B237" s="4">
        <v>43</v>
      </c>
      <c r="E237" s="22"/>
      <c r="F237" s="54"/>
      <c r="G237" s="70"/>
      <c r="H237" s="85"/>
      <c r="I237" s="100"/>
      <c r="J237" s="115"/>
      <c r="K237" s="132"/>
    </row>
    <row r="238" spans="1:11" x14ac:dyDescent="0.25">
      <c r="B238" s="4">
        <v>45</v>
      </c>
      <c r="E238" s="22"/>
      <c r="F238" s="54"/>
      <c r="G238" s="70"/>
      <c r="H238" s="85"/>
      <c r="I238" s="100"/>
      <c r="J238" s="115"/>
      <c r="K238" s="132"/>
    </row>
    <row r="239" spans="1:11" x14ac:dyDescent="0.25">
      <c r="A239" t="s">
        <v>14</v>
      </c>
      <c r="B239" s="4">
        <v>0</v>
      </c>
      <c r="E239" s="22"/>
      <c r="F239" s="54"/>
      <c r="G239" s="70"/>
      <c r="H239" s="85"/>
      <c r="I239" s="100"/>
      <c r="J239" s="115"/>
      <c r="K239" s="132"/>
    </row>
    <row r="240" spans="1:11" x14ac:dyDescent="0.25">
      <c r="B240" s="4">
        <v>1</v>
      </c>
      <c r="E240" s="22"/>
      <c r="F240" s="54"/>
      <c r="G240" s="70"/>
      <c r="H240" s="85"/>
      <c r="I240" s="100"/>
      <c r="J240" s="115"/>
      <c r="K240" s="132"/>
    </row>
    <row r="241" spans="2:12" x14ac:dyDescent="0.25">
      <c r="B241" s="4">
        <v>2</v>
      </c>
      <c r="D241" s="22"/>
      <c r="E241" s="36"/>
      <c r="F241" s="54"/>
      <c r="G241" s="70"/>
      <c r="H241" s="85"/>
      <c r="I241" s="100"/>
      <c r="J241" s="115"/>
      <c r="K241" s="132"/>
    </row>
    <row r="242" spans="2:12" x14ac:dyDescent="0.25">
      <c r="B242" s="4">
        <v>3</v>
      </c>
      <c r="C242" s="8">
        <f>SUM(C179,C211)</f>
        <v>1.9609807731237103</v>
      </c>
      <c r="D242" s="28">
        <v>1.9408729149736603</v>
      </c>
      <c r="E242" s="43">
        <v>1.6184456707374457</v>
      </c>
      <c r="F242" s="56">
        <v>1.5327624395848218</v>
      </c>
      <c r="G242" s="71">
        <v>1.9833681414962681</v>
      </c>
      <c r="H242" s="86">
        <v>1.989577670892724</v>
      </c>
      <c r="I242" s="104">
        <v>2</v>
      </c>
      <c r="J242" s="116">
        <v>1.9773178625228769</v>
      </c>
      <c r="K242" s="133">
        <v>1.9524985733127975</v>
      </c>
      <c r="L242" s="136">
        <f t="shared" ref="L242:L248" si="18">SUM(L179,L211)</f>
        <v>1.9573990672106867</v>
      </c>
    </row>
    <row r="243" spans="2:12" x14ac:dyDescent="0.25">
      <c r="B243" s="5">
        <v>4</v>
      </c>
      <c r="C243" s="8">
        <f t="shared" ref="C243:C248" si="19">SUM(C180,C212)</f>
        <v>1.9759100661096691</v>
      </c>
      <c r="D243" s="28">
        <v>1.9742826633851831</v>
      </c>
      <c r="E243" s="43">
        <v>1.4461997575648635</v>
      </c>
      <c r="F243" s="56">
        <v>1.3072033046266927</v>
      </c>
      <c r="G243" s="74">
        <v>1.982098898515344</v>
      </c>
      <c r="H243" s="89">
        <v>1.9943425052556061</v>
      </c>
      <c r="I243" s="101">
        <v>0.98404590099400158</v>
      </c>
      <c r="J243" s="119">
        <v>1.9856367322962121</v>
      </c>
      <c r="K243" s="136">
        <v>1.968153567074058</v>
      </c>
      <c r="L243" s="133">
        <f t="shared" si="18"/>
        <v>1.9541809292347572</v>
      </c>
    </row>
    <row r="244" spans="2:12" x14ac:dyDescent="0.25">
      <c r="B244" s="4">
        <v>5</v>
      </c>
      <c r="C244" s="12">
        <f>SUM(C181,C213)</f>
        <v>1.9786152585991283</v>
      </c>
      <c r="D244" s="32">
        <v>1.9728479815280322</v>
      </c>
      <c r="E244" s="47">
        <v>1.1980998047781537</v>
      </c>
      <c r="F244" s="63">
        <v>1.0698127691370607</v>
      </c>
      <c r="G244" s="78">
        <v>1.9757477537625565</v>
      </c>
      <c r="H244" s="93">
        <v>1.9901372700898579</v>
      </c>
      <c r="I244" s="108">
        <v>0.95956629403612681</v>
      </c>
      <c r="J244" s="123">
        <v>1.977682059892607</v>
      </c>
      <c r="K244" s="140">
        <v>1.949063429991934</v>
      </c>
      <c r="L244" s="140">
        <f t="shared" si="18"/>
        <v>1.9394864923071355</v>
      </c>
    </row>
    <row r="245" spans="2:12" x14ac:dyDescent="0.25">
      <c r="B245" s="4">
        <v>6</v>
      </c>
      <c r="C245" s="8">
        <f t="shared" si="19"/>
        <v>1.9656923464425582</v>
      </c>
      <c r="D245" s="28">
        <v>1.9421347262011324</v>
      </c>
      <c r="E245" s="43">
        <v>0.97563843728218469</v>
      </c>
      <c r="F245" s="59">
        <v>1.9334352903067256</v>
      </c>
      <c r="G245" s="71">
        <v>0</v>
      </c>
      <c r="H245" s="86">
        <v>0</v>
      </c>
      <c r="I245" s="101">
        <v>0.94924328578331141</v>
      </c>
      <c r="J245" s="116">
        <v>1.9658968584733159</v>
      </c>
      <c r="K245" s="133">
        <v>1.9106440161045488</v>
      </c>
      <c r="L245" s="133">
        <f t="shared" si="18"/>
        <v>1.9086096271093083</v>
      </c>
    </row>
    <row r="246" spans="2:12" x14ac:dyDescent="0.25">
      <c r="B246" s="4">
        <v>7</v>
      </c>
      <c r="C246" s="8">
        <f t="shared" si="19"/>
        <v>1.9553370701163502</v>
      </c>
      <c r="D246" s="28">
        <v>1.9264674940989781</v>
      </c>
      <c r="E246" s="43">
        <v>1.2301783040801753</v>
      </c>
      <c r="F246" s="56">
        <v>1.7495185099940795</v>
      </c>
      <c r="G246" s="71">
        <v>0</v>
      </c>
      <c r="H246" s="86">
        <v>0</v>
      </c>
      <c r="I246" s="101">
        <v>0.92737869225567959</v>
      </c>
      <c r="J246" s="116">
        <v>1.9410814360339166</v>
      </c>
      <c r="K246" s="133">
        <v>1.8957999399553964</v>
      </c>
      <c r="L246" s="133">
        <f t="shared" si="18"/>
        <v>1.8650238023527059</v>
      </c>
    </row>
    <row r="247" spans="2:12" x14ac:dyDescent="0.25">
      <c r="B247" s="4">
        <v>8</v>
      </c>
      <c r="C247" s="8">
        <f t="shared" si="19"/>
        <v>1.9422998378720693</v>
      </c>
      <c r="D247" s="28">
        <v>1.9160843649831452</v>
      </c>
      <c r="E247" s="43">
        <v>1.9490916559500642</v>
      </c>
      <c r="F247" s="56">
        <v>1.6928135755842972</v>
      </c>
      <c r="G247" s="71">
        <v>0</v>
      </c>
      <c r="H247" s="86">
        <v>0</v>
      </c>
      <c r="I247" s="101">
        <v>0.91716639186666749</v>
      </c>
      <c r="J247" s="116">
        <v>1.9281154887612151</v>
      </c>
      <c r="K247" s="133">
        <v>1.8901660130851947</v>
      </c>
      <c r="L247" s="133">
        <f t="shared" si="18"/>
        <v>1.7874429706582435</v>
      </c>
    </row>
    <row r="248" spans="2:12" x14ac:dyDescent="0.25">
      <c r="B248" s="4">
        <v>9</v>
      </c>
      <c r="C248" s="8">
        <f t="shared" si="19"/>
        <v>1.93978169515798</v>
      </c>
      <c r="D248" s="28">
        <v>1.8986097305166016</v>
      </c>
      <c r="E248" s="43">
        <v>1.8627430805485359</v>
      </c>
      <c r="F248" s="56">
        <v>1.7187713581685946</v>
      </c>
      <c r="G248" s="71">
        <v>0</v>
      </c>
      <c r="H248" s="86">
        <v>0</v>
      </c>
      <c r="I248" s="101">
        <v>0.91106481222817759</v>
      </c>
      <c r="J248" s="116">
        <v>0</v>
      </c>
      <c r="K248" s="133">
        <v>1.901683535059234</v>
      </c>
      <c r="L248" s="133">
        <f t="shared" si="18"/>
        <v>1.9254408571745947</v>
      </c>
    </row>
    <row r="249" spans="2:12" x14ac:dyDescent="0.25">
      <c r="B249" s="5">
        <v>10</v>
      </c>
      <c r="D249" s="22"/>
      <c r="E249" s="36"/>
      <c r="F249" s="54"/>
      <c r="G249" s="70"/>
      <c r="H249" s="85"/>
      <c r="I249" s="100"/>
      <c r="J249" s="115"/>
      <c r="K249" s="132"/>
    </row>
    <row r="250" spans="2:12" x14ac:dyDescent="0.25">
      <c r="B250" s="5">
        <v>11.5</v>
      </c>
      <c r="D250" s="22"/>
      <c r="E250" s="36"/>
      <c r="F250" s="54"/>
      <c r="G250" s="70"/>
      <c r="H250" s="85"/>
      <c r="I250" s="100"/>
      <c r="J250" s="115"/>
      <c r="K250" s="132"/>
    </row>
    <row r="251" spans="2:12" x14ac:dyDescent="0.25">
      <c r="B251" s="4">
        <v>13</v>
      </c>
      <c r="D251" s="22"/>
      <c r="E251" s="36"/>
      <c r="F251" s="54"/>
      <c r="G251" s="70"/>
      <c r="H251" s="85"/>
      <c r="I251" s="100"/>
      <c r="J251" s="115"/>
      <c r="K251" s="132"/>
    </row>
    <row r="252" spans="2:12" x14ac:dyDescent="0.25">
      <c r="B252" s="4">
        <v>14.5</v>
      </c>
      <c r="D252" s="22"/>
      <c r="E252" s="36"/>
      <c r="F252" s="54"/>
      <c r="G252" s="70"/>
      <c r="H252" s="85"/>
      <c r="I252" s="100"/>
      <c r="J252" s="115"/>
      <c r="K252" s="132"/>
    </row>
    <row r="253" spans="2:12" x14ac:dyDescent="0.25">
      <c r="B253" s="4">
        <v>16</v>
      </c>
      <c r="D253" s="22"/>
      <c r="E253" s="36"/>
      <c r="F253" s="54"/>
      <c r="G253" s="70"/>
      <c r="H253" s="85"/>
      <c r="I253" s="100"/>
      <c r="J253" s="115"/>
      <c r="K253" s="132"/>
    </row>
    <row r="254" spans="2:12" x14ac:dyDescent="0.25">
      <c r="B254" s="4">
        <v>17.5</v>
      </c>
      <c r="D254" s="22"/>
      <c r="E254" s="36"/>
      <c r="F254" s="54"/>
      <c r="G254" s="70"/>
      <c r="H254" s="85"/>
      <c r="I254" s="100"/>
      <c r="J254" s="115"/>
      <c r="K254" s="132"/>
    </row>
    <row r="255" spans="2:12" x14ac:dyDescent="0.25">
      <c r="B255" s="4">
        <v>19</v>
      </c>
      <c r="D255" s="22"/>
      <c r="E255" s="36"/>
      <c r="F255" s="54"/>
      <c r="G255" s="70"/>
      <c r="H255" s="85"/>
      <c r="I255" s="100"/>
      <c r="J255" s="115"/>
      <c r="K255" s="132"/>
    </row>
    <row r="256" spans="2:12" x14ac:dyDescent="0.25">
      <c r="B256" s="4">
        <v>20.5</v>
      </c>
      <c r="D256" s="22"/>
      <c r="E256" s="36"/>
      <c r="F256" s="54"/>
      <c r="G256" s="70"/>
      <c r="H256" s="85"/>
      <c r="I256" s="100"/>
      <c r="J256" s="115"/>
      <c r="K256" s="132"/>
    </row>
    <row r="257" spans="1:12" x14ac:dyDescent="0.25">
      <c r="B257" s="4">
        <v>22</v>
      </c>
      <c r="D257" s="22"/>
      <c r="E257" s="36"/>
      <c r="F257" s="54"/>
      <c r="G257" s="70"/>
      <c r="H257" s="85"/>
      <c r="I257" s="100"/>
      <c r="J257" s="115"/>
      <c r="K257" s="132"/>
    </row>
    <row r="258" spans="1:12" x14ac:dyDescent="0.25">
      <c r="B258" s="4">
        <v>23.5</v>
      </c>
      <c r="D258" s="22"/>
      <c r="E258" s="36"/>
      <c r="F258" s="54"/>
      <c r="G258" s="70"/>
      <c r="H258" s="85"/>
      <c r="I258" s="100"/>
      <c r="J258" s="115"/>
      <c r="K258" s="132"/>
    </row>
    <row r="259" spans="1:12" x14ac:dyDescent="0.25">
      <c r="B259" s="4">
        <v>25</v>
      </c>
      <c r="D259" s="22"/>
      <c r="E259" s="36"/>
      <c r="F259" s="54"/>
      <c r="G259" s="70"/>
      <c r="H259" s="85"/>
      <c r="I259" s="100"/>
      <c r="J259" s="115"/>
      <c r="K259" s="132"/>
    </row>
    <row r="260" spans="1:12" x14ac:dyDescent="0.25">
      <c r="B260" s="4">
        <v>27</v>
      </c>
      <c r="D260" s="22"/>
      <c r="E260" s="36"/>
      <c r="F260" s="54"/>
      <c r="G260" s="70"/>
      <c r="H260" s="85"/>
      <c r="I260" s="100"/>
      <c r="J260" s="115"/>
      <c r="K260" s="132"/>
    </row>
    <row r="261" spans="1:12" x14ac:dyDescent="0.25">
      <c r="B261" s="4">
        <v>29</v>
      </c>
      <c r="D261" s="22"/>
      <c r="E261" s="36"/>
      <c r="F261" s="54"/>
      <c r="G261" s="70"/>
      <c r="H261" s="85"/>
      <c r="I261" s="100"/>
      <c r="J261" s="115"/>
      <c r="K261" s="132"/>
    </row>
    <row r="262" spans="1:12" x14ac:dyDescent="0.25">
      <c r="B262" s="4">
        <v>31</v>
      </c>
      <c r="D262" s="22"/>
      <c r="E262" s="36"/>
      <c r="F262" s="54"/>
      <c r="G262" s="70"/>
      <c r="H262" s="85"/>
      <c r="I262" s="100"/>
      <c r="J262" s="115"/>
      <c r="K262" s="132"/>
    </row>
    <row r="263" spans="1:12" x14ac:dyDescent="0.25">
      <c r="B263" s="4">
        <v>33</v>
      </c>
      <c r="D263" s="22"/>
      <c r="E263" s="36"/>
      <c r="F263" s="54"/>
      <c r="G263" s="70"/>
      <c r="H263" s="85"/>
      <c r="I263" s="100"/>
      <c r="J263" s="115"/>
      <c r="K263" s="132"/>
    </row>
    <row r="264" spans="1:12" x14ac:dyDescent="0.25">
      <c r="B264" s="4">
        <v>35</v>
      </c>
      <c r="D264" s="22"/>
      <c r="E264" s="36"/>
      <c r="F264" s="54"/>
      <c r="G264" s="70"/>
      <c r="H264" s="85"/>
      <c r="I264" s="100"/>
      <c r="J264" s="115"/>
      <c r="K264" s="132"/>
    </row>
    <row r="265" spans="1:12" x14ac:dyDescent="0.25">
      <c r="B265" s="4">
        <v>37</v>
      </c>
      <c r="D265" s="22"/>
      <c r="E265" s="36"/>
      <c r="F265" s="54"/>
      <c r="G265" s="70"/>
      <c r="H265" s="85"/>
      <c r="I265" s="100"/>
      <c r="J265" s="115"/>
      <c r="K265" s="132"/>
    </row>
    <row r="266" spans="1:12" x14ac:dyDescent="0.25">
      <c r="B266" s="4">
        <v>39</v>
      </c>
      <c r="D266" s="22"/>
      <c r="E266" s="36"/>
      <c r="F266" s="54"/>
      <c r="G266" s="70"/>
      <c r="H266" s="85"/>
      <c r="I266" s="100"/>
      <c r="J266" s="115"/>
      <c r="K266" s="132"/>
    </row>
    <row r="267" spans="1:12" x14ac:dyDescent="0.25">
      <c r="B267" s="4">
        <v>41</v>
      </c>
      <c r="D267" s="22"/>
      <c r="E267" s="36"/>
      <c r="F267" s="54"/>
      <c r="G267" s="70"/>
      <c r="H267" s="85"/>
      <c r="I267" s="100"/>
      <c r="J267" s="115"/>
      <c r="K267" s="132"/>
    </row>
    <row r="268" spans="1:12" x14ac:dyDescent="0.25">
      <c r="B268" s="4">
        <v>43</v>
      </c>
      <c r="D268" s="22"/>
      <c r="E268" s="36"/>
      <c r="F268" s="54"/>
      <c r="G268" s="70"/>
      <c r="H268" s="85"/>
      <c r="I268" s="100"/>
      <c r="J268" s="115"/>
      <c r="K268" s="132"/>
    </row>
    <row r="269" spans="1:12" x14ac:dyDescent="0.25">
      <c r="B269" s="4">
        <v>45</v>
      </c>
      <c r="D269" s="22"/>
      <c r="E269" s="36"/>
      <c r="F269" s="54"/>
      <c r="G269" s="70"/>
      <c r="H269" s="85"/>
      <c r="I269" s="100"/>
      <c r="J269" s="115"/>
      <c r="K269" s="132"/>
    </row>
    <row r="270" spans="1:12" x14ac:dyDescent="0.25">
      <c r="A270" t="s">
        <v>15</v>
      </c>
      <c r="C270" s="14">
        <f>MAX(C239:C269)</f>
        <v>1.9786152585991283</v>
      </c>
      <c r="D270" s="22">
        <v>1.9742826633851831</v>
      </c>
      <c r="E270" s="36">
        <v>1.9490916559500642</v>
      </c>
      <c r="F270" s="54">
        <v>1.9334352903067256</v>
      </c>
      <c r="G270" s="70">
        <v>1.9833681414962681</v>
      </c>
      <c r="H270" s="85">
        <v>1.9943425052556061</v>
      </c>
      <c r="I270" s="100">
        <v>2</v>
      </c>
      <c r="J270" s="115">
        <v>1.9856367322962121</v>
      </c>
      <c r="K270" s="132">
        <v>1.968153567074058</v>
      </c>
      <c r="L270" s="132">
        <f t="shared" ref="L270" si="20">MAX(L239:L269)</f>
        <v>1.9573990672106867</v>
      </c>
    </row>
    <row r="271" spans="1:12" x14ac:dyDescent="0.25">
      <c r="A271" t="s">
        <v>18</v>
      </c>
      <c r="C271" s="14">
        <f>MATCH(C270,C240:C248,0)-1</f>
        <v>4</v>
      </c>
      <c r="D271" s="22">
        <v>3</v>
      </c>
      <c r="E271" s="36">
        <v>7</v>
      </c>
      <c r="F271" s="54">
        <v>5</v>
      </c>
      <c r="G271" s="70">
        <v>2</v>
      </c>
      <c r="H271" s="85">
        <v>3</v>
      </c>
      <c r="I271" s="100">
        <v>2</v>
      </c>
      <c r="J271" s="115">
        <v>3</v>
      </c>
      <c r="K271" s="132">
        <v>3</v>
      </c>
      <c r="L271" s="132">
        <f t="shared" ref="L271" si="21">MATCH(L270,L240:L248,0)-1</f>
        <v>2</v>
      </c>
    </row>
    <row r="272" spans="1:12" x14ac:dyDescent="0.25">
      <c r="H272" s="85"/>
      <c r="I272" s="100"/>
      <c r="J272" s="115"/>
    </row>
  </sheetData>
  <mergeCells count="19">
    <mergeCell ref="A20:B20"/>
    <mergeCell ref="A8:B8"/>
    <mergeCell ref="A16:B16"/>
    <mergeCell ref="A17:B17"/>
    <mergeCell ref="A18:B18"/>
    <mergeCell ref="A19:B19"/>
    <mergeCell ref="A14:B14"/>
    <mergeCell ref="A15:B15"/>
    <mergeCell ref="A9:B9"/>
    <mergeCell ref="A10:B10"/>
    <mergeCell ref="A11:B11"/>
    <mergeCell ref="A12:B12"/>
    <mergeCell ref="A13:B13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2016-07-29T20:20:11Z</dcterms:modified>
</cp:coreProperties>
</file>