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20" i="2" l="1"/>
  <c r="C54" i="2" l="1"/>
  <c r="C85" i="2" s="1"/>
  <c r="C116" i="2" s="1"/>
  <c r="C55" i="2"/>
  <c r="C86" i="2" s="1"/>
  <c r="C117" i="2" s="1"/>
  <c r="C56" i="2"/>
  <c r="C87" i="2" s="1"/>
  <c r="C118" i="2" s="1"/>
  <c r="C57" i="2"/>
  <c r="C88" i="2" s="1"/>
  <c r="C119" i="2" s="1"/>
  <c r="C58" i="2"/>
  <c r="C89" i="2" s="1"/>
  <c r="C120" i="2" s="1"/>
  <c r="C59" i="2"/>
  <c r="C90" i="2" s="1"/>
  <c r="C121" i="2" s="1"/>
  <c r="C60" i="2"/>
  <c r="C91" i="2" s="1"/>
  <c r="C122" i="2" s="1"/>
  <c r="C61" i="2"/>
  <c r="C92" i="2" s="1"/>
  <c r="C123" i="2" s="1"/>
  <c r="C62" i="2"/>
  <c r="C93" i="2" s="1"/>
  <c r="C124" i="2" s="1"/>
  <c r="C63" i="2"/>
  <c r="C94" i="2" s="1"/>
  <c r="C125" i="2" s="1"/>
  <c r="C64" i="2"/>
  <c r="C95" i="2" s="1"/>
  <c r="C126" i="2" s="1"/>
  <c r="C65" i="2"/>
  <c r="C96" i="2" s="1"/>
  <c r="C127" i="2" s="1"/>
  <c r="C66" i="2"/>
  <c r="C97" i="2" s="1"/>
  <c r="C128" i="2" s="1"/>
  <c r="C67" i="2"/>
  <c r="C98" i="2" s="1"/>
  <c r="C68" i="2"/>
  <c r="C99" i="2" s="1"/>
  <c r="C130" i="2" s="1"/>
  <c r="C69" i="2"/>
  <c r="C100" i="2" s="1"/>
  <c r="C131" i="2" s="1"/>
  <c r="C70" i="2"/>
  <c r="C101" i="2" s="1"/>
  <c r="C132" i="2" s="1"/>
  <c r="C71" i="2"/>
  <c r="C102" i="2" s="1"/>
  <c r="C133" i="2" s="1"/>
  <c r="C72" i="2"/>
  <c r="C103" i="2" s="1"/>
  <c r="C134" i="2" s="1"/>
  <c r="C73" i="2"/>
  <c r="C104" i="2" s="1"/>
  <c r="C135" i="2" s="1"/>
  <c r="C74" i="2"/>
  <c r="C105" i="2" s="1"/>
  <c r="C136" i="2" s="1"/>
  <c r="C75" i="2"/>
  <c r="C106" i="2" s="1"/>
  <c r="C137" i="2" s="1"/>
  <c r="C76" i="2"/>
  <c r="C107" i="2" s="1"/>
  <c r="C138" i="2" s="1"/>
  <c r="C77" i="2"/>
  <c r="C108" i="2" s="1"/>
  <c r="C139" i="2" s="1"/>
  <c r="C78" i="2"/>
  <c r="C109" i="2" s="1"/>
  <c r="C140" i="2" s="1"/>
  <c r="C79" i="2"/>
  <c r="C110" i="2" s="1"/>
  <c r="C141" i="2" s="1"/>
  <c r="C80" i="2"/>
  <c r="C111" i="2" s="1"/>
  <c r="C142" i="2" s="1"/>
  <c r="C81" i="2"/>
  <c r="C112" i="2" s="1"/>
  <c r="C143" i="2" s="1"/>
  <c r="C82" i="2"/>
  <c r="C113" i="2" s="1"/>
  <c r="C144" i="2" s="1"/>
  <c r="C53" i="2"/>
  <c r="C84" i="2" s="1"/>
  <c r="C115" i="2" s="1"/>
  <c r="C170" i="2" l="1"/>
  <c r="C158" i="2"/>
  <c r="C154" i="2"/>
  <c r="C169" i="2"/>
  <c r="C161" i="2"/>
  <c r="C153" i="2"/>
  <c r="C149" i="2"/>
  <c r="C172" i="2"/>
  <c r="C168" i="2"/>
  <c r="C164" i="2"/>
  <c r="C156" i="2"/>
  <c r="C152" i="2"/>
  <c r="C148" i="2"/>
  <c r="C166" i="2"/>
  <c r="C162" i="2"/>
  <c r="C150" i="2"/>
  <c r="C173" i="2"/>
  <c r="C165" i="2"/>
  <c r="C157" i="2"/>
  <c r="C171" i="2"/>
  <c r="C167" i="2"/>
  <c r="C163" i="2"/>
  <c r="C159" i="2"/>
  <c r="C155" i="2"/>
  <c r="C151" i="2"/>
  <c r="C147" i="2"/>
  <c r="C146" i="2"/>
  <c r="C16" i="2"/>
  <c r="C18" i="2" s="1"/>
  <c r="C17" i="2"/>
  <c r="C19" i="2" s="1"/>
  <c r="C15" i="2"/>
  <c r="C217" i="2"/>
  <c r="C213" i="2"/>
  <c r="C212" i="2"/>
  <c r="C185" i="2"/>
  <c r="C215" i="2"/>
  <c r="C211" i="2"/>
  <c r="C216" i="2"/>
  <c r="C214" i="2"/>
  <c r="C180" i="2"/>
  <c r="C179" i="2"/>
  <c r="C181" i="2"/>
  <c r="C182" i="2"/>
  <c r="C184" i="2"/>
  <c r="C183" i="2"/>
  <c r="C174" i="2"/>
  <c r="C11" i="2" l="1"/>
  <c r="C10" i="2"/>
  <c r="C14" i="2"/>
  <c r="C248" i="2"/>
  <c r="C242" i="2"/>
  <c r="C247" i="2"/>
  <c r="C243" i="2"/>
  <c r="C245" i="2"/>
  <c r="C246" i="2"/>
  <c r="C244" i="2"/>
  <c r="C9" i="2" l="1"/>
  <c r="C13" i="2" s="1"/>
  <c r="C270" i="2"/>
  <c r="C271" i="2" s="1"/>
  <c r="C12" i="2" l="1"/>
</calcChain>
</file>

<file path=xl/sharedStrings.xml><?xml version="1.0" encoding="utf-8"?>
<sst xmlns="http://schemas.openxmlformats.org/spreadsheetml/2006/main" count="43" uniqueCount="33">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</sst>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2" fillId="0" borderId="3" xfId="1" applyNumberFormat="1" applyBorder="1"/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2" fontId="0" fillId="2" borderId="5" xfId="0" applyNumberFormat="1" applyFill="1" applyBorder="1"/>
    <xf numFmtId="0" fontId="0" fillId="0" borderId="5" xfId="0" applyBorder="1"/>
    <xf numFmtId="164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2"/>
    <xf numFmtId="0" fontId="2" fillId="0" borderId="0" xfId="1" applyFont="1" applyFill="1" applyBorder="1" applyAlignment="1" applyProtection="1"/>
    <xf numFmtId="0" fontId="3" fillId="0" borderId="1" xfId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7" zoomScaleNormal="100" workbookViewId="0">
      <selection activeCell="E26" sqref="E26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1" t="s">
        <v>9</v>
      </c>
    </row>
    <row r="2" spans="1:3" ht="30.75" customHeight="1" x14ac:dyDescent="0.25">
      <c r="A2" s="25" t="s">
        <v>3</v>
      </c>
      <c r="B2" s="25"/>
      <c r="C2">
        <v>17875.075000000001</v>
      </c>
    </row>
    <row r="3" spans="1:3" x14ac:dyDescent="0.25">
      <c r="A3" s="25" t="s">
        <v>4</v>
      </c>
      <c r="B3" s="25"/>
      <c r="C3" s="24">
        <v>8553.9</v>
      </c>
    </row>
    <row r="4" spans="1:3" x14ac:dyDescent="0.25">
      <c r="A4" s="25" t="s">
        <v>5</v>
      </c>
      <c r="B4" s="25"/>
      <c r="C4" s="22">
        <v>2678.1</v>
      </c>
    </row>
    <row r="5" spans="1:3" x14ac:dyDescent="0.25">
      <c r="A5" s="25" t="s">
        <v>6</v>
      </c>
      <c r="B5" s="25"/>
      <c r="C5" s="11">
        <v>0.79610000000000003</v>
      </c>
    </row>
    <row r="6" spans="1:3" x14ac:dyDescent="0.25">
      <c r="A6" s="25" t="s">
        <v>7</v>
      </c>
      <c r="B6" s="25"/>
      <c r="C6" s="6">
        <v>1.0523687869528029</v>
      </c>
    </row>
    <row r="7" spans="1:3" x14ac:dyDescent="0.25">
      <c r="A7" s="25" t="s">
        <v>8</v>
      </c>
      <c r="B7" s="25"/>
      <c r="C7" s="7">
        <v>60</v>
      </c>
    </row>
    <row r="8" spans="1:3" ht="30" x14ac:dyDescent="0.25">
      <c r="A8" s="3" t="s">
        <v>0</v>
      </c>
      <c r="B8" s="2" t="s">
        <v>1</v>
      </c>
      <c r="C8" s="2" t="s">
        <v>2</v>
      </c>
    </row>
    <row r="9" spans="1:3" x14ac:dyDescent="0.25">
      <c r="B9" s="4">
        <v>1</v>
      </c>
      <c r="C9" s="23">
        <v>34232.9</v>
      </c>
    </row>
    <row r="10" spans="1:3" x14ac:dyDescent="0.25">
      <c r="B10" s="4">
        <v>2</v>
      </c>
      <c r="C10" s="23">
        <v>8570.1</v>
      </c>
    </row>
    <row r="11" spans="1:3" x14ac:dyDescent="0.25">
      <c r="B11" s="4">
        <v>3</v>
      </c>
      <c r="C11" s="23">
        <v>3597.7</v>
      </c>
    </row>
    <row r="12" spans="1:3" x14ac:dyDescent="0.25">
      <c r="B12" s="5">
        <v>4</v>
      </c>
      <c r="C12" s="23">
        <v>1831.7</v>
      </c>
    </row>
    <row r="13" spans="1:3" x14ac:dyDescent="0.25">
      <c r="B13" s="4">
        <v>5</v>
      </c>
      <c r="C13" s="23">
        <v>1185.5</v>
      </c>
    </row>
    <row r="14" spans="1:3" x14ac:dyDescent="0.25">
      <c r="B14" s="4">
        <v>6</v>
      </c>
      <c r="C14" s="23">
        <v>917.1</v>
      </c>
    </row>
    <row r="15" spans="1:3" x14ac:dyDescent="0.25">
      <c r="B15" s="4">
        <v>7</v>
      </c>
      <c r="C15" s="23">
        <v>680.2</v>
      </c>
    </row>
    <row r="16" spans="1:3" x14ac:dyDescent="0.25">
      <c r="B16" s="4">
        <v>8</v>
      </c>
      <c r="C16" s="23">
        <v>505.8</v>
      </c>
    </row>
    <row r="17" spans="2:3" x14ac:dyDescent="0.25">
      <c r="B17" s="4">
        <v>9</v>
      </c>
      <c r="C17" s="23">
        <v>426.3</v>
      </c>
    </row>
    <row r="18" spans="2:3" x14ac:dyDescent="0.25">
      <c r="B18" s="5">
        <v>10</v>
      </c>
      <c r="C18" s="23">
        <v>342.3</v>
      </c>
    </row>
    <row r="19" spans="2:3" x14ac:dyDescent="0.25">
      <c r="B19" s="5">
        <v>11.5</v>
      </c>
      <c r="C19" s="23">
        <v>297</v>
      </c>
    </row>
    <row r="20" spans="2:3" x14ac:dyDescent="0.25">
      <c r="B20" s="4">
        <v>13</v>
      </c>
      <c r="C20" s="23">
        <v>284.60000000000002</v>
      </c>
    </row>
    <row r="21" spans="2:3" x14ac:dyDescent="0.25">
      <c r="B21" s="4">
        <v>14.5</v>
      </c>
      <c r="C21" s="23">
        <v>231.6</v>
      </c>
    </row>
    <row r="22" spans="2:3" x14ac:dyDescent="0.25">
      <c r="B22" s="4">
        <v>16</v>
      </c>
      <c r="C22" s="23">
        <v>235.7</v>
      </c>
    </row>
    <row r="23" spans="2:3" x14ac:dyDescent="0.25">
      <c r="B23" s="4">
        <v>17.5</v>
      </c>
      <c r="C23" s="23"/>
    </row>
    <row r="24" spans="2:3" x14ac:dyDescent="0.25">
      <c r="B24" s="4">
        <v>19</v>
      </c>
      <c r="C24" s="23">
        <v>150.4</v>
      </c>
    </row>
    <row r="25" spans="2:3" x14ac:dyDescent="0.25">
      <c r="B25" s="4">
        <v>20.5</v>
      </c>
      <c r="C25" s="23">
        <v>155.4</v>
      </c>
    </row>
    <row r="26" spans="2:3" x14ac:dyDescent="0.25">
      <c r="B26" s="4">
        <v>22</v>
      </c>
      <c r="C26" s="23">
        <v>116.6</v>
      </c>
    </row>
    <row r="27" spans="2:3" x14ac:dyDescent="0.25">
      <c r="B27" s="4">
        <v>23.5</v>
      </c>
      <c r="C27" s="23">
        <v>136.19999999999999</v>
      </c>
    </row>
    <row r="28" spans="2:3" x14ac:dyDescent="0.25">
      <c r="B28" s="4">
        <v>25</v>
      </c>
      <c r="C28" s="23">
        <v>139.30000000000001</v>
      </c>
    </row>
    <row r="29" spans="2:3" x14ac:dyDescent="0.25">
      <c r="B29" s="4">
        <v>27</v>
      </c>
      <c r="C29" s="23">
        <v>153.1</v>
      </c>
    </row>
    <row r="30" spans="2:3" x14ac:dyDescent="0.25">
      <c r="B30" s="4">
        <v>29</v>
      </c>
      <c r="C30" s="23">
        <v>97.4</v>
      </c>
    </row>
    <row r="31" spans="2:3" x14ac:dyDescent="0.25">
      <c r="B31" s="4">
        <v>31</v>
      </c>
      <c r="C31" s="23">
        <v>149.5</v>
      </c>
    </row>
    <row r="32" spans="2:3" x14ac:dyDescent="0.25">
      <c r="B32" s="4">
        <v>33</v>
      </c>
      <c r="C32" s="23">
        <v>113.3</v>
      </c>
    </row>
    <row r="33" spans="2:3" x14ac:dyDescent="0.25">
      <c r="B33" s="4">
        <v>35</v>
      </c>
      <c r="C33" s="23">
        <v>72.099999999999994</v>
      </c>
    </row>
    <row r="34" spans="2:3" x14ac:dyDescent="0.25">
      <c r="B34" s="4">
        <v>37</v>
      </c>
      <c r="C34" s="23">
        <v>105.7</v>
      </c>
    </row>
    <row r="35" spans="2:3" x14ac:dyDescent="0.25">
      <c r="B35" s="4">
        <v>39</v>
      </c>
      <c r="C35" s="23">
        <v>96.9</v>
      </c>
    </row>
    <row r="36" spans="2:3" x14ac:dyDescent="0.25">
      <c r="B36" s="4">
        <v>41</v>
      </c>
      <c r="C36" s="23">
        <v>59.5</v>
      </c>
    </row>
    <row r="37" spans="2:3" x14ac:dyDescent="0.25">
      <c r="B37" s="4">
        <v>43</v>
      </c>
      <c r="C37" s="23">
        <v>68.400000000000006</v>
      </c>
    </row>
    <row r="38" spans="2:3" x14ac:dyDescent="0.25">
      <c r="B38" s="4">
        <v>45</v>
      </c>
      <c r="C38" s="23">
        <v>86.3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71"/>
  <sheetViews>
    <sheetView tabSelected="1" topLeftCell="A145" zoomScale="70" zoomScaleNormal="70" workbookViewId="0">
      <selection activeCell="G170" sqref="G170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1" t="s">
        <v>9</v>
      </c>
    </row>
    <row r="2" spans="1:14" x14ac:dyDescent="0.25">
      <c r="A2" s="25" t="s">
        <v>3</v>
      </c>
      <c r="B2" s="25"/>
      <c r="C2">
        <v>17875.075000000001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25" t="s">
        <v>4</v>
      </c>
      <c r="B3" s="25"/>
      <c r="C3" s="24">
        <v>8553.9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25" t="s">
        <v>5</v>
      </c>
      <c r="B4" s="25"/>
      <c r="C4" s="22">
        <v>2678.1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25" t="s">
        <v>6</v>
      </c>
      <c r="B5" s="25"/>
      <c r="C5" s="11">
        <v>0.79610000000000003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14" x14ac:dyDescent="0.25">
      <c r="A6" s="25" t="s">
        <v>7</v>
      </c>
      <c r="B6" s="25"/>
      <c r="C6" s="6">
        <v>1.0523687869528029</v>
      </c>
    </row>
    <row r="7" spans="1:14" x14ac:dyDescent="0.25">
      <c r="A7" s="25" t="s">
        <v>8</v>
      </c>
      <c r="B7" s="25"/>
      <c r="C7" s="7">
        <v>60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27" t="s">
        <v>32</v>
      </c>
      <c r="B8" s="27"/>
      <c r="C8" s="18">
        <v>45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28" t="s">
        <v>20</v>
      </c>
      <c r="B9" s="28"/>
      <c r="C9">
        <f>C10+C11</f>
        <v>2.202925701370078</v>
      </c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25">
      <c r="A10" s="26" t="s">
        <v>21</v>
      </c>
      <c r="B10" s="26"/>
      <c r="C10">
        <f>60*C19/(C2*(1-EXP(-1*C18*60)))</f>
        <v>1.456823163762176</v>
      </c>
      <c r="D10" s="19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x14ac:dyDescent="0.25">
      <c r="A11" s="26" t="s">
        <v>22</v>
      </c>
      <c r="B11" s="26"/>
      <c r="C11">
        <f>60*(C20-(C19/C18)*EXP(-1*C18*C8))/C2/C7</f>
        <v>0.74610253760790213</v>
      </c>
      <c r="D11" s="19"/>
      <c r="E11" s="18"/>
      <c r="F11" s="21"/>
      <c r="G11" s="21"/>
      <c r="H11" s="21"/>
      <c r="I11" s="21"/>
      <c r="J11" s="21"/>
      <c r="K11" s="18"/>
      <c r="L11" s="18"/>
      <c r="M11" s="18"/>
      <c r="N11" s="18"/>
    </row>
    <row r="12" spans="1:14" x14ac:dyDescent="0.25">
      <c r="A12" s="26" t="s">
        <v>23</v>
      </c>
      <c r="B12" s="26"/>
      <c r="C12">
        <f>C10/C9</f>
        <v>0.66131289078706823</v>
      </c>
      <c r="D12" s="19"/>
      <c r="E12" s="18"/>
      <c r="I12" s="20"/>
      <c r="J12" s="20"/>
      <c r="K12" s="18"/>
      <c r="L12" s="18"/>
      <c r="M12" s="18"/>
      <c r="N12" s="18"/>
    </row>
    <row r="13" spans="1:14" x14ac:dyDescent="0.25">
      <c r="A13" s="26" t="s">
        <v>24</v>
      </c>
      <c r="B13" s="26"/>
      <c r="C13">
        <f>C9*C14/(3*0.693)</f>
        <v>14.142299706867469</v>
      </c>
      <c r="D13" s="19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26" t="s">
        <v>25</v>
      </c>
      <c r="B14" s="26"/>
      <c r="C14" s="19">
        <f>0.693/C18</f>
        <v>13.346723891909477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26" t="s">
        <v>26</v>
      </c>
      <c r="B15" s="26"/>
      <c r="C15">
        <f>RSQ(C125:C144,B125:B144)</f>
        <v>0.88987387599681278</v>
      </c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26" t="s">
        <v>27</v>
      </c>
      <c r="B16" s="26"/>
      <c r="C16" s="19">
        <f>SLOPE(C125:C144,B125:B144)</f>
        <v>-2.2545746547266956E-2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26" t="s">
        <v>28</v>
      </c>
      <c r="B17" s="26"/>
      <c r="C17" s="19">
        <f>INTERCEPT(C125:C144,B125:B144)</f>
        <v>2.6177968556144133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26" t="s">
        <v>29</v>
      </c>
      <c r="B18" s="26"/>
      <c r="C18" s="19">
        <f>ABS(C16)*2.303</f>
        <v>5.1922854298355796E-2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26" t="s">
        <v>30</v>
      </c>
      <c r="B19" s="26"/>
      <c r="C19" s="19">
        <f>10^C17</f>
        <v>414.75999026739009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26" t="s">
        <v>31</v>
      </c>
      <c r="B20" s="26"/>
      <c r="C20" s="19">
        <f>(C3+C4)/C5</f>
        <v>14108.780303981912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45" x14ac:dyDescent="0.25">
      <c r="A21" s="3" t="s">
        <v>0</v>
      </c>
      <c r="B21" s="8" t="s">
        <v>1</v>
      </c>
      <c r="C21" s="8" t="s">
        <v>2</v>
      </c>
    </row>
    <row r="22" spans="1:14" x14ac:dyDescent="0.25">
      <c r="B22" s="4">
        <v>1</v>
      </c>
      <c r="C22" s="23">
        <v>34232.9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5">
      <c r="B23" s="4">
        <v>2</v>
      </c>
      <c r="C23" s="23">
        <v>8570.1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B24" s="4">
        <v>3</v>
      </c>
      <c r="C24" s="23">
        <v>3597.7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B25" s="5">
        <v>4</v>
      </c>
      <c r="C25" s="23">
        <v>1831.7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B26" s="4">
        <v>5</v>
      </c>
      <c r="C26" s="23">
        <v>1185.5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5">
      <c r="B27" s="4">
        <v>6</v>
      </c>
      <c r="C27" s="23">
        <v>917.1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5">
      <c r="B28" s="4">
        <v>7</v>
      </c>
      <c r="C28" s="23">
        <v>680.2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B29" s="4">
        <v>8</v>
      </c>
      <c r="C29" s="23">
        <v>505.8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5">
      <c r="B30" s="4">
        <v>9</v>
      </c>
      <c r="C30" s="23">
        <v>426.3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B31" s="5">
        <v>10</v>
      </c>
      <c r="C31" s="23">
        <v>342.3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B32" s="5">
        <v>11.5</v>
      </c>
      <c r="C32" s="23">
        <v>297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4">
        <v>13</v>
      </c>
      <c r="C33" s="23">
        <v>284.60000000000002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4">
        <v>14.5</v>
      </c>
      <c r="C34" s="23">
        <v>231.6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4">
        <v>16</v>
      </c>
      <c r="C35" s="23">
        <v>235.7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4">
        <v>17.5</v>
      </c>
      <c r="C36" s="2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4">
        <v>19</v>
      </c>
      <c r="C37" s="23">
        <v>150.4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4">
        <v>20.5</v>
      </c>
      <c r="C38" s="23">
        <v>155.4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4">
        <v>22</v>
      </c>
      <c r="C39" s="23">
        <v>116.6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4">
        <v>23.5</v>
      </c>
      <c r="C40" s="23">
        <v>136.19999999999999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4">
        <v>25</v>
      </c>
      <c r="C41" s="23">
        <v>139.30000000000001</v>
      </c>
      <c r="D41" s="9"/>
      <c r="E41" s="9"/>
      <c r="F41" s="9"/>
      <c r="G41" s="9"/>
      <c r="H41" s="9"/>
      <c r="I41" s="9"/>
      <c r="J41" s="9"/>
      <c r="K41" s="9"/>
      <c r="M41" s="9"/>
      <c r="N41" s="9"/>
    </row>
    <row r="42" spans="2:14" x14ac:dyDescent="0.25">
      <c r="B42" s="4">
        <v>27</v>
      </c>
      <c r="C42" s="23">
        <v>153.1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4">
        <v>29</v>
      </c>
      <c r="C43" s="23">
        <v>97.4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4">
        <v>31</v>
      </c>
      <c r="C44" s="23">
        <v>149.5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4">
        <v>33</v>
      </c>
      <c r="C45" s="23">
        <v>113.3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4">
        <v>35</v>
      </c>
      <c r="C46" s="23">
        <v>72.099999999999994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4">
        <v>37</v>
      </c>
      <c r="C47" s="23">
        <v>105.7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4">
        <v>39</v>
      </c>
      <c r="C48" s="23">
        <v>96.9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5">
      <c r="B49" s="4">
        <v>41</v>
      </c>
      <c r="C49" s="23">
        <v>59.5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B50" s="4">
        <v>43</v>
      </c>
      <c r="C50" s="23">
        <v>68.400000000000006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B51" s="4">
        <v>45</v>
      </c>
      <c r="C51" s="23">
        <v>86.3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t="s">
        <v>11</v>
      </c>
      <c r="B52" s="4">
        <v>0</v>
      </c>
    </row>
    <row r="53" spans="1:14" x14ac:dyDescent="0.25">
      <c r="B53" s="4">
        <v>1</v>
      </c>
      <c r="C53">
        <f>C22*C$6</f>
        <v>36025.635446876608</v>
      </c>
    </row>
    <row r="54" spans="1:14" x14ac:dyDescent="0.25">
      <c r="B54" s="4">
        <v>2</v>
      </c>
      <c r="C54">
        <f t="shared" ref="C54:C82" si="0">C23*C$6</f>
        <v>9018.9057410642163</v>
      </c>
    </row>
    <row r="55" spans="1:14" x14ac:dyDescent="0.25">
      <c r="B55" s="4">
        <v>3</v>
      </c>
      <c r="C55">
        <f t="shared" si="0"/>
        <v>3786.1071848200986</v>
      </c>
    </row>
    <row r="56" spans="1:14" x14ac:dyDescent="0.25">
      <c r="B56" s="5">
        <v>4</v>
      </c>
      <c r="C56">
        <f t="shared" si="0"/>
        <v>1927.623907061449</v>
      </c>
    </row>
    <row r="57" spans="1:14" x14ac:dyDescent="0.25">
      <c r="B57" s="4">
        <v>5</v>
      </c>
      <c r="C57">
        <f t="shared" si="0"/>
        <v>1247.5831969325479</v>
      </c>
    </row>
    <row r="58" spans="1:14" x14ac:dyDescent="0.25">
      <c r="B58" s="4">
        <v>6</v>
      </c>
      <c r="C58">
        <f t="shared" si="0"/>
        <v>965.12741451441559</v>
      </c>
    </row>
    <row r="59" spans="1:14" x14ac:dyDescent="0.25">
      <c r="B59" s="4">
        <v>7</v>
      </c>
      <c r="C59">
        <f t="shared" si="0"/>
        <v>715.82124888529654</v>
      </c>
    </row>
    <row r="60" spans="1:14" x14ac:dyDescent="0.25">
      <c r="B60" s="4">
        <v>8</v>
      </c>
      <c r="C60">
        <f t="shared" si="0"/>
        <v>532.28813244072774</v>
      </c>
    </row>
    <row r="61" spans="1:14" x14ac:dyDescent="0.25">
      <c r="B61" s="4">
        <v>9</v>
      </c>
      <c r="C61">
        <f t="shared" si="0"/>
        <v>448.62481387797988</v>
      </c>
    </row>
    <row r="62" spans="1:14" x14ac:dyDescent="0.25">
      <c r="B62" s="5">
        <v>10</v>
      </c>
      <c r="C62">
        <f t="shared" si="0"/>
        <v>360.22583577394443</v>
      </c>
    </row>
    <row r="63" spans="1:14" x14ac:dyDescent="0.25">
      <c r="B63" s="5">
        <v>11.5</v>
      </c>
      <c r="C63">
        <f t="shared" si="0"/>
        <v>312.55352972498247</v>
      </c>
    </row>
    <row r="64" spans="1:14" x14ac:dyDescent="0.25">
      <c r="B64" s="4">
        <v>13</v>
      </c>
      <c r="C64">
        <f t="shared" si="0"/>
        <v>299.50415676676772</v>
      </c>
    </row>
    <row r="65" spans="2:3" x14ac:dyDescent="0.25">
      <c r="B65" s="4">
        <v>14.5</v>
      </c>
      <c r="C65">
        <f t="shared" si="0"/>
        <v>243.72861105826914</v>
      </c>
    </row>
    <row r="66" spans="2:3" x14ac:dyDescent="0.25">
      <c r="B66" s="4">
        <v>16</v>
      </c>
      <c r="C66">
        <f t="shared" si="0"/>
        <v>248.04332308477564</v>
      </c>
    </row>
    <row r="67" spans="2:3" x14ac:dyDescent="0.25">
      <c r="B67" s="4">
        <v>17.5</v>
      </c>
      <c r="C67">
        <f t="shared" si="0"/>
        <v>0</v>
      </c>
    </row>
    <row r="68" spans="2:3" x14ac:dyDescent="0.25">
      <c r="B68" s="4">
        <v>19</v>
      </c>
      <c r="C68">
        <f t="shared" si="0"/>
        <v>158.27626555770155</v>
      </c>
    </row>
    <row r="69" spans="2:3" x14ac:dyDescent="0.25">
      <c r="B69" s="4">
        <v>20.5</v>
      </c>
      <c r="C69">
        <f t="shared" si="0"/>
        <v>163.53810949246557</v>
      </c>
    </row>
    <row r="70" spans="2:3" x14ac:dyDescent="0.25">
      <c r="B70" s="4">
        <v>22</v>
      </c>
      <c r="C70">
        <f t="shared" si="0"/>
        <v>122.70620055869681</v>
      </c>
    </row>
    <row r="71" spans="2:3" x14ac:dyDescent="0.25">
      <c r="B71" s="4">
        <v>23.5</v>
      </c>
      <c r="C71">
        <f t="shared" si="0"/>
        <v>143.33262878297174</v>
      </c>
    </row>
    <row r="72" spans="2:3" x14ac:dyDescent="0.25">
      <c r="B72" s="4">
        <v>25</v>
      </c>
      <c r="C72">
        <f t="shared" si="0"/>
        <v>146.59497202252547</v>
      </c>
    </row>
    <row r="73" spans="2:3" x14ac:dyDescent="0.25">
      <c r="B73" s="4">
        <v>27</v>
      </c>
      <c r="C73">
        <f t="shared" si="0"/>
        <v>161.1176612824741</v>
      </c>
    </row>
    <row r="74" spans="2:3" x14ac:dyDescent="0.25">
      <c r="B74" s="4">
        <v>29</v>
      </c>
      <c r="C74">
        <f t="shared" si="0"/>
        <v>102.50071984920301</v>
      </c>
    </row>
    <row r="75" spans="2:3" x14ac:dyDescent="0.25">
      <c r="B75" s="4">
        <v>31</v>
      </c>
      <c r="C75">
        <f t="shared" si="0"/>
        <v>157.32913364944403</v>
      </c>
    </row>
    <row r="76" spans="2:3" x14ac:dyDescent="0.25">
      <c r="B76" s="4">
        <v>33</v>
      </c>
      <c r="C76">
        <f t="shared" si="0"/>
        <v>119.23338356175256</v>
      </c>
    </row>
    <row r="77" spans="2:3" x14ac:dyDescent="0.25">
      <c r="B77" s="4">
        <v>35</v>
      </c>
      <c r="C77">
        <f t="shared" si="0"/>
        <v>75.875789539297088</v>
      </c>
    </row>
    <row r="78" spans="2:3" x14ac:dyDescent="0.25">
      <c r="B78" s="4">
        <v>37</v>
      </c>
      <c r="C78">
        <f t="shared" si="0"/>
        <v>111.23538078091127</v>
      </c>
    </row>
    <row r="79" spans="2:3" x14ac:dyDescent="0.25">
      <c r="B79" s="4">
        <v>39</v>
      </c>
      <c r="C79">
        <f t="shared" si="0"/>
        <v>101.97453545572661</v>
      </c>
    </row>
    <row r="80" spans="2:3" x14ac:dyDescent="0.25">
      <c r="B80" s="4">
        <v>41</v>
      </c>
      <c r="C80">
        <f t="shared" si="0"/>
        <v>62.615942823691775</v>
      </c>
    </row>
    <row r="81" spans="1:3" x14ac:dyDescent="0.25">
      <c r="B81" s="4">
        <v>43</v>
      </c>
      <c r="C81">
        <f t="shared" si="0"/>
        <v>71.982025027571723</v>
      </c>
    </row>
    <row r="82" spans="1:3" x14ac:dyDescent="0.25">
      <c r="B82" s="4">
        <v>45</v>
      </c>
      <c r="C82">
        <f t="shared" si="0"/>
        <v>90.819426314026884</v>
      </c>
    </row>
    <row r="83" spans="1:3" x14ac:dyDescent="0.25">
      <c r="A83" t="s">
        <v>10</v>
      </c>
      <c r="B83" s="4">
        <v>0</v>
      </c>
    </row>
    <row r="84" spans="1:3" x14ac:dyDescent="0.25">
      <c r="B84" s="4">
        <v>1</v>
      </c>
      <c r="C84">
        <f>C53/C$5/($B53-$B52)</f>
        <v>45252.650982133659</v>
      </c>
    </row>
    <row r="85" spans="1:3" x14ac:dyDescent="0.25">
      <c r="B85" s="4">
        <v>2</v>
      </c>
      <c r="C85">
        <f t="shared" ref="C85:C113" si="1">C54/C$5/($B54-$B53)</f>
        <v>11328.860370637125</v>
      </c>
    </row>
    <row r="86" spans="1:3" x14ac:dyDescent="0.25">
      <c r="B86" s="4">
        <v>3</v>
      </c>
      <c r="C86">
        <f t="shared" si="1"/>
        <v>4755.8185966839574</v>
      </c>
    </row>
    <row r="87" spans="1:3" x14ac:dyDescent="0.25">
      <c r="B87" s="5">
        <v>4</v>
      </c>
      <c r="C87">
        <f t="shared" si="1"/>
        <v>2421.3338865236137</v>
      </c>
    </row>
    <row r="88" spans="1:3" x14ac:dyDescent="0.25">
      <c r="B88" s="4">
        <v>5</v>
      </c>
      <c r="C88">
        <f t="shared" si="1"/>
        <v>1567.1186998273431</v>
      </c>
    </row>
    <row r="89" spans="1:3" x14ac:dyDescent="0.25">
      <c r="B89" s="4">
        <v>6</v>
      </c>
      <c r="C89">
        <f t="shared" si="1"/>
        <v>1212.3193248516714</v>
      </c>
    </row>
    <row r="90" spans="1:3" x14ac:dyDescent="0.25">
      <c r="B90" s="4">
        <v>7</v>
      </c>
      <c r="C90">
        <f t="shared" si="1"/>
        <v>899.15996594058095</v>
      </c>
    </row>
    <row r="91" spans="1:3" x14ac:dyDescent="0.25">
      <c r="B91" s="4">
        <v>8</v>
      </c>
      <c r="C91">
        <f t="shared" si="1"/>
        <v>668.61968652270787</v>
      </c>
    </row>
    <row r="92" spans="1:3" x14ac:dyDescent="0.25">
      <c r="B92" s="4">
        <v>9</v>
      </c>
      <c r="C92">
        <f t="shared" si="1"/>
        <v>563.52821740733555</v>
      </c>
    </row>
    <row r="93" spans="1:3" x14ac:dyDescent="0.25">
      <c r="B93" s="5">
        <v>10</v>
      </c>
      <c r="C93">
        <f t="shared" si="1"/>
        <v>452.48817456845171</v>
      </c>
    </row>
    <row r="94" spans="1:3" x14ac:dyDescent="0.25">
      <c r="B94" s="5">
        <v>11.5</v>
      </c>
      <c r="C94">
        <f t="shared" si="1"/>
        <v>261.73724383451196</v>
      </c>
    </row>
    <row r="95" spans="1:3" x14ac:dyDescent="0.25">
      <c r="B95" s="4">
        <v>13</v>
      </c>
      <c r="C95">
        <f t="shared" si="1"/>
        <v>250.80949358687576</v>
      </c>
    </row>
    <row r="96" spans="1:3" x14ac:dyDescent="0.25">
      <c r="B96" s="4">
        <v>14.5</v>
      </c>
      <c r="C96">
        <f t="shared" si="1"/>
        <v>204.10217398004366</v>
      </c>
    </row>
    <row r="97" spans="2:3" x14ac:dyDescent="0.25">
      <c r="B97" s="4">
        <v>16</v>
      </c>
      <c r="C97">
        <f t="shared" si="1"/>
        <v>207.71538172321368</v>
      </c>
    </row>
    <row r="98" spans="2:3" x14ac:dyDescent="0.25">
      <c r="B98" s="4">
        <v>17.5</v>
      </c>
      <c r="C98">
        <f t="shared" si="1"/>
        <v>0</v>
      </c>
    </row>
    <row r="99" spans="2:3" x14ac:dyDescent="0.25">
      <c r="B99" s="4">
        <v>19</v>
      </c>
      <c r="C99">
        <f t="shared" si="1"/>
        <v>132.54303526165185</v>
      </c>
    </row>
    <row r="100" spans="2:3" x14ac:dyDescent="0.25">
      <c r="B100" s="4">
        <v>20.5</v>
      </c>
      <c r="C100">
        <f t="shared" si="1"/>
        <v>136.94938616795676</v>
      </c>
    </row>
    <row r="101" spans="2:3" x14ac:dyDescent="0.25">
      <c r="B101" s="4">
        <v>22</v>
      </c>
      <c r="C101">
        <f t="shared" si="1"/>
        <v>102.75610313503061</v>
      </c>
    </row>
    <row r="102" spans="2:3" x14ac:dyDescent="0.25">
      <c r="B102" s="4">
        <v>23.5</v>
      </c>
      <c r="C102">
        <f t="shared" si="1"/>
        <v>120.02899868774587</v>
      </c>
    </row>
    <row r="103" spans="2:3" x14ac:dyDescent="0.25">
      <c r="B103" s="4">
        <v>25</v>
      </c>
      <c r="C103">
        <f t="shared" si="1"/>
        <v>122.76093624965495</v>
      </c>
    </row>
    <row r="104" spans="2:3" x14ac:dyDescent="0.25">
      <c r="B104" s="4">
        <v>27</v>
      </c>
      <c r="C104">
        <f t="shared" si="1"/>
        <v>101.19184856329237</v>
      </c>
    </row>
    <row r="105" spans="2:3" x14ac:dyDescent="0.25">
      <c r="B105" s="4">
        <v>29</v>
      </c>
      <c r="C105">
        <f t="shared" si="1"/>
        <v>64.376786741114813</v>
      </c>
    </row>
    <row r="106" spans="2:3" x14ac:dyDescent="0.25">
      <c r="B106" s="4">
        <v>31</v>
      </c>
      <c r="C106">
        <f t="shared" si="1"/>
        <v>98.812419073887725</v>
      </c>
    </row>
    <row r="107" spans="2:3" x14ac:dyDescent="0.25">
      <c r="B107" s="4">
        <v>33</v>
      </c>
      <c r="C107">
        <f t="shared" si="1"/>
        <v>74.885933652652028</v>
      </c>
    </row>
    <row r="108" spans="2:3" x14ac:dyDescent="0.25">
      <c r="B108" s="4">
        <v>35</v>
      </c>
      <c r="C108">
        <f t="shared" si="1"/>
        <v>47.654685051687657</v>
      </c>
    </row>
    <row r="109" spans="2:3" x14ac:dyDescent="0.25">
      <c r="B109" s="4">
        <v>37</v>
      </c>
      <c r="C109">
        <f t="shared" si="1"/>
        <v>69.862693619464437</v>
      </c>
    </row>
    <row r="110" spans="2:3" x14ac:dyDescent="0.25">
      <c r="B110" s="4">
        <v>39</v>
      </c>
      <c r="C110">
        <f t="shared" si="1"/>
        <v>64.046310423141946</v>
      </c>
    </row>
    <row r="111" spans="2:3" x14ac:dyDescent="0.25">
      <c r="B111" s="4">
        <v>41</v>
      </c>
      <c r="C111">
        <f t="shared" si="1"/>
        <v>39.326681838771371</v>
      </c>
    </row>
    <row r="112" spans="2:3" x14ac:dyDescent="0.25">
      <c r="B112" s="4">
        <v>43</v>
      </c>
      <c r="C112">
        <f t="shared" si="1"/>
        <v>45.209160298688431</v>
      </c>
    </row>
    <row r="113" spans="1:3" x14ac:dyDescent="0.25">
      <c r="B113" s="4">
        <v>45</v>
      </c>
      <c r="C113">
        <f t="shared" si="1"/>
        <v>57.04021248211712</v>
      </c>
    </row>
    <row r="114" spans="1:3" x14ac:dyDescent="0.25">
      <c r="A114" t="s">
        <v>12</v>
      </c>
      <c r="B114" s="4">
        <v>0</v>
      </c>
    </row>
    <row r="115" spans="1:3" x14ac:dyDescent="0.25">
      <c r="B115" s="4">
        <v>1</v>
      </c>
      <c r="C115">
        <f>LOG10(C84)</f>
        <v>4.6556440260426317</v>
      </c>
    </row>
    <row r="116" spans="1:3" x14ac:dyDescent="0.25">
      <c r="B116" s="4">
        <v>2</v>
      </c>
      <c r="C116">
        <f t="shared" ref="C116:C144" si="2">LOG10(C85)</f>
        <v>4.0541862241055053</v>
      </c>
    </row>
    <row r="117" spans="1:3" x14ac:dyDescent="0.25">
      <c r="B117" s="4">
        <v>3</v>
      </c>
      <c r="C117">
        <f t="shared" si="2"/>
        <v>3.6772252807738921</v>
      </c>
    </row>
    <row r="118" spans="1:3" x14ac:dyDescent="0.25">
      <c r="B118" s="5">
        <v>4</v>
      </c>
      <c r="C118">
        <f t="shared" si="2"/>
        <v>3.3840546800145082</v>
      </c>
    </row>
    <row r="119" spans="1:3" x14ac:dyDescent="0.25">
      <c r="B119" s="4">
        <v>5</v>
      </c>
      <c r="C119">
        <f t="shared" si="2"/>
        <v>3.1951018929125223</v>
      </c>
    </row>
    <row r="120" spans="1:3" x14ac:dyDescent="0.25">
      <c r="B120" s="4">
        <v>6</v>
      </c>
      <c r="C120">
        <f t="shared" si="2"/>
        <v>3.0836170280440665</v>
      </c>
    </row>
    <row r="121" spans="1:3" x14ac:dyDescent="0.25">
      <c r="B121" s="4">
        <v>7</v>
      </c>
      <c r="C121">
        <f t="shared" si="2"/>
        <v>2.9538369621950187</v>
      </c>
    </row>
    <row r="122" spans="1:3" x14ac:dyDescent="0.25">
      <c r="B122" s="4">
        <v>8</v>
      </c>
      <c r="C122">
        <f t="shared" si="2"/>
        <v>2.8251791596067011</v>
      </c>
    </row>
    <row r="123" spans="1:3" x14ac:dyDescent="0.25">
      <c r="B123" s="4">
        <v>9</v>
      </c>
      <c r="C123">
        <f t="shared" si="2"/>
        <v>2.7509156672454473</v>
      </c>
    </row>
    <row r="124" spans="1:3" x14ac:dyDescent="0.25">
      <c r="B124" s="5">
        <v>10</v>
      </c>
      <c r="C124">
        <f t="shared" si="2"/>
        <v>2.6556072337361925</v>
      </c>
    </row>
    <row r="125" spans="1:3" x14ac:dyDescent="0.25">
      <c r="B125" s="15">
        <v>11.5</v>
      </c>
      <c r="C125" s="16">
        <f t="shared" si="2"/>
        <v>2.4178655248598462</v>
      </c>
    </row>
    <row r="126" spans="1:3" x14ac:dyDescent="0.25">
      <c r="B126" s="4">
        <v>13</v>
      </c>
      <c r="C126">
        <f t="shared" si="2"/>
        <v>2.3993439712908993</v>
      </c>
    </row>
    <row r="127" spans="1:3" x14ac:dyDescent="0.25">
      <c r="B127" s="4">
        <v>14.5</v>
      </c>
      <c r="C127">
        <f t="shared" si="2"/>
        <v>2.3098476305980324</v>
      </c>
    </row>
    <row r="128" spans="1:3" x14ac:dyDescent="0.25">
      <c r="B128" s="4">
        <v>16</v>
      </c>
      <c r="C128">
        <f t="shared" si="2"/>
        <v>2.3174686580669577</v>
      </c>
    </row>
    <row r="129" spans="2:3" x14ac:dyDescent="0.25">
      <c r="B129" s="4">
        <v>17.5</v>
      </c>
    </row>
    <row r="130" spans="2:3" x14ac:dyDescent="0.25">
      <c r="B130" s="4">
        <v>19</v>
      </c>
      <c r="C130">
        <f t="shared" si="2"/>
        <v>2.1223569117982573</v>
      </c>
    </row>
    <row r="131" spans="2:3" x14ac:dyDescent="0.25">
      <c r="B131" s="4">
        <v>20.5</v>
      </c>
      <c r="C131">
        <f t="shared" si="2"/>
        <v>2.1365600900075292</v>
      </c>
    </row>
    <row r="132" spans="2:3" x14ac:dyDescent="0.25">
      <c r="B132" s="4">
        <v>22</v>
      </c>
      <c r="C132">
        <f t="shared" si="2"/>
        <v>2.0118076259656292</v>
      </c>
    </row>
    <row r="133" spans="2:3" x14ac:dyDescent="0.25">
      <c r="B133" s="4">
        <v>23.5</v>
      </c>
      <c r="C133">
        <f t="shared" si="2"/>
        <v>2.0792861831194003</v>
      </c>
    </row>
    <row r="134" spans="2:3" x14ac:dyDescent="0.25">
      <c r="B134" s="4">
        <v>25</v>
      </c>
      <c r="C134">
        <f t="shared" si="2"/>
        <v>2.0890601919665976</v>
      </c>
    </row>
    <row r="135" spans="2:3" x14ac:dyDescent="0.25">
      <c r="B135" s="4">
        <v>27</v>
      </c>
      <c r="C135">
        <f t="shared" si="2"/>
        <v>2.0051455296325948</v>
      </c>
    </row>
    <row r="136" spans="2:3" x14ac:dyDescent="0.25">
      <c r="B136" s="4">
        <v>29</v>
      </c>
      <c r="C136">
        <f t="shared" si="2"/>
        <v>1.8087292958129495</v>
      </c>
    </row>
    <row r="137" spans="2:3" x14ac:dyDescent="0.25">
      <c r="B137" s="4">
        <v>31</v>
      </c>
      <c r="C137">
        <f t="shared" si="2"/>
        <v>1.9948115315947825</v>
      </c>
    </row>
    <row r="138" spans="2:3" x14ac:dyDescent="0.25">
      <c r="B138" s="4">
        <v>33</v>
      </c>
      <c r="C138">
        <f t="shared" si="2"/>
        <v>1.8744002487977311</v>
      </c>
    </row>
    <row r="139" spans="2:3" x14ac:dyDescent="0.25">
      <c r="B139" s="4">
        <v>35</v>
      </c>
      <c r="C139">
        <f t="shared" si="2"/>
        <v>1.6781056036537632</v>
      </c>
    </row>
    <row r="140" spans="2:3" x14ac:dyDescent="0.25">
      <c r="B140" s="4">
        <v>37</v>
      </c>
      <c r="C140">
        <f t="shared" si="2"/>
        <v>1.8442453262417604</v>
      </c>
    </row>
    <row r="141" spans="2:3" x14ac:dyDescent="0.25">
      <c r="B141" s="4">
        <v>39</v>
      </c>
      <c r="C141">
        <f t="shared" si="2"/>
        <v>1.8064941159850993</v>
      </c>
    </row>
    <row r="142" spans="2:3" x14ac:dyDescent="0.25">
      <c r="B142" s="4">
        <v>41</v>
      </c>
      <c r="C142">
        <f t="shared" si="2"/>
        <v>1.5946873046628836</v>
      </c>
    </row>
    <row r="143" spans="2:3" x14ac:dyDescent="0.25">
      <c r="B143" s="4">
        <v>43</v>
      </c>
      <c r="C143">
        <f t="shared" si="2"/>
        <v>1.6552264406544503</v>
      </c>
    </row>
    <row r="144" spans="2:3" x14ac:dyDescent="0.25">
      <c r="B144" s="4">
        <v>45</v>
      </c>
      <c r="C144">
        <f t="shared" si="2"/>
        <v>1.7561811346495435</v>
      </c>
    </row>
    <row r="145" spans="1:14" x14ac:dyDescent="0.25">
      <c r="A145" t="s">
        <v>13</v>
      </c>
      <c r="B145" s="4">
        <v>0</v>
      </c>
    </row>
    <row r="146" spans="1:14" x14ac:dyDescent="0.25">
      <c r="B146" s="4">
        <v>1</v>
      </c>
      <c r="C146" s="13">
        <f>RSQ($B115:$B$144, $C115:$C$144)</f>
        <v>0.74544693454079003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x14ac:dyDescent="0.25">
      <c r="B147" s="4">
        <v>2</v>
      </c>
      <c r="C147" s="13">
        <f>RSQ($B116:$B$144, $C116:$C$144)</f>
        <v>0.79603214071258799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 x14ac:dyDescent="0.25">
      <c r="B148" s="4">
        <v>3</v>
      </c>
      <c r="C148" s="13">
        <f>RSQ($B117:$B$144, $C117:$C$144)</f>
        <v>0.82777552530773935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25">
      <c r="B149" s="5">
        <v>4</v>
      </c>
      <c r="C149" s="13">
        <f>RSQ($B118:$B$144, $C118:$C$144)</f>
        <v>0.84874142930214158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x14ac:dyDescent="0.25">
      <c r="B150" s="4">
        <v>5</v>
      </c>
      <c r="C150" s="13">
        <f>RSQ($B119:$B$144, $C119:$C$144)</f>
        <v>0.8585568159935778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x14ac:dyDescent="0.25">
      <c r="B151" s="4">
        <v>6</v>
      </c>
      <c r="C151" s="13">
        <f>RSQ($B120:$B$144, $C120:$C$144)</f>
        <v>0.86331368797326757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25">
      <c r="B152" s="4">
        <v>7</v>
      </c>
      <c r="C152" s="13">
        <f>RSQ($B121:$B$144, $C121:$C$144)</f>
        <v>0.869972996984548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x14ac:dyDescent="0.25">
      <c r="B153" s="4">
        <v>8</v>
      </c>
      <c r="C153" s="13">
        <f>RSQ($B122:$B$144, $C122:$C$144)</f>
        <v>0.87526428669857625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x14ac:dyDescent="0.25">
      <c r="B154" s="4">
        <v>9</v>
      </c>
      <c r="C154" s="13">
        <f>RSQ($B123:$B$144, $C123:$C$144)</f>
        <v>0.87671351138504861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25">
      <c r="B155" s="5">
        <v>10</v>
      </c>
      <c r="C155" s="13">
        <f>RSQ($B124:$B$144, $C124:$C$144)</f>
        <v>0.88236340967130877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25">
      <c r="B156" s="5">
        <v>11.5</v>
      </c>
      <c r="C156" s="13">
        <f>RSQ($B125:$B$144, $C125:$C$144)</f>
        <v>0.88987387599681278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1:14" x14ac:dyDescent="0.25">
      <c r="B157" s="4">
        <v>13</v>
      </c>
      <c r="C157" s="13">
        <f>RSQ($B126:$B$144, $C126:$C$144)</f>
        <v>0.87250946171357746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5">
      <c r="B158" s="4">
        <v>14.5</v>
      </c>
      <c r="C158" s="13">
        <f>RSQ($B127:$B$144, $C127:$C$144)</f>
        <v>0.85226067781953874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x14ac:dyDescent="0.25">
      <c r="B159" s="4">
        <v>16</v>
      </c>
      <c r="C159" s="13">
        <f>RSQ($B128:$B$144, $C128:$C$144)</f>
        <v>0.82371317324930493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x14ac:dyDescent="0.25">
      <c r="B160" s="4">
        <v>17.5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x14ac:dyDescent="0.25">
      <c r="B161" s="4">
        <v>19</v>
      </c>
      <c r="C161" s="13">
        <f>RSQ($B130:$B$144, $C130:$C$144)</f>
        <v>0.78875881658975366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x14ac:dyDescent="0.25">
      <c r="B162" s="4">
        <v>20.5</v>
      </c>
      <c r="C162" s="13">
        <f>RSQ($B131:$B$144, $C131:$C$144)</f>
        <v>0.75984523466624654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x14ac:dyDescent="0.25">
      <c r="B163" s="4">
        <v>22</v>
      </c>
      <c r="C163" s="13">
        <f>RSQ($B132:$B$144, $C132:$C$144)</f>
        <v>0.71263601187536241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25">
      <c r="B164" s="4">
        <v>23.5</v>
      </c>
      <c r="C164" s="13">
        <f>RSQ($B133:$B$144, $C133:$C$144)</f>
        <v>0.70149225887970856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x14ac:dyDescent="0.25">
      <c r="B165" s="4">
        <v>25</v>
      </c>
      <c r="C165" s="13">
        <f>RSQ($B134:$B$144, $C134:$C$144)</f>
        <v>0.63412047049814513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x14ac:dyDescent="0.25">
      <c r="B166" s="4">
        <v>27</v>
      </c>
      <c r="C166" s="13">
        <f>RSQ($B135:$B$144, $C135:$C$144)</f>
        <v>0.51845914397186943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x14ac:dyDescent="0.25">
      <c r="B167" s="4">
        <v>29</v>
      </c>
      <c r="C167" s="13">
        <f>RSQ($B136:$B$144, $C136:$C$144)</f>
        <v>0.37779284719565781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x14ac:dyDescent="0.25">
      <c r="B168" s="4">
        <v>31</v>
      </c>
      <c r="C168" s="13">
        <f>RSQ($B137:$B$144, $C137:$C$144)</f>
        <v>0.46049385791135816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 x14ac:dyDescent="0.25">
      <c r="B169" s="4">
        <v>33</v>
      </c>
      <c r="C169" s="13">
        <f>RSQ($B138:$B$144, $C138:$C$144)</f>
        <v>0.22991656285939782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25">
      <c r="B170" s="4">
        <v>35</v>
      </c>
      <c r="C170" s="13">
        <f>RSQ($B139:$B$144, $C139:$C$144)</f>
        <v>4.7029403022341265E-2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25">
      <c r="B171" s="4">
        <v>37</v>
      </c>
      <c r="C171" s="13">
        <f>RSQ($B140:$B$144, $C140:$C$144)</f>
        <v>0.24652258104703403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x14ac:dyDescent="0.25">
      <c r="B172" s="4">
        <v>39</v>
      </c>
      <c r="C172" s="13">
        <f>RSQ($B141:$B$144, $C141:$C$144)</f>
        <v>1.4829757801535764E-2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25">
      <c r="B173" s="4">
        <v>41</v>
      </c>
      <c r="C173" s="13">
        <f>RSQ($B142:$B$144, $C142:$C$144)</f>
        <v>0.97955012307078293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x14ac:dyDescent="0.25">
      <c r="B174" s="4">
        <v>43</v>
      </c>
      <c r="C174" s="13">
        <f>RSQ($B143:$B$144, $C143:$C$144)</f>
        <v>1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 x14ac:dyDescent="0.25">
      <c r="B175" s="4">
        <v>45</v>
      </c>
    </row>
    <row r="176" spans="1:14" x14ac:dyDescent="0.25">
      <c r="A176" t="s">
        <v>17</v>
      </c>
      <c r="C176">
        <v>10</v>
      </c>
    </row>
    <row r="177" spans="1:14" x14ac:dyDescent="0.25">
      <c r="A177" t="s">
        <v>14</v>
      </c>
      <c r="B177" s="4">
        <v>0</v>
      </c>
    </row>
    <row r="178" spans="1:14" x14ac:dyDescent="0.25">
      <c r="B178" s="4">
        <v>1</v>
      </c>
    </row>
    <row r="179" spans="1:14" x14ac:dyDescent="0.25">
      <c r="B179" s="4">
        <v>2</v>
      </c>
      <c r="C179" s="13">
        <f>RSQ($B$115:$B116, $C$115:$C116)</f>
        <v>0.99999999999999956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x14ac:dyDescent="0.25">
      <c r="B180" s="4">
        <v>3</v>
      </c>
      <c r="C180" s="13">
        <f>RSQ($B$115:$B117, $C$115:$C117)</f>
        <v>0.98275375839319512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x14ac:dyDescent="0.25">
      <c r="B181" s="5">
        <v>4</v>
      </c>
      <c r="C181" s="13">
        <f>RSQ($B$115:$B118, $C$115:$C118)</f>
        <v>0.97259966743060022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25">
      <c r="B182" s="4">
        <v>5</v>
      </c>
      <c r="C182" s="13">
        <f>RSQ($B$115:$B119, $C$115:$C119)</f>
        <v>0.95497074894929967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x14ac:dyDescent="0.25">
      <c r="B183" s="4">
        <v>6</v>
      </c>
      <c r="C183" s="13">
        <f>RSQ($B$115:$B120, $C$115:$C120)</f>
        <v>0.92926637238277077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x14ac:dyDescent="0.25">
      <c r="B184" s="4">
        <v>7</v>
      </c>
      <c r="C184" s="13">
        <f>RSQ($B$115:$B121, $C$115:$C121)</f>
        <v>0.91355326477302545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25">
      <c r="B185" s="4">
        <v>8</v>
      </c>
      <c r="C185" s="13">
        <f>RSQ($B$115:$B122, $C$115:$C122)</f>
        <v>0.90583714991576403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5">
      <c r="B186" s="4">
        <v>9</v>
      </c>
      <c r="C186" s="13"/>
    </row>
    <row r="187" spans="1:14" x14ac:dyDescent="0.25">
      <c r="B187" s="5">
        <v>10</v>
      </c>
      <c r="C187" s="13"/>
    </row>
    <row r="188" spans="1:14" x14ac:dyDescent="0.25">
      <c r="B188" s="15">
        <v>11.5</v>
      </c>
      <c r="C188" s="14"/>
    </row>
    <row r="189" spans="1:14" x14ac:dyDescent="0.25">
      <c r="B189" s="4">
        <v>13</v>
      </c>
      <c r="C189" s="13"/>
    </row>
    <row r="190" spans="1:14" x14ac:dyDescent="0.25">
      <c r="B190" s="4">
        <v>14.5</v>
      </c>
    </row>
    <row r="191" spans="1:14" x14ac:dyDescent="0.25">
      <c r="B191" s="4">
        <v>16</v>
      </c>
    </row>
    <row r="192" spans="1:14" x14ac:dyDescent="0.25">
      <c r="B192" s="4">
        <v>17.5</v>
      </c>
    </row>
    <row r="193" spans="1:2" x14ac:dyDescent="0.25">
      <c r="B193" s="4">
        <v>19</v>
      </c>
    </row>
    <row r="194" spans="1:2" x14ac:dyDescent="0.25">
      <c r="B194" s="4">
        <v>20.5</v>
      </c>
    </row>
    <row r="195" spans="1:2" x14ac:dyDescent="0.25">
      <c r="B195" s="4">
        <v>22</v>
      </c>
    </row>
    <row r="196" spans="1:2" x14ac:dyDescent="0.25">
      <c r="B196" s="4">
        <v>23.5</v>
      </c>
    </row>
    <row r="197" spans="1:2" x14ac:dyDescent="0.25">
      <c r="B197" s="4">
        <v>25</v>
      </c>
    </row>
    <row r="198" spans="1:2" x14ac:dyDescent="0.25">
      <c r="B198" s="4">
        <v>27</v>
      </c>
    </row>
    <row r="199" spans="1:2" x14ac:dyDescent="0.25">
      <c r="B199" s="4">
        <v>29</v>
      </c>
    </row>
    <row r="200" spans="1:2" x14ac:dyDescent="0.25">
      <c r="B200" s="4">
        <v>31</v>
      </c>
    </row>
    <row r="201" spans="1:2" x14ac:dyDescent="0.25">
      <c r="B201" s="4">
        <v>33</v>
      </c>
    </row>
    <row r="202" spans="1:2" x14ac:dyDescent="0.25">
      <c r="B202" s="4">
        <v>35</v>
      </c>
    </row>
    <row r="203" spans="1:2" x14ac:dyDescent="0.25">
      <c r="B203" s="4">
        <v>37</v>
      </c>
    </row>
    <row r="204" spans="1:2" x14ac:dyDescent="0.25">
      <c r="B204" s="4">
        <v>39</v>
      </c>
    </row>
    <row r="205" spans="1:2" x14ac:dyDescent="0.25">
      <c r="B205" s="4">
        <v>41</v>
      </c>
    </row>
    <row r="206" spans="1:2" x14ac:dyDescent="0.25">
      <c r="B206" s="4">
        <v>43</v>
      </c>
    </row>
    <row r="207" spans="1:2" x14ac:dyDescent="0.25">
      <c r="B207" s="4">
        <v>45</v>
      </c>
    </row>
    <row r="208" spans="1:2" x14ac:dyDescent="0.25">
      <c r="A208" t="s">
        <v>18</v>
      </c>
      <c r="B208" s="4">
        <v>0</v>
      </c>
    </row>
    <row r="209" spans="2:3" x14ac:dyDescent="0.25">
      <c r="B209" s="4">
        <v>1</v>
      </c>
    </row>
    <row r="210" spans="2:3" x14ac:dyDescent="0.25">
      <c r="B210" s="4">
        <v>2</v>
      </c>
    </row>
    <row r="211" spans="2:3" x14ac:dyDescent="0.25">
      <c r="B211" s="4">
        <v>3</v>
      </c>
      <c r="C211">
        <f>RSQ($B117:$B$124, C117:C$124)</f>
        <v>0.95778168504620875</v>
      </c>
    </row>
    <row r="212" spans="2:3" x14ac:dyDescent="0.25">
      <c r="B212" s="5">
        <v>4</v>
      </c>
      <c r="C212">
        <f>RSQ($B118:$B$124, C118:C$124)</f>
        <v>0.98493345561019152</v>
      </c>
    </row>
    <row r="213" spans="2:3" x14ac:dyDescent="0.25">
      <c r="B213" s="4">
        <v>5</v>
      </c>
      <c r="C213">
        <f>RSQ($B119:$B$124, C119:C$124)</f>
        <v>0.99222395205641345</v>
      </c>
    </row>
    <row r="214" spans="2:3" x14ac:dyDescent="0.25">
      <c r="B214" s="4">
        <v>6</v>
      </c>
      <c r="C214">
        <f>RSQ($B120:$B$124, C120:C$124)</f>
        <v>0.98790933447315676</v>
      </c>
    </row>
    <row r="215" spans="2:3" x14ac:dyDescent="0.25">
      <c r="B215" s="4">
        <v>7</v>
      </c>
      <c r="C215">
        <f>RSQ($B121:$B$124, C121:C$124)</f>
        <v>0.98815731944892771</v>
      </c>
    </row>
    <row r="216" spans="2:3" x14ac:dyDescent="0.25">
      <c r="B216" s="4">
        <v>8</v>
      </c>
      <c r="C216">
        <f>RSQ($B122:$B$124, C122:C$124)</f>
        <v>0.99489210155218666</v>
      </c>
    </row>
    <row r="217" spans="2:3" x14ac:dyDescent="0.25">
      <c r="B217" s="4">
        <v>9</v>
      </c>
      <c r="C217">
        <f>RSQ($B123:$B$124, C123:C$124)</f>
        <v>0.99999999999999978</v>
      </c>
    </row>
    <row r="218" spans="2:3" x14ac:dyDescent="0.25">
      <c r="B218" s="5">
        <v>10</v>
      </c>
    </row>
    <row r="219" spans="2:3" x14ac:dyDescent="0.25">
      <c r="B219" s="15">
        <v>11.5</v>
      </c>
      <c r="C219" s="16"/>
    </row>
    <row r="220" spans="2:3" x14ac:dyDescent="0.25">
      <c r="B220" s="4">
        <v>13</v>
      </c>
    </row>
    <row r="221" spans="2:3" x14ac:dyDescent="0.25">
      <c r="B221" s="4">
        <v>14.5</v>
      </c>
    </row>
    <row r="222" spans="2:3" x14ac:dyDescent="0.25">
      <c r="B222" s="4">
        <v>16</v>
      </c>
    </row>
    <row r="223" spans="2:3" x14ac:dyDescent="0.25">
      <c r="B223" s="4">
        <v>17.5</v>
      </c>
    </row>
    <row r="224" spans="2:3" x14ac:dyDescent="0.25">
      <c r="B224" s="4">
        <v>19</v>
      </c>
    </row>
    <row r="225" spans="1:2" x14ac:dyDescent="0.25">
      <c r="B225" s="4">
        <v>20.5</v>
      </c>
    </row>
    <row r="226" spans="1:2" x14ac:dyDescent="0.25">
      <c r="B226" s="4">
        <v>22</v>
      </c>
    </row>
    <row r="227" spans="1:2" x14ac:dyDescent="0.25">
      <c r="B227" s="4">
        <v>23.5</v>
      </c>
    </row>
    <row r="228" spans="1:2" x14ac:dyDescent="0.25">
      <c r="B228" s="4">
        <v>25</v>
      </c>
    </row>
    <row r="229" spans="1:2" x14ac:dyDescent="0.25">
      <c r="B229" s="4">
        <v>27</v>
      </c>
    </row>
    <row r="230" spans="1:2" x14ac:dyDescent="0.25">
      <c r="B230" s="4">
        <v>29</v>
      </c>
    </row>
    <row r="231" spans="1:2" x14ac:dyDescent="0.25">
      <c r="B231" s="4">
        <v>31</v>
      </c>
    </row>
    <row r="232" spans="1:2" x14ac:dyDescent="0.25">
      <c r="B232" s="4">
        <v>33</v>
      </c>
    </row>
    <row r="233" spans="1:2" x14ac:dyDescent="0.25">
      <c r="B233" s="4">
        <v>35</v>
      </c>
    </row>
    <row r="234" spans="1:2" x14ac:dyDescent="0.25">
      <c r="B234" s="4">
        <v>37</v>
      </c>
    </row>
    <row r="235" spans="1:2" x14ac:dyDescent="0.25">
      <c r="B235" s="4">
        <v>39</v>
      </c>
    </row>
    <row r="236" spans="1:2" x14ac:dyDescent="0.25">
      <c r="B236" s="4">
        <v>41</v>
      </c>
    </row>
    <row r="237" spans="1:2" x14ac:dyDescent="0.25">
      <c r="B237" s="4">
        <v>43</v>
      </c>
    </row>
    <row r="238" spans="1:2" x14ac:dyDescent="0.25">
      <c r="B238" s="4">
        <v>45</v>
      </c>
    </row>
    <row r="239" spans="1:2" x14ac:dyDescent="0.25">
      <c r="A239" t="s">
        <v>15</v>
      </c>
      <c r="B239" s="4">
        <v>0</v>
      </c>
    </row>
    <row r="240" spans="1:2" x14ac:dyDescent="0.25">
      <c r="B240" s="4">
        <v>1</v>
      </c>
    </row>
    <row r="241" spans="2:14" x14ac:dyDescent="0.25">
      <c r="B241" s="4">
        <v>2</v>
      </c>
    </row>
    <row r="242" spans="2:14" x14ac:dyDescent="0.25">
      <c r="B242" s="4">
        <v>3</v>
      </c>
      <c r="C242" s="13">
        <f>SUM(C179,C211)</f>
        <v>1.9577816850462084</v>
      </c>
    </row>
    <row r="243" spans="2:14" x14ac:dyDescent="0.25">
      <c r="B243" s="5">
        <v>4</v>
      </c>
      <c r="C243" s="13">
        <f t="shared" ref="C243:C248" si="3">SUM(C180,C212)</f>
        <v>1.9676872140033868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2:14" x14ac:dyDescent="0.25">
      <c r="B244" s="4">
        <v>5</v>
      </c>
      <c r="C244" s="17">
        <f>SUM(C181,C213)</f>
        <v>1.9648236194870137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2:14" x14ac:dyDescent="0.25">
      <c r="B245" s="4">
        <v>6</v>
      </c>
      <c r="C245" s="13">
        <f t="shared" si="3"/>
        <v>1.9428800834224564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2:14" x14ac:dyDescent="0.25">
      <c r="B246" s="4">
        <v>7</v>
      </c>
      <c r="C246" s="13">
        <f t="shared" si="3"/>
        <v>1.9174236918316985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2:14" x14ac:dyDescent="0.25">
      <c r="B247" s="4">
        <v>8</v>
      </c>
      <c r="C247" s="13">
        <f t="shared" si="3"/>
        <v>1.9084453663252121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2:14" x14ac:dyDescent="0.25">
      <c r="B248" s="4">
        <v>9</v>
      </c>
      <c r="C248" s="13">
        <f t="shared" si="3"/>
        <v>1.9058371499157638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2:14" x14ac:dyDescent="0.25">
      <c r="B249" s="5">
        <v>10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2:14" x14ac:dyDescent="0.25">
      <c r="B250" s="5">
        <v>11.5</v>
      </c>
    </row>
    <row r="251" spans="2:14" x14ac:dyDescent="0.25">
      <c r="B251" s="4">
        <v>13</v>
      </c>
    </row>
    <row r="252" spans="2:14" x14ac:dyDescent="0.25">
      <c r="B252" s="4">
        <v>14.5</v>
      </c>
    </row>
    <row r="253" spans="2:14" x14ac:dyDescent="0.25">
      <c r="B253" s="4">
        <v>16</v>
      </c>
    </row>
    <row r="254" spans="2:14" x14ac:dyDescent="0.25">
      <c r="B254" s="4">
        <v>17.5</v>
      </c>
    </row>
    <row r="255" spans="2:14" x14ac:dyDescent="0.25">
      <c r="B255" s="4">
        <v>19</v>
      </c>
    </row>
    <row r="256" spans="2:14" x14ac:dyDescent="0.25">
      <c r="B256" s="4">
        <v>20.5</v>
      </c>
    </row>
    <row r="257" spans="1:3" x14ac:dyDescent="0.25">
      <c r="B257" s="4">
        <v>22</v>
      </c>
    </row>
    <row r="258" spans="1:3" x14ac:dyDescent="0.25">
      <c r="B258" s="4">
        <v>23.5</v>
      </c>
    </row>
    <row r="259" spans="1:3" x14ac:dyDescent="0.25">
      <c r="B259" s="4">
        <v>25</v>
      </c>
    </row>
    <row r="260" spans="1:3" x14ac:dyDescent="0.25">
      <c r="B260" s="4">
        <v>27</v>
      </c>
    </row>
    <row r="261" spans="1:3" x14ac:dyDescent="0.25">
      <c r="B261" s="4">
        <v>29</v>
      </c>
    </row>
    <row r="262" spans="1:3" x14ac:dyDescent="0.25">
      <c r="B262" s="4">
        <v>31</v>
      </c>
    </row>
    <row r="263" spans="1:3" x14ac:dyDescent="0.25">
      <c r="B263" s="4">
        <v>33</v>
      </c>
    </row>
    <row r="264" spans="1:3" x14ac:dyDescent="0.25">
      <c r="B264" s="4">
        <v>35</v>
      </c>
    </row>
    <row r="265" spans="1:3" x14ac:dyDescent="0.25">
      <c r="B265" s="4">
        <v>37</v>
      </c>
    </row>
    <row r="266" spans="1:3" x14ac:dyDescent="0.25">
      <c r="B266" s="4">
        <v>39</v>
      </c>
    </row>
    <row r="267" spans="1:3" x14ac:dyDescent="0.25">
      <c r="B267" s="4">
        <v>41</v>
      </c>
    </row>
    <row r="268" spans="1:3" x14ac:dyDescent="0.25">
      <c r="B268" s="4">
        <v>43</v>
      </c>
    </row>
    <row r="269" spans="1:3" x14ac:dyDescent="0.25">
      <c r="B269" s="4">
        <v>45</v>
      </c>
    </row>
    <row r="270" spans="1:3" x14ac:dyDescent="0.25">
      <c r="A270" t="s">
        <v>16</v>
      </c>
      <c r="C270">
        <f>MAX(C239:C269)</f>
        <v>1.9676872140033868</v>
      </c>
    </row>
    <row r="271" spans="1:3" x14ac:dyDescent="0.25">
      <c r="A271" t="s">
        <v>19</v>
      </c>
      <c r="C271">
        <f>MATCH(C270,C240:C248,0)-1</f>
        <v>3</v>
      </c>
    </row>
  </sheetData>
  <mergeCells count="19">
    <mergeCell ref="A20:B20"/>
    <mergeCell ref="A8:B8"/>
    <mergeCell ref="A16:B16"/>
    <mergeCell ref="A17:B17"/>
    <mergeCell ref="A18:B18"/>
    <mergeCell ref="A19:B19"/>
    <mergeCell ref="A14:B14"/>
    <mergeCell ref="A15:B15"/>
    <mergeCell ref="A9:B9"/>
    <mergeCell ref="A10:B10"/>
    <mergeCell ref="A11:B11"/>
    <mergeCell ref="A12:B12"/>
    <mergeCell ref="A13:B13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2016-07-29T21:21:22Z</dcterms:modified>
</cp:coreProperties>
</file>