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20" i="2" l="1"/>
  <c r="C53" i="2"/>
  <c r="C54" i="2"/>
  <c r="C55" i="2"/>
  <c r="C86" i="2" s="1"/>
  <c r="C117" i="2" s="1"/>
  <c r="C56" i="2"/>
  <c r="C87" i="2" s="1"/>
  <c r="C118" i="2" s="1"/>
  <c r="C57" i="2"/>
  <c r="C58" i="2"/>
  <c r="C59" i="2"/>
  <c r="C90" i="2" s="1"/>
  <c r="C121" i="2" s="1"/>
  <c r="C60" i="2"/>
  <c r="C91" i="2" s="1"/>
  <c r="C122" i="2" s="1"/>
  <c r="C61" i="2"/>
  <c r="C62" i="2"/>
  <c r="C63" i="2"/>
  <c r="C94" i="2" s="1"/>
  <c r="C125" i="2" s="1"/>
  <c r="C64" i="2"/>
  <c r="C95" i="2" s="1"/>
  <c r="C126" i="2" s="1"/>
  <c r="C65" i="2"/>
  <c r="C66" i="2"/>
  <c r="C67" i="2"/>
  <c r="C98" i="2" s="1"/>
  <c r="C129" i="2" s="1"/>
  <c r="C68" i="2"/>
  <c r="C99" i="2" s="1"/>
  <c r="C130" i="2" s="1"/>
  <c r="C69" i="2"/>
  <c r="C70" i="2"/>
  <c r="C71" i="2"/>
  <c r="C102" i="2" s="1"/>
  <c r="C133" i="2" s="1"/>
  <c r="C72" i="2"/>
  <c r="C103" i="2" s="1"/>
  <c r="C134" i="2" s="1"/>
  <c r="C73" i="2"/>
  <c r="C74" i="2"/>
  <c r="C75" i="2"/>
  <c r="C106" i="2" s="1"/>
  <c r="C137" i="2" s="1"/>
  <c r="C76" i="2"/>
  <c r="C107" i="2" s="1"/>
  <c r="C138" i="2" s="1"/>
  <c r="C77" i="2"/>
  <c r="C78" i="2"/>
  <c r="C79" i="2"/>
  <c r="C110" i="2" s="1"/>
  <c r="C141" i="2" s="1"/>
  <c r="C80" i="2"/>
  <c r="C111" i="2" s="1"/>
  <c r="C142" i="2" s="1"/>
  <c r="C81" i="2"/>
  <c r="C82" i="2"/>
  <c r="C84" i="2"/>
  <c r="C115" i="2" s="1"/>
  <c r="C85" i="2"/>
  <c r="C116" i="2" s="1"/>
  <c r="C88" i="2"/>
  <c r="C119" i="2" s="1"/>
  <c r="C89" i="2"/>
  <c r="C120" i="2" s="1"/>
  <c r="C92" i="2"/>
  <c r="C123" i="2" s="1"/>
  <c r="C93" i="2"/>
  <c r="C124" i="2" s="1"/>
  <c r="C96" i="2"/>
  <c r="C127" i="2" s="1"/>
  <c r="C97" i="2"/>
  <c r="C128" i="2" s="1"/>
  <c r="C100" i="2"/>
  <c r="C131" i="2" s="1"/>
  <c r="C101" i="2"/>
  <c r="C132" i="2" s="1"/>
  <c r="C104" i="2"/>
  <c r="C135" i="2" s="1"/>
  <c r="C105" i="2"/>
  <c r="C136" i="2" s="1"/>
  <c r="C108" i="2"/>
  <c r="C139" i="2" s="1"/>
  <c r="C109" i="2"/>
  <c r="C140" i="2" s="1"/>
  <c r="C112" i="2"/>
  <c r="C143" i="2" s="1"/>
  <c r="C113" i="2"/>
  <c r="C144" i="2" s="1"/>
  <c r="C173" i="2" l="1"/>
  <c r="C174" i="2"/>
  <c r="C157" i="2"/>
  <c r="C158" i="2"/>
  <c r="C149" i="2"/>
  <c r="C150" i="2"/>
  <c r="C213" i="2"/>
  <c r="C169" i="2"/>
  <c r="C170" i="2"/>
  <c r="C161" i="2"/>
  <c r="C162" i="2"/>
  <c r="C153" i="2"/>
  <c r="C217" i="2"/>
  <c r="C154" i="2"/>
  <c r="C179" i="2"/>
  <c r="C146" i="2"/>
  <c r="C180" i="2"/>
  <c r="C184" i="2"/>
  <c r="C182" i="2"/>
  <c r="C171" i="2"/>
  <c r="C172" i="2"/>
  <c r="C167" i="2"/>
  <c r="C168" i="2"/>
  <c r="C163" i="2"/>
  <c r="C164" i="2"/>
  <c r="C159" i="2"/>
  <c r="C160" i="2"/>
  <c r="C17" i="2"/>
  <c r="C19" i="2" s="1"/>
  <c r="C10" i="2" s="1"/>
  <c r="C16" i="2"/>
  <c r="C18" i="2" s="1"/>
  <c r="C14" i="2" s="1"/>
  <c r="C156" i="2"/>
  <c r="C151" i="2"/>
  <c r="C215" i="2"/>
  <c r="C152" i="2"/>
  <c r="C147" i="2"/>
  <c r="C211" i="2"/>
  <c r="C148" i="2"/>
  <c r="C165" i="2"/>
  <c r="C166" i="2"/>
  <c r="C11" i="2"/>
  <c r="C242" i="2"/>
  <c r="C15" i="2"/>
  <c r="C216" i="2"/>
  <c r="C214" i="2"/>
  <c r="C245" i="2" s="1"/>
  <c r="C212" i="2"/>
  <c r="C243" i="2" s="1"/>
  <c r="C185" i="2"/>
  <c r="C248" i="2" s="1"/>
  <c r="C183" i="2"/>
  <c r="C181" i="2"/>
  <c r="C244" i="2" s="1"/>
  <c r="C155" i="2"/>
  <c r="C246" i="2" l="1"/>
  <c r="C247" i="2"/>
  <c r="C9" i="2"/>
  <c r="C13" i="2" s="1"/>
  <c r="C12" i="2"/>
  <c r="C270" i="2"/>
  <c r="C271" i="2" s="1"/>
</calcChain>
</file>

<file path=xl/sharedStrings.xml><?xml version="1.0" encoding="utf-8"?>
<sst xmlns="http://schemas.openxmlformats.org/spreadsheetml/2006/main" count="41" uniqueCount="32">
  <si>
    <t>Vial #</t>
  </si>
  <si>
    <t>Elution time (min)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</si>
  <si>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</si>
  <si>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</si>
  <si>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</si>
  <si>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</si>
  <si>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</si>
  <si>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</si>
  <si>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</si>
  <si>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</si>
  <si>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</si>
  <si>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</si>
  <si>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</si>
  <si>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</si>
  <si>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</si>
  <si>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</si>
  <si>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</si>
  <si>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p12_r2_max_index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</si>
  <si>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</si>
  <si>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</si>
  <si>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</si>
  <si>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</si>
  <si>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</si>
  <si>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</si>
  <si>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</si>
  <si>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</si>
  <si>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</si>
  <si>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</si>
  <si>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</si>
  <si>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</si>
  <si>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</si>
  <si>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Run10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</si>
</sst>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0" fontId="1" fillId="0" borderId="1" xfId="0" applyFont="1" applyBorder="1" applyAlignment="1">
      <alignment horizontal="center" vertical="center" wrapText="1"/>
    </xf>
    <xf numFmtId="164" fontId="0" fillId="0" borderId="0" xfId="0" applyNumberFormat="1"/>
    <xf numFmtId="164" fontId="0" fillId="0" borderId="5" xfId="0" applyNumberFormat="1" applyBorder="1"/>
    <xf numFmtId="2" fontId="0" fillId="2" borderId="5" xfId="0" applyNumberFormat="1" applyFill="1" applyBorder="1"/>
    <xf numFmtId="0" fontId="0" fillId="0" borderId="5" xfId="0" applyBorder="1"/>
    <xf numFmtId="164" fontId="1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/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1" fillId="0" borderId="0" xfId="0" applyFont="1"/>
    <xf numFmtId="164" fontId="0" fillId="0" borderId="0" xfId="0" applyNumberFormat="1" applyFont="1"/>
    <xf numFmtId="0" fontId="2" fillId="0" borderId="0" xfId="1" applyFont="1" applyFill="1" applyBorder="1" applyAlignment="1" applyProtection="1"/>
    <xf numFmtId="0" fontId="2" fillId="0" borderId="3" xfId="1" applyBorder="1"/>
    <xf numFmtId="0" fontId="3" fillId="0" borderId="4" xfId="1" applyFont="1" applyBorder="1"/>
    <xf numFmtId="0" fontId="3" fillId="0" borderId="5" xfId="1" applyFont="1" applyFill="1" applyBorder="1" applyAlignment="1" applyProtection="1"/>
    <xf numFmtId="0" fontId="3" fillId="0" borderId="1" xfId="1" applyFont="1" applyFill="1" applyBorder="1" applyAlignment="1" applyProtection="1"/>
    <xf numFmtId="0" fontId="3" fillId="0" borderId="0" xfId="1" applyFont="1"/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tabSelected="1" zoomScaleNormal="100" workbookViewId="0">
      <selection activeCell="C2" sqref="C2"/>
    </sheetView>
  </sheetViews>
  <sheetFormatPr defaultRowHeight="15" x14ac:dyDescent="0.25"/>
  <cols>
    <col min="1" max="1" width="4.28515625" customWidth="1"/>
    <col min="2" max="2" width="12.42578125" customWidth="1"/>
  </cols>
  <sheetData>
    <row r="1" spans="1:3" x14ac:dyDescent="0.25">
      <c r="C1" s="12" t="s">
        <v>31</v>
      </c>
    </row>
    <row r="2" spans="1:3" ht="30.75" customHeight="1" x14ac:dyDescent="0.25">
      <c r="A2" s="23" t="s">
        <v>2</v>
      </c>
      <c r="B2" s="23"/>
      <c r="C2" s="22">
        <v>1811.9839999999999</v>
      </c>
    </row>
    <row r="3" spans="1:3" x14ac:dyDescent="0.25">
      <c r="A3" s="23" t="s">
        <v>3</v>
      </c>
      <c r="B3" s="23"/>
      <c r="C3" s="21">
        <v>6863.8</v>
      </c>
    </row>
    <row r="4" spans="1:3" x14ac:dyDescent="0.25">
      <c r="A4" s="23" t="s">
        <v>4</v>
      </c>
      <c r="B4" s="23"/>
      <c r="C4" s="20">
        <v>2333.1</v>
      </c>
    </row>
    <row r="5" spans="1:3" x14ac:dyDescent="0.25">
      <c r="A5" s="23" t="s">
        <v>5</v>
      </c>
      <c r="B5" s="23"/>
      <c r="C5" s="19">
        <v>0.81400000000000095</v>
      </c>
    </row>
    <row r="6" spans="1:3" x14ac:dyDescent="0.25">
      <c r="A6" s="23" t="s">
        <v>6</v>
      </c>
      <c r="B6" s="23"/>
      <c r="C6" s="18">
        <v>1.0505677145283143</v>
      </c>
    </row>
    <row r="7" spans="1:3" x14ac:dyDescent="0.25">
      <c r="A7" s="23" t="s">
        <v>7</v>
      </c>
      <c r="B7" s="23"/>
      <c r="C7" s="13">
        <v>60</v>
      </c>
    </row>
    <row r="8" spans="1:3" ht="30" x14ac:dyDescent="0.25">
      <c r="A8" s="2" t="s">
        <v>0</v>
      </c>
      <c r="B8" s="1" t="s">
        <v>1</v>
      </c>
    </row>
    <row r="9" spans="1:3" x14ac:dyDescent="0.25">
      <c r="B9" s="3">
        <v>1</v>
      </c>
      <c r="C9" s="17">
        <v>43289.7</v>
      </c>
    </row>
    <row r="10" spans="1:3" x14ac:dyDescent="0.25">
      <c r="B10" s="3">
        <v>2</v>
      </c>
      <c r="C10" s="17">
        <v>11527.6</v>
      </c>
    </row>
    <row r="11" spans="1:3" x14ac:dyDescent="0.25">
      <c r="B11" s="3">
        <v>3</v>
      </c>
      <c r="C11" s="17">
        <v>4698.7</v>
      </c>
    </row>
    <row r="12" spans="1:3" x14ac:dyDescent="0.25">
      <c r="B12" s="4">
        <v>4</v>
      </c>
      <c r="C12" s="17">
        <v>2540.8000000000002</v>
      </c>
    </row>
    <row r="13" spans="1:3" x14ac:dyDescent="0.25">
      <c r="B13" s="3">
        <v>5</v>
      </c>
      <c r="C13" s="17">
        <v>1544.6</v>
      </c>
    </row>
    <row r="14" spans="1:3" x14ac:dyDescent="0.25">
      <c r="B14" s="3">
        <v>6</v>
      </c>
      <c r="C14" s="17">
        <v>1133.8</v>
      </c>
    </row>
    <row r="15" spans="1:3" x14ac:dyDescent="0.25">
      <c r="B15" s="3">
        <v>7</v>
      </c>
      <c r="C15" s="17">
        <v>795.2</v>
      </c>
    </row>
    <row r="16" spans="1:3" x14ac:dyDescent="0.25">
      <c r="B16" s="3">
        <v>8</v>
      </c>
      <c r="C16" s="17">
        <v>586.5</v>
      </c>
    </row>
    <row r="17" spans="2:3" x14ac:dyDescent="0.25">
      <c r="B17" s="3">
        <v>9</v>
      </c>
      <c r="C17" s="17">
        <v>449.3</v>
      </c>
    </row>
    <row r="18" spans="2:3" x14ac:dyDescent="0.25">
      <c r="B18" s="4">
        <v>10</v>
      </c>
      <c r="C18" s="17">
        <v>429.6</v>
      </c>
    </row>
    <row r="19" spans="2:3" x14ac:dyDescent="0.25">
      <c r="B19" s="4">
        <v>11.5</v>
      </c>
      <c r="C19" s="17">
        <v>331.5</v>
      </c>
    </row>
    <row r="20" spans="2:3" x14ac:dyDescent="0.25">
      <c r="B20" s="3">
        <v>13</v>
      </c>
      <c r="C20" s="17">
        <v>312.60000000000002</v>
      </c>
    </row>
    <row r="21" spans="2:3" x14ac:dyDescent="0.25">
      <c r="B21" s="3">
        <v>14.5</v>
      </c>
      <c r="C21" s="17">
        <v>286.39999999999998</v>
      </c>
    </row>
    <row r="22" spans="2:3" x14ac:dyDescent="0.25">
      <c r="B22" s="3">
        <v>16</v>
      </c>
      <c r="C22" s="17">
        <v>289.2</v>
      </c>
    </row>
    <row r="23" spans="2:3" x14ac:dyDescent="0.25">
      <c r="B23" s="3">
        <v>17.5</v>
      </c>
      <c r="C23" s="17">
        <v>228</v>
      </c>
    </row>
    <row r="24" spans="2:3" x14ac:dyDescent="0.25">
      <c r="B24" s="3">
        <v>19</v>
      </c>
      <c r="C24" s="17">
        <v>239.3</v>
      </c>
    </row>
    <row r="25" spans="2:3" x14ac:dyDescent="0.25">
      <c r="B25" s="3">
        <v>20.5</v>
      </c>
      <c r="C25" s="17">
        <v>200.8</v>
      </c>
    </row>
    <row r="26" spans="2:3" x14ac:dyDescent="0.25">
      <c r="B26" s="3">
        <v>22</v>
      </c>
      <c r="C26" s="17">
        <v>161.1</v>
      </c>
    </row>
    <row r="27" spans="2:3" x14ac:dyDescent="0.25">
      <c r="B27" s="3">
        <v>23.5</v>
      </c>
      <c r="C27" s="17">
        <v>147.19999999999999</v>
      </c>
    </row>
    <row r="28" spans="2:3" x14ac:dyDescent="0.25">
      <c r="B28" s="3">
        <v>25</v>
      </c>
      <c r="C28" s="17">
        <v>159.1</v>
      </c>
    </row>
    <row r="29" spans="2:3" x14ac:dyDescent="0.25">
      <c r="B29" s="3">
        <v>27</v>
      </c>
      <c r="C29" s="17">
        <v>201.6</v>
      </c>
    </row>
    <row r="30" spans="2:3" x14ac:dyDescent="0.25">
      <c r="B30" s="3">
        <v>29</v>
      </c>
      <c r="C30" s="17">
        <v>167.6</v>
      </c>
    </row>
    <row r="31" spans="2:3" x14ac:dyDescent="0.25">
      <c r="B31" s="3">
        <v>31</v>
      </c>
      <c r="C31" s="17">
        <v>143.1</v>
      </c>
    </row>
    <row r="32" spans="2:3" x14ac:dyDescent="0.25">
      <c r="B32" s="3">
        <v>33</v>
      </c>
      <c r="C32" s="17">
        <v>118.4</v>
      </c>
    </row>
    <row r="33" spans="2:3" x14ac:dyDescent="0.25">
      <c r="B33" s="3">
        <v>35</v>
      </c>
      <c r="C33" s="17">
        <v>96.1</v>
      </c>
    </row>
    <row r="34" spans="2:3" x14ac:dyDescent="0.25">
      <c r="B34" s="3">
        <v>37</v>
      </c>
      <c r="C34" s="17">
        <v>122.1</v>
      </c>
    </row>
    <row r="35" spans="2:3" x14ac:dyDescent="0.25">
      <c r="B35" s="3">
        <v>39</v>
      </c>
      <c r="C35" s="17">
        <v>104.6</v>
      </c>
    </row>
    <row r="36" spans="2:3" x14ac:dyDescent="0.25">
      <c r="B36" s="3">
        <v>41</v>
      </c>
      <c r="C36" s="17">
        <v>92.8</v>
      </c>
    </row>
    <row r="37" spans="2:3" x14ac:dyDescent="0.25">
      <c r="B37" s="3">
        <v>43</v>
      </c>
      <c r="C37" s="17">
        <v>108.3</v>
      </c>
    </row>
    <row r="38" spans="2:3" x14ac:dyDescent="0.25">
      <c r="B38" s="3">
        <v>45</v>
      </c>
      <c r="C38" s="17">
        <v>103.6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271"/>
  <sheetViews>
    <sheetView zoomScale="70" zoomScaleNormal="70" workbookViewId="0">
      <selection activeCell="H6" sqref="H6"/>
    </sheetView>
  </sheetViews>
  <sheetFormatPr defaultRowHeight="15" x14ac:dyDescent="0.25"/>
  <cols>
    <col min="1" max="1" width="14.140625" customWidth="1"/>
  </cols>
  <sheetData>
    <row r="1" spans="1:3" x14ac:dyDescent="0.25">
      <c r="C1" s="12" t="s">
        <v>31</v>
      </c>
    </row>
    <row r="2" spans="1:3" x14ac:dyDescent="0.25">
      <c r="A2" s="23" t="s">
        <v>2</v>
      </c>
      <c r="B2" s="23"/>
      <c r="C2" s="22">
        <v>1811.9839999999999</v>
      </c>
    </row>
    <row r="3" spans="1:3" x14ac:dyDescent="0.25">
      <c r="A3" s="23" t="s">
        <v>3</v>
      </c>
      <c r="B3" s="23"/>
      <c r="C3" s="21">
        <v>6863.8</v>
      </c>
    </row>
    <row r="4" spans="1:3" x14ac:dyDescent="0.25">
      <c r="A4" s="23" t="s">
        <v>4</v>
      </c>
      <c r="B4" s="23"/>
      <c r="C4" s="20">
        <v>2333.1</v>
      </c>
    </row>
    <row r="5" spans="1:3" x14ac:dyDescent="0.25">
      <c r="A5" s="23" t="s">
        <v>5</v>
      </c>
      <c r="B5" s="23"/>
      <c r="C5" s="19">
        <v>0.81400000000000095</v>
      </c>
    </row>
    <row r="6" spans="1:3" x14ac:dyDescent="0.25">
      <c r="A6" s="23" t="s">
        <v>6</v>
      </c>
      <c r="B6" s="23"/>
      <c r="C6" s="18">
        <v>1.0505677145283143</v>
      </c>
    </row>
    <row r="7" spans="1:3" x14ac:dyDescent="0.25">
      <c r="A7" s="23" t="s">
        <v>7</v>
      </c>
      <c r="B7" s="23"/>
      <c r="C7" s="13">
        <v>60</v>
      </c>
    </row>
    <row r="8" spans="1:3" x14ac:dyDescent="0.25">
      <c r="A8" s="25" t="s">
        <v>30</v>
      </c>
      <c r="B8" s="25"/>
      <c r="C8" s="14">
        <v>45</v>
      </c>
    </row>
    <row r="9" spans="1:3" x14ac:dyDescent="0.25">
      <c r="A9" s="26" t="s">
        <v>18</v>
      </c>
      <c r="B9" s="26"/>
      <c r="C9" s="12">
        <f t="shared" ref="C9" si="0">C10+C11</f>
        <v>22.242843135468462</v>
      </c>
    </row>
    <row r="10" spans="1:3" x14ac:dyDescent="0.25">
      <c r="A10" s="24" t="s">
        <v>19</v>
      </c>
      <c r="B10" s="24"/>
      <c r="C10" s="12">
        <f t="shared" ref="C10" si="1">60*C19/(C2*(1-EXP(-1*C18*60)))</f>
        <v>16.576042772359958</v>
      </c>
    </row>
    <row r="11" spans="1:3" x14ac:dyDescent="0.25">
      <c r="A11" s="24" t="s">
        <v>20</v>
      </c>
      <c r="B11" s="24"/>
      <c r="C11" s="12">
        <f t="shared" ref="C11" si="2">60*(C20-(C19/C18)*EXP(-1*C18*C8))/C2/C7</f>
        <v>5.6668003631085018</v>
      </c>
    </row>
    <row r="12" spans="1:3" x14ac:dyDescent="0.25">
      <c r="A12" s="24" t="s">
        <v>21</v>
      </c>
      <c r="B12" s="24"/>
      <c r="C12" s="12">
        <f t="shared" ref="C12" si="3">C10/C9</f>
        <v>0.74523039484677134</v>
      </c>
    </row>
    <row r="13" spans="1:3" x14ac:dyDescent="0.25">
      <c r="A13" s="24" t="s">
        <v>22</v>
      </c>
      <c r="B13" s="24"/>
      <c r="C13" s="12">
        <f t="shared" ref="C13" si="4">C9*C14/(3*0.693)</f>
        <v>149.59564637330493</v>
      </c>
    </row>
    <row r="14" spans="1:3" x14ac:dyDescent="0.25">
      <c r="A14" s="24" t="s">
        <v>23</v>
      </c>
      <c r="B14" s="24"/>
      <c r="C14" s="11">
        <f t="shared" ref="C14" si="5">0.693/C18</f>
        <v>13.982445810363382</v>
      </c>
    </row>
    <row r="15" spans="1:3" x14ac:dyDescent="0.25">
      <c r="A15" s="24" t="s">
        <v>24</v>
      </c>
      <c r="B15" s="24"/>
      <c r="C15" s="12">
        <f t="shared" ref="C15" si="6">RSQ(C125:C144, $B125:$B144)</f>
        <v>0.93545728636375092</v>
      </c>
    </row>
    <row r="16" spans="1:3" x14ac:dyDescent="0.25">
      <c r="A16" s="24" t="s">
        <v>25</v>
      </c>
      <c r="B16" s="24"/>
      <c r="C16" s="11">
        <f t="shared" ref="C16" si="7">SLOPE(C125:C144,$B125:$B144)</f>
        <v>-2.1520688024431057E-2</v>
      </c>
    </row>
    <row r="17" spans="1:3" x14ac:dyDescent="0.25">
      <c r="A17" s="24" t="s">
        <v>26</v>
      </c>
      <c r="B17" s="24"/>
      <c r="C17" s="11">
        <f t="shared" ref="C17" si="8">INTERCEPT(C125:C144,$B125:$B144)</f>
        <v>2.6766987503580824</v>
      </c>
    </row>
    <row r="18" spans="1:3" x14ac:dyDescent="0.25">
      <c r="A18" s="24" t="s">
        <v>27</v>
      </c>
      <c r="B18" s="24"/>
      <c r="C18" s="11">
        <f t="shared" ref="C18" si="9">ABS(C16)*2.303</f>
        <v>4.9562144520264723E-2</v>
      </c>
    </row>
    <row r="19" spans="1:3" x14ac:dyDescent="0.25">
      <c r="A19" s="24" t="s">
        <v>28</v>
      </c>
      <c r="B19" s="24"/>
      <c r="C19" s="11">
        <f t="shared" ref="C19" si="10">10^C17</f>
        <v>475.0056225967204</v>
      </c>
    </row>
    <row r="20" spans="1:3" x14ac:dyDescent="0.25">
      <c r="A20" s="24" t="s">
        <v>29</v>
      </c>
      <c r="B20" s="24"/>
      <c r="C20" s="11">
        <f t="shared" ref="C20" si="11">(C3+C4)/C5</f>
        <v>11298.402948402934</v>
      </c>
    </row>
    <row r="21" spans="1:3" ht="45" x14ac:dyDescent="0.25">
      <c r="A21" s="2" t="s">
        <v>0</v>
      </c>
      <c r="B21" s="5" t="s">
        <v>1</v>
      </c>
    </row>
    <row r="22" spans="1:3" x14ac:dyDescent="0.25">
      <c r="B22" s="3">
        <v>1</v>
      </c>
      <c r="C22" s="17">
        <v>43289.7</v>
      </c>
    </row>
    <row r="23" spans="1:3" x14ac:dyDescent="0.25">
      <c r="B23" s="3">
        <v>2</v>
      </c>
      <c r="C23" s="17">
        <v>11527.6</v>
      </c>
    </row>
    <row r="24" spans="1:3" x14ac:dyDescent="0.25">
      <c r="B24" s="3">
        <v>3</v>
      </c>
      <c r="C24" s="17">
        <v>4698.7</v>
      </c>
    </row>
    <row r="25" spans="1:3" x14ac:dyDescent="0.25">
      <c r="B25" s="4">
        <v>4</v>
      </c>
      <c r="C25" s="17">
        <v>2540.8000000000002</v>
      </c>
    </row>
    <row r="26" spans="1:3" x14ac:dyDescent="0.25">
      <c r="B26" s="3">
        <v>5</v>
      </c>
      <c r="C26" s="17">
        <v>1544.6</v>
      </c>
    </row>
    <row r="27" spans="1:3" x14ac:dyDescent="0.25">
      <c r="B27" s="3">
        <v>6</v>
      </c>
      <c r="C27" s="17">
        <v>1133.8</v>
      </c>
    </row>
    <row r="28" spans="1:3" x14ac:dyDescent="0.25">
      <c r="B28" s="3">
        <v>7</v>
      </c>
      <c r="C28" s="17">
        <v>795.2</v>
      </c>
    </row>
    <row r="29" spans="1:3" x14ac:dyDescent="0.25">
      <c r="B29" s="3">
        <v>8</v>
      </c>
      <c r="C29" s="17">
        <v>586.5</v>
      </c>
    </row>
    <row r="30" spans="1:3" x14ac:dyDescent="0.25">
      <c r="B30" s="3">
        <v>9</v>
      </c>
      <c r="C30" s="17">
        <v>449.3</v>
      </c>
    </row>
    <row r="31" spans="1:3" x14ac:dyDescent="0.25">
      <c r="B31" s="4">
        <v>10</v>
      </c>
      <c r="C31" s="17">
        <v>429.6</v>
      </c>
    </row>
    <row r="32" spans="1:3" x14ac:dyDescent="0.25">
      <c r="B32" s="4">
        <v>11.5</v>
      </c>
      <c r="C32" s="17">
        <v>331.5</v>
      </c>
    </row>
    <row r="33" spans="2:3" x14ac:dyDescent="0.25">
      <c r="B33" s="3">
        <v>13</v>
      </c>
      <c r="C33" s="17">
        <v>312.60000000000002</v>
      </c>
    </row>
    <row r="34" spans="2:3" x14ac:dyDescent="0.25">
      <c r="B34" s="3">
        <v>14.5</v>
      </c>
      <c r="C34" s="17">
        <v>286.39999999999998</v>
      </c>
    </row>
    <row r="35" spans="2:3" x14ac:dyDescent="0.25">
      <c r="B35" s="3">
        <v>16</v>
      </c>
      <c r="C35" s="17">
        <v>289.2</v>
      </c>
    </row>
    <row r="36" spans="2:3" x14ac:dyDescent="0.25">
      <c r="B36" s="3">
        <v>17.5</v>
      </c>
      <c r="C36" s="17">
        <v>228</v>
      </c>
    </row>
    <row r="37" spans="2:3" x14ac:dyDescent="0.25">
      <c r="B37" s="3">
        <v>19</v>
      </c>
      <c r="C37" s="17">
        <v>239.3</v>
      </c>
    </row>
    <row r="38" spans="2:3" x14ac:dyDescent="0.25">
      <c r="B38" s="3">
        <v>20.5</v>
      </c>
      <c r="C38" s="17">
        <v>200.8</v>
      </c>
    </row>
    <row r="39" spans="2:3" x14ac:dyDescent="0.25">
      <c r="B39" s="3">
        <v>22</v>
      </c>
      <c r="C39" s="17">
        <v>161.1</v>
      </c>
    </row>
    <row r="40" spans="2:3" x14ac:dyDescent="0.25">
      <c r="B40" s="3">
        <v>23.5</v>
      </c>
      <c r="C40" s="17">
        <v>147.19999999999999</v>
      </c>
    </row>
    <row r="41" spans="2:3" x14ac:dyDescent="0.25">
      <c r="B41" s="3">
        <v>25</v>
      </c>
      <c r="C41" s="17">
        <v>159.1</v>
      </c>
    </row>
    <row r="42" spans="2:3" x14ac:dyDescent="0.25">
      <c r="B42" s="3">
        <v>27</v>
      </c>
      <c r="C42" s="17">
        <v>201.6</v>
      </c>
    </row>
    <row r="43" spans="2:3" x14ac:dyDescent="0.25">
      <c r="B43" s="3">
        <v>29</v>
      </c>
      <c r="C43" s="17">
        <v>167.6</v>
      </c>
    </row>
    <row r="44" spans="2:3" x14ac:dyDescent="0.25">
      <c r="B44" s="3">
        <v>31</v>
      </c>
      <c r="C44" s="17">
        <v>143.1</v>
      </c>
    </row>
    <row r="45" spans="2:3" x14ac:dyDescent="0.25">
      <c r="B45" s="3">
        <v>33</v>
      </c>
      <c r="C45" s="17">
        <v>118.4</v>
      </c>
    </row>
    <row r="46" spans="2:3" x14ac:dyDescent="0.25">
      <c r="B46" s="3">
        <v>35</v>
      </c>
      <c r="C46" s="17">
        <v>96.1</v>
      </c>
    </row>
    <row r="47" spans="2:3" x14ac:dyDescent="0.25">
      <c r="B47" s="3">
        <v>37</v>
      </c>
      <c r="C47" s="17">
        <v>122.1</v>
      </c>
    </row>
    <row r="48" spans="2:3" x14ac:dyDescent="0.25">
      <c r="B48" s="3">
        <v>39</v>
      </c>
      <c r="C48" s="17">
        <v>104.6</v>
      </c>
    </row>
    <row r="49" spans="1:3" x14ac:dyDescent="0.25">
      <c r="B49" s="3">
        <v>41</v>
      </c>
      <c r="C49" s="17">
        <v>92.8</v>
      </c>
    </row>
    <row r="50" spans="1:3" x14ac:dyDescent="0.25">
      <c r="B50" s="3">
        <v>43</v>
      </c>
      <c r="C50" s="17">
        <v>108.3</v>
      </c>
    </row>
    <row r="51" spans="1:3" x14ac:dyDescent="0.25">
      <c r="B51" s="3">
        <v>45</v>
      </c>
      <c r="C51" s="17">
        <v>103.6</v>
      </c>
    </row>
    <row r="52" spans="1:3" x14ac:dyDescent="0.25">
      <c r="A52" t="s">
        <v>9</v>
      </c>
      <c r="B52" s="3">
        <v>0</v>
      </c>
    </row>
    <row r="53" spans="1:3" x14ac:dyDescent="0.25">
      <c r="B53" s="3">
        <v>1</v>
      </c>
      <c r="C53" s="12">
        <f t="shared" ref="C53" si="12">C22*C$6</f>
        <v>45478.761191616366</v>
      </c>
    </row>
    <row r="54" spans="1:3" x14ac:dyDescent="0.25">
      <c r="B54" s="3">
        <v>2</v>
      </c>
      <c r="C54" s="12">
        <f t="shared" ref="C54" si="13">C23*C$6</f>
        <v>12110.524385996596</v>
      </c>
    </row>
    <row r="55" spans="1:3" x14ac:dyDescent="0.25">
      <c r="B55" s="3">
        <v>3</v>
      </c>
      <c r="C55" s="12">
        <f t="shared" ref="C55" si="14">C24*C$6</f>
        <v>4936.3025202541903</v>
      </c>
    </row>
    <row r="56" spans="1:3" x14ac:dyDescent="0.25">
      <c r="B56" s="4">
        <v>4</v>
      </c>
      <c r="C56" s="12">
        <f t="shared" ref="C56" si="15">C25*C$6</f>
        <v>2669.2824490735411</v>
      </c>
    </row>
    <row r="57" spans="1:3" x14ac:dyDescent="0.25">
      <c r="B57" s="3">
        <v>5</v>
      </c>
      <c r="C57" s="12">
        <f t="shared" ref="C57" si="16">C26*C$6</f>
        <v>1622.7068918604341</v>
      </c>
    </row>
    <row r="58" spans="1:3" x14ac:dyDescent="0.25">
      <c r="B58" s="3">
        <v>6</v>
      </c>
      <c r="C58" s="12">
        <f t="shared" ref="C58" si="17">C27*C$6</f>
        <v>1191.1336747322027</v>
      </c>
    </row>
    <row r="59" spans="1:3" x14ac:dyDescent="0.25">
      <c r="B59" s="3">
        <v>7</v>
      </c>
      <c r="C59" s="12">
        <f t="shared" ref="C59" si="18">C28*C$6</f>
        <v>835.41144659291558</v>
      </c>
    </row>
    <row r="60" spans="1:3" x14ac:dyDescent="0.25">
      <c r="B60" s="3">
        <v>8</v>
      </c>
      <c r="C60" s="12">
        <f t="shared" ref="C60" si="19">C29*C$6</f>
        <v>616.15796457085639</v>
      </c>
    </row>
    <row r="61" spans="1:3" x14ac:dyDescent="0.25">
      <c r="B61" s="3">
        <v>9</v>
      </c>
      <c r="C61" s="12">
        <f t="shared" ref="C61" si="20">C30*C$6</f>
        <v>472.02007413757161</v>
      </c>
    </row>
    <row r="62" spans="1:3" x14ac:dyDescent="0.25">
      <c r="B62" s="4">
        <v>10</v>
      </c>
      <c r="C62" s="12">
        <f t="shared" ref="C62" si="21">C31*C$6</f>
        <v>451.32389016136386</v>
      </c>
    </row>
    <row r="63" spans="1:3" x14ac:dyDescent="0.25">
      <c r="B63" s="4">
        <v>11.5</v>
      </c>
      <c r="C63" s="12">
        <f t="shared" ref="C63" si="22">C32*C$6</f>
        <v>348.26319736613618</v>
      </c>
    </row>
    <row r="64" spans="1:3" x14ac:dyDescent="0.25">
      <c r="B64" s="3">
        <v>13</v>
      </c>
      <c r="C64" s="12">
        <f t="shared" ref="C64" si="23">C33*C$6</f>
        <v>328.40746756155107</v>
      </c>
    </row>
    <row r="65" spans="2:3" x14ac:dyDescent="0.25">
      <c r="B65" s="3">
        <v>14.5</v>
      </c>
      <c r="C65" s="12">
        <f t="shared" ref="C65" si="24">C34*C$6</f>
        <v>300.8825934409092</v>
      </c>
    </row>
    <row r="66" spans="2:3" x14ac:dyDescent="0.25">
      <c r="B66" s="3">
        <v>16</v>
      </c>
      <c r="C66" s="12">
        <f t="shared" ref="C66" si="25">C35*C$6</f>
        <v>303.82418304158847</v>
      </c>
    </row>
    <row r="67" spans="2:3" x14ac:dyDescent="0.25">
      <c r="B67" s="3">
        <v>17.5</v>
      </c>
      <c r="C67" s="12">
        <f t="shared" ref="C67" si="26">C36*C$6</f>
        <v>239.52943891245567</v>
      </c>
    </row>
    <row r="68" spans="2:3" x14ac:dyDescent="0.25">
      <c r="B68" s="3">
        <v>19</v>
      </c>
      <c r="C68" s="12">
        <f t="shared" ref="C68" si="27">C37*C$6</f>
        <v>251.40085408662563</v>
      </c>
    </row>
    <row r="69" spans="2:3" x14ac:dyDescent="0.25">
      <c r="B69" s="3">
        <v>20.5</v>
      </c>
      <c r="C69" s="12">
        <f t="shared" ref="C69" si="28">C38*C$6</f>
        <v>210.95399707728552</v>
      </c>
    </row>
    <row r="70" spans="2:3" x14ac:dyDescent="0.25">
      <c r="B70" s="3">
        <v>22</v>
      </c>
      <c r="C70" s="12">
        <f t="shared" ref="C70" si="29">C39*C$6</f>
        <v>169.24645881051143</v>
      </c>
    </row>
    <row r="71" spans="2:3" x14ac:dyDescent="0.25">
      <c r="B71" s="3">
        <v>23.5</v>
      </c>
      <c r="C71" s="12">
        <f t="shared" ref="C71" si="30">C40*C$6</f>
        <v>154.64356757856785</v>
      </c>
    </row>
    <row r="72" spans="2:3" x14ac:dyDescent="0.25">
      <c r="B72" s="3">
        <v>25</v>
      </c>
      <c r="C72" s="12">
        <f t="shared" ref="C72" si="31">C41*C$6</f>
        <v>167.1453233814548</v>
      </c>
    </row>
    <row r="73" spans="2:3" x14ac:dyDescent="0.25">
      <c r="B73" s="3">
        <v>27</v>
      </c>
      <c r="C73" s="12">
        <f t="shared" ref="C73" si="32">C42*C$6</f>
        <v>211.79445124890816</v>
      </c>
    </row>
    <row r="74" spans="2:3" x14ac:dyDescent="0.25">
      <c r="B74" s="3">
        <v>29</v>
      </c>
      <c r="C74" s="12">
        <f t="shared" ref="C74" si="33">C43*C$6</f>
        <v>176.07514895494546</v>
      </c>
    </row>
    <row r="75" spans="2:3" x14ac:dyDescent="0.25">
      <c r="B75" s="3">
        <v>31</v>
      </c>
      <c r="C75" s="12">
        <f t="shared" ref="C75" si="34">C44*C$6</f>
        <v>150.33623994900177</v>
      </c>
    </row>
    <row r="76" spans="2:3" x14ac:dyDescent="0.25">
      <c r="B76" s="3">
        <v>33</v>
      </c>
      <c r="C76" s="12">
        <f t="shared" ref="C76" si="35">C45*C$6</f>
        <v>124.38721740015242</v>
      </c>
    </row>
    <row r="77" spans="2:3" x14ac:dyDescent="0.25">
      <c r="B77" s="3">
        <v>35</v>
      </c>
      <c r="C77" s="12">
        <f t="shared" ref="C77" si="36">C46*C$6</f>
        <v>100.959557366171</v>
      </c>
    </row>
    <row r="78" spans="2:3" x14ac:dyDescent="0.25">
      <c r="B78" s="3">
        <v>37</v>
      </c>
      <c r="C78" s="12">
        <f t="shared" ref="C78" si="37">C47*C$6</f>
        <v>128.27431794390716</v>
      </c>
    </row>
    <row r="79" spans="2:3" x14ac:dyDescent="0.25">
      <c r="B79" s="3">
        <v>39</v>
      </c>
      <c r="C79" s="12">
        <f t="shared" ref="C79" si="38">C48*C$6</f>
        <v>109.88938293966167</v>
      </c>
    </row>
    <row r="80" spans="2:3" x14ac:dyDescent="0.25">
      <c r="B80" s="3">
        <v>41</v>
      </c>
      <c r="C80" s="12">
        <f t="shared" ref="C80" si="39">C49*C$6</f>
        <v>97.492683908227562</v>
      </c>
    </row>
    <row r="81" spans="1:3" x14ac:dyDescent="0.25">
      <c r="B81" s="3">
        <v>43</v>
      </c>
      <c r="C81" s="12">
        <f t="shared" ref="C81" si="40">C50*C$6</f>
        <v>113.77648348341644</v>
      </c>
    </row>
    <row r="82" spans="1:3" x14ac:dyDescent="0.25">
      <c r="B82" s="3">
        <v>45</v>
      </c>
      <c r="C82" s="12">
        <f t="shared" ref="C82" si="41">C51*C$6</f>
        <v>108.83881522513336</v>
      </c>
    </row>
    <row r="83" spans="1:3" x14ac:dyDescent="0.25">
      <c r="A83" t="s">
        <v>8</v>
      </c>
      <c r="B83" s="3">
        <v>0</v>
      </c>
      <c r="C83" s="12"/>
    </row>
    <row r="84" spans="1:3" x14ac:dyDescent="0.25">
      <c r="B84" s="3">
        <v>1</v>
      </c>
      <c r="C84" s="12">
        <f t="shared" ref="C84" si="42">C53/C$5/($B53-$B52)</f>
        <v>55870.713994614634</v>
      </c>
    </row>
    <row r="85" spans="1:3" x14ac:dyDescent="0.25">
      <c r="B85" s="3">
        <v>2</v>
      </c>
      <c r="C85" s="12">
        <f t="shared" ref="C85" si="43">C54/C$5/($B54-$B53)</f>
        <v>14877.794085990887</v>
      </c>
    </row>
    <row r="86" spans="1:3" x14ac:dyDescent="0.25">
      <c r="B86" s="3">
        <v>3</v>
      </c>
      <c r="C86" s="12">
        <f t="shared" ref="C86" si="44">C55/C$5/($B55-$B54)</f>
        <v>6064.2537103859759</v>
      </c>
    </row>
    <row r="87" spans="1:3" x14ac:dyDescent="0.25">
      <c r="B87" s="4">
        <v>4</v>
      </c>
      <c r="C87" s="12">
        <f t="shared" ref="C87" si="45">C56/C$5/($B56-$B55)</f>
        <v>3279.2167679036093</v>
      </c>
    </row>
    <row r="88" spans="1:3" x14ac:dyDescent="0.25">
      <c r="B88" s="3">
        <v>5</v>
      </c>
      <c r="C88" s="12">
        <f t="shared" ref="C88" si="46">C57/C$5/($B57-$B56)</f>
        <v>1993.4974101479511</v>
      </c>
    </row>
    <row r="89" spans="1:3" x14ac:dyDescent="0.25">
      <c r="B89" s="3">
        <v>6</v>
      </c>
      <c r="C89" s="12">
        <f t="shared" ref="C89" si="47">C58/C$5/($B58-$B57)</f>
        <v>1463.309182717692</v>
      </c>
    </row>
    <row r="90" spans="1:3" x14ac:dyDescent="0.25">
      <c r="B90" s="3">
        <v>7</v>
      </c>
      <c r="C90" s="12">
        <f t="shared" ref="C90" si="48">C59/C$5/($B59-$B58)</f>
        <v>1026.303988443384</v>
      </c>
    </row>
    <row r="91" spans="1:3" x14ac:dyDescent="0.25">
      <c r="B91" s="3">
        <v>8</v>
      </c>
      <c r="C91" s="12">
        <f t="shared" ref="C91" si="49">C60/C$5/($B60-$B59)</f>
        <v>756.95081642611262</v>
      </c>
    </row>
    <row r="92" spans="1:3" x14ac:dyDescent="0.25">
      <c r="B92" s="3">
        <v>9</v>
      </c>
      <c r="C92" s="12">
        <f t="shared" ref="C92" si="50">C61/C$5/($B61-$B60)</f>
        <v>579.87724095524698</v>
      </c>
    </row>
    <row r="93" spans="1:3" x14ac:dyDescent="0.25">
      <c r="B93" s="4">
        <v>10</v>
      </c>
      <c r="C93" s="12">
        <f t="shared" ref="C93" si="51">C62/C$5/($B62-$B61)</f>
        <v>554.45195351518839</v>
      </c>
    </row>
    <row r="94" spans="1:3" x14ac:dyDescent="0.25">
      <c r="B94" s="4">
        <v>11.5</v>
      </c>
      <c r="C94" s="12">
        <f t="shared" ref="C94" si="52">C63/C$5/($B63-$B62)</f>
        <v>285.22784387070908</v>
      </c>
    </row>
    <row r="95" spans="1:3" x14ac:dyDescent="0.25">
      <c r="B95" s="3">
        <v>13</v>
      </c>
      <c r="C95" s="12">
        <f t="shared" ref="C95" si="53">C64/C$5/($B64-$B63)</f>
        <v>268.96598489889493</v>
      </c>
    </row>
    <row r="96" spans="1:3" x14ac:dyDescent="0.25">
      <c r="B96" s="3">
        <v>14.5</v>
      </c>
      <c r="C96" s="12">
        <f t="shared" ref="C96" si="54">C65/C$5/($B65-$B64)</f>
        <v>246.42309045119478</v>
      </c>
    </row>
    <row r="97" spans="2:3" x14ac:dyDescent="0.25">
      <c r="B97" s="3">
        <v>16</v>
      </c>
      <c r="C97" s="12">
        <f t="shared" ref="C97" si="55">C66/C$5/($B66-$B65)</f>
        <v>248.83225474331542</v>
      </c>
    </row>
    <row r="98" spans="2:3" x14ac:dyDescent="0.25">
      <c r="B98" s="3">
        <v>17.5</v>
      </c>
      <c r="C98" s="12">
        <f t="shared" ref="C98" si="56">C67/C$5/($B67-$B66)</f>
        <v>196.17480664410763</v>
      </c>
    </row>
    <row r="99" spans="2:3" x14ac:dyDescent="0.25">
      <c r="B99" s="3">
        <v>19</v>
      </c>
      <c r="C99" s="12">
        <f t="shared" ref="C99" si="57">C68/C$5/($B68-$B67)</f>
        <v>205.89750539445154</v>
      </c>
    </row>
    <row r="100" spans="2:3" x14ac:dyDescent="0.25">
      <c r="B100" s="3">
        <v>20.5</v>
      </c>
      <c r="C100" s="12">
        <f t="shared" ref="C100" si="58">C69/C$5/($B69-$B68)</f>
        <v>172.77149637779303</v>
      </c>
    </row>
    <row r="101" spans="2:3" x14ac:dyDescent="0.25">
      <c r="B101" s="3">
        <v>22</v>
      </c>
      <c r="C101" s="12">
        <f t="shared" ref="C101" si="59">C70/C$5/($B70-$B69)</f>
        <v>138.61298837879707</v>
      </c>
    </row>
    <row r="102" spans="2:3" x14ac:dyDescent="0.25">
      <c r="B102" s="3">
        <v>23.5</v>
      </c>
      <c r="C102" s="12">
        <f t="shared" ref="C102" si="60">C71/C$5/($B71-$B70)</f>
        <v>126.65320850005543</v>
      </c>
    </row>
    <row r="103" spans="2:3" x14ac:dyDescent="0.25">
      <c r="B103" s="3">
        <v>25</v>
      </c>
      <c r="C103" s="12">
        <f t="shared" ref="C103" si="61">C72/C$5/($B72-$B71)</f>
        <v>136.89215674156807</v>
      </c>
    </row>
    <row r="104" spans="2:3" x14ac:dyDescent="0.25">
      <c r="B104" s="3">
        <v>27</v>
      </c>
      <c r="C104" s="12">
        <f t="shared" ref="C104" si="62">C73/C$5/($B73-$B72)</f>
        <v>130.09487177451345</v>
      </c>
    </row>
    <row r="105" spans="2:3" x14ac:dyDescent="0.25">
      <c r="B105" s="3">
        <v>29</v>
      </c>
      <c r="C105" s="12">
        <f t="shared" ref="C105" si="63">C74/C$5/($B74-$B73)</f>
        <v>108.15426839984353</v>
      </c>
    </row>
    <row r="106" spans="2:3" x14ac:dyDescent="0.25">
      <c r="B106" s="3">
        <v>31</v>
      </c>
      <c r="C106" s="12">
        <f t="shared" ref="C106" si="64">C75/C$5/($B75-$B74)</f>
        <v>92.344127732801965</v>
      </c>
    </row>
    <row r="107" spans="2:3" x14ac:dyDescent="0.25">
      <c r="B107" s="3">
        <v>33</v>
      </c>
      <c r="C107" s="12">
        <f t="shared" ref="C107" si="65">C76/C$5/($B76-$B75)</f>
        <v>76.404924692968237</v>
      </c>
    </row>
    <row r="108" spans="2:3" x14ac:dyDescent="0.25">
      <c r="B108" s="3">
        <v>35</v>
      </c>
      <c r="C108" s="12">
        <f t="shared" ref="C108" si="66">C77/C$5/($B77-$B76)</f>
        <v>62.014470126640589</v>
      </c>
    </row>
    <row r="109" spans="2:3" x14ac:dyDescent="0.25">
      <c r="B109" s="3">
        <v>37</v>
      </c>
      <c r="C109" s="12">
        <f t="shared" ref="C109" si="67">C78/C$5/($B78-$B77)</f>
        <v>78.792578589623474</v>
      </c>
    </row>
    <row r="110" spans="2:3" x14ac:dyDescent="0.25">
      <c r="B110" s="3">
        <v>39</v>
      </c>
      <c r="C110" s="12">
        <f t="shared" ref="C110" si="68">C79/C$5/($B79-$B78)</f>
        <v>67.499620970308072</v>
      </c>
    </row>
    <row r="111" spans="2:3" x14ac:dyDescent="0.25">
      <c r="B111" s="3">
        <v>41</v>
      </c>
      <c r="C111" s="12">
        <f t="shared" ref="C111" si="69">C80/C$5/($B80-$B79)</f>
        <v>59.884940975569684</v>
      </c>
    </row>
    <row r="112" spans="2:3" x14ac:dyDescent="0.25">
      <c r="B112" s="3">
        <v>43</v>
      </c>
      <c r="C112" s="12">
        <f t="shared" ref="C112" si="70">C81/C$5/($B81-$B80)</f>
        <v>69.887274866963338</v>
      </c>
    </row>
    <row r="113" spans="1:3" x14ac:dyDescent="0.25">
      <c r="B113" s="3">
        <v>45</v>
      </c>
      <c r="C113" s="12">
        <f t="shared" ref="C113" si="71">C82/C$5/($B82-$B81)</f>
        <v>66.854309106347188</v>
      </c>
    </row>
    <row r="114" spans="1:3" x14ac:dyDescent="0.25">
      <c r="A114" t="s">
        <v>10</v>
      </c>
      <c r="B114" s="3">
        <v>0</v>
      </c>
      <c r="C114" s="12"/>
    </row>
    <row r="115" spans="1:3" x14ac:dyDescent="0.25">
      <c r="B115" s="3">
        <v>1</v>
      </c>
      <c r="C115" s="12">
        <f t="shared" ref="C115" si="72">LOG10(C84)</f>
        <v>4.7471842214217341</v>
      </c>
    </row>
    <row r="116" spans="1:3" x14ac:dyDescent="0.25">
      <c r="B116" s="3">
        <v>2</v>
      </c>
      <c r="C116" s="12">
        <f t="shared" ref="C116" si="73">LOG10(C85)</f>
        <v>4.1725385436224807</v>
      </c>
    </row>
    <row r="117" spans="1:3" x14ac:dyDescent="0.25">
      <c r="B117" s="3">
        <v>3</v>
      </c>
      <c r="C117" s="12">
        <f t="shared" ref="C117" si="74">LOG10(C86)</f>
        <v>3.7827773625969012</v>
      </c>
    </row>
    <row r="118" spans="1:3" x14ac:dyDescent="0.25">
      <c r="B118" s="4">
        <v>4</v>
      </c>
      <c r="C118" s="12">
        <f t="shared" ref="C118" si="75">LOG10(C87)</f>
        <v>3.5157701260297776</v>
      </c>
    </row>
    <row r="119" spans="1:3" x14ac:dyDescent="0.25">
      <c r="B119" s="3">
        <v>5</v>
      </c>
      <c r="C119" s="12">
        <f t="shared" ref="C119" si="76">LOG10(C88)</f>
        <v>3.299615675785128</v>
      </c>
    </row>
    <row r="120" spans="1:3" x14ac:dyDescent="0.25">
      <c r="B120" s="3">
        <v>6</v>
      </c>
      <c r="C120" s="12">
        <f t="shared" ref="C120" si="77">LOG10(C89)</f>
        <v>3.1653360979377263</v>
      </c>
    </row>
    <row r="121" spans="1:3" x14ac:dyDescent="0.25">
      <c r="B121" s="3">
        <v>7</v>
      </c>
      <c r="C121" s="12">
        <f t="shared" ref="C121" si="78">LOG10(C90)</f>
        <v>3.0112760166720323</v>
      </c>
    </row>
    <row r="122" spans="1:3" x14ac:dyDescent="0.25">
      <c r="B122" s="3">
        <v>8</v>
      </c>
      <c r="C122" s="12">
        <f t="shared" ref="C122" si="79">LOG10(C91)</f>
        <v>2.8790676617343234</v>
      </c>
    </row>
    <row r="123" spans="1:3" x14ac:dyDescent="0.25">
      <c r="B123" s="3">
        <v>9</v>
      </c>
      <c r="C123" s="12">
        <f t="shared" ref="C123" si="80">LOG10(C92)</f>
        <v>2.7633360638758004</v>
      </c>
    </row>
    <row r="124" spans="1:3" x14ac:dyDescent="0.25">
      <c r="B124" s="4">
        <v>10</v>
      </c>
      <c r="C124" s="12">
        <f t="shared" ref="C124" si="81">LOG10(C93)</f>
        <v>2.7438639179742745</v>
      </c>
    </row>
    <row r="125" spans="1:3" x14ac:dyDescent="0.25">
      <c r="B125" s="8">
        <v>11.5</v>
      </c>
      <c r="C125" s="9">
        <f t="shared" ref="C125" si="82">LOG10(C94)</f>
        <v>2.4551919189678859</v>
      </c>
    </row>
    <row r="126" spans="1:3" x14ac:dyDescent="0.25">
      <c r="B126" s="3">
        <v>13</v>
      </c>
      <c r="C126" s="12">
        <f t="shared" ref="C126" si="83">LOG10(C95)</f>
        <v>2.429697359910262</v>
      </c>
    </row>
    <row r="127" spans="1:3" x14ac:dyDescent="0.25">
      <c r="B127" s="3">
        <v>14.5</v>
      </c>
      <c r="C127" s="12">
        <f t="shared" ref="C127" si="84">LOG10(C96)</f>
        <v>2.3916813998629118</v>
      </c>
    </row>
    <row r="128" spans="1:3" x14ac:dyDescent="0.25">
      <c r="B128" s="3">
        <v>16</v>
      </c>
      <c r="C128" s="12">
        <f t="shared" ref="C128" si="85">LOG10(C97)</f>
        <v>2.395906674849587</v>
      </c>
    </row>
    <row r="129" spans="2:3" x14ac:dyDescent="0.25">
      <c r="B129" s="3">
        <v>17.5</v>
      </c>
      <c r="C129" s="12">
        <f t="shared" ref="C129" si="86">LOG10(C98)</f>
        <v>2.2926432332275479</v>
      </c>
    </row>
    <row r="130" spans="2:3" x14ac:dyDescent="0.25">
      <c r="B130" s="3">
        <v>19</v>
      </c>
      <c r="C130" s="12">
        <f t="shared" ref="C130" si="87">LOG10(C99)</f>
        <v>2.3136510848405312</v>
      </c>
    </row>
    <row r="131" spans="2:3" x14ac:dyDescent="0.25">
      <c r="B131" s="3">
        <v>20.5</v>
      </c>
      <c r="C131" s="12">
        <f t="shared" ref="C131" si="88">LOG10(C100)</f>
        <v>2.2374720947000757</v>
      </c>
    </row>
    <row r="132" spans="2:3" x14ac:dyDescent="0.25">
      <c r="B132" s="3">
        <v>22</v>
      </c>
      <c r="C132" s="12">
        <f t="shared" ref="C132" si="89">LOG10(C101)</f>
        <v>2.141803926646312</v>
      </c>
    </row>
    <row r="133" spans="2:3" x14ac:dyDescent="0.25">
      <c r="B133" s="3">
        <v>23.5</v>
      </c>
      <c r="C133" s="12">
        <f t="shared" ref="C133" si="90">LOG10(C102)</f>
        <v>2.1026161962285741</v>
      </c>
    </row>
    <row r="134" spans="2:3" x14ac:dyDescent="0.25">
      <c r="B134" s="3">
        <v>25</v>
      </c>
      <c r="C134" s="12">
        <f t="shared" ref="C134" si="91">LOG10(C103)</f>
        <v>2.1363785658736756</v>
      </c>
    </row>
    <row r="135" spans="2:3" x14ac:dyDescent="0.25">
      <c r="B135" s="3">
        <v>27</v>
      </c>
      <c r="C135" s="12">
        <f t="shared" ref="C135" si="92">LOG10(C104)</f>
        <v>2.1142601773922816</v>
      </c>
    </row>
    <row r="136" spans="2:3" x14ac:dyDescent="0.25">
      <c r="B136" s="3">
        <v>29</v>
      </c>
      <c r="C136" s="12">
        <f t="shared" ref="C136" si="93">LOG10(C105)</f>
        <v>2.0340436639130517</v>
      </c>
    </row>
    <row r="137" spans="2:3" x14ac:dyDescent="0.25">
      <c r="B137" s="3">
        <v>31</v>
      </c>
      <c r="C137" s="12">
        <f t="shared" ref="C137" si="94">LOG10(C106)</f>
        <v>1.9654092833785703</v>
      </c>
    </row>
    <row r="138" spans="2:3" x14ac:dyDescent="0.25">
      <c r="B138" s="3">
        <v>33</v>
      </c>
      <c r="C138" s="12">
        <f t="shared" ref="C138" si="95">LOG10(C107)</f>
        <v>1.8831213520056951</v>
      </c>
    </row>
    <row r="139" spans="2:3" x14ac:dyDescent="0.25">
      <c r="B139" s="3">
        <v>35</v>
      </c>
      <c r="C139" s="12">
        <f t="shared" ref="C139" si="96">LOG10(C108)</f>
        <v>1.7924930372873393</v>
      </c>
    </row>
    <row r="140" spans="2:3" x14ac:dyDescent="0.25">
      <c r="B140" s="3">
        <v>37</v>
      </c>
      <c r="C140" s="12">
        <f t="shared" ref="C140" si="97">LOG10(C109)</f>
        <v>1.8964853135636763</v>
      </c>
    </row>
    <row r="141" spans="2:3" x14ac:dyDescent="0.25">
      <c r="B141" s="3">
        <v>39</v>
      </c>
      <c r="C141" s="12">
        <f t="shared" ref="C141" si="98">LOG10(C110)</f>
        <v>1.8293013341500495</v>
      </c>
    </row>
    <row r="142" spans="2:3" x14ac:dyDescent="0.25">
      <c r="B142" s="3">
        <v>41</v>
      </c>
      <c r="C142" s="12">
        <f t="shared" ref="C142" si="99">LOG10(C111)</f>
        <v>1.777317625837656</v>
      </c>
    </row>
    <row r="143" spans="2:3" x14ac:dyDescent="0.25">
      <c r="B143" s="3">
        <v>43</v>
      </c>
      <c r="C143" s="12">
        <f t="shared" ref="C143" si="100">LOG10(C112)</f>
        <v>1.8443981062441144</v>
      </c>
    </row>
    <row r="144" spans="2:3" x14ac:dyDescent="0.25">
      <c r="B144" s="3">
        <v>45</v>
      </c>
      <c r="C144" s="12">
        <f t="shared" ref="C144" si="101">LOG10(C113)</f>
        <v>1.8251294050280082</v>
      </c>
    </row>
    <row r="145" spans="1:3" x14ac:dyDescent="0.25">
      <c r="A145" t="s">
        <v>11</v>
      </c>
      <c r="B145" s="3">
        <v>0</v>
      </c>
      <c r="C145" s="12"/>
    </row>
    <row r="146" spans="1:3" x14ac:dyDescent="0.25">
      <c r="B146" s="3">
        <v>1</v>
      </c>
      <c r="C146" s="6">
        <f>RSQ($B115:$B$144, C115:C$144)</f>
        <v>0.72700728272763848</v>
      </c>
    </row>
    <row r="147" spans="1:3" x14ac:dyDescent="0.25">
      <c r="B147" s="3">
        <v>2</v>
      </c>
      <c r="C147" s="6">
        <f>RSQ($B116:$B$144, C116:C$144)</f>
        <v>0.77449324722660307</v>
      </c>
    </row>
    <row r="148" spans="1:3" x14ac:dyDescent="0.25">
      <c r="B148" s="3">
        <v>3</v>
      </c>
      <c r="C148" s="6">
        <f>RSQ($B117:$B$144, C117:C$144)</f>
        <v>0.80817853092807312</v>
      </c>
    </row>
    <row r="149" spans="1:3" x14ac:dyDescent="0.25">
      <c r="B149" s="4">
        <v>4</v>
      </c>
      <c r="C149" s="6">
        <f>RSQ($B118:$B$144, C118:C$144)</f>
        <v>0.83171955644897799</v>
      </c>
    </row>
    <row r="150" spans="1:3" x14ac:dyDescent="0.25">
      <c r="B150" s="3">
        <v>5</v>
      </c>
      <c r="C150" s="6">
        <f>RSQ($B119:$B$144, C119:C$144)</f>
        <v>0.85005702542850126</v>
      </c>
    </row>
    <row r="151" spans="1:3" x14ac:dyDescent="0.25">
      <c r="B151" s="3">
        <v>6</v>
      </c>
      <c r="C151" s="6">
        <f>RSQ($B120:$B$144, C120:C$144)</f>
        <v>0.86303392991095329</v>
      </c>
    </row>
    <row r="152" spans="1:3" x14ac:dyDescent="0.25">
      <c r="B152" s="3">
        <v>7</v>
      </c>
      <c r="C152" s="6">
        <f>RSQ($B121:$B$144, C121:C$144)</f>
        <v>0.87890244834263642</v>
      </c>
    </row>
    <row r="153" spans="1:3" x14ac:dyDescent="0.25">
      <c r="B153" s="3">
        <v>8</v>
      </c>
      <c r="C153" s="6">
        <f>RSQ($B122:$B$144, C122:C$144)</f>
        <v>0.89185592124025914</v>
      </c>
    </row>
    <row r="154" spans="1:3" x14ac:dyDescent="0.25">
      <c r="B154" s="3">
        <v>9</v>
      </c>
      <c r="C154" s="6">
        <f>RSQ($B123:$B$144, C123:C$144)</f>
        <v>0.90150519537141793</v>
      </c>
    </row>
    <row r="155" spans="1:3" x14ac:dyDescent="0.25">
      <c r="B155" s="4">
        <v>10</v>
      </c>
      <c r="C155" s="6">
        <f>RSQ($B124:$B$144, C124:C$144)</f>
        <v>0.90699798576457191</v>
      </c>
    </row>
    <row r="156" spans="1:3" x14ac:dyDescent="0.25">
      <c r="B156" s="4">
        <v>11.5</v>
      </c>
      <c r="C156" s="7">
        <f>RSQ($B125:$B$144, C125:C$144)</f>
        <v>0.93545728636375092</v>
      </c>
    </row>
    <row r="157" spans="1:3" x14ac:dyDescent="0.25">
      <c r="B157" s="3">
        <v>13</v>
      </c>
      <c r="C157" s="6">
        <f>RSQ($B126:$B$144, C126:C$144)</f>
        <v>0.92642262315592905</v>
      </c>
    </row>
    <row r="158" spans="1:3" x14ac:dyDescent="0.25">
      <c r="B158" s="3">
        <v>14.5</v>
      </c>
      <c r="C158" s="6">
        <f>RSQ($B127:$B$144, C127:C$144)</f>
        <v>0.91578873663954852</v>
      </c>
    </row>
    <row r="159" spans="1:3" x14ac:dyDescent="0.25">
      <c r="B159" s="3">
        <v>16</v>
      </c>
      <c r="C159" s="6">
        <f>RSQ($B128:$B$144, C128:C$144)</f>
        <v>0.90286803164760954</v>
      </c>
    </row>
    <row r="160" spans="1:3" x14ac:dyDescent="0.25">
      <c r="B160" s="3">
        <v>17.5</v>
      </c>
      <c r="C160" s="6">
        <f>RSQ($B129:$B$144, C129:C$144)</f>
        <v>0.89286323468826878</v>
      </c>
    </row>
    <row r="161" spans="1:3" x14ac:dyDescent="0.25">
      <c r="B161" s="3">
        <v>19</v>
      </c>
      <c r="C161" s="6">
        <f>RSQ($B130:$B$144, C130:C$144)</f>
        <v>0.87376484375153407</v>
      </c>
    </row>
    <row r="162" spans="1:3" x14ac:dyDescent="0.25">
      <c r="B162" s="3">
        <v>20.5</v>
      </c>
      <c r="C162" s="6">
        <f>RSQ($B131:$B$144, C131:C$144)</f>
        <v>0.85883313728751631</v>
      </c>
    </row>
    <row r="163" spans="1:3" x14ac:dyDescent="0.25">
      <c r="B163" s="3">
        <v>22</v>
      </c>
      <c r="C163" s="6">
        <f>RSQ($B132:$B$144, C132:C$144)</f>
        <v>0.83190153784566134</v>
      </c>
    </row>
    <row r="164" spans="1:3" x14ac:dyDescent="0.25">
      <c r="B164" s="3">
        <v>23.5</v>
      </c>
      <c r="C164" s="6">
        <f>RSQ($B133:$B$144, C133:C$144)</f>
        <v>0.79719882164309708</v>
      </c>
    </row>
    <row r="165" spans="1:3" x14ac:dyDescent="0.25">
      <c r="B165" s="3">
        <v>25</v>
      </c>
      <c r="C165" s="6">
        <f>RSQ($B134:$B$144, C134:C$144)</f>
        <v>0.75808777371228342</v>
      </c>
    </row>
    <row r="166" spans="1:3" x14ac:dyDescent="0.25">
      <c r="B166" s="3">
        <v>27</v>
      </c>
      <c r="C166" s="6">
        <f>RSQ($B135:$B$144, C135:C$144)</f>
        <v>0.67747006138816734</v>
      </c>
    </row>
    <row r="167" spans="1:3" x14ac:dyDescent="0.25">
      <c r="B167" s="3">
        <v>29</v>
      </c>
      <c r="C167" s="6">
        <f>RSQ($B136:$B$144, C136:C$144)</f>
        <v>0.56371906031020202</v>
      </c>
    </row>
    <row r="168" spans="1:3" x14ac:dyDescent="0.25">
      <c r="B168" s="3">
        <v>31</v>
      </c>
      <c r="C168" s="6">
        <f>RSQ($B137:$B$144, C137:C$144)</f>
        <v>0.37674586516050235</v>
      </c>
    </row>
    <row r="169" spans="1:3" x14ac:dyDescent="0.25">
      <c r="B169" s="3">
        <v>33</v>
      </c>
      <c r="C169" s="6">
        <f>RSQ($B138:$B$144, C138:C$144)</f>
        <v>0.11184263939741473</v>
      </c>
    </row>
    <row r="170" spans="1:3" x14ac:dyDescent="0.25">
      <c r="B170" s="3">
        <v>35</v>
      </c>
      <c r="C170" s="6">
        <f>RSQ($B139:$B$144, C139:C$144)</f>
        <v>3.2976924997387353E-3</v>
      </c>
    </row>
    <row r="171" spans="1:3" x14ac:dyDescent="0.25">
      <c r="B171" s="3">
        <v>37</v>
      </c>
      <c r="C171" s="6">
        <f>RSQ($B140:$B$144, C140:C$144)</f>
        <v>0.22233488789812833</v>
      </c>
    </row>
    <row r="172" spans="1:3" x14ac:dyDescent="0.25">
      <c r="B172" s="3">
        <v>39</v>
      </c>
      <c r="C172" s="6">
        <f>RSQ($B141:$B$144, C141:C$144)</f>
        <v>5.8929340153513969E-2</v>
      </c>
    </row>
    <row r="173" spans="1:3" x14ac:dyDescent="0.25">
      <c r="B173" s="3">
        <v>41</v>
      </c>
      <c r="C173" s="6">
        <f>RSQ($B142:$B$144, C142:C$144)</f>
        <v>0.47910160887359904</v>
      </c>
    </row>
    <row r="174" spans="1:3" x14ac:dyDescent="0.25">
      <c r="B174" s="3">
        <v>43</v>
      </c>
      <c r="C174" s="6">
        <f>RSQ($B143:$B$144, C143:C$144)</f>
        <v>1</v>
      </c>
    </row>
    <row r="175" spans="1:3" x14ac:dyDescent="0.25">
      <c r="B175" s="3">
        <v>45</v>
      </c>
      <c r="C175" s="12"/>
    </row>
    <row r="176" spans="1:3" x14ac:dyDescent="0.25">
      <c r="A176" t="s">
        <v>15</v>
      </c>
      <c r="C176" s="12">
        <v>10</v>
      </c>
    </row>
    <row r="177" spans="1:3" x14ac:dyDescent="0.25">
      <c r="A177" t="s">
        <v>12</v>
      </c>
      <c r="B177" s="3">
        <v>0</v>
      </c>
      <c r="C177" s="12"/>
    </row>
    <row r="178" spans="1:3" x14ac:dyDescent="0.25">
      <c r="B178" s="3">
        <v>1</v>
      </c>
      <c r="C178" s="12"/>
    </row>
    <row r="179" spans="1:3" x14ac:dyDescent="0.25">
      <c r="B179" s="3">
        <v>2</v>
      </c>
      <c r="C179" s="6">
        <f>RSQ($B$115:$B116, C$115:C116)</f>
        <v>1</v>
      </c>
    </row>
    <row r="180" spans="1:3" x14ac:dyDescent="0.25">
      <c r="B180" s="3">
        <v>3</v>
      </c>
      <c r="C180" s="6">
        <f>RSQ($B$115:$B117, C$115:C117)</f>
        <v>0.98789761147748401</v>
      </c>
    </row>
    <row r="181" spans="1:3" x14ac:dyDescent="0.25">
      <c r="B181" s="4">
        <v>4</v>
      </c>
      <c r="C181" s="6">
        <f>RSQ($B$115:$B118, C$115:C118)</f>
        <v>0.97219264145730044</v>
      </c>
    </row>
    <row r="182" spans="1:3" x14ac:dyDescent="0.25">
      <c r="B182" s="3">
        <v>5</v>
      </c>
      <c r="C182" s="6">
        <f>RSQ($B$115:$B119, C$115:C119)</f>
        <v>0.96029273918936964</v>
      </c>
    </row>
    <row r="183" spans="1:3" x14ac:dyDescent="0.25">
      <c r="B183" s="3">
        <v>6</v>
      </c>
      <c r="C183" s="6">
        <f>RSQ($B$115:$B120, C$115:C120)</f>
        <v>0.94163377259654624</v>
      </c>
    </row>
    <row r="184" spans="1:3" x14ac:dyDescent="0.25">
      <c r="B184" s="3">
        <v>7</v>
      </c>
      <c r="C184" s="6">
        <f>RSQ($B$115:$B121, C$115:C121)</f>
        <v>0.93198289584004224</v>
      </c>
    </row>
    <row r="185" spans="1:3" x14ac:dyDescent="0.25">
      <c r="B185" s="3">
        <v>8</v>
      </c>
      <c r="C185" s="6">
        <f>RSQ($B$115:$B122, C$115:C122)</f>
        <v>0.92544085717459468</v>
      </c>
    </row>
    <row r="186" spans="1:3" x14ac:dyDescent="0.25">
      <c r="B186" s="3">
        <v>9</v>
      </c>
      <c r="C186" s="6"/>
    </row>
    <row r="187" spans="1:3" x14ac:dyDescent="0.25">
      <c r="B187" s="4">
        <v>10</v>
      </c>
      <c r="C187" s="6"/>
    </row>
    <row r="188" spans="1:3" x14ac:dyDescent="0.25">
      <c r="B188" s="8">
        <v>11.5</v>
      </c>
      <c r="C188" s="7"/>
    </row>
    <row r="189" spans="1:3" x14ac:dyDescent="0.25">
      <c r="B189" s="3">
        <v>13</v>
      </c>
      <c r="C189" s="6"/>
    </row>
    <row r="190" spans="1:3" x14ac:dyDescent="0.25">
      <c r="B190" s="3">
        <v>14.5</v>
      </c>
      <c r="C190" s="12"/>
    </row>
    <row r="191" spans="1:3" x14ac:dyDescent="0.25">
      <c r="B191" s="3">
        <v>16</v>
      </c>
      <c r="C191" s="12"/>
    </row>
    <row r="192" spans="1:3" x14ac:dyDescent="0.25">
      <c r="B192" s="3">
        <v>17.5</v>
      </c>
      <c r="C192" s="12"/>
    </row>
    <row r="193" spans="1:3" x14ac:dyDescent="0.25">
      <c r="B193" s="3">
        <v>19</v>
      </c>
      <c r="C193" s="12"/>
    </row>
    <row r="194" spans="1:3" x14ac:dyDescent="0.25">
      <c r="B194" s="3">
        <v>20.5</v>
      </c>
      <c r="C194" s="12"/>
    </row>
    <row r="195" spans="1:3" x14ac:dyDescent="0.25">
      <c r="B195" s="3">
        <v>22</v>
      </c>
      <c r="C195" s="12"/>
    </row>
    <row r="196" spans="1:3" x14ac:dyDescent="0.25">
      <c r="B196" s="3">
        <v>23.5</v>
      </c>
      <c r="C196" s="12"/>
    </row>
    <row r="197" spans="1:3" x14ac:dyDescent="0.25">
      <c r="B197" s="3">
        <v>25</v>
      </c>
      <c r="C197" s="12"/>
    </row>
    <row r="198" spans="1:3" x14ac:dyDescent="0.25">
      <c r="B198" s="3">
        <v>27</v>
      </c>
      <c r="C198" s="12"/>
    </row>
    <row r="199" spans="1:3" x14ac:dyDescent="0.25">
      <c r="B199" s="3">
        <v>29</v>
      </c>
      <c r="C199" s="12"/>
    </row>
    <row r="200" spans="1:3" x14ac:dyDescent="0.25">
      <c r="B200" s="3">
        <v>31</v>
      </c>
      <c r="C200" s="12"/>
    </row>
    <row r="201" spans="1:3" x14ac:dyDescent="0.25">
      <c r="B201" s="3">
        <v>33</v>
      </c>
      <c r="C201" s="12"/>
    </row>
    <row r="202" spans="1:3" x14ac:dyDescent="0.25">
      <c r="B202" s="3">
        <v>35</v>
      </c>
      <c r="C202" s="12"/>
    </row>
    <row r="203" spans="1:3" x14ac:dyDescent="0.25">
      <c r="B203" s="3">
        <v>37</v>
      </c>
      <c r="C203" s="12"/>
    </row>
    <row r="204" spans="1:3" x14ac:dyDescent="0.25">
      <c r="B204" s="3">
        <v>39</v>
      </c>
      <c r="C204" s="12"/>
    </row>
    <row r="205" spans="1:3" x14ac:dyDescent="0.25">
      <c r="B205" s="3">
        <v>41</v>
      </c>
      <c r="C205" s="12"/>
    </row>
    <row r="206" spans="1:3" x14ac:dyDescent="0.25">
      <c r="B206" s="3">
        <v>43</v>
      </c>
      <c r="C206" s="12"/>
    </row>
    <row r="207" spans="1:3" x14ac:dyDescent="0.25">
      <c r="B207" s="3">
        <v>45</v>
      </c>
      <c r="C207" s="12"/>
    </row>
    <row r="208" spans="1:3" x14ac:dyDescent="0.25">
      <c r="A208" t="s">
        <v>16</v>
      </c>
      <c r="B208" s="3">
        <v>0</v>
      </c>
      <c r="C208" s="12"/>
    </row>
    <row r="209" spans="2:3" x14ac:dyDescent="0.25">
      <c r="B209" s="3">
        <v>1</v>
      </c>
      <c r="C209" s="12"/>
    </row>
    <row r="210" spans="2:3" x14ac:dyDescent="0.25">
      <c r="B210" s="3">
        <v>2</v>
      </c>
      <c r="C210" s="12"/>
    </row>
    <row r="211" spans="2:3" x14ac:dyDescent="0.25">
      <c r="B211" s="3">
        <v>3</v>
      </c>
      <c r="C211" s="12">
        <f>RSQ($B117:$B$124, C117:C$124)</f>
        <v>0.95739906721068668</v>
      </c>
    </row>
    <row r="212" spans="2:3" x14ac:dyDescent="0.25">
      <c r="B212" s="4">
        <v>4</v>
      </c>
      <c r="C212" s="12">
        <f>RSQ($B118:$B$124, C118:C$124)</f>
        <v>0.96628331775727305</v>
      </c>
    </row>
    <row r="213" spans="2:3" x14ac:dyDescent="0.25">
      <c r="B213" s="3">
        <v>5</v>
      </c>
      <c r="C213" s="12">
        <f>RSQ($B119:$B$124, C119:C$124)</f>
        <v>0.96729385084983521</v>
      </c>
    </row>
    <row r="214" spans="2:3" x14ac:dyDescent="0.25">
      <c r="B214" s="3">
        <v>6</v>
      </c>
      <c r="C214" s="12">
        <f>RSQ($B120:$B$124, C120:C$124)</f>
        <v>0.94831688791993873</v>
      </c>
    </row>
    <row r="215" spans="2:3" x14ac:dyDescent="0.25">
      <c r="B215" s="3">
        <v>7</v>
      </c>
      <c r="C215" s="12">
        <f>RSQ($B121:$B$124, C121:C$124)</f>
        <v>0.92339002975615958</v>
      </c>
    </row>
    <row r="216" spans="2:3" x14ac:dyDescent="0.25">
      <c r="B216" s="3">
        <v>8</v>
      </c>
      <c r="C216" s="12">
        <f>RSQ($B122:$B$124, C122:C$124)</f>
        <v>0.85546007481820141</v>
      </c>
    </row>
    <row r="217" spans="2:3" x14ac:dyDescent="0.25">
      <c r="B217" s="3">
        <v>9</v>
      </c>
      <c r="C217" s="12">
        <f>RSQ($B123:$B$124, C123:C$124)</f>
        <v>1</v>
      </c>
    </row>
    <row r="218" spans="2:3" x14ac:dyDescent="0.25">
      <c r="B218" s="4">
        <v>10</v>
      </c>
      <c r="C218" s="12"/>
    </row>
    <row r="219" spans="2:3" x14ac:dyDescent="0.25">
      <c r="B219" s="8">
        <v>11.5</v>
      </c>
      <c r="C219" s="9"/>
    </row>
    <row r="220" spans="2:3" x14ac:dyDescent="0.25">
      <c r="B220" s="3">
        <v>13</v>
      </c>
      <c r="C220" s="12"/>
    </row>
    <row r="221" spans="2:3" x14ac:dyDescent="0.25">
      <c r="B221" s="3">
        <v>14.5</v>
      </c>
      <c r="C221" s="12"/>
    </row>
    <row r="222" spans="2:3" x14ac:dyDescent="0.25">
      <c r="B222" s="3">
        <v>16</v>
      </c>
      <c r="C222" s="12"/>
    </row>
    <row r="223" spans="2:3" x14ac:dyDescent="0.25">
      <c r="B223" s="3">
        <v>17.5</v>
      </c>
      <c r="C223" s="12"/>
    </row>
    <row r="224" spans="2:3" x14ac:dyDescent="0.25">
      <c r="B224" s="3">
        <v>19</v>
      </c>
      <c r="C224" s="12"/>
    </row>
    <row r="225" spans="1:3" x14ac:dyDescent="0.25">
      <c r="B225" s="3">
        <v>20.5</v>
      </c>
      <c r="C225" s="12"/>
    </row>
    <row r="226" spans="1:3" x14ac:dyDescent="0.25">
      <c r="B226" s="3">
        <v>22</v>
      </c>
      <c r="C226" s="12"/>
    </row>
    <row r="227" spans="1:3" x14ac:dyDescent="0.25">
      <c r="B227" s="3">
        <v>23.5</v>
      </c>
      <c r="C227" s="12"/>
    </row>
    <row r="228" spans="1:3" x14ac:dyDescent="0.25">
      <c r="B228" s="3">
        <v>25</v>
      </c>
      <c r="C228" s="12"/>
    </row>
    <row r="229" spans="1:3" x14ac:dyDescent="0.25">
      <c r="B229" s="3">
        <v>27</v>
      </c>
      <c r="C229" s="12"/>
    </row>
    <row r="230" spans="1:3" x14ac:dyDescent="0.25">
      <c r="B230" s="3">
        <v>29</v>
      </c>
      <c r="C230" s="12"/>
    </row>
    <row r="231" spans="1:3" x14ac:dyDescent="0.25">
      <c r="B231" s="3">
        <v>31</v>
      </c>
      <c r="C231" s="12"/>
    </row>
    <row r="232" spans="1:3" x14ac:dyDescent="0.25">
      <c r="B232" s="3">
        <v>33</v>
      </c>
      <c r="C232" s="12"/>
    </row>
    <row r="233" spans="1:3" x14ac:dyDescent="0.25">
      <c r="B233" s="3">
        <v>35</v>
      </c>
      <c r="C233" s="12"/>
    </row>
    <row r="234" spans="1:3" x14ac:dyDescent="0.25">
      <c r="B234" s="3">
        <v>37</v>
      </c>
      <c r="C234" s="12"/>
    </row>
    <row r="235" spans="1:3" x14ac:dyDescent="0.25">
      <c r="B235" s="3">
        <v>39</v>
      </c>
      <c r="C235" s="12"/>
    </row>
    <row r="236" spans="1:3" x14ac:dyDescent="0.25">
      <c r="B236" s="3">
        <v>41</v>
      </c>
      <c r="C236" s="12"/>
    </row>
    <row r="237" spans="1:3" x14ac:dyDescent="0.25">
      <c r="B237" s="3">
        <v>43</v>
      </c>
      <c r="C237" s="12"/>
    </row>
    <row r="238" spans="1:3" x14ac:dyDescent="0.25">
      <c r="B238" s="3">
        <v>45</v>
      </c>
      <c r="C238" s="12"/>
    </row>
    <row r="239" spans="1:3" x14ac:dyDescent="0.25">
      <c r="A239" t="s">
        <v>13</v>
      </c>
      <c r="B239" s="3">
        <v>0</v>
      </c>
      <c r="C239" s="12"/>
    </row>
    <row r="240" spans="1:3" x14ac:dyDescent="0.25">
      <c r="B240" s="3">
        <v>1</v>
      </c>
      <c r="C240" s="12"/>
    </row>
    <row r="241" spans="2:4" x14ac:dyDescent="0.25">
      <c r="B241" s="3">
        <v>2</v>
      </c>
      <c r="C241" s="12"/>
    </row>
    <row r="242" spans="2:4" x14ac:dyDescent="0.25">
      <c r="B242" s="3">
        <v>3</v>
      </c>
      <c r="C242" s="10">
        <f t="shared" ref="C242" si="102">SUM(C179,C211)</f>
        <v>1.9573990672106867</v>
      </c>
    </row>
    <row r="243" spans="2:4" x14ac:dyDescent="0.25">
      <c r="B243" s="4">
        <v>4</v>
      </c>
      <c r="C243" s="6">
        <f t="shared" ref="C243" si="103">SUM(C180,C212)</f>
        <v>1.9541809292347572</v>
      </c>
    </row>
    <row r="244" spans="2:4" x14ac:dyDescent="0.25">
      <c r="B244" s="3">
        <v>5</v>
      </c>
      <c r="C244" s="16">
        <f t="shared" ref="C244" si="104">SUM(C181,C213)</f>
        <v>1.9394864923071355</v>
      </c>
      <c r="D244" s="15"/>
    </row>
    <row r="245" spans="2:4" x14ac:dyDescent="0.25">
      <c r="B245" s="3">
        <v>6</v>
      </c>
      <c r="C245" s="6">
        <f t="shared" ref="C245" si="105">SUM(C182,C214)</f>
        <v>1.9086096271093083</v>
      </c>
    </row>
    <row r="246" spans="2:4" x14ac:dyDescent="0.25">
      <c r="B246" s="3">
        <v>7</v>
      </c>
      <c r="C246" s="6">
        <f t="shared" ref="C246" si="106">SUM(C183,C215)</f>
        <v>1.8650238023527059</v>
      </c>
    </row>
    <row r="247" spans="2:4" x14ac:dyDescent="0.25">
      <c r="B247" s="3">
        <v>8</v>
      </c>
      <c r="C247" s="6">
        <f t="shared" ref="C247" si="107">SUM(C184,C216)</f>
        <v>1.7874429706582435</v>
      </c>
    </row>
    <row r="248" spans="2:4" x14ac:dyDescent="0.25">
      <c r="B248" s="3">
        <v>9</v>
      </c>
      <c r="C248" s="6">
        <f t="shared" ref="C248" si="108">SUM(C185,C217)</f>
        <v>1.9254408571745947</v>
      </c>
    </row>
    <row r="249" spans="2:4" x14ac:dyDescent="0.25">
      <c r="B249" s="4">
        <v>10</v>
      </c>
      <c r="C249" s="12"/>
    </row>
    <row r="250" spans="2:4" x14ac:dyDescent="0.25">
      <c r="B250" s="4">
        <v>11.5</v>
      </c>
      <c r="C250" s="12"/>
    </row>
    <row r="251" spans="2:4" x14ac:dyDescent="0.25">
      <c r="B251" s="3">
        <v>13</v>
      </c>
      <c r="C251" s="12"/>
    </row>
    <row r="252" spans="2:4" x14ac:dyDescent="0.25">
      <c r="B252" s="3">
        <v>14.5</v>
      </c>
      <c r="C252" s="12"/>
    </row>
    <row r="253" spans="2:4" x14ac:dyDescent="0.25">
      <c r="B253" s="3">
        <v>16</v>
      </c>
      <c r="C253" s="12"/>
    </row>
    <row r="254" spans="2:4" x14ac:dyDescent="0.25">
      <c r="B254" s="3">
        <v>17.5</v>
      </c>
      <c r="C254" s="12"/>
    </row>
    <row r="255" spans="2:4" x14ac:dyDescent="0.25">
      <c r="B255" s="3">
        <v>19</v>
      </c>
      <c r="C255" s="12"/>
    </row>
    <row r="256" spans="2:4" x14ac:dyDescent="0.25">
      <c r="B256" s="3">
        <v>20.5</v>
      </c>
      <c r="C256" s="12"/>
    </row>
    <row r="257" spans="1:3" x14ac:dyDescent="0.25">
      <c r="B257" s="3">
        <v>22</v>
      </c>
      <c r="C257" s="12"/>
    </row>
    <row r="258" spans="1:3" x14ac:dyDescent="0.25">
      <c r="B258" s="3">
        <v>23.5</v>
      </c>
      <c r="C258" s="12"/>
    </row>
    <row r="259" spans="1:3" x14ac:dyDescent="0.25">
      <c r="B259" s="3">
        <v>25</v>
      </c>
      <c r="C259" s="12"/>
    </row>
    <row r="260" spans="1:3" x14ac:dyDescent="0.25">
      <c r="B260" s="3">
        <v>27</v>
      </c>
      <c r="C260" s="12"/>
    </row>
    <row r="261" spans="1:3" x14ac:dyDescent="0.25">
      <c r="B261" s="3">
        <v>29</v>
      </c>
      <c r="C261" s="12"/>
    </row>
    <row r="262" spans="1:3" x14ac:dyDescent="0.25">
      <c r="B262" s="3">
        <v>31</v>
      </c>
      <c r="C262" s="12"/>
    </row>
    <row r="263" spans="1:3" x14ac:dyDescent="0.25">
      <c r="B263" s="3">
        <v>33</v>
      </c>
      <c r="C263" s="12"/>
    </row>
    <row r="264" spans="1:3" x14ac:dyDescent="0.25">
      <c r="B264" s="3">
        <v>35</v>
      </c>
      <c r="C264" s="12"/>
    </row>
    <row r="265" spans="1:3" x14ac:dyDescent="0.25">
      <c r="B265" s="3">
        <v>37</v>
      </c>
      <c r="C265" s="12"/>
    </row>
    <row r="266" spans="1:3" x14ac:dyDescent="0.25">
      <c r="B266" s="3">
        <v>39</v>
      </c>
      <c r="C266" s="12"/>
    </row>
    <row r="267" spans="1:3" x14ac:dyDescent="0.25">
      <c r="B267" s="3">
        <v>41</v>
      </c>
      <c r="C267" s="12"/>
    </row>
    <row r="268" spans="1:3" x14ac:dyDescent="0.25">
      <c r="B268" s="3">
        <v>43</v>
      </c>
      <c r="C268" s="12"/>
    </row>
    <row r="269" spans="1:3" x14ac:dyDescent="0.25">
      <c r="B269" s="3">
        <v>45</v>
      </c>
      <c r="C269" s="12"/>
    </row>
    <row r="270" spans="1:3" x14ac:dyDescent="0.25">
      <c r="A270" t="s">
        <v>14</v>
      </c>
      <c r="C270" s="12">
        <f t="shared" ref="C270" si="109">MAX(C239:C269)</f>
        <v>1.9573990672106867</v>
      </c>
    </row>
    <row r="271" spans="1:3" x14ac:dyDescent="0.25">
      <c r="A271" t="s">
        <v>17</v>
      </c>
      <c r="C271" s="12">
        <f t="shared" ref="C271" si="110">MATCH(C270,C240:C248,0)-1</f>
        <v>2</v>
      </c>
    </row>
  </sheetData>
  <mergeCells count="19">
    <mergeCell ref="A7:B7"/>
    <mergeCell ref="A2:B2"/>
    <mergeCell ref="A3:B3"/>
    <mergeCell ref="A4:B4"/>
    <mergeCell ref="A5:B5"/>
    <mergeCell ref="A6:B6"/>
    <mergeCell ref="A20:B20"/>
    <mergeCell ref="A8:B8"/>
    <mergeCell ref="A16:B16"/>
    <mergeCell ref="A17:B17"/>
    <mergeCell ref="A18:B18"/>
    <mergeCell ref="A19:B19"/>
    <mergeCell ref="A14:B14"/>
    <mergeCell ref="A15:B15"/>
    <mergeCell ref="A9:B9"/>
    <mergeCell ref="A10:B10"/>
    <mergeCell ref="A11:B11"/>
    <mergeCell ref="A12:B12"/>
    <mergeCell ref="A13:B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2016-07-29T20:20:41Z</dcterms:modified>
</cp:coreProperties>
</file>