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7" i="2" l="1"/>
  <c r="C16" i="2"/>
  <c r="C15" i="2"/>
  <c r="C20" i="2" l="1"/>
  <c r="C54" i="2" l="1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70" i="2"/>
  <c r="C101" i="2" s="1"/>
  <c r="C132" i="2" s="1"/>
  <c r="C71" i="2"/>
  <c r="C102" i="2" s="1"/>
  <c r="C133" i="2" s="1"/>
  <c r="C72" i="2"/>
  <c r="C103" i="2" s="1"/>
  <c r="C134" i="2" s="1"/>
  <c r="C73" i="2"/>
  <c r="C104" i="2" s="1"/>
  <c r="C135" i="2" s="1"/>
  <c r="C74" i="2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53" i="2"/>
  <c r="C84" i="2" s="1"/>
  <c r="C115" i="2" s="1"/>
  <c r="C19" i="2" l="1"/>
  <c r="C18" i="2"/>
  <c r="C217" i="2"/>
  <c r="C213" i="2"/>
  <c r="C212" i="2"/>
  <c r="C185" i="2"/>
  <c r="C215" i="2"/>
  <c r="C211" i="2"/>
  <c r="C216" i="2"/>
  <c r="C214" i="2"/>
  <c r="C180" i="2"/>
  <c r="C179" i="2"/>
  <c r="C181" i="2"/>
  <c r="C182" i="2"/>
  <c r="C184" i="2"/>
  <c r="C183" i="2"/>
  <c r="C146" i="2"/>
  <c r="C174" i="2"/>
  <c r="C172" i="2"/>
  <c r="C170" i="2"/>
  <c r="C168" i="2"/>
  <c r="C166" i="2"/>
  <c r="C164" i="2"/>
  <c r="C162" i="2"/>
  <c r="C160" i="2"/>
  <c r="C158" i="2"/>
  <c r="C156" i="2"/>
  <c r="C154" i="2"/>
  <c r="C152" i="2"/>
  <c r="C150" i="2"/>
  <c r="C148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1" i="2" l="1"/>
  <c r="C10" i="2"/>
  <c r="C14" i="2"/>
  <c r="C248" i="2"/>
  <c r="C242" i="2"/>
  <c r="C247" i="2"/>
  <c r="C243" i="2"/>
  <c r="C245" i="2"/>
  <c r="C246" i="2"/>
  <c r="C244" i="2"/>
  <c r="C9" i="2" l="1"/>
  <c r="C13" i="2" s="1"/>
  <c r="C270" i="2"/>
  <c r="C271" i="2" s="1"/>
  <c r="C12" i="2" l="1"/>
</calcChain>
</file>

<file path=xl/sharedStrings.xml><?xml version="1.0" encoding="utf-8"?>
<sst xmlns="http://schemas.openxmlformats.org/spreadsheetml/2006/main" count="43" uniqueCount="33">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</sst>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46" zoomScaleNormal="100" workbookViewId="0">
      <selection activeCell="H5" sqref="H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34" t="s">
        <v>3</v>
      </c>
      <c r="B2" s="34"/>
      <c r="C2" s="32">
        <v>17896.21</v>
      </c>
    </row>
    <row r="3" spans="1:3" x14ac:dyDescent="0.25">
      <c r="A3" s="34" t="s">
        <v>4</v>
      </c>
      <c r="B3" s="34"/>
      <c r="C3" s="31">
        <v>11272.7</v>
      </c>
    </row>
    <row r="4" spans="1:3" x14ac:dyDescent="0.25">
      <c r="A4" s="34" t="s">
        <v>5</v>
      </c>
      <c r="B4" s="34"/>
      <c r="C4" s="31">
        <v>2286.3000000000002</v>
      </c>
    </row>
    <row r="5" spans="1:3" x14ac:dyDescent="0.25">
      <c r="A5" s="34" t="s">
        <v>6</v>
      </c>
      <c r="B5" s="34"/>
      <c r="C5" s="33">
        <v>0.88919999999999977</v>
      </c>
    </row>
    <row r="6" spans="1:3" x14ac:dyDescent="0.25">
      <c r="A6" s="34" t="s">
        <v>7</v>
      </c>
      <c r="B6" s="34"/>
      <c r="C6" s="29">
        <v>1.0523687869528029</v>
      </c>
    </row>
    <row r="7" spans="1:3" x14ac:dyDescent="0.25">
      <c r="A7" s="34" t="s">
        <v>8</v>
      </c>
      <c r="B7" s="34"/>
      <c r="C7" s="30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28">
        <v>42177.599999999999</v>
      </c>
    </row>
    <row r="10" spans="1:3" x14ac:dyDescent="0.25">
      <c r="B10" s="4">
        <v>2</v>
      </c>
      <c r="C10" s="28">
        <v>13410.5</v>
      </c>
    </row>
    <row r="11" spans="1:3" x14ac:dyDescent="0.25">
      <c r="B11" s="4">
        <v>3</v>
      </c>
      <c r="C11" s="28">
        <v>4104.6000000000004</v>
      </c>
    </row>
    <row r="12" spans="1:3" x14ac:dyDescent="0.25">
      <c r="B12" s="5">
        <v>4</v>
      </c>
      <c r="C12" s="28">
        <v>2033.4</v>
      </c>
    </row>
    <row r="13" spans="1:3" x14ac:dyDescent="0.25">
      <c r="B13" s="4">
        <v>5</v>
      </c>
      <c r="C13" s="28">
        <v>1297</v>
      </c>
    </row>
    <row r="14" spans="1:3" x14ac:dyDescent="0.25">
      <c r="B14" s="4">
        <v>6</v>
      </c>
      <c r="C14" s="28">
        <v>1041</v>
      </c>
    </row>
    <row r="15" spans="1:3" x14ac:dyDescent="0.25">
      <c r="B15" s="4">
        <v>7</v>
      </c>
      <c r="C15" s="28">
        <v>718.9</v>
      </c>
    </row>
    <row r="16" spans="1:3" x14ac:dyDescent="0.25">
      <c r="B16" s="4">
        <v>8</v>
      </c>
      <c r="C16" s="28">
        <v>616.6</v>
      </c>
    </row>
    <row r="17" spans="2:3" x14ac:dyDescent="0.25">
      <c r="B17" s="4">
        <v>9</v>
      </c>
      <c r="C17" s="28">
        <v>513.29999999999995</v>
      </c>
    </row>
    <row r="18" spans="2:3" x14ac:dyDescent="0.25">
      <c r="B18" s="5">
        <v>10</v>
      </c>
      <c r="C18" s="28">
        <v>410.2</v>
      </c>
    </row>
    <row r="19" spans="2:3" x14ac:dyDescent="0.25">
      <c r="B19" s="5">
        <v>11.5</v>
      </c>
      <c r="C19" s="28">
        <v>421.1</v>
      </c>
    </row>
    <row r="20" spans="2:3" x14ac:dyDescent="0.25">
      <c r="B20" s="4">
        <v>13</v>
      </c>
      <c r="C20" s="28">
        <v>429.6</v>
      </c>
    </row>
    <row r="21" spans="2:3" x14ac:dyDescent="0.25">
      <c r="B21" s="4">
        <v>14.5</v>
      </c>
      <c r="C21" s="28">
        <v>302.10000000000002</v>
      </c>
    </row>
    <row r="22" spans="2:3" x14ac:dyDescent="0.25">
      <c r="B22" s="4">
        <v>16</v>
      </c>
      <c r="C22" s="28">
        <v>320.5</v>
      </c>
    </row>
    <row r="23" spans="2:3" x14ac:dyDescent="0.25">
      <c r="B23" s="4">
        <v>17.5</v>
      </c>
      <c r="C23" s="28">
        <v>291.39999999999998</v>
      </c>
    </row>
    <row r="24" spans="2:3" x14ac:dyDescent="0.25">
      <c r="B24" s="4">
        <v>19</v>
      </c>
      <c r="C24" s="28">
        <v>230.4</v>
      </c>
    </row>
    <row r="25" spans="2:3" x14ac:dyDescent="0.25">
      <c r="B25" s="4">
        <v>20.5</v>
      </c>
      <c r="C25" s="28">
        <v>194</v>
      </c>
    </row>
    <row r="26" spans="2:3" x14ac:dyDescent="0.25">
      <c r="B26" s="4">
        <v>22</v>
      </c>
      <c r="C26" s="28">
        <v>194.1</v>
      </c>
    </row>
    <row r="27" spans="2:3" x14ac:dyDescent="0.25">
      <c r="B27" s="4">
        <v>23.5</v>
      </c>
      <c r="C27" s="28">
        <v>272.10000000000002</v>
      </c>
    </row>
    <row r="28" spans="2:3" x14ac:dyDescent="0.25">
      <c r="B28" s="4">
        <v>25</v>
      </c>
      <c r="C28" s="28">
        <v>178.1</v>
      </c>
    </row>
    <row r="29" spans="2:3" x14ac:dyDescent="0.25">
      <c r="B29" s="4">
        <v>27</v>
      </c>
      <c r="C29" s="28">
        <v>183.3</v>
      </c>
    </row>
    <row r="30" spans="2:3" x14ac:dyDescent="0.25">
      <c r="B30" s="4">
        <v>29</v>
      </c>
      <c r="C30" s="28">
        <v>170.3</v>
      </c>
    </row>
    <row r="31" spans="2:3" x14ac:dyDescent="0.25">
      <c r="B31" s="4">
        <v>31</v>
      </c>
      <c r="C31" s="28">
        <v>178.6</v>
      </c>
    </row>
    <row r="32" spans="2:3" x14ac:dyDescent="0.25">
      <c r="B32" s="4">
        <v>33</v>
      </c>
      <c r="C32" s="28">
        <v>178.7</v>
      </c>
    </row>
    <row r="33" spans="2:3" x14ac:dyDescent="0.25">
      <c r="B33" s="4">
        <v>35</v>
      </c>
      <c r="C33" s="28">
        <v>163.4</v>
      </c>
    </row>
    <row r="34" spans="2:3" x14ac:dyDescent="0.25">
      <c r="B34" s="4">
        <v>37</v>
      </c>
      <c r="C34" s="28">
        <v>143.69999999999999</v>
      </c>
    </row>
    <row r="35" spans="2:3" x14ac:dyDescent="0.25">
      <c r="B35" s="4">
        <v>39</v>
      </c>
      <c r="C35" s="28">
        <v>149.6</v>
      </c>
    </row>
    <row r="36" spans="2:3" x14ac:dyDescent="0.25">
      <c r="B36" s="4">
        <v>41</v>
      </c>
      <c r="C36" s="28">
        <v>150.5</v>
      </c>
    </row>
    <row r="37" spans="2:3" x14ac:dyDescent="0.25">
      <c r="B37" s="4">
        <v>43</v>
      </c>
      <c r="C37" s="28">
        <v>142.5</v>
      </c>
    </row>
    <row r="38" spans="2:3" x14ac:dyDescent="0.25">
      <c r="B38" s="4">
        <v>45</v>
      </c>
      <c r="C38" s="28">
        <v>88.8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71"/>
  <sheetViews>
    <sheetView tabSelected="1" zoomScale="70" zoomScaleNormal="70" workbookViewId="0">
      <selection activeCell="C1" sqref="C1:C104857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34" t="s">
        <v>3</v>
      </c>
      <c r="B2" s="34"/>
      <c r="C2" s="25">
        <v>17896.21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34" t="s">
        <v>4</v>
      </c>
      <c r="B3" s="34"/>
      <c r="C3" s="24">
        <v>11272.7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34" t="s">
        <v>5</v>
      </c>
      <c r="B4" s="34"/>
      <c r="C4" s="24">
        <v>2286.3000000000002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34" t="s">
        <v>6</v>
      </c>
      <c r="B5" s="34"/>
      <c r="C5" s="26">
        <v>0.88919999999999977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4" x14ac:dyDescent="0.25">
      <c r="A6" s="34" t="s">
        <v>7</v>
      </c>
      <c r="B6" s="34"/>
      <c r="C6" s="22">
        <v>1.0523687869528029</v>
      </c>
    </row>
    <row r="7" spans="1:14" x14ac:dyDescent="0.25">
      <c r="A7" s="34" t="s">
        <v>8</v>
      </c>
      <c r="B7" s="34"/>
      <c r="C7" s="23">
        <v>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36" t="s">
        <v>32</v>
      </c>
      <c r="B8" s="36"/>
      <c r="C8" s="18">
        <v>45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37" t="s">
        <v>20</v>
      </c>
      <c r="B9" s="37"/>
      <c r="C9">
        <f>C10+C11</f>
        <v>2.5297769926860925</v>
      </c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35" t="s">
        <v>21</v>
      </c>
      <c r="B10" s="35"/>
      <c r="C10">
        <f>60*C19/(C2*(1-EXP(-1*C18*60)))</f>
        <v>1.7503095759814058</v>
      </c>
      <c r="D10" s="19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 x14ac:dyDescent="0.25">
      <c r="A11" s="35" t="s">
        <v>22</v>
      </c>
      <c r="B11" s="35"/>
      <c r="C11">
        <f>60*(C20-(C19/C18)*EXP(-1*C18*C8))/C2/C7</f>
        <v>0.77946741670468667</v>
      </c>
      <c r="D11" s="19"/>
      <c r="E11" s="18"/>
      <c r="F11" s="21"/>
      <c r="G11" s="21"/>
      <c r="H11" s="21"/>
      <c r="I11" s="21"/>
      <c r="J11" s="21"/>
      <c r="K11" s="18"/>
      <c r="L11" s="18"/>
      <c r="M11" s="18"/>
      <c r="N11" s="18"/>
    </row>
    <row r="12" spans="1:14" x14ac:dyDescent="0.25">
      <c r="A12" s="35" t="s">
        <v>23</v>
      </c>
      <c r="B12" s="35"/>
      <c r="C12">
        <f>C10/C9</f>
        <v>0.69188295294082192</v>
      </c>
      <c r="D12" s="19"/>
      <c r="E12" s="18"/>
      <c r="I12" s="20"/>
      <c r="J12" s="20"/>
      <c r="K12" s="18"/>
      <c r="L12" s="18"/>
      <c r="M12" s="18"/>
      <c r="N12" s="18"/>
    </row>
    <row r="13" spans="1:14" x14ac:dyDescent="0.25">
      <c r="A13" s="35" t="s">
        <v>24</v>
      </c>
      <c r="B13" s="35"/>
      <c r="C13">
        <f>C9*C14/(3*0.693)</f>
        <v>18.12938580325342</v>
      </c>
      <c r="D13" s="19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35" t="s">
        <v>25</v>
      </c>
      <c r="B14" s="35"/>
      <c r="C14" s="19">
        <f>0.693/C18</f>
        <v>14.898938994991781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35" t="s">
        <v>26</v>
      </c>
      <c r="B15" s="35"/>
      <c r="C15">
        <f>RSQ(C125:C144,$B125:$B144)</f>
        <v>0.90051838441775112</v>
      </c>
      <c r="D15" s="19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35" t="s">
        <v>27</v>
      </c>
      <c r="B16" s="35"/>
      <c r="C16" s="19">
        <f>SLOPE(C125:C144,$B125:$B144)</f>
        <v>-2.0196864636098835E-2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35" t="s">
        <v>28</v>
      </c>
      <c r="B17" s="35"/>
      <c r="C17" s="19">
        <f>INTERCEPT(C125:C144,$B125:$B144)</f>
        <v>2.6902182246789197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35" t="s">
        <v>29</v>
      </c>
      <c r="B18" s="35"/>
      <c r="C18" s="19">
        <f>ABS(C16)*2.303</f>
        <v>4.6513379256935619E-2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35" t="s">
        <v>30</v>
      </c>
      <c r="B19" s="35"/>
      <c r="C19" s="19">
        <f>10^C17</f>
        <v>490.02498570854311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35" t="s">
        <v>31</v>
      </c>
      <c r="B20" s="35"/>
      <c r="C20" s="19">
        <f>(C3+C4)/C5</f>
        <v>15248.53801169591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ht="45" x14ac:dyDescent="0.25">
      <c r="A21" s="3" t="s">
        <v>0</v>
      </c>
      <c r="B21" s="7" t="s">
        <v>1</v>
      </c>
      <c r="C21" s="7" t="s">
        <v>2</v>
      </c>
    </row>
    <row r="22" spans="1:14" x14ac:dyDescent="0.25">
      <c r="B22" s="4">
        <v>1</v>
      </c>
      <c r="C22" s="27">
        <v>42177.599999999999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B23" s="4">
        <v>2</v>
      </c>
      <c r="C23" s="27">
        <v>13410.5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B24" s="4">
        <v>3</v>
      </c>
      <c r="C24" s="27">
        <v>4104.6000000000004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B25" s="5">
        <v>4</v>
      </c>
      <c r="C25" s="27">
        <v>2033.4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5">
      <c r="B26" s="4">
        <v>5</v>
      </c>
      <c r="C26" s="27">
        <v>1297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5">
      <c r="B27" s="4">
        <v>6</v>
      </c>
      <c r="C27" s="27">
        <v>1041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5">
      <c r="B28" s="4">
        <v>7</v>
      </c>
      <c r="C28" s="27">
        <v>718.9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B29" s="4">
        <v>8</v>
      </c>
      <c r="C29" s="27">
        <v>616.6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B30" s="4">
        <v>9</v>
      </c>
      <c r="C30" s="27">
        <v>513.29999999999995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B31" s="5">
        <v>10</v>
      </c>
      <c r="C31" s="27">
        <v>410.2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B32" s="5">
        <v>11.5</v>
      </c>
      <c r="C32" s="27">
        <v>421.1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2:14" x14ac:dyDescent="0.25">
      <c r="B33" s="4">
        <v>13</v>
      </c>
      <c r="C33" s="27">
        <v>429.6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25">
      <c r="B34" s="4">
        <v>14.5</v>
      </c>
      <c r="C34" s="27">
        <v>302.10000000000002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2:14" x14ac:dyDescent="0.25">
      <c r="B35" s="4">
        <v>16</v>
      </c>
      <c r="C35" s="27">
        <v>320.5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2:14" x14ac:dyDescent="0.25">
      <c r="B36" s="4">
        <v>17.5</v>
      </c>
      <c r="C36" s="27">
        <v>291.39999999999998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2:14" x14ac:dyDescent="0.25">
      <c r="B37" s="4">
        <v>19</v>
      </c>
      <c r="C37" s="27">
        <v>230.4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2:14" x14ac:dyDescent="0.25">
      <c r="B38" s="4">
        <v>20.5</v>
      </c>
      <c r="C38" s="27">
        <v>194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2:14" x14ac:dyDescent="0.25">
      <c r="B39" s="4">
        <v>22</v>
      </c>
      <c r="C39" s="27">
        <v>194.1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2:14" x14ac:dyDescent="0.25">
      <c r="B40" s="4">
        <v>23.5</v>
      </c>
      <c r="C40" s="27">
        <v>272.10000000000002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2:14" x14ac:dyDescent="0.25">
      <c r="B41" s="4">
        <v>25</v>
      </c>
      <c r="C41" s="27">
        <v>178.1</v>
      </c>
      <c r="D41" s="8"/>
      <c r="E41" s="8"/>
      <c r="F41" s="8"/>
      <c r="G41" s="8"/>
      <c r="H41" s="8"/>
      <c r="I41" s="8"/>
      <c r="J41" s="8"/>
      <c r="K41" s="8"/>
      <c r="M41" s="8"/>
      <c r="N41" s="8"/>
    </row>
    <row r="42" spans="2:14" x14ac:dyDescent="0.25">
      <c r="B42" s="4">
        <v>27</v>
      </c>
      <c r="C42" s="27">
        <v>183.3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2:14" x14ac:dyDescent="0.25">
      <c r="B43" s="4">
        <v>29</v>
      </c>
      <c r="C43" s="27">
        <v>170.3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2:14" x14ac:dyDescent="0.25">
      <c r="B44" s="4">
        <v>31</v>
      </c>
      <c r="C44" s="27">
        <v>178.6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2:14" x14ac:dyDescent="0.25">
      <c r="B45" s="4">
        <v>33</v>
      </c>
      <c r="C45" s="27">
        <v>178.7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2:14" x14ac:dyDescent="0.25">
      <c r="B46" s="4">
        <v>35</v>
      </c>
      <c r="C46" s="27">
        <v>163.4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2:14" x14ac:dyDescent="0.25">
      <c r="B47" s="4">
        <v>37</v>
      </c>
      <c r="C47" s="27">
        <v>143.69999999999999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2:14" x14ac:dyDescent="0.25">
      <c r="B48" s="4">
        <v>39</v>
      </c>
      <c r="C48" s="27">
        <v>149.6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B49" s="4">
        <v>41</v>
      </c>
      <c r="C49" s="27">
        <v>150.5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B50" s="4">
        <v>43</v>
      </c>
      <c r="C50" s="27">
        <v>142.5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B51" s="4">
        <v>45</v>
      </c>
      <c r="C51" s="27">
        <v>88.8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t="s">
        <v>11</v>
      </c>
      <c r="B52" s="4">
        <v>0</v>
      </c>
    </row>
    <row r="53" spans="1:14" x14ac:dyDescent="0.25">
      <c r="B53" s="4">
        <v>1</v>
      </c>
      <c r="C53">
        <f>C22*C$6</f>
        <v>44386.389748580536</v>
      </c>
    </row>
    <row r="54" spans="1:14" x14ac:dyDescent="0.25">
      <c r="B54" s="4">
        <v>2</v>
      </c>
      <c r="C54">
        <f t="shared" ref="C54:C82" si="0">C23*C$6</f>
        <v>14112.791617430563</v>
      </c>
    </row>
    <row r="55" spans="1:14" x14ac:dyDescent="0.25">
      <c r="B55" s="4">
        <v>3</v>
      </c>
      <c r="C55">
        <f t="shared" si="0"/>
        <v>4319.5529229264748</v>
      </c>
    </row>
    <row r="56" spans="1:14" x14ac:dyDescent="0.25">
      <c r="B56" s="5">
        <v>4</v>
      </c>
      <c r="C56">
        <f t="shared" si="0"/>
        <v>2139.8866913898296</v>
      </c>
    </row>
    <row r="57" spans="1:14" x14ac:dyDescent="0.25">
      <c r="B57" s="4">
        <v>5</v>
      </c>
      <c r="C57">
        <f t="shared" si="0"/>
        <v>1364.9223166777854</v>
      </c>
    </row>
    <row r="58" spans="1:14" x14ac:dyDescent="0.25">
      <c r="B58" s="4">
        <v>6</v>
      </c>
      <c r="C58">
        <f t="shared" si="0"/>
        <v>1095.5159072178678</v>
      </c>
    </row>
    <row r="59" spans="1:14" x14ac:dyDescent="0.25">
      <c r="B59" s="4">
        <v>7</v>
      </c>
      <c r="C59">
        <f t="shared" si="0"/>
        <v>756.54792094036998</v>
      </c>
    </row>
    <row r="60" spans="1:14" x14ac:dyDescent="0.25">
      <c r="B60" s="4">
        <v>8</v>
      </c>
      <c r="C60">
        <f t="shared" si="0"/>
        <v>648.89059403509827</v>
      </c>
    </row>
    <row r="61" spans="1:14" x14ac:dyDescent="0.25">
      <c r="B61" s="4">
        <v>9</v>
      </c>
      <c r="C61">
        <f t="shared" si="0"/>
        <v>540.18089834287366</v>
      </c>
    </row>
    <row r="62" spans="1:14" x14ac:dyDescent="0.25">
      <c r="B62" s="5">
        <v>10</v>
      </c>
      <c r="C62">
        <f t="shared" si="0"/>
        <v>431.68167640803972</v>
      </c>
    </row>
    <row r="63" spans="1:14" x14ac:dyDescent="0.25">
      <c r="B63" s="5">
        <v>11.5</v>
      </c>
      <c r="C63">
        <f t="shared" si="0"/>
        <v>443.15249618582533</v>
      </c>
    </row>
    <row r="64" spans="1:14" x14ac:dyDescent="0.25">
      <c r="B64" s="4">
        <v>13</v>
      </c>
      <c r="C64">
        <f t="shared" si="0"/>
        <v>452.09763087492416</v>
      </c>
    </row>
    <row r="65" spans="2:3" x14ac:dyDescent="0.25">
      <c r="B65" s="4">
        <v>14.5</v>
      </c>
      <c r="C65">
        <f t="shared" si="0"/>
        <v>317.92061053844179</v>
      </c>
    </row>
    <row r="66" spans="2:3" x14ac:dyDescent="0.25">
      <c r="B66" s="4">
        <v>16</v>
      </c>
      <c r="C66">
        <f t="shared" si="0"/>
        <v>337.28419621837332</v>
      </c>
    </row>
    <row r="67" spans="2:3" x14ac:dyDescent="0.25">
      <c r="B67" s="4">
        <v>17.5</v>
      </c>
      <c r="C67">
        <f t="shared" si="0"/>
        <v>306.66026451804674</v>
      </c>
    </row>
    <row r="68" spans="2:3" x14ac:dyDescent="0.25">
      <c r="B68" s="4">
        <v>19</v>
      </c>
      <c r="C68">
        <f t="shared" si="0"/>
        <v>242.46576851392578</v>
      </c>
    </row>
    <row r="69" spans="2:3" x14ac:dyDescent="0.25">
      <c r="B69" s="4">
        <v>20.5</v>
      </c>
      <c r="C69">
        <f t="shared" si="0"/>
        <v>204.15954466884375</v>
      </c>
    </row>
    <row r="70" spans="2:3" x14ac:dyDescent="0.25">
      <c r="B70" s="4">
        <v>22</v>
      </c>
      <c r="C70">
        <f t="shared" si="0"/>
        <v>204.26478154753903</v>
      </c>
    </row>
    <row r="71" spans="2:3" x14ac:dyDescent="0.25">
      <c r="B71" s="4">
        <v>23.5</v>
      </c>
      <c r="C71">
        <f t="shared" si="0"/>
        <v>286.34954692985769</v>
      </c>
    </row>
    <row r="72" spans="2:3" x14ac:dyDescent="0.25">
      <c r="B72" s="4">
        <v>25</v>
      </c>
      <c r="C72">
        <f t="shared" si="0"/>
        <v>187.42688095629418</v>
      </c>
    </row>
    <row r="73" spans="2:3" x14ac:dyDescent="0.25">
      <c r="B73" s="4">
        <v>27</v>
      </c>
      <c r="C73">
        <f t="shared" si="0"/>
        <v>192.89919864844879</v>
      </c>
    </row>
    <row r="74" spans="2:3" x14ac:dyDescent="0.25">
      <c r="B74" s="4">
        <v>29</v>
      </c>
      <c r="C74">
        <f t="shared" si="0"/>
        <v>179.21840441806233</v>
      </c>
    </row>
    <row r="75" spans="2:3" x14ac:dyDescent="0.25">
      <c r="B75" s="4">
        <v>31</v>
      </c>
      <c r="C75">
        <f t="shared" si="0"/>
        <v>187.95306534977058</v>
      </c>
    </row>
    <row r="76" spans="2:3" x14ac:dyDescent="0.25">
      <c r="B76" s="4">
        <v>33</v>
      </c>
      <c r="C76">
        <f t="shared" si="0"/>
        <v>188.05830222846586</v>
      </c>
    </row>
    <row r="77" spans="2:3" x14ac:dyDescent="0.25">
      <c r="B77" s="4">
        <v>35</v>
      </c>
      <c r="C77">
        <f t="shared" si="0"/>
        <v>171.957059788088</v>
      </c>
    </row>
    <row r="78" spans="2:3" x14ac:dyDescent="0.25">
      <c r="B78" s="4">
        <v>37</v>
      </c>
      <c r="C78">
        <f t="shared" si="0"/>
        <v>151.22539468511778</v>
      </c>
    </row>
    <row r="79" spans="2:3" x14ac:dyDescent="0.25">
      <c r="B79" s="4">
        <v>39</v>
      </c>
      <c r="C79">
        <f t="shared" si="0"/>
        <v>157.43437052813931</v>
      </c>
    </row>
    <row r="80" spans="2:3" x14ac:dyDescent="0.25">
      <c r="B80" s="4">
        <v>41</v>
      </c>
      <c r="C80">
        <f t="shared" si="0"/>
        <v>158.38150243639683</v>
      </c>
    </row>
    <row r="81" spans="1:3" x14ac:dyDescent="0.25">
      <c r="B81" s="4">
        <v>43</v>
      </c>
      <c r="C81">
        <f t="shared" si="0"/>
        <v>149.96255214077442</v>
      </c>
    </row>
    <row r="82" spans="1:3" x14ac:dyDescent="0.25">
      <c r="B82" s="4">
        <v>45</v>
      </c>
      <c r="C82">
        <f t="shared" si="0"/>
        <v>93.450348281408893</v>
      </c>
    </row>
    <row r="83" spans="1:3" x14ac:dyDescent="0.25">
      <c r="A83" t="s">
        <v>10</v>
      </c>
      <c r="B83" s="4">
        <v>0</v>
      </c>
    </row>
    <row r="84" spans="1:3" x14ac:dyDescent="0.25">
      <c r="B84" s="4">
        <v>1</v>
      </c>
      <c r="C84">
        <f>C53/C$5/($B53-$B52)</f>
        <v>49917.21744104875</v>
      </c>
    </row>
    <row r="85" spans="1:3" x14ac:dyDescent="0.25">
      <c r="B85" s="4">
        <v>2</v>
      </c>
      <c r="C85">
        <f t="shared" ref="C85:C113" si="1">C54/C$5/($B54-$B53)</f>
        <v>15871.335602148636</v>
      </c>
    </row>
    <row r="86" spans="1:3" x14ac:dyDescent="0.25">
      <c r="B86" s="4">
        <v>3</v>
      </c>
      <c r="C86">
        <f t="shared" si="1"/>
        <v>4857.796809408992</v>
      </c>
    </row>
    <row r="87" spans="1:3" x14ac:dyDescent="0.25">
      <c r="B87" s="5">
        <v>4</v>
      </c>
      <c r="C87">
        <f t="shared" si="1"/>
        <v>2406.5302422287787</v>
      </c>
    </row>
    <row r="88" spans="1:3" x14ac:dyDescent="0.25">
      <c r="B88" s="4">
        <v>5</v>
      </c>
      <c r="C88">
        <f t="shared" si="1"/>
        <v>1535.0003561378608</v>
      </c>
    </row>
    <row r="89" spans="1:3" x14ac:dyDescent="0.25">
      <c r="B89" s="4">
        <v>6</v>
      </c>
      <c r="C89">
        <f t="shared" si="1"/>
        <v>1232.0241871545975</v>
      </c>
    </row>
    <row r="90" spans="1:3" x14ac:dyDescent="0.25">
      <c r="B90" s="4">
        <v>7</v>
      </c>
      <c r="C90">
        <f t="shared" si="1"/>
        <v>850.81862453932763</v>
      </c>
    </row>
    <row r="91" spans="1:3" x14ac:dyDescent="0.25">
      <c r="B91" s="4">
        <v>8</v>
      </c>
      <c r="C91">
        <f t="shared" si="1"/>
        <v>729.74650701203154</v>
      </c>
    </row>
    <row r="92" spans="1:3" x14ac:dyDescent="0.25">
      <c r="B92" s="4">
        <v>9</v>
      </c>
      <c r="C92">
        <f t="shared" si="1"/>
        <v>607.49088882464446</v>
      </c>
    </row>
    <row r="93" spans="1:3" x14ac:dyDescent="0.25">
      <c r="B93" s="5">
        <v>10</v>
      </c>
      <c r="C93">
        <f t="shared" si="1"/>
        <v>485.47197076927557</v>
      </c>
    </row>
    <row r="94" spans="1:3" x14ac:dyDescent="0.25">
      <c r="B94" s="5">
        <v>11.5</v>
      </c>
      <c r="C94">
        <f t="shared" si="1"/>
        <v>332.24808530951077</v>
      </c>
    </row>
    <row r="95" spans="1:3" x14ac:dyDescent="0.25">
      <c r="B95" s="4">
        <v>13</v>
      </c>
      <c r="C95">
        <f t="shared" si="1"/>
        <v>338.95458905002573</v>
      </c>
    </row>
    <row r="96" spans="1:3" x14ac:dyDescent="0.25">
      <c r="B96" s="4">
        <v>14.5</v>
      </c>
      <c r="C96">
        <f t="shared" si="1"/>
        <v>238.35703294230163</v>
      </c>
    </row>
    <row r="97" spans="2:3" x14ac:dyDescent="0.25">
      <c r="B97" s="4">
        <v>16</v>
      </c>
      <c r="C97">
        <f t="shared" si="1"/>
        <v>252.87464103941625</v>
      </c>
    </row>
    <row r="98" spans="2:3" x14ac:dyDescent="0.25">
      <c r="B98" s="4">
        <v>17.5</v>
      </c>
      <c r="C98">
        <f t="shared" si="1"/>
        <v>229.91472823365334</v>
      </c>
    </row>
    <row r="99" spans="2:3" x14ac:dyDescent="0.25">
      <c r="B99" s="4">
        <v>19</v>
      </c>
      <c r="C99">
        <f t="shared" si="1"/>
        <v>181.78570138995789</v>
      </c>
    </row>
    <row r="100" spans="2:3" x14ac:dyDescent="0.25">
      <c r="B100" s="4">
        <v>20.5</v>
      </c>
      <c r="C100">
        <f t="shared" si="1"/>
        <v>153.06608537175273</v>
      </c>
    </row>
    <row r="101" spans="2:3" x14ac:dyDescent="0.25">
      <c r="B101" s="4">
        <v>22</v>
      </c>
      <c r="C101">
        <f t="shared" si="1"/>
        <v>153.14498541575878</v>
      </c>
    </row>
    <row r="102" spans="2:3" x14ac:dyDescent="0.25">
      <c r="B102" s="4">
        <v>23.5</v>
      </c>
      <c r="C102">
        <f t="shared" si="1"/>
        <v>214.68701974048417</v>
      </c>
    </row>
    <row r="103" spans="2:3" x14ac:dyDescent="0.25">
      <c r="B103" s="4">
        <v>25</v>
      </c>
      <c r="C103">
        <f t="shared" si="1"/>
        <v>140.52097837478951</v>
      </c>
    </row>
    <row r="104" spans="2:3" x14ac:dyDescent="0.25">
      <c r="B104" s="4">
        <v>27</v>
      </c>
      <c r="C104">
        <f t="shared" si="1"/>
        <v>108.46783549732841</v>
      </c>
    </row>
    <row r="105" spans="2:3" x14ac:dyDescent="0.25">
      <c r="B105" s="4">
        <v>29</v>
      </c>
      <c r="C105">
        <f t="shared" si="1"/>
        <v>100.77508120673774</v>
      </c>
    </row>
    <row r="106" spans="2:3" x14ac:dyDescent="0.25">
      <c r="B106" s="4">
        <v>31</v>
      </c>
      <c r="C106">
        <f t="shared" si="1"/>
        <v>105.68660894611484</v>
      </c>
    </row>
    <row r="107" spans="2:3" x14ac:dyDescent="0.25">
      <c r="B107" s="4">
        <v>33</v>
      </c>
      <c r="C107">
        <f t="shared" si="1"/>
        <v>105.74578397911938</v>
      </c>
    </row>
    <row r="108" spans="2:3" x14ac:dyDescent="0.25">
      <c r="B108" s="4">
        <v>35</v>
      </c>
      <c r="C108">
        <f t="shared" si="1"/>
        <v>96.692003929424232</v>
      </c>
    </row>
    <row r="109" spans="2:3" x14ac:dyDescent="0.25">
      <c r="B109" s="4">
        <v>37</v>
      </c>
      <c r="C109">
        <f t="shared" si="1"/>
        <v>85.03452242752914</v>
      </c>
    </row>
    <row r="110" spans="2:3" x14ac:dyDescent="0.25">
      <c r="B110" s="4">
        <v>39</v>
      </c>
      <c r="C110">
        <f t="shared" si="1"/>
        <v>88.525849374797204</v>
      </c>
    </row>
    <row r="111" spans="2:3" x14ac:dyDescent="0.25">
      <c r="B111" s="4">
        <v>41</v>
      </c>
      <c r="C111">
        <f t="shared" si="1"/>
        <v>89.058424671838097</v>
      </c>
    </row>
    <row r="112" spans="2:3" x14ac:dyDescent="0.25">
      <c r="B112" s="4">
        <v>43</v>
      </c>
      <c r="C112">
        <f t="shared" si="1"/>
        <v>84.324422031474612</v>
      </c>
    </row>
    <row r="113" spans="1:3" x14ac:dyDescent="0.25">
      <c r="B113" s="4">
        <v>45</v>
      </c>
      <c r="C113">
        <f t="shared" si="1"/>
        <v>52.547429308034701</v>
      </c>
    </row>
    <row r="114" spans="1:3" x14ac:dyDescent="0.25">
      <c r="A114" t="s">
        <v>12</v>
      </c>
      <c r="B114" s="4">
        <v>0</v>
      </c>
    </row>
    <row r="115" spans="1:3" x14ac:dyDescent="0.25">
      <c r="B115" s="4">
        <v>1</v>
      </c>
      <c r="C115">
        <f>LOG10(C84)</f>
        <v>4.6982503682673347</v>
      </c>
    </row>
    <row r="116" spans="1:3" x14ac:dyDescent="0.25">
      <c r="B116" s="4">
        <v>2</v>
      </c>
      <c r="C116">
        <f t="shared" ref="C116:C144" si="2">LOG10(C85)</f>
        <v>4.2006134749739141</v>
      </c>
    </row>
    <row r="117" spans="1:3" x14ac:dyDescent="0.25">
      <c r="B117" s="4">
        <v>3</v>
      </c>
      <c r="C117">
        <f t="shared" si="2"/>
        <v>3.6864393452986799</v>
      </c>
    </row>
    <row r="118" spans="1:3" x14ac:dyDescent="0.25">
      <c r="B118" s="5">
        <v>4</v>
      </c>
      <c r="C118">
        <f t="shared" si="2"/>
        <v>3.3813913237115085</v>
      </c>
    </row>
    <row r="119" spans="1:3" x14ac:dyDescent="0.25">
      <c r="B119" s="4">
        <v>5</v>
      </c>
      <c r="C119">
        <f t="shared" si="2"/>
        <v>3.1861084805745667</v>
      </c>
    </row>
    <row r="120" spans="1:3" x14ac:dyDescent="0.25">
      <c r="B120" s="4">
        <v>6</v>
      </c>
      <c r="C120">
        <f t="shared" si="2"/>
        <v>3.0906192340010228</v>
      </c>
    </row>
    <row r="121" spans="1:3" x14ac:dyDescent="0.25">
      <c r="B121" s="4">
        <v>7</v>
      </c>
      <c r="C121">
        <f t="shared" si="2"/>
        <v>2.9298369881020214</v>
      </c>
    </row>
    <row r="122" spans="1:3" x14ac:dyDescent="0.25">
      <c r="B122" s="4">
        <v>8</v>
      </c>
      <c r="C122">
        <f t="shared" si="2"/>
        <v>2.863172024880976</v>
      </c>
    </row>
    <row r="123" spans="1:3" x14ac:dyDescent="0.25">
      <c r="B123" s="4">
        <v>9</v>
      </c>
      <c r="C123">
        <f t="shared" si="2"/>
        <v>2.7835397687512491</v>
      </c>
    </row>
    <row r="124" spans="1:3" x14ac:dyDescent="0.25">
      <c r="B124" s="5">
        <v>10</v>
      </c>
      <c r="C124">
        <f t="shared" si="2"/>
        <v>2.6861641605228339</v>
      </c>
    </row>
    <row r="125" spans="1:3" x14ac:dyDescent="0.25">
      <c r="B125" s="15">
        <v>11.5</v>
      </c>
      <c r="C125" s="16">
        <f t="shared" si="2"/>
        <v>2.5214624868550706</v>
      </c>
    </row>
    <row r="126" spans="1:3" x14ac:dyDescent="0.25">
      <c r="B126" s="4">
        <v>13</v>
      </c>
      <c r="C126">
        <f t="shared" si="2"/>
        <v>2.5301415181263045</v>
      </c>
    </row>
    <row r="127" spans="1:3" x14ac:dyDescent="0.25">
      <c r="B127" s="4">
        <v>14.5</v>
      </c>
      <c r="C127">
        <f t="shared" si="2"/>
        <v>2.3772279707080859</v>
      </c>
    </row>
    <row r="128" spans="1:3" x14ac:dyDescent="0.25">
      <c r="B128" s="4">
        <v>16</v>
      </c>
      <c r="C128">
        <f t="shared" si="2"/>
        <v>2.4029052792896417</v>
      </c>
    </row>
    <row r="129" spans="2:3" x14ac:dyDescent="0.25">
      <c r="B129" s="4">
        <v>17.5</v>
      </c>
      <c r="C129">
        <f t="shared" si="2"/>
        <v>2.3615667928687767</v>
      </c>
    </row>
    <row r="130" spans="2:3" x14ac:dyDescent="0.25">
      <c r="B130" s="4">
        <v>19</v>
      </c>
      <c r="C130">
        <f t="shared" si="2"/>
        <v>2.2595597201859796</v>
      </c>
    </row>
    <row r="131" spans="2:3" x14ac:dyDescent="0.25">
      <c r="B131" s="4">
        <v>20.5</v>
      </c>
      <c r="C131">
        <f t="shared" si="2"/>
        <v>2.1848789753650313</v>
      </c>
    </row>
    <row r="132" spans="2:3" x14ac:dyDescent="0.25">
      <c r="B132" s="4">
        <v>22</v>
      </c>
      <c r="C132">
        <f t="shared" si="2"/>
        <v>2.185102780823168</v>
      </c>
    </row>
    <row r="133" spans="2:3" x14ac:dyDescent="0.25">
      <c r="B133" s="4">
        <v>23.5</v>
      </c>
      <c r="C133">
        <f t="shared" si="2"/>
        <v>2.331805787214563</v>
      </c>
    </row>
    <row r="134" spans="2:3" x14ac:dyDescent="0.25">
      <c r="B134" s="4">
        <v>25</v>
      </c>
      <c r="C134">
        <f t="shared" si="2"/>
        <v>2.1477411648980489</v>
      </c>
    </row>
    <row r="135" spans="2:3" x14ac:dyDescent="0.25">
      <c r="B135" s="4">
        <v>27</v>
      </c>
      <c r="C135">
        <f t="shared" si="2"/>
        <v>2.035300973788722</v>
      </c>
    </row>
    <row r="136" spans="2:3" x14ac:dyDescent="0.25">
      <c r="B136" s="4">
        <v>29</v>
      </c>
      <c r="C136">
        <f t="shared" si="2"/>
        <v>2.0033531567891063</v>
      </c>
    </row>
    <row r="137" spans="2:3" x14ac:dyDescent="0.25">
      <c r="B137" s="4">
        <v>31</v>
      </c>
      <c r="C137">
        <f t="shared" si="2"/>
        <v>2.024019963379033</v>
      </c>
    </row>
    <row r="138" spans="2:3" x14ac:dyDescent="0.25">
      <c r="B138" s="4">
        <v>33</v>
      </c>
      <c r="C138">
        <f t="shared" si="2"/>
        <v>2.0242630613321495</v>
      </c>
    </row>
    <row r="139" spans="2:3" x14ac:dyDescent="0.25">
      <c r="B139" s="4">
        <v>35</v>
      </c>
      <c r="C139">
        <f t="shared" si="2"/>
        <v>1.9853905610229021</v>
      </c>
    </row>
    <row r="140" spans="2:3" x14ac:dyDescent="0.25">
      <c r="B140" s="4">
        <v>37</v>
      </c>
      <c r="C140">
        <f t="shared" si="2"/>
        <v>1.9295952769607312</v>
      </c>
    </row>
    <row r="141" spans="2:3" x14ac:dyDescent="0.25">
      <c r="B141" s="4">
        <v>39</v>
      </c>
      <c r="C141">
        <f t="shared" si="2"/>
        <v>1.9470701023549479</v>
      </c>
    </row>
    <row r="142" spans="2:3" x14ac:dyDescent="0.25">
      <c r="B142" s="4">
        <v>41</v>
      </c>
      <c r="C142">
        <f t="shared" si="2"/>
        <v>1.9496750087563675</v>
      </c>
    </row>
    <row r="143" spans="2:3" x14ac:dyDescent="0.25">
      <c r="B143" s="4">
        <v>43</v>
      </c>
      <c r="C143">
        <f t="shared" si="2"/>
        <v>1.9259533731710343</v>
      </c>
    </row>
    <row r="144" spans="2:3" x14ac:dyDescent="0.25">
      <c r="B144" s="4">
        <v>45</v>
      </c>
      <c r="C144">
        <f t="shared" si="2"/>
        <v>1.7205514746051065</v>
      </c>
    </row>
    <row r="145" spans="1:14" x14ac:dyDescent="0.25">
      <c r="A145" t="s">
        <v>13</v>
      </c>
      <c r="B145" s="4">
        <v>0</v>
      </c>
    </row>
    <row r="146" spans="1:14" x14ac:dyDescent="0.25">
      <c r="B146" s="4">
        <v>1</v>
      </c>
      <c r="C146" s="12">
        <f>RSQ($B115:$B$144, $C115:$C$144)</f>
        <v>0.70387799691199204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x14ac:dyDescent="0.25">
      <c r="B147" s="4">
        <v>2</v>
      </c>
      <c r="C147" s="12">
        <f>RSQ($B116:$B$144, $C116:$C$144)</f>
        <v>0.75648316676452709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x14ac:dyDescent="0.25">
      <c r="B148" s="4">
        <v>3</v>
      </c>
      <c r="C148" s="12">
        <f>RSQ($B117:$B$144, $C117:$C$144)</f>
        <v>0.81336336140520016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x14ac:dyDescent="0.25">
      <c r="B149" s="5">
        <v>4</v>
      </c>
      <c r="C149" s="12">
        <f>RSQ($B118:$B$144, $C118:$C$144)</f>
        <v>0.84397731461741055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x14ac:dyDescent="0.25">
      <c r="B150" s="4">
        <v>5</v>
      </c>
      <c r="C150" s="12">
        <f>RSQ($B119:$B$144, $C119:$C$144)</f>
        <v>0.85976899493186998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x14ac:dyDescent="0.25">
      <c r="B151" s="4">
        <v>6</v>
      </c>
      <c r="C151" s="12">
        <f>RSQ($B120:$B$144, $C120:$C$144)</f>
        <v>0.86785015053223669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x14ac:dyDescent="0.25">
      <c r="B152" s="4">
        <v>7</v>
      </c>
      <c r="C152" s="12">
        <f>RSQ($B121:$B$144, $C121:$C$144)</f>
        <v>0.87991853089380745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x14ac:dyDescent="0.25">
      <c r="B153" s="4">
        <v>8</v>
      </c>
      <c r="C153" s="12">
        <f>RSQ($B122:$B$144, $C122:$C$144)</f>
        <v>0.88264934868641542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x14ac:dyDescent="0.25">
      <c r="B154" s="4">
        <v>9</v>
      </c>
      <c r="C154" s="12">
        <f>RSQ($B123:$B$144, $C123:$C$144)</f>
        <v>0.88865253358303564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x14ac:dyDescent="0.25">
      <c r="B155" s="5">
        <v>10</v>
      </c>
      <c r="C155" s="12">
        <f>RSQ($B124:$B$144, $C124:$C$144)</f>
        <v>0.89653647286250682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x14ac:dyDescent="0.25">
      <c r="B156" s="5">
        <v>11.5</v>
      </c>
      <c r="C156" s="14">
        <f>RSQ($B125:$B$144, $C125:$C$144)</f>
        <v>0.90051838441775112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x14ac:dyDescent="0.25">
      <c r="B157" s="4">
        <v>13</v>
      </c>
      <c r="C157" s="12">
        <f>RSQ($B126:$B$144, $C126:$C$144)</f>
        <v>0.88769238757871338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x14ac:dyDescent="0.25">
      <c r="B158" s="4">
        <v>14.5</v>
      </c>
      <c r="C158" s="12">
        <f>RSQ($B127:$B$144, $C127:$C$144)</f>
        <v>0.88145421376850086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x14ac:dyDescent="0.25">
      <c r="B159" s="4">
        <v>16</v>
      </c>
      <c r="C159" s="12">
        <f>RSQ($B128:$B$144, $C128:$C$144)</f>
        <v>0.86392831723577812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x14ac:dyDescent="0.25">
      <c r="B160" s="4">
        <v>17.5</v>
      </c>
      <c r="C160" s="12">
        <f>RSQ($B129:$B$144, $C129:$C$144)</f>
        <v>0.84357134065034312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B161" s="4">
        <v>19</v>
      </c>
      <c r="C161" s="12">
        <f>RSQ($B130:$B$144, $C130:$C$144)</f>
        <v>0.81832328871572113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B162" s="4">
        <v>20.5</v>
      </c>
      <c r="C162" s="12">
        <f>RSQ($B131:$B$144, $C131:$C$144)</f>
        <v>0.78721401086239584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B163" s="4">
        <v>22</v>
      </c>
      <c r="C163" s="12">
        <f>RSQ($B132:$B$144, $C132:$C$144)</f>
        <v>0.77157572683346431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25">
      <c r="B164" s="4">
        <v>23.5</v>
      </c>
      <c r="C164" s="12">
        <f>RSQ($B133:$B$144, $C133:$C$144)</f>
        <v>0.7429027990889906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B165" s="4">
        <v>25</v>
      </c>
      <c r="C165" s="12">
        <f>RSQ($B134:$B$144, $C134:$C$144)</f>
        <v>0.7369984174333406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B166" s="4">
        <v>27</v>
      </c>
      <c r="C166" s="12">
        <f>RSQ($B135:$B$144, $C135:$C$144)</f>
        <v>0.65031708944949274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B167" s="4">
        <v>29</v>
      </c>
      <c r="C167" s="12">
        <f>RSQ($B136:$B$144, $C136:$C$144)</f>
        <v>0.6323669147111719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B168" s="4">
        <v>31</v>
      </c>
      <c r="C168" s="12">
        <f>RSQ($B137:$B$144, $C137:$C$144)</f>
        <v>0.67233198565317853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33</v>
      </c>
      <c r="C169" s="12">
        <f>RSQ($B138:$B$144, $C138:$C$144)</f>
        <v>0.64576305699941983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B170" s="4">
        <v>35</v>
      </c>
      <c r="C170" s="12">
        <f>RSQ($B139:$B$144, $C139:$C$144)</f>
        <v>0.56167601216202312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B171" s="4">
        <v>37</v>
      </c>
      <c r="C171" s="12">
        <f>RSQ($B140:$B$144, $C140:$C$144)</f>
        <v>0.50382810964268887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B172" s="4">
        <v>39</v>
      </c>
      <c r="C172" s="12">
        <f>RSQ($B141:$B$144, $C141:$C$144)</f>
        <v>0.67286173903619695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B173" s="4">
        <v>41</v>
      </c>
      <c r="C173" s="12">
        <f>RSQ($B142:$B$144, $C142:$C$144)</f>
        <v>0.82673159380074845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B174" s="4">
        <v>43</v>
      </c>
      <c r="C174" s="12">
        <f>RSQ($B143:$B$144, $C143:$C$144)</f>
        <v>0.99999999999999978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B175" s="4">
        <v>45</v>
      </c>
    </row>
    <row r="176" spans="1:14" x14ac:dyDescent="0.25">
      <c r="A176" t="s">
        <v>17</v>
      </c>
      <c r="C176">
        <v>10</v>
      </c>
    </row>
    <row r="177" spans="1:14" x14ac:dyDescent="0.25">
      <c r="A177" t="s">
        <v>14</v>
      </c>
      <c r="B177" s="4">
        <v>0</v>
      </c>
    </row>
    <row r="178" spans="1:14" x14ac:dyDescent="0.25">
      <c r="B178" s="4">
        <v>1</v>
      </c>
    </row>
    <row r="179" spans="1:14" x14ac:dyDescent="0.25">
      <c r="B179" s="4">
        <v>2</v>
      </c>
      <c r="C179" s="12">
        <f>RSQ($B$115:$B116, $C$115:$C116)</f>
        <v>0.99999999999999978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x14ac:dyDescent="0.25">
      <c r="B180" s="4">
        <v>3</v>
      </c>
      <c r="C180" s="12">
        <f>RSQ($B$115:$B117, $C$115:$C117)</f>
        <v>0.99991096369446031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 x14ac:dyDescent="0.25">
      <c r="B181" s="5">
        <v>4</v>
      </c>
      <c r="C181" s="12">
        <f>RSQ($B$115:$B118, $C$115:$C118)</f>
        <v>0.98828101846699823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x14ac:dyDescent="0.25">
      <c r="B182" s="4">
        <v>5</v>
      </c>
      <c r="C182" s="12">
        <f>RSQ($B$115:$B119, $C$115:$C119)</f>
        <v>0.96699975403914884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x14ac:dyDescent="0.25">
      <c r="B183" s="4">
        <v>6</v>
      </c>
      <c r="C183" s="12">
        <f>RSQ($B$115:$B120, $C$115:$C120)</f>
        <v>0.93362654889054097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x14ac:dyDescent="0.25">
      <c r="B184" s="4">
        <v>7</v>
      </c>
      <c r="C184" s="12">
        <f>RSQ($B$115:$B121, $C$115:$C121)</f>
        <v>0.91942256821966206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x14ac:dyDescent="0.25">
      <c r="B185" s="4">
        <v>8</v>
      </c>
      <c r="C185" s="12">
        <f>RSQ($B$115:$B122, $C$115:$C122)</f>
        <v>0.89860973051660187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x14ac:dyDescent="0.25">
      <c r="B186" s="4">
        <v>9</v>
      </c>
      <c r="C186" s="12"/>
    </row>
    <row r="187" spans="1:14" x14ac:dyDescent="0.25">
      <c r="B187" s="5">
        <v>10</v>
      </c>
      <c r="C187" s="12"/>
    </row>
    <row r="188" spans="1:14" x14ac:dyDescent="0.25">
      <c r="B188" s="15">
        <v>11.5</v>
      </c>
      <c r="C188" s="13"/>
    </row>
    <row r="189" spans="1:14" x14ac:dyDescent="0.25">
      <c r="B189" s="4">
        <v>13</v>
      </c>
      <c r="C189" s="12"/>
    </row>
    <row r="190" spans="1:14" x14ac:dyDescent="0.25">
      <c r="B190" s="4">
        <v>14.5</v>
      </c>
    </row>
    <row r="191" spans="1:14" x14ac:dyDescent="0.25">
      <c r="B191" s="4">
        <v>16</v>
      </c>
    </row>
    <row r="192" spans="1:14" x14ac:dyDescent="0.25">
      <c r="B192" s="4">
        <v>17.5</v>
      </c>
    </row>
    <row r="193" spans="1:2" x14ac:dyDescent="0.25">
      <c r="B193" s="4">
        <v>19</v>
      </c>
    </row>
    <row r="194" spans="1:2" x14ac:dyDescent="0.25">
      <c r="B194" s="4">
        <v>20.5</v>
      </c>
    </row>
    <row r="195" spans="1:2" x14ac:dyDescent="0.25">
      <c r="B195" s="4">
        <v>22</v>
      </c>
    </row>
    <row r="196" spans="1:2" x14ac:dyDescent="0.25">
      <c r="B196" s="4">
        <v>23.5</v>
      </c>
    </row>
    <row r="197" spans="1:2" x14ac:dyDescent="0.25">
      <c r="B197" s="4">
        <v>25</v>
      </c>
    </row>
    <row r="198" spans="1:2" x14ac:dyDescent="0.25">
      <c r="B198" s="4">
        <v>27</v>
      </c>
    </row>
    <row r="199" spans="1:2" x14ac:dyDescent="0.25">
      <c r="B199" s="4">
        <v>29</v>
      </c>
    </row>
    <row r="200" spans="1:2" x14ac:dyDescent="0.25">
      <c r="B200" s="4">
        <v>31</v>
      </c>
    </row>
    <row r="201" spans="1:2" x14ac:dyDescent="0.25">
      <c r="B201" s="4">
        <v>33</v>
      </c>
    </row>
    <row r="202" spans="1:2" x14ac:dyDescent="0.25">
      <c r="B202" s="4">
        <v>35</v>
      </c>
    </row>
    <row r="203" spans="1:2" x14ac:dyDescent="0.25">
      <c r="B203" s="4">
        <v>37</v>
      </c>
    </row>
    <row r="204" spans="1:2" x14ac:dyDescent="0.25">
      <c r="B204" s="4">
        <v>39</v>
      </c>
    </row>
    <row r="205" spans="1:2" x14ac:dyDescent="0.25">
      <c r="B205" s="4">
        <v>41</v>
      </c>
    </row>
    <row r="206" spans="1:2" x14ac:dyDescent="0.25">
      <c r="B206" s="4">
        <v>43</v>
      </c>
    </row>
    <row r="207" spans="1:2" x14ac:dyDescent="0.25">
      <c r="B207" s="4">
        <v>45</v>
      </c>
    </row>
    <row r="208" spans="1:2" x14ac:dyDescent="0.25">
      <c r="A208" t="s">
        <v>18</v>
      </c>
      <c r="B208" s="4">
        <v>0</v>
      </c>
    </row>
    <row r="209" spans="2:3" x14ac:dyDescent="0.25">
      <c r="B209" s="4">
        <v>1</v>
      </c>
    </row>
    <row r="210" spans="2:3" x14ac:dyDescent="0.25">
      <c r="B210" s="4">
        <v>2</v>
      </c>
    </row>
    <row r="211" spans="2:3" x14ac:dyDescent="0.25">
      <c r="B211" s="4">
        <v>3</v>
      </c>
      <c r="C211">
        <f>RSQ($B117:$B$124, C117:C$124)</f>
        <v>0.94087291497366055</v>
      </c>
    </row>
    <row r="212" spans="2:3" x14ac:dyDescent="0.25">
      <c r="B212" s="5">
        <v>4</v>
      </c>
      <c r="C212">
        <f>RSQ($B118:$B$124, C118:C$124)</f>
        <v>0.97437169969072279</v>
      </c>
    </row>
    <row r="213" spans="2:3" x14ac:dyDescent="0.25">
      <c r="B213" s="4">
        <v>5</v>
      </c>
      <c r="C213">
        <f>RSQ($B119:$B$124, C119:C$124)</f>
        <v>0.98456696306103397</v>
      </c>
    </row>
    <row r="214" spans="2:3" x14ac:dyDescent="0.25">
      <c r="B214" s="4">
        <v>6</v>
      </c>
      <c r="C214">
        <f>RSQ($B120:$B$124, C120:C$124)</f>
        <v>0.97513497216198364</v>
      </c>
    </row>
    <row r="215" spans="2:3" x14ac:dyDescent="0.25">
      <c r="B215" s="4">
        <v>7</v>
      </c>
      <c r="C215">
        <f>RSQ($B121:$B$124, C121:C$124)</f>
        <v>0.99284094520843713</v>
      </c>
    </row>
    <row r="216" spans="2:3" x14ac:dyDescent="0.25">
      <c r="B216" s="4">
        <v>8</v>
      </c>
      <c r="C216">
        <f>RSQ($B122:$B$124, C122:C$124)</f>
        <v>0.99666179676348299</v>
      </c>
    </row>
    <row r="217" spans="2:3" x14ac:dyDescent="0.25">
      <c r="B217" s="4">
        <v>9</v>
      </c>
      <c r="C217">
        <f>RSQ($B123:$B$124, C123:C$124)</f>
        <v>0.99999999999999978</v>
      </c>
    </row>
    <row r="218" spans="2:3" x14ac:dyDescent="0.25">
      <c r="B218" s="5">
        <v>10</v>
      </c>
    </row>
    <row r="219" spans="2:3" x14ac:dyDescent="0.25">
      <c r="B219" s="15">
        <v>11.5</v>
      </c>
      <c r="C219" s="16"/>
    </row>
    <row r="220" spans="2:3" x14ac:dyDescent="0.25">
      <c r="B220" s="4">
        <v>13</v>
      </c>
    </row>
    <row r="221" spans="2:3" x14ac:dyDescent="0.25">
      <c r="B221" s="4">
        <v>14.5</v>
      </c>
    </row>
    <row r="222" spans="2:3" x14ac:dyDescent="0.25">
      <c r="B222" s="4">
        <v>16</v>
      </c>
    </row>
    <row r="223" spans="2:3" x14ac:dyDescent="0.25">
      <c r="B223" s="4">
        <v>17.5</v>
      </c>
    </row>
    <row r="224" spans="2:3" x14ac:dyDescent="0.25">
      <c r="B224" s="4">
        <v>19</v>
      </c>
    </row>
    <row r="225" spans="1:2" x14ac:dyDescent="0.25">
      <c r="B225" s="4">
        <v>20.5</v>
      </c>
    </row>
    <row r="226" spans="1:2" x14ac:dyDescent="0.25">
      <c r="B226" s="4">
        <v>22</v>
      </c>
    </row>
    <row r="227" spans="1:2" x14ac:dyDescent="0.25">
      <c r="B227" s="4">
        <v>23.5</v>
      </c>
    </row>
    <row r="228" spans="1:2" x14ac:dyDescent="0.25">
      <c r="B228" s="4">
        <v>25</v>
      </c>
    </row>
    <row r="229" spans="1:2" x14ac:dyDescent="0.25">
      <c r="B229" s="4">
        <v>27</v>
      </c>
    </row>
    <row r="230" spans="1:2" x14ac:dyDescent="0.25">
      <c r="B230" s="4">
        <v>29</v>
      </c>
    </row>
    <row r="231" spans="1:2" x14ac:dyDescent="0.25">
      <c r="B231" s="4">
        <v>31</v>
      </c>
    </row>
    <row r="232" spans="1:2" x14ac:dyDescent="0.25">
      <c r="B232" s="4">
        <v>33</v>
      </c>
    </row>
    <row r="233" spans="1:2" x14ac:dyDescent="0.25">
      <c r="B233" s="4">
        <v>35</v>
      </c>
    </row>
    <row r="234" spans="1:2" x14ac:dyDescent="0.25">
      <c r="B234" s="4">
        <v>37</v>
      </c>
    </row>
    <row r="235" spans="1:2" x14ac:dyDescent="0.25">
      <c r="B235" s="4">
        <v>39</v>
      </c>
    </row>
    <row r="236" spans="1:2" x14ac:dyDescent="0.25">
      <c r="B236" s="4">
        <v>41</v>
      </c>
    </row>
    <row r="237" spans="1:2" x14ac:dyDescent="0.25">
      <c r="B237" s="4">
        <v>43</v>
      </c>
    </row>
    <row r="238" spans="1:2" x14ac:dyDescent="0.25">
      <c r="B238" s="4">
        <v>45</v>
      </c>
    </row>
    <row r="239" spans="1:2" x14ac:dyDescent="0.25">
      <c r="A239" t="s">
        <v>15</v>
      </c>
      <c r="B239" s="4">
        <v>0</v>
      </c>
    </row>
    <row r="240" spans="1:2" x14ac:dyDescent="0.25">
      <c r="B240" s="4">
        <v>1</v>
      </c>
    </row>
    <row r="241" spans="2:14" x14ac:dyDescent="0.25">
      <c r="B241" s="4">
        <v>2</v>
      </c>
    </row>
    <row r="242" spans="2:14" x14ac:dyDescent="0.25">
      <c r="B242" s="4">
        <v>3</v>
      </c>
      <c r="C242" s="12">
        <f>SUM(C179,C211)</f>
        <v>1.9408729149736603</v>
      </c>
    </row>
    <row r="243" spans="2:14" x14ac:dyDescent="0.25">
      <c r="B243" s="5">
        <v>4</v>
      </c>
      <c r="C243" s="12">
        <f t="shared" ref="C243:C248" si="3">SUM(C180,C212)</f>
        <v>1.9742826633851831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2:14" x14ac:dyDescent="0.25">
      <c r="B244" s="4">
        <v>5</v>
      </c>
      <c r="C244" s="17">
        <f>SUM(C181,C213)</f>
        <v>1.9728479815280322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2:14" x14ac:dyDescent="0.25">
      <c r="B245" s="4">
        <v>6</v>
      </c>
      <c r="C245" s="12">
        <f t="shared" si="3"/>
        <v>1.9421347262011324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2:14" x14ac:dyDescent="0.25">
      <c r="B246" s="4">
        <v>7</v>
      </c>
      <c r="C246" s="12">
        <f t="shared" si="3"/>
        <v>1.9264674940989781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2:14" x14ac:dyDescent="0.25">
      <c r="B247" s="4">
        <v>8</v>
      </c>
      <c r="C247" s="12">
        <f t="shared" si="3"/>
        <v>1.9160843649831452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2:14" x14ac:dyDescent="0.25">
      <c r="B248" s="4">
        <v>9</v>
      </c>
      <c r="C248" s="12">
        <f t="shared" si="3"/>
        <v>1.8986097305166016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2:14" x14ac:dyDescent="0.25">
      <c r="B249" s="5">
        <v>10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2:14" x14ac:dyDescent="0.25">
      <c r="B250" s="5">
        <v>11.5</v>
      </c>
    </row>
    <row r="251" spans="2:14" x14ac:dyDescent="0.25">
      <c r="B251" s="4">
        <v>13</v>
      </c>
    </row>
    <row r="252" spans="2:14" x14ac:dyDescent="0.25">
      <c r="B252" s="4">
        <v>14.5</v>
      </c>
    </row>
    <row r="253" spans="2:14" x14ac:dyDescent="0.25">
      <c r="B253" s="4">
        <v>16</v>
      </c>
    </row>
    <row r="254" spans="2:14" x14ac:dyDescent="0.25">
      <c r="B254" s="4">
        <v>17.5</v>
      </c>
    </row>
    <row r="255" spans="2:14" x14ac:dyDescent="0.25">
      <c r="B255" s="4">
        <v>19</v>
      </c>
    </row>
    <row r="256" spans="2:14" x14ac:dyDescent="0.25">
      <c r="B256" s="4">
        <v>20.5</v>
      </c>
    </row>
    <row r="257" spans="1:3" x14ac:dyDescent="0.25">
      <c r="B257" s="4">
        <v>22</v>
      </c>
    </row>
    <row r="258" spans="1:3" x14ac:dyDescent="0.25">
      <c r="B258" s="4">
        <v>23.5</v>
      </c>
    </row>
    <row r="259" spans="1:3" x14ac:dyDescent="0.25">
      <c r="B259" s="4">
        <v>25</v>
      </c>
    </row>
    <row r="260" spans="1:3" x14ac:dyDescent="0.25">
      <c r="B260" s="4">
        <v>27</v>
      </c>
    </row>
    <row r="261" spans="1:3" x14ac:dyDescent="0.25">
      <c r="B261" s="4">
        <v>29</v>
      </c>
    </row>
    <row r="262" spans="1:3" x14ac:dyDescent="0.25">
      <c r="B262" s="4">
        <v>31</v>
      </c>
    </row>
    <row r="263" spans="1:3" x14ac:dyDescent="0.25">
      <c r="B263" s="4">
        <v>33</v>
      </c>
    </row>
    <row r="264" spans="1:3" x14ac:dyDescent="0.25">
      <c r="B264" s="4">
        <v>35</v>
      </c>
    </row>
    <row r="265" spans="1:3" x14ac:dyDescent="0.25">
      <c r="B265" s="4">
        <v>37</v>
      </c>
    </row>
    <row r="266" spans="1:3" x14ac:dyDescent="0.25">
      <c r="B266" s="4">
        <v>39</v>
      </c>
    </row>
    <row r="267" spans="1:3" x14ac:dyDescent="0.25">
      <c r="B267" s="4">
        <v>41</v>
      </c>
    </row>
    <row r="268" spans="1:3" x14ac:dyDescent="0.25">
      <c r="B268" s="4">
        <v>43</v>
      </c>
    </row>
    <row r="269" spans="1:3" x14ac:dyDescent="0.25">
      <c r="B269" s="4">
        <v>45</v>
      </c>
    </row>
    <row r="270" spans="1:3" x14ac:dyDescent="0.25">
      <c r="A270" t="s">
        <v>16</v>
      </c>
      <c r="C270">
        <f>MAX(C239:C269)</f>
        <v>1.9742826633851831</v>
      </c>
    </row>
    <row r="271" spans="1:3" x14ac:dyDescent="0.25">
      <c r="A271" t="s">
        <v>19</v>
      </c>
      <c r="C271">
        <f>MATCH(C270,C240:C248,0)-1</f>
        <v>3</v>
      </c>
    </row>
  </sheetData>
  <mergeCells count="19">
    <mergeCell ref="A20:B20"/>
    <mergeCell ref="A8:B8"/>
    <mergeCell ref="A16:B16"/>
    <mergeCell ref="A17:B17"/>
    <mergeCell ref="A18:B18"/>
    <mergeCell ref="A19:B19"/>
    <mergeCell ref="A14:B14"/>
    <mergeCell ref="A15:B15"/>
    <mergeCell ref="A9:B9"/>
    <mergeCell ref="A10:B10"/>
    <mergeCell ref="A11:B11"/>
    <mergeCell ref="A12:B12"/>
    <mergeCell ref="A13:B13"/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2016-07-29T20:06:24Z</dcterms:modified>
</cp:coreProperties>
</file>