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17" i="2" l="1"/>
  <c r="C16" i="2"/>
  <c r="C15" i="2"/>
  <c r="C20" i="2" l="1"/>
  <c r="C54" i="2" l="1"/>
  <c r="C85" i="2" s="1"/>
  <c r="C116" i="2" s="1"/>
  <c r="C55" i="2"/>
  <c r="C86" i="2" s="1"/>
  <c r="C117" i="2" s="1"/>
  <c r="C56" i="2"/>
  <c r="C87" i="2" s="1"/>
  <c r="C118" i="2" s="1"/>
  <c r="C57" i="2"/>
  <c r="C88" i="2" s="1"/>
  <c r="C119" i="2" s="1"/>
  <c r="C58" i="2"/>
  <c r="C89" i="2" s="1"/>
  <c r="C120" i="2" s="1"/>
  <c r="C59" i="2"/>
  <c r="C90" i="2" s="1"/>
  <c r="C121" i="2" s="1"/>
  <c r="C60" i="2"/>
  <c r="C91" i="2" s="1"/>
  <c r="C122" i="2" s="1"/>
  <c r="C61" i="2"/>
  <c r="C92" i="2" s="1"/>
  <c r="C123" i="2" s="1"/>
  <c r="C62" i="2"/>
  <c r="C93" i="2" s="1"/>
  <c r="C124" i="2" s="1"/>
  <c r="C63" i="2"/>
  <c r="C94" i="2" s="1"/>
  <c r="C125" i="2" s="1"/>
  <c r="C64" i="2"/>
  <c r="C95" i="2" s="1"/>
  <c r="C126" i="2" s="1"/>
  <c r="C65" i="2"/>
  <c r="C96" i="2" s="1"/>
  <c r="C127" i="2" s="1"/>
  <c r="C66" i="2"/>
  <c r="C97" i="2" s="1"/>
  <c r="C128" i="2" s="1"/>
  <c r="C67" i="2"/>
  <c r="C98" i="2" s="1"/>
  <c r="C129" i="2" s="1"/>
  <c r="C68" i="2"/>
  <c r="C99" i="2" s="1"/>
  <c r="C130" i="2" s="1"/>
  <c r="C69" i="2"/>
  <c r="C100" i="2" s="1"/>
  <c r="C131" i="2" s="1"/>
  <c r="C70" i="2"/>
  <c r="C101" i="2" s="1"/>
  <c r="C132" i="2" s="1"/>
  <c r="C71" i="2"/>
  <c r="C102" i="2" s="1"/>
  <c r="C133" i="2" s="1"/>
  <c r="C72" i="2"/>
  <c r="C103" i="2" s="1"/>
  <c r="C134" i="2" s="1"/>
  <c r="C73" i="2"/>
  <c r="C104" i="2" s="1"/>
  <c r="C135" i="2" s="1"/>
  <c r="C74" i="2"/>
  <c r="C105" i="2" s="1"/>
  <c r="C136" i="2" s="1"/>
  <c r="C75" i="2"/>
  <c r="C106" i="2" s="1"/>
  <c r="C137" i="2" s="1"/>
  <c r="C76" i="2"/>
  <c r="C107" i="2" s="1"/>
  <c r="C138" i="2" s="1"/>
  <c r="C77" i="2"/>
  <c r="C108" i="2" s="1"/>
  <c r="C139" i="2" s="1"/>
  <c r="C78" i="2"/>
  <c r="C109" i="2" s="1"/>
  <c r="C140" i="2" s="1"/>
  <c r="C79" i="2"/>
  <c r="C110" i="2" s="1"/>
  <c r="C141" i="2" s="1"/>
  <c r="C80" i="2"/>
  <c r="C111" i="2" s="1"/>
  <c r="C142" i="2" s="1"/>
  <c r="C81" i="2"/>
  <c r="C112" i="2" s="1"/>
  <c r="C143" i="2" s="1"/>
  <c r="C82" i="2"/>
  <c r="C113" i="2" s="1"/>
  <c r="C144" i="2" s="1"/>
  <c r="C53" i="2"/>
  <c r="C84" i="2" s="1"/>
  <c r="C115" i="2" s="1"/>
  <c r="C19" i="2" l="1"/>
  <c r="C18" i="2"/>
  <c r="C217" i="2"/>
  <c r="C213" i="2"/>
  <c r="C212" i="2"/>
  <c r="C185" i="2"/>
  <c r="C215" i="2"/>
  <c r="C211" i="2"/>
  <c r="C216" i="2"/>
  <c r="C214" i="2"/>
  <c r="C180" i="2"/>
  <c r="C179" i="2"/>
  <c r="C181" i="2"/>
  <c r="C182" i="2"/>
  <c r="C184" i="2"/>
  <c r="C183" i="2"/>
  <c r="C146" i="2"/>
  <c r="C174" i="2"/>
  <c r="C172" i="2"/>
  <c r="C170" i="2"/>
  <c r="C168" i="2"/>
  <c r="C166" i="2"/>
  <c r="C164" i="2"/>
  <c r="C162" i="2"/>
  <c r="C160" i="2"/>
  <c r="C158" i="2"/>
  <c r="C156" i="2"/>
  <c r="C154" i="2"/>
  <c r="C152" i="2"/>
  <c r="C150" i="2"/>
  <c r="C148" i="2"/>
  <c r="C173" i="2"/>
  <c r="C171" i="2"/>
  <c r="C169" i="2"/>
  <c r="C167" i="2"/>
  <c r="C165" i="2"/>
  <c r="C163" i="2"/>
  <c r="C161" i="2"/>
  <c r="C159" i="2"/>
  <c r="C157" i="2"/>
  <c r="C155" i="2"/>
  <c r="C153" i="2"/>
  <c r="C151" i="2"/>
  <c r="C149" i="2"/>
  <c r="C147" i="2"/>
  <c r="C11" i="2" l="1"/>
  <c r="C10" i="2"/>
  <c r="C14" i="2"/>
  <c r="C248" i="2"/>
  <c r="C242" i="2"/>
  <c r="C247" i="2"/>
  <c r="C243" i="2"/>
  <c r="C245" i="2"/>
  <c r="C246" i="2"/>
  <c r="C244" i="2"/>
  <c r="C9" i="2" l="1"/>
  <c r="C13" i="2" s="1"/>
  <c r="C270" i="2"/>
  <c r="C271" i="2" s="1"/>
  <c r="C12" i="2" l="1"/>
</calcChain>
</file>

<file path=xl/sharedStrings.xml><?xml version="1.0" encoding="utf-8"?>
<sst xmlns="http://schemas.openxmlformats.org/spreadsheetml/2006/main" count="43" uniqueCount="33">
  <si>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</si>
  <si>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</si>
  <si>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</si>
  <si>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</si>
  <si>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</si>
  <si>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</si>
  <si>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</si>
  <si>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</si>
  <si>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</si>
  <si>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Run 1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</si>
  <si>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</si>
  <si>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</si>
  <si>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</si>
  <si>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</si>
  <si>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</si>
  <si>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</si>
  <si>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</si>
  <si>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</si>
  <si>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</si>
  <si>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p12_r2_max_index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</si>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</sst>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164" fontId="0" fillId="0" borderId="0" xfId="0" applyNumberFormat="1"/>
    <xf numFmtId="164" fontId="0" fillId="0" borderId="5" xfId="0" applyNumberFormat="1" applyBorder="1"/>
    <xf numFmtId="164" fontId="1" fillId="0" borderId="5" xfId="0" applyNumberFormat="1" applyFont="1" applyBorder="1"/>
    <xf numFmtId="2" fontId="0" fillId="2" borderId="5" xfId="0" applyNumberFormat="1" applyFill="1" applyBorder="1"/>
    <xf numFmtId="0" fontId="0" fillId="0" borderId="5" xfId="0" applyBorder="1"/>
    <xf numFmtId="164" fontId="1" fillId="0" borderId="0" xfId="0" applyNumberFormat="1" applyFont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2" fillId="0" borderId="0" xfId="1" applyFont="1" applyFill="1" applyBorder="1" applyAlignment="1" applyProtection="1"/>
    <xf numFmtId="0" fontId="5" fillId="0" borderId="0" xfId="2"/>
    <xf numFmtId="0" fontId="5" fillId="0" borderId="0" xfId="2" applyAlignment="1">
      <alignment horizontal="center"/>
    </xf>
    <xf numFmtId="0" fontId="5" fillId="0" borderId="0" xfId="2"/>
    <xf numFmtId="0" fontId="5" fillId="0" borderId="0" xfId="2" applyAlignment="1">
      <alignment horizontal="center"/>
    </xf>
    <xf numFmtId="0" fontId="2" fillId="0" borderId="0" xfId="1" applyFont="1" applyFill="1" applyBorder="1" applyAlignment="1" applyProtection="1"/>
    <xf numFmtId="0" fontId="2" fillId="0" borderId="3" xfId="1" applyBorder="1"/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E5" sqref="E5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1" t="s">
        <v>9</v>
      </c>
    </row>
    <row r="2" spans="1:3" ht="30.75" customHeight="1" x14ac:dyDescent="0.25">
      <c r="A2" s="29" t="s">
        <v>3</v>
      </c>
      <c r="B2" s="29"/>
      <c r="C2" s="25">
        <v>1799.5695000000001</v>
      </c>
    </row>
    <row r="3" spans="1:3" x14ac:dyDescent="0.25">
      <c r="A3" s="29" t="s">
        <v>4</v>
      </c>
      <c r="B3" s="29"/>
      <c r="C3" s="25">
        <v>5542.7</v>
      </c>
    </row>
    <row r="4" spans="1:3" x14ac:dyDescent="0.25">
      <c r="A4" s="29" t="s">
        <v>5</v>
      </c>
      <c r="B4" s="29"/>
      <c r="C4" s="25">
        <v>3435.8999999999996</v>
      </c>
    </row>
    <row r="5" spans="1:3" x14ac:dyDescent="0.25">
      <c r="A5" s="29" t="s">
        <v>6</v>
      </c>
      <c r="B5" s="29"/>
      <c r="C5" s="26">
        <v>0.75109000000000048</v>
      </c>
    </row>
    <row r="6" spans="1:3" x14ac:dyDescent="0.25">
      <c r="A6" s="29" t="s">
        <v>7</v>
      </c>
      <c r="B6" s="29"/>
      <c r="C6" s="28">
        <v>1.0478538313460108</v>
      </c>
    </row>
    <row r="7" spans="1:3" x14ac:dyDescent="0.25">
      <c r="A7" s="29" t="s">
        <v>8</v>
      </c>
      <c r="B7" s="29"/>
      <c r="C7" s="6">
        <v>60</v>
      </c>
    </row>
    <row r="8" spans="1:3" ht="30" x14ac:dyDescent="0.25">
      <c r="A8" s="3" t="s">
        <v>0</v>
      </c>
      <c r="B8" s="2" t="s">
        <v>1</v>
      </c>
      <c r="C8" s="2" t="s">
        <v>2</v>
      </c>
    </row>
    <row r="9" spans="1:3" x14ac:dyDescent="0.25">
      <c r="B9" s="4">
        <v>1</v>
      </c>
      <c r="C9" s="27">
        <v>42489.7</v>
      </c>
    </row>
    <row r="10" spans="1:3" x14ac:dyDescent="0.25">
      <c r="B10" s="4">
        <v>2</v>
      </c>
      <c r="C10" s="27">
        <v>12981.4</v>
      </c>
    </row>
    <row r="11" spans="1:3" x14ac:dyDescent="0.25">
      <c r="B11" s="4">
        <v>3</v>
      </c>
      <c r="C11" s="27">
        <v>4944.1000000000004</v>
      </c>
    </row>
    <row r="12" spans="1:3" x14ac:dyDescent="0.25">
      <c r="B12" s="5">
        <v>4</v>
      </c>
      <c r="C12" s="27">
        <v>3005.1</v>
      </c>
    </row>
    <row r="13" spans="1:3" x14ac:dyDescent="0.25">
      <c r="B13" s="4">
        <v>5</v>
      </c>
      <c r="C13" s="27">
        <v>1972.2</v>
      </c>
    </row>
    <row r="14" spans="1:3" x14ac:dyDescent="0.25">
      <c r="B14" s="4">
        <v>6</v>
      </c>
      <c r="C14" s="27">
        <v>1521.9</v>
      </c>
    </row>
    <row r="15" spans="1:3" x14ac:dyDescent="0.25">
      <c r="B15" s="4">
        <v>7</v>
      </c>
      <c r="C15" s="27">
        <v>301.89999999999998</v>
      </c>
    </row>
    <row r="16" spans="1:3" x14ac:dyDescent="0.25">
      <c r="B16" s="4">
        <v>8</v>
      </c>
      <c r="C16" s="27">
        <v>1013.6</v>
      </c>
    </row>
    <row r="17" spans="2:3" x14ac:dyDescent="0.25">
      <c r="B17" s="4">
        <v>9</v>
      </c>
      <c r="C17" s="27">
        <v>828.6</v>
      </c>
    </row>
    <row r="18" spans="2:3" x14ac:dyDescent="0.25">
      <c r="B18" s="5">
        <v>10</v>
      </c>
      <c r="C18" s="27">
        <v>685.8</v>
      </c>
    </row>
    <row r="19" spans="2:3" x14ac:dyDescent="0.25">
      <c r="B19" s="5">
        <v>11.5</v>
      </c>
      <c r="C19" s="27">
        <v>532</v>
      </c>
    </row>
    <row r="20" spans="2:3" x14ac:dyDescent="0.25">
      <c r="B20" s="4">
        <v>13</v>
      </c>
      <c r="C20" s="27">
        <v>503.7</v>
      </c>
    </row>
    <row r="21" spans="2:3" x14ac:dyDescent="0.25">
      <c r="B21" s="4">
        <v>14.5</v>
      </c>
      <c r="C21" s="27">
        <v>576.4</v>
      </c>
    </row>
    <row r="22" spans="2:3" x14ac:dyDescent="0.25">
      <c r="B22" s="4">
        <v>16</v>
      </c>
      <c r="C22" s="27">
        <v>421.6</v>
      </c>
    </row>
    <row r="23" spans="2:3" x14ac:dyDescent="0.25">
      <c r="B23" s="4">
        <v>17.5</v>
      </c>
      <c r="C23" s="27">
        <v>403</v>
      </c>
    </row>
    <row r="24" spans="2:3" x14ac:dyDescent="0.25">
      <c r="B24" s="4">
        <v>19</v>
      </c>
      <c r="C24" s="27">
        <v>279.2</v>
      </c>
    </row>
    <row r="25" spans="2:3" x14ac:dyDescent="0.25">
      <c r="B25" s="4">
        <v>20.5</v>
      </c>
      <c r="C25" s="27">
        <v>221.6</v>
      </c>
    </row>
    <row r="26" spans="2:3" x14ac:dyDescent="0.25">
      <c r="B26" s="4">
        <v>22</v>
      </c>
      <c r="C26" s="27">
        <v>245.6</v>
      </c>
    </row>
    <row r="27" spans="2:3" x14ac:dyDescent="0.25">
      <c r="B27" s="4">
        <v>23.5</v>
      </c>
      <c r="C27" s="27">
        <v>238.8</v>
      </c>
    </row>
    <row r="28" spans="2:3" x14ac:dyDescent="0.25">
      <c r="B28" s="4">
        <v>25</v>
      </c>
      <c r="C28" s="27">
        <v>225.8</v>
      </c>
    </row>
    <row r="29" spans="2:3" x14ac:dyDescent="0.25">
      <c r="B29" s="4">
        <v>27</v>
      </c>
      <c r="C29" s="27">
        <v>250.8</v>
      </c>
    </row>
    <row r="30" spans="2:3" x14ac:dyDescent="0.25">
      <c r="B30" s="4">
        <v>29</v>
      </c>
      <c r="C30" s="27">
        <v>207</v>
      </c>
    </row>
    <row r="31" spans="2:3" x14ac:dyDescent="0.25">
      <c r="B31" s="4">
        <v>31</v>
      </c>
      <c r="C31" s="27">
        <v>220.4</v>
      </c>
    </row>
    <row r="32" spans="2:3" x14ac:dyDescent="0.25">
      <c r="B32" s="4">
        <v>33</v>
      </c>
      <c r="C32" s="27">
        <v>236.4</v>
      </c>
    </row>
    <row r="33" spans="2:3" x14ac:dyDescent="0.25">
      <c r="B33" s="4">
        <v>35</v>
      </c>
      <c r="C33" s="27">
        <v>214.7</v>
      </c>
    </row>
    <row r="34" spans="2:3" x14ac:dyDescent="0.25">
      <c r="B34" s="4">
        <v>37</v>
      </c>
      <c r="C34" s="27">
        <v>190.1</v>
      </c>
    </row>
    <row r="35" spans="2:3" x14ac:dyDescent="0.25">
      <c r="B35" s="4">
        <v>39</v>
      </c>
      <c r="C35" s="27">
        <v>205.3</v>
      </c>
    </row>
    <row r="36" spans="2:3" x14ac:dyDescent="0.25">
      <c r="B36" s="4">
        <v>41</v>
      </c>
      <c r="C36" s="27">
        <v>210.8</v>
      </c>
    </row>
    <row r="37" spans="2:3" x14ac:dyDescent="0.25">
      <c r="B37" s="4">
        <v>43</v>
      </c>
      <c r="C37" s="27">
        <v>145.5</v>
      </c>
    </row>
    <row r="38" spans="2:3" x14ac:dyDescent="0.25">
      <c r="B38" s="4">
        <v>45</v>
      </c>
      <c r="C38" s="27">
        <v>151.9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271"/>
  <sheetViews>
    <sheetView tabSelected="1" zoomScale="70" zoomScaleNormal="70" workbookViewId="0">
      <selection activeCell="C1" sqref="C1:C1048576"/>
    </sheetView>
  </sheetViews>
  <sheetFormatPr defaultRowHeight="15" x14ac:dyDescent="0.25"/>
  <cols>
    <col min="1" max="1" width="14.140625" customWidth="1"/>
    <col min="3" max="3" width="13.85546875" customWidth="1"/>
    <col min="4" max="14" width="11.7109375" bestFit="1" customWidth="1"/>
  </cols>
  <sheetData>
    <row r="1" spans="1:14" x14ac:dyDescent="0.25">
      <c r="C1" s="1" t="s">
        <v>9</v>
      </c>
    </row>
    <row r="2" spans="1:14" x14ac:dyDescent="0.25">
      <c r="A2" s="29" t="s">
        <v>3</v>
      </c>
      <c r="B2" s="29"/>
      <c r="C2" s="23">
        <v>1799.5695000000001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x14ac:dyDescent="0.25">
      <c r="A3" s="29" t="s">
        <v>4</v>
      </c>
      <c r="B3" s="29"/>
      <c r="C3" s="23">
        <v>5542.7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x14ac:dyDescent="0.25">
      <c r="A4" s="29" t="s">
        <v>5</v>
      </c>
      <c r="B4" s="29"/>
      <c r="C4" s="23">
        <v>3435.8999999999996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1:14" x14ac:dyDescent="0.25">
      <c r="A5" s="29" t="s">
        <v>6</v>
      </c>
      <c r="B5" s="29"/>
      <c r="C5" s="24">
        <v>0.75109000000000048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</row>
    <row r="6" spans="1:14" x14ac:dyDescent="0.25">
      <c r="A6" s="29" t="s">
        <v>7</v>
      </c>
      <c r="B6" s="29"/>
      <c r="C6" s="28">
        <v>1.0478538313460108</v>
      </c>
    </row>
    <row r="7" spans="1:14" x14ac:dyDescent="0.25">
      <c r="A7" s="29" t="s">
        <v>8</v>
      </c>
      <c r="B7" s="29"/>
      <c r="C7" s="6">
        <v>60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s="31" t="s">
        <v>32</v>
      </c>
      <c r="B8" s="31"/>
      <c r="C8" s="18">
        <v>45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</row>
    <row r="9" spans="1:14" x14ac:dyDescent="0.25">
      <c r="A9" s="32" t="s">
        <v>20</v>
      </c>
      <c r="B9" s="32"/>
      <c r="C9">
        <f>C10+C11</f>
        <v>31.315730993149621</v>
      </c>
      <c r="D9" s="19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 spans="1:14" x14ac:dyDescent="0.25">
      <c r="A10" s="30" t="s">
        <v>21</v>
      </c>
      <c r="B10" s="30"/>
      <c r="C10">
        <f>60*C19/(C2*(1-EXP(-1*C18*60)))</f>
        <v>25.814915078907543</v>
      </c>
      <c r="D10" s="19"/>
      <c r="E10" s="18"/>
      <c r="F10" s="18"/>
      <c r="G10" s="18"/>
      <c r="H10" s="18"/>
      <c r="I10" s="18"/>
      <c r="J10" s="18"/>
      <c r="K10" s="18"/>
      <c r="L10" s="18"/>
      <c r="M10" s="18"/>
      <c r="N10" s="18"/>
    </row>
    <row r="11" spans="1:14" x14ac:dyDescent="0.25">
      <c r="A11" s="30" t="s">
        <v>22</v>
      </c>
      <c r="B11" s="30"/>
      <c r="C11">
        <f>60*(C20-(C19/C18)*EXP(-1*C18*C8))/C2/C7</f>
        <v>5.5008159142420778</v>
      </c>
      <c r="D11" s="19"/>
      <c r="E11" s="18"/>
      <c r="F11" s="21"/>
      <c r="G11" s="21"/>
      <c r="H11" s="21"/>
      <c r="I11" s="21"/>
      <c r="J11" s="21"/>
      <c r="K11" s="18"/>
      <c r="L11" s="18"/>
      <c r="M11" s="18"/>
      <c r="N11" s="18"/>
    </row>
    <row r="12" spans="1:14" x14ac:dyDescent="0.25">
      <c r="A12" s="30" t="s">
        <v>23</v>
      </c>
      <c r="B12" s="30"/>
      <c r="C12">
        <f>C10/C9</f>
        <v>0.82434336546557407</v>
      </c>
      <c r="D12" s="19"/>
      <c r="E12" s="18"/>
      <c r="I12" s="20"/>
      <c r="J12" s="20"/>
      <c r="K12" s="18"/>
      <c r="L12" s="18"/>
      <c r="M12" s="18"/>
      <c r="N12" s="18"/>
    </row>
    <row r="13" spans="1:14" x14ac:dyDescent="0.25">
      <c r="A13" s="30" t="s">
        <v>24</v>
      </c>
      <c r="B13" s="30"/>
      <c r="C13">
        <f>C9*C14/(3*0.693)</f>
        <v>229.50099757129459</v>
      </c>
      <c r="D13" s="19"/>
      <c r="E13" s="18"/>
      <c r="F13" s="18"/>
      <c r="G13" s="18"/>
      <c r="H13" s="18"/>
      <c r="I13" s="18"/>
      <c r="J13" s="18"/>
      <c r="K13" s="18"/>
      <c r="L13" s="18"/>
      <c r="M13" s="18"/>
      <c r="N13" s="18"/>
    </row>
    <row r="14" spans="1:14" x14ac:dyDescent="0.25">
      <c r="A14" s="30" t="s">
        <v>25</v>
      </c>
      <c r="B14" s="30"/>
      <c r="C14" s="19">
        <f>0.693/C18</f>
        <v>15.236194679763187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</row>
    <row r="15" spans="1:14" x14ac:dyDescent="0.25">
      <c r="A15" s="30" t="s">
        <v>26</v>
      </c>
      <c r="B15" s="30"/>
      <c r="C15">
        <f>RSQ(C125:C144,$B125:$B144)</f>
        <v>0.87131486289109639</v>
      </c>
      <c r="D15" s="19"/>
      <c r="E15" s="18"/>
      <c r="F15" s="18"/>
      <c r="G15" s="23"/>
      <c r="H15" s="23"/>
      <c r="I15" s="23"/>
      <c r="J15" s="24"/>
      <c r="K15" s="18"/>
      <c r="L15" s="18"/>
      <c r="M15" s="18"/>
      <c r="N15" s="18"/>
    </row>
    <row r="16" spans="1:14" x14ac:dyDescent="0.25">
      <c r="A16" s="30" t="s">
        <v>27</v>
      </c>
      <c r="B16" s="30"/>
      <c r="C16" s="19">
        <f>SLOPE(C125:C144,$B125:$B144)</f>
        <v>-1.9749803702824597E-2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 spans="1:14" x14ac:dyDescent="0.25">
      <c r="A17" s="30" t="s">
        <v>28</v>
      </c>
      <c r="B17" s="30"/>
      <c r="C17" s="19">
        <f>INTERCEPT(C125:C144,$B125:$B144)</f>
        <v>2.8595683449536975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 spans="1:14" x14ac:dyDescent="0.25">
      <c r="A18" s="30" t="s">
        <v>29</v>
      </c>
      <c r="B18" s="30"/>
      <c r="C18" s="19">
        <f>ABS(C16)*2.303</f>
        <v>4.5483797927605048E-2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</row>
    <row r="19" spans="1:14" x14ac:dyDescent="0.25">
      <c r="A19" s="30" t="s">
        <v>30</v>
      </c>
      <c r="B19" s="30"/>
      <c r="C19" s="19">
        <f>10^C17</f>
        <v>723.71628460268266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</row>
    <row r="20" spans="1:14" x14ac:dyDescent="0.25">
      <c r="A20" s="30" t="s">
        <v>31</v>
      </c>
      <c r="B20" s="30"/>
      <c r="C20" s="19">
        <f>(C3+C4)/C5</f>
        <v>11954.093384281501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</row>
    <row r="21" spans="1:14" ht="45" x14ac:dyDescent="0.25">
      <c r="A21" s="3" t="s">
        <v>0</v>
      </c>
      <c r="B21" s="7" t="s">
        <v>1</v>
      </c>
      <c r="C21" s="7" t="s">
        <v>2</v>
      </c>
    </row>
    <row r="22" spans="1:14" x14ac:dyDescent="0.25">
      <c r="B22" s="4">
        <v>1</v>
      </c>
      <c r="C22" s="22">
        <v>42489.7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 x14ac:dyDescent="0.25">
      <c r="B23" s="4">
        <v>2</v>
      </c>
      <c r="C23" s="22">
        <v>12981.4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 x14ac:dyDescent="0.25">
      <c r="B24" s="4">
        <v>3</v>
      </c>
      <c r="C24" s="22">
        <v>4944.1000000000004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x14ac:dyDescent="0.25">
      <c r="B25" s="5">
        <v>4</v>
      </c>
      <c r="C25" s="22">
        <v>3005.1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x14ac:dyDescent="0.25">
      <c r="B26" s="4">
        <v>5</v>
      </c>
      <c r="C26" s="22">
        <v>1972.2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x14ac:dyDescent="0.25">
      <c r="B27" s="4">
        <v>6</v>
      </c>
      <c r="C27" s="22">
        <v>1521.9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 x14ac:dyDescent="0.25">
      <c r="B28" s="4">
        <v>7</v>
      </c>
      <c r="C28" s="22">
        <v>301.89999999999998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1:14" x14ac:dyDescent="0.25">
      <c r="B29" s="4">
        <v>8</v>
      </c>
      <c r="C29" s="22">
        <v>1013.6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 x14ac:dyDescent="0.25">
      <c r="B30" s="4">
        <v>9</v>
      </c>
      <c r="C30" s="22">
        <v>828.6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 x14ac:dyDescent="0.25">
      <c r="B31" s="5">
        <v>10</v>
      </c>
      <c r="C31" s="22">
        <v>685.8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 x14ac:dyDescent="0.25">
      <c r="B32" s="5">
        <v>11.5</v>
      </c>
      <c r="C32" s="22">
        <v>532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2:14" x14ac:dyDescent="0.25">
      <c r="B33" s="4">
        <v>13</v>
      </c>
      <c r="C33" s="22">
        <v>503.7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2:14" x14ac:dyDescent="0.25">
      <c r="B34" s="4">
        <v>14.5</v>
      </c>
      <c r="C34" s="22">
        <v>576.4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2:14" x14ac:dyDescent="0.25">
      <c r="B35" s="4">
        <v>16</v>
      </c>
      <c r="C35" s="22">
        <v>421.6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2:14" x14ac:dyDescent="0.25">
      <c r="B36" s="4">
        <v>17.5</v>
      </c>
      <c r="C36" s="22">
        <v>403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2:14" x14ac:dyDescent="0.25">
      <c r="B37" s="4">
        <v>19</v>
      </c>
      <c r="C37" s="22">
        <v>279.2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2:14" x14ac:dyDescent="0.25">
      <c r="B38" s="4">
        <v>20.5</v>
      </c>
      <c r="C38" s="22">
        <v>221.6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2:14" x14ac:dyDescent="0.25">
      <c r="B39" s="4">
        <v>22</v>
      </c>
      <c r="C39" s="22">
        <v>245.6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2:14" x14ac:dyDescent="0.25">
      <c r="B40" s="4">
        <v>23.5</v>
      </c>
      <c r="C40" s="22">
        <v>238.8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2:14" x14ac:dyDescent="0.25">
      <c r="B41" s="4">
        <v>25</v>
      </c>
      <c r="C41" s="22">
        <v>225.8</v>
      </c>
      <c r="D41" s="8"/>
      <c r="E41" s="8"/>
      <c r="F41" s="8"/>
      <c r="G41" s="8"/>
      <c r="H41" s="8"/>
      <c r="I41" s="8"/>
      <c r="J41" s="8"/>
      <c r="K41" s="8"/>
      <c r="M41" s="8"/>
      <c r="N41" s="8"/>
    </row>
    <row r="42" spans="2:14" x14ac:dyDescent="0.25">
      <c r="B42" s="4">
        <v>27</v>
      </c>
      <c r="C42" s="22">
        <v>250.8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2:14" x14ac:dyDescent="0.25">
      <c r="B43" s="4">
        <v>29</v>
      </c>
      <c r="C43" s="22">
        <v>207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2:14" x14ac:dyDescent="0.25">
      <c r="B44" s="4">
        <v>31</v>
      </c>
      <c r="C44" s="22">
        <v>220.4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2:14" x14ac:dyDescent="0.25">
      <c r="B45" s="4">
        <v>33</v>
      </c>
      <c r="C45" s="22">
        <v>236.4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2:14" x14ac:dyDescent="0.25">
      <c r="B46" s="4">
        <v>35</v>
      </c>
      <c r="C46" s="22">
        <v>214.7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2:14" x14ac:dyDescent="0.25">
      <c r="B47" s="4">
        <v>37</v>
      </c>
      <c r="C47" s="22">
        <v>190.1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2:14" x14ac:dyDescent="0.25">
      <c r="B48" s="4">
        <v>39</v>
      </c>
      <c r="C48" s="22">
        <v>205.3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x14ac:dyDescent="0.25">
      <c r="B49" s="4">
        <v>41</v>
      </c>
      <c r="C49" s="22">
        <v>210.8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x14ac:dyDescent="0.25">
      <c r="B50" s="4">
        <v>43</v>
      </c>
      <c r="C50" s="22">
        <v>145.5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x14ac:dyDescent="0.25">
      <c r="B51" s="4">
        <v>45</v>
      </c>
      <c r="C51" s="22">
        <v>151.9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x14ac:dyDescent="0.25">
      <c r="A52" t="s">
        <v>11</v>
      </c>
      <c r="B52" s="4">
        <v>0</v>
      </c>
    </row>
    <row r="53" spans="1:14" x14ac:dyDescent="0.25">
      <c r="B53" s="4">
        <v>1</v>
      </c>
      <c r="C53">
        <f>C22*C$6</f>
        <v>44522.994937742595</v>
      </c>
    </row>
    <row r="54" spans="1:14" x14ac:dyDescent="0.25">
      <c r="B54" s="4">
        <v>2</v>
      </c>
      <c r="C54">
        <f t="shared" ref="C54:C82" si="0">C23*C$6</f>
        <v>13602.609726235105</v>
      </c>
    </row>
    <row r="55" spans="1:14" x14ac:dyDescent="0.25">
      <c r="B55" s="4">
        <v>3</v>
      </c>
      <c r="C55">
        <f t="shared" si="0"/>
        <v>5180.6941275578129</v>
      </c>
    </row>
    <row r="56" spans="1:14" x14ac:dyDescent="0.25">
      <c r="B56" s="5">
        <v>4</v>
      </c>
      <c r="C56">
        <f t="shared" si="0"/>
        <v>3148.9055485778972</v>
      </c>
    </row>
    <row r="57" spans="1:14" x14ac:dyDescent="0.25">
      <c r="B57" s="4">
        <v>5</v>
      </c>
      <c r="C57">
        <f t="shared" si="0"/>
        <v>2066.5773261806025</v>
      </c>
    </row>
    <row r="58" spans="1:14" x14ac:dyDescent="0.25">
      <c r="B58" s="4">
        <v>6</v>
      </c>
      <c r="C58">
        <f t="shared" si="0"/>
        <v>1594.728745925494</v>
      </c>
    </row>
    <row r="59" spans="1:14" x14ac:dyDescent="0.25">
      <c r="B59" s="4">
        <v>7</v>
      </c>
      <c r="C59">
        <f t="shared" si="0"/>
        <v>316.34707168336064</v>
      </c>
    </row>
    <row r="60" spans="1:14" x14ac:dyDescent="0.25">
      <c r="B60" s="4">
        <v>8</v>
      </c>
      <c r="C60">
        <f t="shared" si="0"/>
        <v>1062.1046434523166</v>
      </c>
    </row>
    <row r="61" spans="1:14" x14ac:dyDescent="0.25">
      <c r="B61" s="4">
        <v>9</v>
      </c>
      <c r="C61">
        <f t="shared" si="0"/>
        <v>868.25168465330466</v>
      </c>
    </row>
    <row r="62" spans="1:14" x14ac:dyDescent="0.25">
      <c r="B62" s="5">
        <v>10</v>
      </c>
      <c r="C62">
        <f t="shared" si="0"/>
        <v>718.61815753709413</v>
      </c>
    </row>
    <row r="63" spans="1:14" x14ac:dyDescent="0.25">
      <c r="B63" s="5">
        <v>11.5</v>
      </c>
      <c r="C63">
        <f t="shared" si="0"/>
        <v>557.45823827607774</v>
      </c>
    </row>
    <row r="64" spans="1:14" x14ac:dyDescent="0.25">
      <c r="B64" s="4">
        <v>13</v>
      </c>
      <c r="C64">
        <f t="shared" si="0"/>
        <v>527.8039748489856</v>
      </c>
    </row>
    <row r="65" spans="2:3" x14ac:dyDescent="0.25">
      <c r="B65" s="4">
        <v>14.5</v>
      </c>
      <c r="C65">
        <f t="shared" si="0"/>
        <v>603.98294838784068</v>
      </c>
    </row>
    <row r="66" spans="2:3" x14ac:dyDescent="0.25">
      <c r="B66" s="4">
        <v>16</v>
      </c>
      <c r="C66">
        <f t="shared" si="0"/>
        <v>441.77517529547822</v>
      </c>
    </row>
    <row r="67" spans="2:3" x14ac:dyDescent="0.25">
      <c r="B67" s="4">
        <v>17.5</v>
      </c>
      <c r="C67">
        <f t="shared" si="0"/>
        <v>422.28509403244237</v>
      </c>
    </row>
    <row r="68" spans="2:3" x14ac:dyDescent="0.25">
      <c r="B68" s="4">
        <v>19</v>
      </c>
      <c r="C68">
        <f t="shared" si="0"/>
        <v>292.56078971180619</v>
      </c>
    </row>
    <row r="69" spans="2:3" x14ac:dyDescent="0.25">
      <c r="B69" s="4">
        <v>20.5</v>
      </c>
      <c r="C69">
        <f t="shared" si="0"/>
        <v>232.20440902627601</v>
      </c>
    </row>
    <row r="70" spans="2:3" x14ac:dyDescent="0.25">
      <c r="B70" s="4">
        <v>22</v>
      </c>
      <c r="C70">
        <f t="shared" si="0"/>
        <v>257.35290097858024</v>
      </c>
    </row>
    <row r="71" spans="2:3" x14ac:dyDescent="0.25">
      <c r="B71" s="4">
        <v>23.5</v>
      </c>
      <c r="C71">
        <f t="shared" si="0"/>
        <v>250.22749492542741</v>
      </c>
    </row>
    <row r="72" spans="2:3" x14ac:dyDescent="0.25">
      <c r="B72" s="4">
        <v>25</v>
      </c>
      <c r="C72">
        <f t="shared" si="0"/>
        <v>236.60539511792925</v>
      </c>
    </row>
    <row r="73" spans="2:3" x14ac:dyDescent="0.25">
      <c r="B73" s="4">
        <v>27</v>
      </c>
      <c r="C73">
        <f t="shared" si="0"/>
        <v>262.80174090157954</v>
      </c>
    </row>
    <row r="74" spans="2:3" x14ac:dyDescent="0.25">
      <c r="B74" s="4">
        <v>29</v>
      </c>
      <c r="C74">
        <f t="shared" si="0"/>
        <v>216.90574308862423</v>
      </c>
    </row>
    <row r="75" spans="2:3" x14ac:dyDescent="0.25">
      <c r="B75" s="4">
        <v>31</v>
      </c>
      <c r="C75">
        <f t="shared" si="0"/>
        <v>230.94698442866078</v>
      </c>
    </row>
    <row r="76" spans="2:3" x14ac:dyDescent="0.25">
      <c r="B76" s="4">
        <v>33</v>
      </c>
      <c r="C76">
        <f t="shared" si="0"/>
        <v>247.71264573019698</v>
      </c>
    </row>
    <row r="77" spans="2:3" x14ac:dyDescent="0.25">
      <c r="B77" s="4">
        <v>35</v>
      </c>
      <c r="C77">
        <f t="shared" si="0"/>
        <v>224.97421758998851</v>
      </c>
    </row>
    <row r="78" spans="2:3" x14ac:dyDescent="0.25">
      <c r="B78" s="4">
        <v>37</v>
      </c>
      <c r="C78">
        <f t="shared" si="0"/>
        <v>199.19701333887664</v>
      </c>
    </row>
    <row r="79" spans="2:3" x14ac:dyDescent="0.25">
      <c r="B79" s="4">
        <v>39</v>
      </c>
      <c r="C79">
        <f t="shared" si="0"/>
        <v>215.12439157533603</v>
      </c>
    </row>
    <row r="80" spans="2:3" x14ac:dyDescent="0.25">
      <c r="B80" s="4">
        <v>41</v>
      </c>
      <c r="C80">
        <f t="shared" si="0"/>
        <v>220.88758764773911</v>
      </c>
    </row>
    <row r="81" spans="1:3" x14ac:dyDescent="0.25">
      <c r="B81" s="4">
        <v>43</v>
      </c>
      <c r="C81">
        <f t="shared" si="0"/>
        <v>152.46273246084459</v>
      </c>
    </row>
    <row r="82" spans="1:3" x14ac:dyDescent="0.25">
      <c r="B82" s="4">
        <v>45</v>
      </c>
      <c r="C82">
        <f t="shared" si="0"/>
        <v>159.16899698145906</v>
      </c>
    </row>
    <row r="83" spans="1:3" x14ac:dyDescent="0.25">
      <c r="A83" t="s">
        <v>10</v>
      </c>
      <c r="B83" s="4">
        <v>0</v>
      </c>
    </row>
    <row r="84" spans="1:3" x14ac:dyDescent="0.25">
      <c r="B84" s="4">
        <v>1</v>
      </c>
      <c r="C84">
        <f>C53/C$5/($B53-$B52)</f>
        <v>59277.842785475201</v>
      </c>
    </row>
    <row r="85" spans="1:3" x14ac:dyDescent="0.25">
      <c r="B85" s="4">
        <v>2</v>
      </c>
      <c r="C85">
        <f t="shared" ref="C85:C113" si="1">C54/C$5/($B54-$B53)</f>
        <v>18110.492386045742</v>
      </c>
    </row>
    <row r="86" spans="1:3" x14ac:dyDescent="0.25">
      <c r="B86" s="4">
        <v>3</v>
      </c>
      <c r="C86">
        <f t="shared" si="1"/>
        <v>6897.5677050124614</v>
      </c>
    </row>
    <row r="87" spans="1:3" x14ac:dyDescent="0.25">
      <c r="B87" s="5">
        <v>4</v>
      </c>
      <c r="C87">
        <f t="shared" si="1"/>
        <v>4192.4477074357201</v>
      </c>
    </row>
    <row r="88" spans="1:3" x14ac:dyDescent="0.25">
      <c r="B88" s="4">
        <v>5</v>
      </c>
      <c r="C88">
        <f t="shared" si="1"/>
        <v>2751.4376788142581</v>
      </c>
    </row>
    <row r="89" spans="1:3" x14ac:dyDescent="0.25">
      <c r="B89" s="4">
        <v>6</v>
      </c>
      <c r="C89">
        <f t="shared" si="1"/>
        <v>2123.2192492584018</v>
      </c>
    </row>
    <row r="90" spans="1:3" x14ac:dyDescent="0.25">
      <c r="B90" s="4">
        <v>7</v>
      </c>
      <c r="C90">
        <f t="shared" si="1"/>
        <v>421.18397486767287</v>
      </c>
    </row>
    <row r="91" spans="1:3" x14ac:dyDescent="0.25">
      <c r="B91" s="4">
        <v>8</v>
      </c>
      <c r="C91">
        <f t="shared" si="1"/>
        <v>1414.0843886249529</v>
      </c>
    </row>
    <row r="92" spans="1:3" x14ac:dyDescent="0.25">
      <c r="B92" s="4">
        <v>9</v>
      </c>
      <c r="C92">
        <f t="shared" si="1"/>
        <v>1155.9888757050476</v>
      </c>
    </row>
    <row r="93" spans="1:3" x14ac:dyDescent="0.25">
      <c r="B93" s="5">
        <v>10</v>
      </c>
      <c r="C93">
        <f t="shared" si="1"/>
        <v>956.7670419484931</v>
      </c>
    </row>
    <row r="94" spans="1:3" x14ac:dyDescent="0.25">
      <c r="B94" s="5">
        <v>11.5</v>
      </c>
      <c r="C94">
        <f t="shared" si="1"/>
        <v>494.79932566987304</v>
      </c>
    </row>
    <row r="95" spans="1:3" x14ac:dyDescent="0.25">
      <c r="B95" s="4">
        <v>13</v>
      </c>
      <c r="C95">
        <f t="shared" si="1"/>
        <v>468.47823372164476</v>
      </c>
    </row>
    <row r="96" spans="1:3" x14ac:dyDescent="0.25">
      <c r="B96" s="4">
        <v>14.5</v>
      </c>
      <c r="C96">
        <f t="shared" si="1"/>
        <v>536.09460773705803</v>
      </c>
    </row>
    <row r="97" spans="2:3" x14ac:dyDescent="0.25">
      <c r="B97" s="4">
        <v>16</v>
      </c>
      <c r="C97">
        <f t="shared" si="1"/>
        <v>392.11916485417009</v>
      </c>
    </row>
    <row r="98" spans="2:3" x14ac:dyDescent="0.25">
      <c r="B98" s="4">
        <v>17.5</v>
      </c>
      <c r="C98">
        <f t="shared" si="1"/>
        <v>374.8197899341331</v>
      </c>
    </row>
    <row r="99" spans="2:3" x14ac:dyDescent="0.25">
      <c r="B99" s="4">
        <v>19</v>
      </c>
      <c r="C99">
        <f t="shared" si="1"/>
        <v>259.6766385846401</v>
      </c>
    </row>
    <row r="100" spans="2:3" x14ac:dyDescent="0.25">
      <c r="B100" s="4">
        <v>20.5</v>
      </c>
      <c r="C100">
        <f t="shared" si="1"/>
        <v>206.10438076775165</v>
      </c>
    </row>
    <row r="101" spans="2:3" x14ac:dyDescent="0.25">
      <c r="B101" s="4">
        <v>22</v>
      </c>
      <c r="C101">
        <f t="shared" si="1"/>
        <v>228.42615485812181</v>
      </c>
    </row>
    <row r="102" spans="2:3" x14ac:dyDescent="0.25">
      <c r="B102" s="4">
        <v>23.5</v>
      </c>
      <c r="C102">
        <f t="shared" si="1"/>
        <v>222.10165219918363</v>
      </c>
    </row>
    <row r="103" spans="2:3" x14ac:dyDescent="0.25">
      <c r="B103" s="4">
        <v>25</v>
      </c>
      <c r="C103">
        <f t="shared" si="1"/>
        <v>210.0106912335664</v>
      </c>
    </row>
    <row r="104" spans="2:3" x14ac:dyDescent="0.25">
      <c r="B104" s="4">
        <v>27</v>
      </c>
      <c r="C104">
        <f t="shared" si="1"/>
        <v>174.94690443327656</v>
      </c>
    </row>
    <row r="105" spans="2:3" x14ac:dyDescent="0.25">
      <c r="B105" s="4">
        <v>29</v>
      </c>
      <c r="C105">
        <f t="shared" si="1"/>
        <v>144.3939761470823</v>
      </c>
    </row>
    <row r="106" spans="2:3" x14ac:dyDescent="0.25">
      <c r="B106" s="4">
        <v>31</v>
      </c>
      <c r="C106">
        <f t="shared" si="1"/>
        <v>153.74121904742483</v>
      </c>
    </row>
    <row r="107" spans="2:3" x14ac:dyDescent="0.25">
      <c r="B107" s="4">
        <v>33</v>
      </c>
      <c r="C107">
        <f t="shared" si="1"/>
        <v>164.90210609260996</v>
      </c>
    </row>
    <row r="108" spans="2:3" x14ac:dyDescent="0.25">
      <c r="B108" s="4">
        <v>35</v>
      </c>
      <c r="C108">
        <f t="shared" si="1"/>
        <v>149.76515303757762</v>
      </c>
    </row>
    <row r="109" spans="2:3" x14ac:dyDescent="0.25">
      <c r="B109" s="4">
        <v>37</v>
      </c>
      <c r="C109">
        <f t="shared" si="1"/>
        <v>132.60528920560554</v>
      </c>
    </row>
    <row r="110" spans="2:3" x14ac:dyDescent="0.25">
      <c r="B110" s="4">
        <v>39</v>
      </c>
      <c r="C110">
        <f t="shared" si="1"/>
        <v>143.20813189853141</v>
      </c>
    </row>
    <row r="111" spans="2:3" x14ac:dyDescent="0.25">
      <c r="B111" s="4">
        <v>41</v>
      </c>
      <c r="C111">
        <f t="shared" si="1"/>
        <v>147.04468682031379</v>
      </c>
    </row>
    <row r="112" spans="2:3" x14ac:dyDescent="0.25">
      <c r="B112" s="4">
        <v>43</v>
      </c>
      <c r="C112">
        <f t="shared" si="1"/>
        <v>101.49431656715207</v>
      </c>
    </row>
    <row r="113" spans="1:3" x14ac:dyDescent="0.25">
      <c r="B113" s="4">
        <v>45</v>
      </c>
      <c r="C113">
        <f t="shared" si="1"/>
        <v>105.95867138522611</v>
      </c>
    </row>
    <row r="114" spans="1:3" x14ac:dyDescent="0.25">
      <c r="A114" t="s">
        <v>12</v>
      </c>
      <c r="B114" s="4">
        <v>0</v>
      </c>
    </row>
    <row r="115" spans="1:3" x14ac:dyDescent="0.25">
      <c r="B115" s="4">
        <v>1</v>
      </c>
      <c r="C115">
        <f>LOG10(C84)</f>
        <v>4.7728923905952394</v>
      </c>
    </row>
    <row r="116" spans="1:3" x14ac:dyDescent="0.25">
      <c r="B116" s="4">
        <v>2</v>
      </c>
      <c r="C116">
        <f t="shared" ref="C116:C144" si="2">LOG10(C85)</f>
        <v>4.2579302580244764</v>
      </c>
    </row>
    <row r="117" spans="1:3" x14ac:dyDescent="0.25">
      <c r="B117" s="4">
        <v>3</v>
      </c>
      <c r="C117">
        <f t="shared" si="2"/>
        <v>3.8386959721115708</v>
      </c>
    </row>
    <row r="118" spans="1:3" x14ac:dyDescent="0.25">
      <c r="B118" s="5">
        <v>4</v>
      </c>
      <c r="C118">
        <f t="shared" si="2"/>
        <v>3.6224676543398422</v>
      </c>
    </row>
    <row r="119" spans="1:3" x14ac:dyDescent="0.25">
      <c r="B119" s="4">
        <v>5</v>
      </c>
      <c r="C119">
        <f t="shared" si="2"/>
        <v>3.4395596803114143</v>
      </c>
    </row>
    <row r="120" spans="1:3" x14ac:dyDescent="0.25">
      <c r="B120" s="4">
        <v>6</v>
      </c>
      <c r="C120">
        <f t="shared" si="2"/>
        <v>3.326994842883213</v>
      </c>
    </row>
    <row r="121" spans="1:3" x14ac:dyDescent="0.25">
      <c r="B121" s="4">
        <v>7</v>
      </c>
      <c r="C121">
        <f t="shared" si="2"/>
        <v>2.6244718388692441</v>
      </c>
    </row>
    <row r="122" spans="1:3" x14ac:dyDescent="0.25">
      <c r="B122" s="4">
        <v>8</v>
      </c>
      <c r="C122">
        <f t="shared" si="2"/>
        <v>3.1504753277215314</v>
      </c>
    </row>
    <row r="123" spans="1:3" x14ac:dyDescent="0.25">
      <c r="B123" s="4">
        <v>9</v>
      </c>
      <c r="C123">
        <f t="shared" si="2"/>
        <v>3.0629536548084215</v>
      </c>
    </row>
    <row r="124" spans="1:3" x14ac:dyDescent="0.25">
      <c r="B124" s="5">
        <v>10</v>
      </c>
      <c r="C124">
        <f t="shared" si="2"/>
        <v>2.9808062066250716</v>
      </c>
    </row>
    <row r="125" spans="1:3" x14ac:dyDescent="0.25">
      <c r="B125" s="15">
        <v>11.5</v>
      </c>
      <c r="C125" s="16">
        <f t="shared" si="2"/>
        <v>2.6944290990855135</v>
      </c>
    </row>
    <row r="126" spans="1:3" x14ac:dyDescent="0.25">
      <c r="B126" s="4">
        <v>13</v>
      </c>
      <c r="C126">
        <f t="shared" si="2"/>
        <v>2.6706894176481764</v>
      </c>
    </row>
    <row r="127" spans="1:3" x14ac:dyDescent="0.25">
      <c r="B127" s="4">
        <v>14.5</v>
      </c>
      <c r="C127">
        <f t="shared" si="2"/>
        <v>2.7292414389324171</v>
      </c>
    </row>
    <row r="128" spans="1:3" x14ac:dyDescent="0.25">
      <c r="B128" s="4">
        <v>16</v>
      </c>
      <c r="C128">
        <f t="shared" si="2"/>
        <v>2.5934180689949553</v>
      </c>
    </row>
    <row r="129" spans="2:3" x14ac:dyDescent="0.25">
      <c r="B129" s="4">
        <v>17.5</v>
      </c>
      <c r="C129">
        <f t="shared" si="2"/>
        <v>2.5738225129315744</v>
      </c>
    </row>
    <row r="130" spans="2:3" x14ac:dyDescent="0.25">
      <c r="B130" s="4">
        <v>19</v>
      </c>
      <c r="C130">
        <f t="shared" si="2"/>
        <v>2.4144328807415887</v>
      </c>
    </row>
    <row r="131" spans="2:3" x14ac:dyDescent="0.25">
      <c r="B131" s="4">
        <v>20.5</v>
      </c>
      <c r="C131">
        <f t="shared" si="2"/>
        <v>2.3140872228468572</v>
      </c>
    </row>
    <row r="132" spans="2:3" x14ac:dyDescent="0.25">
      <c r="B132" s="4">
        <v>22</v>
      </c>
      <c r="C132">
        <f t="shared" si="2"/>
        <v>2.3587458292595951</v>
      </c>
    </row>
    <row r="133" spans="2:3" x14ac:dyDescent="0.25">
      <c r="B133" s="4">
        <v>23.5</v>
      </c>
      <c r="C133">
        <f t="shared" si="2"/>
        <v>2.3465517892477967</v>
      </c>
    </row>
    <row r="134" spans="2:3" x14ac:dyDescent="0.25">
      <c r="B134" s="4">
        <v>25</v>
      </c>
      <c r="C134">
        <f t="shared" si="2"/>
        <v>2.3222414043794144</v>
      </c>
    </row>
    <row r="135" spans="2:3" x14ac:dyDescent="0.25">
      <c r="B135" s="4">
        <v>27</v>
      </c>
      <c r="C135">
        <f t="shared" si="2"/>
        <v>2.2429062623408442</v>
      </c>
    </row>
    <row r="136" spans="2:3" x14ac:dyDescent="0.25">
      <c r="B136" s="4">
        <v>29</v>
      </c>
      <c r="C136">
        <f t="shared" si="2"/>
        <v>2.1595490756390832</v>
      </c>
    </row>
    <row r="137" spans="2:3" x14ac:dyDescent="0.25">
      <c r="B137" s="4">
        <v>31</v>
      </c>
      <c r="C137">
        <f t="shared" si="2"/>
        <v>2.1867903203619128</v>
      </c>
    </row>
    <row r="138" spans="2:3" x14ac:dyDescent="0.25">
      <c r="B138" s="4">
        <v>33</v>
      </c>
      <c r="C138">
        <f t="shared" si="2"/>
        <v>2.2172262023913829</v>
      </c>
    </row>
    <row r="139" spans="2:3" x14ac:dyDescent="0.25">
      <c r="B139" s="4">
        <v>35</v>
      </c>
      <c r="C139">
        <f t="shared" si="2"/>
        <v>2.1754107746184137</v>
      </c>
    </row>
    <row r="140" spans="2:3" x14ac:dyDescent="0.25">
      <c r="B140" s="4">
        <v>37</v>
      </c>
      <c r="C140">
        <f t="shared" si="2"/>
        <v>2.1225608470476085</v>
      </c>
    </row>
    <row r="141" spans="2:3" x14ac:dyDescent="0.25">
      <c r="B141" s="4">
        <v>39</v>
      </c>
      <c r="C141">
        <f t="shared" si="2"/>
        <v>2.1559676795527571</v>
      </c>
    </row>
    <row r="142" spans="2:3" x14ac:dyDescent="0.25">
      <c r="B142" s="4">
        <v>41</v>
      </c>
      <c r="C142">
        <f t="shared" si="2"/>
        <v>2.1674493367226741</v>
      </c>
    </row>
    <row r="143" spans="2:3" x14ac:dyDescent="0.25">
      <c r="B143" s="4">
        <v>43</v>
      </c>
      <c r="C143">
        <f t="shared" si="2"/>
        <v>2.0064417235040914</v>
      </c>
    </row>
    <row r="144" spans="2:3" x14ac:dyDescent="0.25">
      <c r="B144" s="4">
        <v>45</v>
      </c>
      <c r="C144">
        <f t="shared" si="2"/>
        <v>2.0251365040449518</v>
      </c>
    </row>
    <row r="145" spans="1:14" x14ac:dyDescent="0.25">
      <c r="A145" t="s">
        <v>13</v>
      </c>
      <c r="B145" s="4">
        <v>0</v>
      </c>
    </row>
    <row r="146" spans="1:14" x14ac:dyDescent="0.25">
      <c r="B146" s="4">
        <v>1</v>
      </c>
      <c r="C146" s="12">
        <f>RSQ($B115:$B$144, $C115:$C$144)</f>
        <v>0.69932804837188955</v>
      </c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</row>
    <row r="147" spans="1:14" x14ac:dyDescent="0.25">
      <c r="B147" s="4">
        <v>2</v>
      </c>
      <c r="C147" s="12">
        <f>RSQ($B116:$B$144, $C116:$C$144)</f>
        <v>0.74095764692660193</v>
      </c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</row>
    <row r="148" spans="1:14" x14ac:dyDescent="0.25">
      <c r="B148" s="4">
        <v>3</v>
      </c>
      <c r="C148" s="12">
        <f>RSQ($B117:$B$144, $C117:$C$144)</f>
        <v>0.77211253862896523</v>
      </c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</row>
    <row r="149" spans="1:14" x14ac:dyDescent="0.25">
      <c r="B149" s="5">
        <v>4</v>
      </c>
      <c r="C149" s="12">
        <f>RSQ($B118:$B$144, $C118:$C$144)</f>
        <v>0.78498989961908394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</row>
    <row r="150" spans="1:14" x14ac:dyDescent="0.25">
      <c r="B150" s="4">
        <v>5</v>
      </c>
      <c r="C150" s="12">
        <f>RSQ($B119:$B$144, $C119:$C$144)</f>
        <v>0.79463104526696415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</row>
    <row r="151" spans="1:14" x14ac:dyDescent="0.25">
      <c r="B151" s="4">
        <v>6</v>
      </c>
      <c r="C151" s="12">
        <f>RSQ($B120:$B$144, $C120:$C$144)</f>
        <v>0.80064531268840033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</row>
    <row r="152" spans="1:14" x14ac:dyDescent="0.25">
      <c r="B152" s="4">
        <v>7</v>
      </c>
      <c r="C152" s="12">
        <f>RSQ($B121:$B$144, $C121:$C$144)</f>
        <v>0.81176847516910045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</row>
    <row r="153" spans="1:14" x14ac:dyDescent="0.25">
      <c r="B153" s="4">
        <v>8</v>
      </c>
      <c r="C153" s="12">
        <f>RSQ($B122:$B$144, $C122:$C$144)</f>
        <v>0.83263996896776515</v>
      </c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</row>
    <row r="154" spans="1:14" x14ac:dyDescent="0.25">
      <c r="B154" s="4">
        <v>9</v>
      </c>
      <c r="C154" s="12">
        <f>RSQ($B123:$B$144, $C123:$C$144)</f>
        <v>0.83704594758489115</v>
      </c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</row>
    <row r="155" spans="1:14" x14ac:dyDescent="0.25">
      <c r="B155" s="5">
        <v>10</v>
      </c>
      <c r="C155" s="12">
        <f>RSQ($B124:$B$144, $C124:$C$144)</f>
        <v>0.84721829001599869</v>
      </c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</row>
    <row r="156" spans="1:14" x14ac:dyDescent="0.25">
      <c r="B156" s="5">
        <v>11.5</v>
      </c>
      <c r="C156" s="14">
        <f>RSQ($B125:$B$144, $C125:$C$144)</f>
        <v>0.87131486289109639</v>
      </c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</row>
    <row r="157" spans="1:14" x14ac:dyDescent="0.25">
      <c r="B157" s="4">
        <v>13</v>
      </c>
      <c r="C157" s="12">
        <f>RSQ($B126:$B$144, $C126:$C$144)</f>
        <v>0.85363795150530897</v>
      </c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</row>
    <row r="158" spans="1:14" x14ac:dyDescent="0.25">
      <c r="B158" s="4">
        <v>14.5</v>
      </c>
      <c r="C158" s="12">
        <f>RSQ($B127:$B$144, $C127:$C$144)</f>
        <v>0.83349504619940984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</row>
    <row r="159" spans="1:14" x14ac:dyDescent="0.25">
      <c r="B159" s="4">
        <v>16</v>
      </c>
      <c r="C159" s="12">
        <f>RSQ($B128:$B$144, $C128:$C$144)</f>
        <v>0.84662288192796986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</row>
    <row r="160" spans="1:14" x14ac:dyDescent="0.25">
      <c r="B160" s="4">
        <v>17.5</v>
      </c>
      <c r="C160" s="12">
        <f>RSQ($B129:$B$144, $C129:$C$144)</f>
        <v>0.8379117880584821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</row>
    <row r="161" spans="1:14" x14ac:dyDescent="0.25">
      <c r="B161" s="4">
        <v>19</v>
      </c>
      <c r="C161" s="12">
        <f>RSQ($B130:$B$144, $C130:$C$144)</f>
        <v>0.86632930925390228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</row>
    <row r="162" spans="1:14" x14ac:dyDescent="0.25">
      <c r="B162" s="4">
        <v>20.5</v>
      </c>
      <c r="C162" s="12">
        <f>RSQ($B131:$B$144, $C131:$C$144)</f>
        <v>0.84180019968483588</v>
      </c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</row>
    <row r="163" spans="1:14" x14ac:dyDescent="0.25">
      <c r="B163" s="4">
        <v>22</v>
      </c>
      <c r="C163" s="12">
        <f>RSQ($B132:$B$144, $C132:$C$144)</f>
        <v>0.83581765004178232</v>
      </c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</row>
    <row r="164" spans="1:14" x14ac:dyDescent="0.25">
      <c r="B164" s="4">
        <v>23.5</v>
      </c>
      <c r="C164" s="12">
        <f>RSQ($B133:$B$144, $C133:$C$144)</f>
        <v>0.79708252002179691</v>
      </c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</row>
    <row r="165" spans="1:14" x14ac:dyDescent="0.25">
      <c r="B165" s="4">
        <v>25</v>
      </c>
      <c r="C165" s="12">
        <f>RSQ($B134:$B$144, $C134:$C$144)</f>
        <v>0.74126093691731132</v>
      </c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</row>
    <row r="166" spans="1:14" x14ac:dyDescent="0.25">
      <c r="B166" s="4">
        <v>27</v>
      </c>
      <c r="C166" s="12">
        <f>RSQ($B135:$B$144, $C135:$C$144)</f>
        <v>0.65520706675545681</v>
      </c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</row>
    <row r="167" spans="1:14" x14ac:dyDescent="0.25">
      <c r="B167" s="4">
        <v>29</v>
      </c>
      <c r="C167" s="12">
        <f>RSQ($B136:$B$144, $C136:$C$144)</f>
        <v>0.57027397754091025</v>
      </c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</row>
    <row r="168" spans="1:14" x14ac:dyDescent="0.25">
      <c r="B168" s="4">
        <v>31</v>
      </c>
      <c r="C168" s="12">
        <f>RSQ($B137:$B$144, $C137:$C$144)</f>
        <v>0.68316435855139079</v>
      </c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</row>
    <row r="169" spans="1:14" x14ac:dyDescent="0.25">
      <c r="B169" s="4">
        <v>33</v>
      </c>
      <c r="C169" s="12">
        <f>RSQ($B138:$B$144, $C138:$C$144)</f>
        <v>0.71327500232975116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</row>
    <row r="170" spans="1:14" x14ac:dyDescent="0.25">
      <c r="B170" s="4">
        <v>35</v>
      </c>
      <c r="C170" s="12">
        <f>RSQ($B139:$B$144, $C139:$C$144)</f>
        <v>0.60928055548206939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</row>
    <row r="171" spans="1:14" x14ac:dyDescent="0.25">
      <c r="B171" s="4">
        <v>37</v>
      </c>
      <c r="C171" s="12">
        <f>RSQ($B140:$B$144, $C140:$C$144)</f>
        <v>0.52831119804104276</v>
      </c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</row>
    <row r="172" spans="1:14" x14ac:dyDescent="0.25">
      <c r="B172" s="4">
        <v>39</v>
      </c>
      <c r="C172" s="12">
        <f>RSQ($B141:$B$144, $C141:$C$144)</f>
        <v>0.71137705802300311</v>
      </c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</row>
    <row r="173" spans="1:14" x14ac:dyDescent="0.25">
      <c r="B173" s="4">
        <v>41</v>
      </c>
      <c r="C173" s="12">
        <f>RSQ($B142:$B$144, $C142:$C$144)</f>
        <v>0.65295718964153748</v>
      </c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</row>
    <row r="174" spans="1:14" x14ac:dyDescent="0.25">
      <c r="B174" s="4">
        <v>43</v>
      </c>
      <c r="C174" s="12">
        <f>RSQ($B143:$B$144, $C143:$C$144)</f>
        <v>1</v>
      </c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</row>
    <row r="175" spans="1:14" x14ac:dyDescent="0.25">
      <c r="B175" s="4">
        <v>45</v>
      </c>
    </row>
    <row r="176" spans="1:14" x14ac:dyDescent="0.25">
      <c r="A176" t="s">
        <v>17</v>
      </c>
      <c r="C176">
        <v>10</v>
      </c>
    </row>
    <row r="177" spans="1:14" x14ac:dyDescent="0.25">
      <c r="A177" t="s">
        <v>14</v>
      </c>
      <c r="B177" s="4">
        <v>0</v>
      </c>
    </row>
    <row r="178" spans="1:14" x14ac:dyDescent="0.25">
      <c r="B178" s="4">
        <v>1</v>
      </c>
    </row>
    <row r="179" spans="1:14" x14ac:dyDescent="0.25">
      <c r="B179" s="4">
        <v>2</v>
      </c>
      <c r="C179" s="12">
        <f>RSQ($B$115:$B116, $C$115:$C116)</f>
        <v>1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</row>
    <row r="180" spans="1:14" x14ac:dyDescent="0.25">
      <c r="B180" s="4">
        <v>3</v>
      </c>
      <c r="C180" s="12">
        <f>RSQ($B$115:$B117, $C$115:$C117)</f>
        <v>0.99651212016433555</v>
      </c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</row>
    <row r="181" spans="1:14" x14ac:dyDescent="0.25">
      <c r="B181" s="5">
        <v>4</v>
      </c>
      <c r="C181" s="12">
        <f>RSQ($B$115:$B118, $C$115:$C118)</f>
        <v>0.97035227172210736</v>
      </c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</row>
    <row r="182" spans="1:14" x14ac:dyDescent="0.25">
      <c r="B182" s="4">
        <v>5</v>
      </c>
      <c r="C182" s="12">
        <f>RSQ($B$115:$B119, $C$115:$C119)</f>
        <v>0.95182288064873899</v>
      </c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</row>
    <row r="183" spans="1:14" x14ac:dyDescent="0.25">
      <c r="B183" s="4">
        <v>6</v>
      </c>
      <c r="C183" s="12">
        <f>RSQ($B$115:$B120, $C$115:$C120)</f>
        <v>0.92872887076997512</v>
      </c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</row>
    <row r="184" spans="1:14" x14ac:dyDescent="0.25">
      <c r="B184" s="4">
        <v>7</v>
      </c>
      <c r="C184" s="12">
        <f>RSQ($B$115:$B121, $C$115:$C121)</f>
        <v>0.94942597379172211</v>
      </c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</row>
    <row r="185" spans="1:14" x14ac:dyDescent="0.25">
      <c r="B185" s="4">
        <v>8</v>
      </c>
      <c r="C185" s="12">
        <f>RSQ($B$115:$B122, $C$115:$C122)</f>
        <v>0.86274308054853643</v>
      </c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</row>
    <row r="186" spans="1:14" x14ac:dyDescent="0.25">
      <c r="B186" s="4">
        <v>9</v>
      </c>
      <c r="C186" s="12"/>
    </row>
    <row r="187" spans="1:14" x14ac:dyDescent="0.25">
      <c r="B187" s="5">
        <v>10</v>
      </c>
      <c r="C187" s="12"/>
    </row>
    <row r="188" spans="1:14" x14ac:dyDescent="0.25">
      <c r="B188" s="15">
        <v>11.5</v>
      </c>
      <c r="C188" s="13"/>
    </row>
    <row r="189" spans="1:14" x14ac:dyDescent="0.25">
      <c r="B189" s="4">
        <v>13</v>
      </c>
      <c r="C189" s="12"/>
    </row>
    <row r="190" spans="1:14" x14ac:dyDescent="0.25">
      <c r="B190" s="4">
        <v>14.5</v>
      </c>
    </row>
    <row r="191" spans="1:14" x14ac:dyDescent="0.25">
      <c r="B191" s="4">
        <v>16</v>
      </c>
    </row>
    <row r="192" spans="1:14" x14ac:dyDescent="0.25">
      <c r="B192" s="4">
        <v>17.5</v>
      </c>
    </row>
    <row r="193" spans="1:2" x14ac:dyDescent="0.25">
      <c r="B193" s="4">
        <v>19</v>
      </c>
    </row>
    <row r="194" spans="1:2" x14ac:dyDescent="0.25">
      <c r="B194" s="4">
        <v>20.5</v>
      </c>
    </row>
    <row r="195" spans="1:2" x14ac:dyDescent="0.25">
      <c r="B195" s="4">
        <v>22</v>
      </c>
    </row>
    <row r="196" spans="1:2" x14ac:dyDescent="0.25">
      <c r="B196" s="4">
        <v>23.5</v>
      </c>
    </row>
    <row r="197" spans="1:2" x14ac:dyDescent="0.25">
      <c r="B197" s="4">
        <v>25</v>
      </c>
    </row>
    <row r="198" spans="1:2" x14ac:dyDescent="0.25">
      <c r="B198" s="4">
        <v>27</v>
      </c>
    </row>
    <row r="199" spans="1:2" x14ac:dyDescent="0.25">
      <c r="B199" s="4">
        <v>29</v>
      </c>
    </row>
    <row r="200" spans="1:2" x14ac:dyDescent="0.25">
      <c r="B200" s="4">
        <v>31</v>
      </c>
    </row>
    <row r="201" spans="1:2" x14ac:dyDescent="0.25">
      <c r="B201" s="4">
        <v>33</v>
      </c>
    </row>
    <row r="202" spans="1:2" x14ac:dyDescent="0.25">
      <c r="B202" s="4">
        <v>35</v>
      </c>
    </row>
    <row r="203" spans="1:2" x14ac:dyDescent="0.25">
      <c r="B203" s="4">
        <v>37</v>
      </c>
    </row>
    <row r="204" spans="1:2" x14ac:dyDescent="0.25">
      <c r="B204" s="4">
        <v>39</v>
      </c>
    </row>
    <row r="205" spans="1:2" x14ac:dyDescent="0.25">
      <c r="B205" s="4">
        <v>41</v>
      </c>
    </row>
    <row r="206" spans="1:2" x14ac:dyDescent="0.25">
      <c r="B206" s="4">
        <v>43</v>
      </c>
    </row>
    <row r="207" spans="1:2" x14ac:dyDescent="0.25">
      <c r="B207" s="4">
        <v>45</v>
      </c>
    </row>
    <row r="208" spans="1:2" x14ac:dyDescent="0.25">
      <c r="A208" t="s">
        <v>18</v>
      </c>
      <c r="B208" s="4">
        <v>0</v>
      </c>
    </row>
    <row r="209" spans="2:3" x14ac:dyDescent="0.25">
      <c r="B209" s="4">
        <v>1</v>
      </c>
    </row>
    <row r="210" spans="2:3" x14ac:dyDescent="0.25">
      <c r="B210" s="4">
        <v>2</v>
      </c>
    </row>
    <row r="211" spans="2:3" x14ac:dyDescent="0.25">
      <c r="B211" s="4">
        <v>3</v>
      </c>
      <c r="C211">
        <f>RSQ($B117:$B$124, C117:C$124)</f>
        <v>0.61844567073744572</v>
      </c>
    </row>
    <row r="212" spans="2:3" x14ac:dyDescent="0.25">
      <c r="B212" s="5">
        <v>4</v>
      </c>
      <c r="C212">
        <f>RSQ($B118:$B$124, C118:C$124)</f>
        <v>0.44968763740052797</v>
      </c>
    </row>
    <row r="213" spans="2:3" x14ac:dyDescent="0.25">
      <c r="B213" s="4">
        <v>5</v>
      </c>
      <c r="C213">
        <f>RSQ($B119:$B$124, C119:C$124)</f>
        <v>0.22774753305604628</v>
      </c>
    </row>
    <row r="214" spans="2:3" x14ac:dyDescent="0.25">
      <c r="B214" s="4">
        <v>6</v>
      </c>
      <c r="C214">
        <f>RSQ($B120:$B$124, C120:C$124)</f>
        <v>2.3815556633445711E-2</v>
      </c>
    </row>
    <row r="215" spans="2:3" x14ac:dyDescent="0.25">
      <c r="B215" s="4">
        <v>7</v>
      </c>
      <c r="C215">
        <f>RSQ($B121:$B$124, C121:C$124)</f>
        <v>0.30144943331020002</v>
      </c>
    </row>
    <row r="216" spans="2:3" x14ac:dyDescent="0.25">
      <c r="B216" s="4">
        <v>8</v>
      </c>
      <c r="C216">
        <f>RSQ($B122:$B$124, C122:C$124)</f>
        <v>0.99966568215834217</v>
      </c>
    </row>
    <row r="217" spans="2:3" x14ac:dyDescent="0.25">
      <c r="B217" s="4">
        <v>9</v>
      </c>
      <c r="C217">
        <f>RSQ($B123:$B$124, C123:C$124)</f>
        <v>0.99999999999999956</v>
      </c>
    </row>
    <row r="218" spans="2:3" x14ac:dyDescent="0.25">
      <c r="B218" s="5">
        <v>10</v>
      </c>
    </row>
    <row r="219" spans="2:3" x14ac:dyDescent="0.25">
      <c r="B219" s="15">
        <v>11.5</v>
      </c>
      <c r="C219" s="16"/>
    </row>
    <row r="220" spans="2:3" x14ac:dyDescent="0.25">
      <c r="B220" s="4">
        <v>13</v>
      </c>
    </row>
    <row r="221" spans="2:3" x14ac:dyDescent="0.25">
      <c r="B221" s="4">
        <v>14.5</v>
      </c>
    </row>
    <row r="222" spans="2:3" x14ac:dyDescent="0.25">
      <c r="B222" s="4">
        <v>16</v>
      </c>
    </row>
    <row r="223" spans="2:3" x14ac:dyDescent="0.25">
      <c r="B223" s="4">
        <v>17.5</v>
      </c>
    </row>
    <row r="224" spans="2:3" x14ac:dyDescent="0.25">
      <c r="B224" s="4">
        <v>19</v>
      </c>
    </row>
    <row r="225" spans="1:2" x14ac:dyDescent="0.25">
      <c r="B225" s="4">
        <v>20.5</v>
      </c>
    </row>
    <row r="226" spans="1:2" x14ac:dyDescent="0.25">
      <c r="B226" s="4">
        <v>22</v>
      </c>
    </row>
    <row r="227" spans="1:2" x14ac:dyDescent="0.25">
      <c r="B227" s="4">
        <v>23.5</v>
      </c>
    </row>
    <row r="228" spans="1:2" x14ac:dyDescent="0.25">
      <c r="B228" s="4">
        <v>25</v>
      </c>
    </row>
    <row r="229" spans="1:2" x14ac:dyDescent="0.25">
      <c r="B229" s="4">
        <v>27</v>
      </c>
    </row>
    <row r="230" spans="1:2" x14ac:dyDescent="0.25">
      <c r="B230" s="4">
        <v>29</v>
      </c>
    </row>
    <row r="231" spans="1:2" x14ac:dyDescent="0.25">
      <c r="B231" s="4">
        <v>31</v>
      </c>
    </row>
    <row r="232" spans="1:2" x14ac:dyDescent="0.25">
      <c r="B232" s="4">
        <v>33</v>
      </c>
    </row>
    <row r="233" spans="1:2" x14ac:dyDescent="0.25">
      <c r="B233" s="4">
        <v>35</v>
      </c>
    </row>
    <row r="234" spans="1:2" x14ac:dyDescent="0.25">
      <c r="B234" s="4">
        <v>37</v>
      </c>
    </row>
    <row r="235" spans="1:2" x14ac:dyDescent="0.25">
      <c r="B235" s="4">
        <v>39</v>
      </c>
    </row>
    <row r="236" spans="1:2" x14ac:dyDescent="0.25">
      <c r="B236" s="4">
        <v>41</v>
      </c>
    </row>
    <row r="237" spans="1:2" x14ac:dyDescent="0.25">
      <c r="B237" s="4">
        <v>43</v>
      </c>
    </row>
    <row r="238" spans="1:2" x14ac:dyDescent="0.25">
      <c r="B238" s="4">
        <v>45</v>
      </c>
    </row>
    <row r="239" spans="1:2" x14ac:dyDescent="0.25">
      <c r="A239" t="s">
        <v>15</v>
      </c>
      <c r="B239" s="4">
        <v>0</v>
      </c>
    </row>
    <row r="240" spans="1:2" x14ac:dyDescent="0.25">
      <c r="B240" s="4">
        <v>1</v>
      </c>
    </row>
    <row r="241" spans="2:14" x14ac:dyDescent="0.25">
      <c r="B241" s="4">
        <v>2</v>
      </c>
    </row>
    <row r="242" spans="2:14" x14ac:dyDescent="0.25">
      <c r="B242" s="4">
        <v>3</v>
      </c>
      <c r="C242" s="12">
        <f>SUM(C179,C211)</f>
        <v>1.6184456707374457</v>
      </c>
    </row>
    <row r="243" spans="2:14" x14ac:dyDescent="0.25">
      <c r="B243" s="5">
        <v>4</v>
      </c>
      <c r="C243" s="12">
        <f t="shared" ref="C243:C248" si="3">SUM(C180,C212)</f>
        <v>1.4461997575648635</v>
      </c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</row>
    <row r="244" spans="2:14" x14ac:dyDescent="0.25">
      <c r="B244" s="4">
        <v>5</v>
      </c>
      <c r="C244" s="17">
        <f>SUM(C181,C213)</f>
        <v>1.1980998047781537</v>
      </c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</row>
    <row r="245" spans="2:14" x14ac:dyDescent="0.25">
      <c r="B245" s="4">
        <v>6</v>
      </c>
      <c r="C245" s="12">
        <f t="shared" si="3"/>
        <v>0.97563843728218469</v>
      </c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</row>
    <row r="246" spans="2:14" x14ac:dyDescent="0.25">
      <c r="B246" s="4">
        <v>7</v>
      </c>
      <c r="C246" s="12">
        <f t="shared" si="3"/>
        <v>1.2301783040801753</v>
      </c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</row>
    <row r="247" spans="2:14" x14ac:dyDescent="0.25">
      <c r="B247" s="4">
        <v>8</v>
      </c>
      <c r="C247" s="12">
        <f t="shared" si="3"/>
        <v>1.9490916559500642</v>
      </c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</row>
    <row r="248" spans="2:14" x14ac:dyDescent="0.25">
      <c r="B248" s="4">
        <v>9</v>
      </c>
      <c r="C248" s="12">
        <f t="shared" si="3"/>
        <v>1.8627430805485359</v>
      </c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</row>
    <row r="249" spans="2:14" x14ac:dyDescent="0.25">
      <c r="B249" s="5">
        <v>10</v>
      </c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</row>
    <row r="250" spans="2:14" x14ac:dyDescent="0.25">
      <c r="B250" s="5">
        <v>11.5</v>
      </c>
    </row>
    <row r="251" spans="2:14" x14ac:dyDescent="0.25">
      <c r="B251" s="4">
        <v>13</v>
      </c>
    </row>
    <row r="252" spans="2:14" x14ac:dyDescent="0.25">
      <c r="B252" s="4">
        <v>14.5</v>
      </c>
    </row>
    <row r="253" spans="2:14" x14ac:dyDescent="0.25">
      <c r="B253" s="4">
        <v>16</v>
      </c>
    </row>
    <row r="254" spans="2:14" x14ac:dyDescent="0.25">
      <c r="B254" s="4">
        <v>17.5</v>
      </c>
    </row>
    <row r="255" spans="2:14" x14ac:dyDescent="0.25">
      <c r="B255" s="4">
        <v>19</v>
      </c>
    </row>
    <row r="256" spans="2:14" x14ac:dyDescent="0.25">
      <c r="B256" s="4">
        <v>20.5</v>
      </c>
    </row>
    <row r="257" spans="1:3" x14ac:dyDescent="0.25">
      <c r="B257" s="4">
        <v>22</v>
      </c>
    </row>
    <row r="258" spans="1:3" x14ac:dyDescent="0.25">
      <c r="B258" s="4">
        <v>23.5</v>
      </c>
    </row>
    <row r="259" spans="1:3" x14ac:dyDescent="0.25">
      <c r="B259" s="4">
        <v>25</v>
      </c>
    </row>
    <row r="260" spans="1:3" x14ac:dyDescent="0.25">
      <c r="B260" s="4">
        <v>27</v>
      </c>
    </row>
    <row r="261" spans="1:3" x14ac:dyDescent="0.25">
      <c r="B261" s="4">
        <v>29</v>
      </c>
    </row>
    <row r="262" spans="1:3" x14ac:dyDescent="0.25">
      <c r="B262" s="4">
        <v>31</v>
      </c>
    </row>
    <row r="263" spans="1:3" x14ac:dyDescent="0.25">
      <c r="B263" s="4">
        <v>33</v>
      </c>
    </row>
    <row r="264" spans="1:3" x14ac:dyDescent="0.25">
      <c r="B264" s="4">
        <v>35</v>
      </c>
    </row>
    <row r="265" spans="1:3" x14ac:dyDescent="0.25">
      <c r="B265" s="4">
        <v>37</v>
      </c>
    </row>
    <row r="266" spans="1:3" x14ac:dyDescent="0.25">
      <c r="B266" s="4">
        <v>39</v>
      </c>
    </row>
    <row r="267" spans="1:3" x14ac:dyDescent="0.25">
      <c r="B267" s="4">
        <v>41</v>
      </c>
    </row>
    <row r="268" spans="1:3" x14ac:dyDescent="0.25">
      <c r="B268" s="4">
        <v>43</v>
      </c>
    </row>
    <row r="269" spans="1:3" x14ac:dyDescent="0.25">
      <c r="B269" s="4">
        <v>45</v>
      </c>
    </row>
    <row r="270" spans="1:3" x14ac:dyDescent="0.25">
      <c r="A270" t="s">
        <v>16</v>
      </c>
      <c r="C270">
        <f>MAX(C239:C269)</f>
        <v>1.9490916559500642</v>
      </c>
    </row>
    <row r="271" spans="1:3" x14ac:dyDescent="0.25">
      <c r="A271" t="s">
        <v>19</v>
      </c>
      <c r="C271">
        <f>MATCH(C270,C240:C248,0)-1</f>
        <v>7</v>
      </c>
    </row>
  </sheetData>
  <mergeCells count="19">
    <mergeCell ref="A7:B7"/>
    <mergeCell ref="A2:B2"/>
    <mergeCell ref="A3:B3"/>
    <mergeCell ref="A4:B4"/>
    <mergeCell ref="A5:B5"/>
    <mergeCell ref="A6:B6"/>
    <mergeCell ref="A20:B20"/>
    <mergeCell ref="A8:B8"/>
    <mergeCell ref="A16:B16"/>
    <mergeCell ref="A17:B17"/>
    <mergeCell ref="A18:B18"/>
    <mergeCell ref="A19:B19"/>
    <mergeCell ref="A14:B14"/>
    <mergeCell ref="A15:B15"/>
    <mergeCell ref="A9:B9"/>
    <mergeCell ref="A10:B10"/>
    <mergeCell ref="A11:B11"/>
    <mergeCell ref="A12:B12"/>
    <mergeCell ref="A13:B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2016-07-29T20:07:33Z</dcterms:modified>
</cp:coreProperties>
</file>