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18" i="2"/>
  <c r="C185" i="2"/>
  <c r="C154" i="2"/>
  <c r="C1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236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67" i="2" s="1"/>
  <c r="C202" i="2"/>
  <c r="C265" i="2" s="1"/>
  <c r="C203" i="2"/>
  <c r="C266" i="2" s="1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8" i="2" l="1"/>
  <c r="C327" i="2"/>
  <c r="C326" i="2"/>
  <c r="C33" i="2"/>
  <c r="C23" i="2"/>
  <c r="C30" i="2"/>
  <c r="C26" i="2" s="1"/>
  <c r="C325" i="2"/>
  <c r="C324" i="2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<sst xmlns="http://schemas.openxmlformats.org/spreadsheetml/2006/main" count="68" uniqueCount="39">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</sst>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70" fontId="0" fillId="0" borderId="0" xfId="0" applyNumberFormat="1" applyFont="1" applyBorder="1"/>
    <xf numFmtId="170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6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25" t="s">
        <v>3</v>
      </c>
      <c r="B2" s="25"/>
      <c r="C2" s="39">
        <v>1799.5695000000001</v>
      </c>
    </row>
    <row r="3" spans="1:3" x14ac:dyDescent="0.25">
      <c r="A3" s="25" t="s">
        <v>4</v>
      </c>
      <c r="B3" s="25"/>
      <c r="C3" s="41">
        <v>3463.9</v>
      </c>
    </row>
    <row r="4" spans="1:3" x14ac:dyDescent="0.25">
      <c r="A4" s="25" t="s">
        <v>5</v>
      </c>
      <c r="B4" s="25"/>
      <c r="C4" s="42">
        <v>3590.8999999999996</v>
      </c>
    </row>
    <row r="5" spans="1:3" x14ac:dyDescent="0.25">
      <c r="A5" s="25" t="s">
        <v>6</v>
      </c>
      <c r="B5" s="25"/>
      <c r="C5" s="40">
        <v>0.64009999999999945</v>
      </c>
    </row>
    <row r="6" spans="1:3" x14ac:dyDescent="0.25">
      <c r="A6" s="25" t="s">
        <v>7</v>
      </c>
      <c r="B6" s="25"/>
      <c r="C6" s="38">
        <v>1.0478538313460108</v>
      </c>
    </row>
    <row r="7" spans="1:3" x14ac:dyDescent="0.25">
      <c r="A7" s="25" t="s">
        <v>8</v>
      </c>
      <c r="B7" s="25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7">
        <v>43825.5</v>
      </c>
    </row>
    <row r="10" spans="1:3" x14ac:dyDescent="0.25">
      <c r="B10" s="3">
        <v>2</v>
      </c>
      <c r="C10" s="37">
        <v>11951</v>
      </c>
    </row>
    <row r="11" spans="1:3" x14ac:dyDescent="0.25">
      <c r="B11" s="3">
        <v>3</v>
      </c>
      <c r="C11" s="37">
        <v>4321.3</v>
      </c>
    </row>
    <row r="12" spans="1:3" x14ac:dyDescent="0.25">
      <c r="B12" s="4">
        <v>4</v>
      </c>
      <c r="C12" s="37">
        <v>2338</v>
      </c>
    </row>
    <row r="13" spans="1:3" x14ac:dyDescent="0.25">
      <c r="B13" s="3">
        <v>5</v>
      </c>
      <c r="C13" s="37">
        <v>1589.5</v>
      </c>
    </row>
    <row r="14" spans="1:3" x14ac:dyDescent="0.25">
      <c r="B14" s="3">
        <v>6</v>
      </c>
      <c r="C14" s="37">
        <v>1226.5</v>
      </c>
    </row>
    <row r="15" spans="1:3" x14ac:dyDescent="0.25">
      <c r="B15" s="3">
        <v>7</v>
      </c>
      <c r="C15" s="37">
        <v>876.5</v>
      </c>
    </row>
    <row r="16" spans="1:3" x14ac:dyDescent="0.25">
      <c r="B16" s="3">
        <v>8</v>
      </c>
      <c r="C16" s="37">
        <v>674.2</v>
      </c>
    </row>
    <row r="17" spans="2:3" x14ac:dyDescent="0.25">
      <c r="B17" s="3">
        <v>9</v>
      </c>
      <c r="C17" s="37">
        <v>605.1</v>
      </c>
    </row>
    <row r="18" spans="2:3" x14ac:dyDescent="0.25">
      <c r="B18" s="4">
        <v>10</v>
      </c>
      <c r="C18" s="37">
        <v>505.5</v>
      </c>
    </row>
    <row r="19" spans="2:3" x14ac:dyDescent="0.25">
      <c r="B19" s="4">
        <v>11.5</v>
      </c>
      <c r="C19" s="37">
        <v>460.1</v>
      </c>
    </row>
    <row r="20" spans="2:3" x14ac:dyDescent="0.25">
      <c r="B20" s="3">
        <v>13</v>
      </c>
      <c r="C20" s="37">
        <v>410.1</v>
      </c>
    </row>
    <row r="21" spans="2:3" x14ac:dyDescent="0.25">
      <c r="B21" s="3">
        <v>14.5</v>
      </c>
      <c r="C21" s="37">
        <v>369.2</v>
      </c>
    </row>
    <row r="22" spans="2:3" x14ac:dyDescent="0.25">
      <c r="B22" s="3">
        <v>16</v>
      </c>
      <c r="C22" s="37">
        <v>356</v>
      </c>
    </row>
    <row r="23" spans="2:3" x14ac:dyDescent="0.25">
      <c r="B23" s="3">
        <v>17.5</v>
      </c>
      <c r="C23" s="37">
        <v>281.7</v>
      </c>
    </row>
    <row r="24" spans="2:3" x14ac:dyDescent="0.25">
      <c r="B24" s="3">
        <v>19</v>
      </c>
      <c r="C24" s="37">
        <v>300.3</v>
      </c>
    </row>
    <row r="25" spans="2:3" x14ac:dyDescent="0.25">
      <c r="B25" s="3">
        <v>20.5</v>
      </c>
      <c r="C25" s="37">
        <v>288.10000000000002</v>
      </c>
    </row>
    <row r="26" spans="2:3" x14ac:dyDescent="0.25">
      <c r="B26" s="3">
        <v>22</v>
      </c>
      <c r="C26" s="37">
        <v>213.4</v>
      </c>
    </row>
    <row r="27" spans="2:3" x14ac:dyDescent="0.25">
      <c r="B27" s="3">
        <v>23.5</v>
      </c>
      <c r="C27" s="37">
        <v>170.9</v>
      </c>
    </row>
    <row r="28" spans="2:3" x14ac:dyDescent="0.25">
      <c r="B28" s="3">
        <v>25</v>
      </c>
      <c r="C28" s="37">
        <v>150.30000000000001</v>
      </c>
    </row>
    <row r="29" spans="2:3" x14ac:dyDescent="0.25">
      <c r="B29" s="3">
        <v>27</v>
      </c>
      <c r="C29" s="37">
        <v>238.3</v>
      </c>
    </row>
    <row r="30" spans="2:3" x14ac:dyDescent="0.25">
      <c r="B30" s="3">
        <v>29</v>
      </c>
      <c r="C30" s="37">
        <v>242</v>
      </c>
    </row>
    <row r="31" spans="2:3" x14ac:dyDescent="0.25">
      <c r="B31" s="3">
        <v>31</v>
      </c>
      <c r="C31" s="37">
        <v>170.4</v>
      </c>
    </row>
    <row r="32" spans="2:3" x14ac:dyDescent="0.25">
      <c r="B32" s="3">
        <v>33</v>
      </c>
      <c r="C32" s="37">
        <v>154.4</v>
      </c>
    </row>
    <row r="33" spans="2:3" x14ac:dyDescent="0.25">
      <c r="B33" s="3">
        <v>35</v>
      </c>
      <c r="C33" s="37">
        <v>185.9</v>
      </c>
    </row>
    <row r="34" spans="2:3" x14ac:dyDescent="0.25">
      <c r="B34" s="3">
        <v>37</v>
      </c>
      <c r="C34" s="37">
        <v>173.3</v>
      </c>
    </row>
    <row r="35" spans="2:3" x14ac:dyDescent="0.25">
      <c r="B35" s="3">
        <v>39</v>
      </c>
      <c r="C35" s="37">
        <v>174.6</v>
      </c>
    </row>
    <row r="36" spans="2:3" x14ac:dyDescent="0.25">
      <c r="B36" s="3">
        <v>41</v>
      </c>
      <c r="C36" s="37">
        <v>159.6</v>
      </c>
    </row>
    <row r="37" spans="2:3" x14ac:dyDescent="0.25">
      <c r="B37" s="3">
        <v>43</v>
      </c>
      <c r="C37" s="37">
        <v>121.4</v>
      </c>
    </row>
    <row r="38" spans="2:3" x14ac:dyDescent="0.25">
      <c r="B38" s="3">
        <v>45</v>
      </c>
      <c r="C38" s="37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40" zoomScale="70" zoomScaleNormal="70" workbookViewId="0">
      <selection activeCell="F53" sqref="F5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25" t="s">
        <v>3</v>
      </c>
      <c r="B2" s="25"/>
      <c r="C2" s="44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5" t="s">
        <v>4</v>
      </c>
      <c r="B3" s="25"/>
      <c r="C3" s="43">
        <v>3463.9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5" t="s">
        <v>5</v>
      </c>
      <c r="B4" s="25"/>
      <c r="C4" s="42">
        <v>3590.8999999999996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5" t="s">
        <v>6</v>
      </c>
      <c r="B5" s="25"/>
      <c r="C5" s="45">
        <v>0.64009999999999945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5" t="s">
        <v>7</v>
      </c>
      <c r="B6" s="25"/>
      <c r="C6" s="46">
        <v>1.0478538313460108</v>
      </c>
    </row>
    <row r="7" spans="1:14" x14ac:dyDescent="0.25">
      <c r="A7" s="25" t="s">
        <v>8</v>
      </c>
      <c r="B7" s="25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28" t="s">
        <v>31</v>
      </c>
      <c r="B8" s="28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29" t="s">
        <v>19</v>
      </c>
      <c r="B9" s="29"/>
      <c r="C9">
        <f>C16+C10</f>
        <v>30.262003571134386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7" t="s">
        <v>21</v>
      </c>
      <c r="B10" s="27"/>
      <c r="C10">
        <f>60*(C13-(C22/C21)*EXP(-1*C21*C8))/C2/C7</f>
        <v>4.9736361855219284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27" t="s">
        <v>22</v>
      </c>
      <c r="B11" s="27"/>
      <c r="C11">
        <f>C16/C9</f>
        <v>0.83564749195039867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27" t="s">
        <v>23</v>
      </c>
      <c r="B12" s="27"/>
      <c r="C12">
        <f>C9*C17/(3*0.693)</f>
        <v>224.00163401597598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27" t="s">
        <v>30</v>
      </c>
      <c r="B13" s="27"/>
      <c r="C13" s="16">
        <f>(C3+C4)/C5</f>
        <v>11021.402905795978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26" t="s">
        <v>34</v>
      </c>
      <c r="B14" s="19" t="s">
        <v>36</v>
      </c>
      <c r="C14" s="16">
        <f>C196</f>
        <v>10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26"/>
      <c r="B15" s="19" t="s">
        <v>37</v>
      </c>
      <c r="C15" s="16">
        <v>30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26"/>
      <c r="B16" s="19" t="s">
        <v>20</v>
      </c>
      <c r="C16">
        <f>60*C22/(C$2*(1-EXP(-1*C21*60)))</f>
        <v>25.288367385612457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26"/>
      <c r="B17" s="20" t="s">
        <v>24</v>
      </c>
      <c r="C17" s="16">
        <f>0.693/C21</f>
        <v>15.388914882140337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6"/>
      <c r="B18" s="20" t="s">
        <v>25</v>
      </c>
      <c r="C18">
        <f>RSQ(C145:C164,B145:B164)</f>
        <v>0.89449521114970076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6"/>
      <c r="B19" s="20" t="s">
        <v>26</v>
      </c>
      <c r="C19" s="16">
        <f>SLOPE(C145:C164,B145:B164)</f>
        <v>-1.9553805866622073E-2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6"/>
      <c r="B20" s="20" t="s">
        <v>27</v>
      </c>
      <c r="C20" s="16">
        <f>INTERCEPT(C145:C164,B145:B164)</f>
        <v>2.8497849285856307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6"/>
      <c r="B21" s="20" t="s">
        <v>28</v>
      </c>
      <c r="C21" s="16">
        <f>ABS(C19)*2.303</f>
        <v>4.5032414910830633E-2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26"/>
      <c r="B22" s="20" t="s">
        <v>29</v>
      </c>
      <c r="C22" s="16">
        <f>10^C20</f>
        <v>707.59528210316194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6" t="s">
        <v>35</v>
      </c>
      <c r="B23" s="19" t="s">
        <v>36</v>
      </c>
      <c r="C23" s="16">
        <f>C291</f>
        <v>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6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6"/>
      <c r="B25" s="19" t="s">
        <v>20</v>
      </c>
      <c r="C25">
        <f>60*C31/(C$2*(1-EXP(-1*C30*60)))</f>
        <v>416.53643731862888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6"/>
      <c r="B26" s="20" t="s">
        <v>24</v>
      </c>
      <c r="C26" s="16">
        <f>0.693/C30</f>
        <v>1.9269388172096165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6"/>
      <c r="B27" s="20" t="s">
        <v>25</v>
      </c>
      <c r="C27">
        <f>RSQ(C296:C302,B296:B302)</f>
        <v>0.98665949710317979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6"/>
      <c r="B28" s="20" t="s">
        <v>26</v>
      </c>
      <c r="C28" s="16">
        <f>SLOPE(C296:C302,B296:B302)</f>
        <v>-0.15616056483780388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26"/>
      <c r="B29" s="20" t="s">
        <v>27</v>
      </c>
      <c r="C29" s="16">
        <f>INTERCEPT(C296:C302,B296:B302)</f>
        <v>4.0966703714904007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26"/>
      <c r="B30" s="20" t="s">
        <v>28</v>
      </c>
      <c r="C30" s="16">
        <f>ABS(C28)*2.303</f>
        <v>0.35963778082146236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6"/>
      <c r="B31" s="20" t="s">
        <v>29</v>
      </c>
      <c r="C31" s="16">
        <f>10^C29</f>
        <v>12493.104465308004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26" t="s">
        <v>32</v>
      </c>
      <c r="B32" s="19" t="s">
        <v>36</v>
      </c>
      <c r="C32" s="16">
        <v>0</v>
      </c>
    </row>
    <row r="33" spans="1:14" x14ac:dyDescent="0.25">
      <c r="A33" s="26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6"/>
      <c r="B34" s="19" t="s">
        <v>20</v>
      </c>
      <c r="C34">
        <f>60*C40/(C$2*(1-EXP(-1*C39*60)))</f>
        <v>11381.029472168026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6"/>
      <c r="B35" s="20" t="s">
        <v>24</v>
      </c>
      <c r="C35" s="16">
        <f>0.693/C39</f>
        <v>0.41480674236543241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6"/>
      <c r="B36" s="20" t="s">
        <v>25</v>
      </c>
      <c r="C36">
        <f>RSQ(C324:C326,B324:B326)</f>
        <v>0.99904360586854091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6"/>
      <c r="B37" s="20" t="s">
        <v>26</v>
      </c>
      <c r="C37" s="16">
        <f>SLOPE(C324:C326,B324:B326)</f>
        <v>-0.72542662249749323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6"/>
      <c r="B38" s="20" t="s">
        <v>27</v>
      </c>
      <c r="C38" s="16">
        <f>INTERCEPT(C324:C326,B324:B326)</f>
        <v>5.5331989215201389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6"/>
      <c r="B39" s="20" t="s">
        <v>28</v>
      </c>
      <c r="C39" s="16">
        <f>ABS(C37)*2.303</f>
        <v>1.6706575116117268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6"/>
      <c r="B40" s="20" t="s">
        <v>29</v>
      </c>
      <c r="C40" s="16">
        <f>10^C38</f>
        <v>341349.22527857794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6">
        <v>43825.5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6">
        <v>11951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6">
        <v>4321.3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6">
        <v>2338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6">
        <v>1589.5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6">
        <v>1226.5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6">
        <v>876.5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6">
        <v>674.2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6">
        <v>605.1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6">
        <v>505.5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6">
        <v>460.1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6">
        <v>410.1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6">
        <v>369.2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6">
        <v>356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6">
        <v>281.7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6">
        <v>300.3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6">
        <v>288.10000000000002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6">
        <v>213.4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6">
        <v>170.9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6">
        <v>150.30000000000001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6">
        <v>238.3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6">
        <v>242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6">
        <v>170.4</v>
      </c>
    </row>
    <row r="65" spans="1:3" x14ac:dyDescent="0.25">
      <c r="B65" s="3">
        <v>33</v>
      </c>
      <c r="C65" s="36">
        <v>154.4</v>
      </c>
    </row>
    <row r="66" spans="1:3" x14ac:dyDescent="0.25">
      <c r="B66" s="3">
        <v>35</v>
      </c>
      <c r="C66" s="36">
        <v>185.9</v>
      </c>
    </row>
    <row r="67" spans="1:3" x14ac:dyDescent="0.25">
      <c r="B67" s="3">
        <v>37</v>
      </c>
      <c r="C67" s="36">
        <v>173.3</v>
      </c>
    </row>
    <row r="68" spans="1:3" x14ac:dyDescent="0.25">
      <c r="B68" s="3">
        <v>39</v>
      </c>
      <c r="C68" s="36">
        <v>174.6</v>
      </c>
    </row>
    <row r="69" spans="1:3" x14ac:dyDescent="0.25">
      <c r="B69" s="3">
        <v>41</v>
      </c>
      <c r="C69" s="36">
        <v>159.6</v>
      </c>
    </row>
    <row r="70" spans="1:3" x14ac:dyDescent="0.25">
      <c r="B70" s="3">
        <v>43</v>
      </c>
      <c r="C70" s="36">
        <v>121.4</v>
      </c>
    </row>
    <row r="71" spans="1:3" x14ac:dyDescent="0.25">
      <c r="B71" s="3">
        <v>45</v>
      </c>
      <c r="C71" s="36">
        <v>137.80000000000001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45922.718085654597</v>
      </c>
    </row>
    <row r="74" spans="1:3" x14ac:dyDescent="0.25">
      <c r="B74" s="3">
        <v>2</v>
      </c>
      <c r="C74" s="22">
        <f t="shared" ref="C74:C102" si="0">C43*C$6</f>
        <v>12522.901138416175</v>
      </c>
    </row>
    <row r="75" spans="1:3" x14ac:dyDescent="0.25">
      <c r="B75" s="3">
        <v>3</v>
      </c>
      <c r="C75" s="22">
        <f t="shared" si="0"/>
        <v>4528.0907613955169</v>
      </c>
    </row>
    <row r="76" spans="1:3" x14ac:dyDescent="0.25">
      <c r="B76" s="4">
        <v>4</v>
      </c>
      <c r="C76" s="22">
        <f t="shared" si="0"/>
        <v>2449.8822576869734</v>
      </c>
    </row>
    <row r="77" spans="1:3" x14ac:dyDescent="0.25">
      <c r="B77" s="3">
        <v>5</v>
      </c>
      <c r="C77" s="22">
        <f t="shared" si="0"/>
        <v>1665.5636649244843</v>
      </c>
    </row>
    <row r="78" spans="1:3" x14ac:dyDescent="0.25">
      <c r="B78" s="3">
        <v>6</v>
      </c>
      <c r="C78" s="22">
        <f t="shared" si="0"/>
        <v>1285.1927241458823</v>
      </c>
    </row>
    <row r="79" spans="1:3" x14ac:dyDescent="0.25">
      <c r="B79" s="3">
        <v>7</v>
      </c>
      <c r="C79" s="22">
        <f t="shared" si="0"/>
        <v>918.44388317477853</v>
      </c>
    </row>
    <row r="80" spans="1:3" x14ac:dyDescent="0.25">
      <c r="B80" s="3">
        <v>8</v>
      </c>
      <c r="C80" s="22">
        <f t="shared" si="0"/>
        <v>706.46305309348054</v>
      </c>
    </row>
    <row r="81" spans="2:3" x14ac:dyDescent="0.25">
      <c r="B81" s="3">
        <v>9</v>
      </c>
      <c r="C81" s="22">
        <f t="shared" si="0"/>
        <v>634.05635334747114</v>
      </c>
    </row>
    <row r="82" spans="2:3" x14ac:dyDescent="0.25">
      <c r="B82" s="4">
        <v>10</v>
      </c>
      <c r="C82" s="22">
        <f t="shared" si="0"/>
        <v>529.69011174540844</v>
      </c>
    </row>
    <row r="83" spans="2:3" x14ac:dyDescent="0.25">
      <c r="B83" s="4">
        <v>11.5</v>
      </c>
      <c r="C83" s="22">
        <f t="shared" si="0"/>
        <v>482.11754780229961</v>
      </c>
    </row>
    <row r="84" spans="2:3" x14ac:dyDescent="0.25">
      <c r="B84" s="3">
        <v>13</v>
      </c>
      <c r="C84" s="22">
        <f t="shared" si="0"/>
        <v>429.72485623499909</v>
      </c>
    </row>
    <row r="85" spans="2:3" x14ac:dyDescent="0.25">
      <c r="B85" s="3">
        <v>14.5</v>
      </c>
      <c r="C85" s="22">
        <f t="shared" si="0"/>
        <v>386.86763453294719</v>
      </c>
    </row>
    <row r="86" spans="2:3" x14ac:dyDescent="0.25">
      <c r="B86" s="3">
        <v>16</v>
      </c>
      <c r="C86" s="22">
        <f t="shared" si="0"/>
        <v>373.03596395917987</v>
      </c>
    </row>
    <row r="87" spans="2:3" x14ac:dyDescent="0.25">
      <c r="B87" s="3">
        <v>17.5</v>
      </c>
      <c r="C87" s="22">
        <f t="shared" si="0"/>
        <v>295.18042429017123</v>
      </c>
    </row>
    <row r="88" spans="2:3" x14ac:dyDescent="0.25">
      <c r="B88" s="3">
        <v>19</v>
      </c>
      <c r="C88" s="22">
        <f t="shared" si="0"/>
        <v>314.67050555320708</v>
      </c>
    </row>
    <row r="89" spans="2:3" x14ac:dyDescent="0.25">
      <c r="B89" s="3">
        <v>20.5</v>
      </c>
      <c r="C89" s="22">
        <f t="shared" si="0"/>
        <v>301.88668881078576</v>
      </c>
    </row>
    <row r="90" spans="2:3" x14ac:dyDescent="0.25">
      <c r="B90" s="3">
        <v>22</v>
      </c>
      <c r="C90" s="22">
        <f t="shared" si="0"/>
        <v>223.61200760923873</v>
      </c>
    </row>
    <row r="91" spans="2:3" x14ac:dyDescent="0.25">
      <c r="B91" s="3">
        <v>23.5</v>
      </c>
      <c r="C91" s="22">
        <f t="shared" si="0"/>
        <v>179.07821977703327</v>
      </c>
    </row>
    <row r="92" spans="2:3" x14ac:dyDescent="0.25">
      <c r="B92" s="3">
        <v>25</v>
      </c>
      <c r="C92" s="22">
        <f t="shared" si="0"/>
        <v>157.49243085130544</v>
      </c>
    </row>
    <row r="93" spans="2:3" x14ac:dyDescent="0.25">
      <c r="B93" s="3">
        <v>27</v>
      </c>
      <c r="C93" s="22">
        <f t="shared" si="0"/>
        <v>249.70356800975441</v>
      </c>
    </row>
    <row r="94" spans="2:3" x14ac:dyDescent="0.25">
      <c r="B94" s="3">
        <v>29</v>
      </c>
      <c r="C94" s="22">
        <f t="shared" si="0"/>
        <v>253.58062718573461</v>
      </c>
    </row>
    <row r="95" spans="2:3" x14ac:dyDescent="0.25">
      <c r="B95" s="3">
        <v>31</v>
      </c>
      <c r="C95" s="22">
        <f t="shared" si="0"/>
        <v>178.55429286136027</v>
      </c>
    </row>
    <row r="96" spans="2:3" x14ac:dyDescent="0.25">
      <c r="B96" s="3">
        <v>33</v>
      </c>
      <c r="C96" s="22">
        <f t="shared" si="0"/>
        <v>161.78863155982407</v>
      </c>
    </row>
    <row r="97" spans="1:3" x14ac:dyDescent="0.25">
      <c r="B97" s="3">
        <v>35</v>
      </c>
      <c r="C97" s="22">
        <f t="shared" si="0"/>
        <v>194.79602724722344</v>
      </c>
    </row>
    <row r="98" spans="1:3" x14ac:dyDescent="0.25">
      <c r="B98" s="3">
        <v>37</v>
      </c>
      <c r="C98" s="22">
        <f t="shared" si="0"/>
        <v>181.59306897226369</v>
      </c>
    </row>
    <row r="99" spans="1:3" x14ac:dyDescent="0.25">
      <c r="B99" s="3">
        <v>39</v>
      </c>
      <c r="C99" s="22">
        <f t="shared" si="0"/>
        <v>182.95527895301348</v>
      </c>
    </row>
    <row r="100" spans="1:3" x14ac:dyDescent="0.25">
      <c r="B100" s="3">
        <v>41</v>
      </c>
      <c r="C100" s="22">
        <f t="shared" si="0"/>
        <v>167.23747148282334</v>
      </c>
    </row>
    <row r="101" spans="1:3" x14ac:dyDescent="0.25">
      <c r="B101" s="3">
        <v>43</v>
      </c>
      <c r="C101" s="22">
        <f t="shared" si="0"/>
        <v>127.20945512540573</v>
      </c>
    </row>
    <row r="102" spans="1:3" x14ac:dyDescent="0.25">
      <c r="B102" s="3">
        <v>45</v>
      </c>
      <c r="C102" s="22">
        <f t="shared" si="0"/>
        <v>144.39425795948031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71743.037159279236</v>
      </c>
    </row>
    <row r="105" spans="1:3" x14ac:dyDescent="0.25">
      <c r="B105" s="3">
        <v>2</v>
      </c>
      <c r="C105">
        <f t="shared" ref="C105:C133" si="1">C74/C$5/($B74-$B73)</f>
        <v>19563.976157500681</v>
      </c>
    </row>
    <row r="106" spans="1:3" x14ac:dyDescent="0.25">
      <c r="B106" s="3">
        <v>3</v>
      </c>
      <c r="C106">
        <f t="shared" si="1"/>
        <v>7074.0364964779264</v>
      </c>
    </row>
    <row r="107" spans="1:3" x14ac:dyDescent="0.25">
      <c r="B107" s="4">
        <v>4</v>
      </c>
      <c r="C107">
        <f t="shared" si="1"/>
        <v>3827.3430052913222</v>
      </c>
    </row>
    <row r="108" spans="1:3" x14ac:dyDescent="0.25">
      <c r="B108" s="3">
        <v>5</v>
      </c>
      <c r="C108">
        <f t="shared" si="1"/>
        <v>2602.0366582166625</v>
      </c>
    </row>
    <row r="109" spans="1:3" x14ac:dyDescent="0.25">
      <c r="B109" s="3">
        <v>6</v>
      </c>
      <c r="C109">
        <f t="shared" si="1"/>
        <v>2007.7999127415769</v>
      </c>
    </row>
    <row r="110" spans="1:3" x14ac:dyDescent="0.25">
      <c r="B110" s="3">
        <v>7</v>
      </c>
      <c r="C110">
        <f t="shared" si="1"/>
        <v>1434.8443730273073</v>
      </c>
    </row>
    <row r="111" spans="1:3" x14ac:dyDescent="0.25">
      <c r="B111" s="3">
        <v>8</v>
      </c>
      <c r="C111">
        <f t="shared" si="1"/>
        <v>1103.6760710724593</v>
      </c>
    </row>
    <row r="112" spans="1:3" x14ac:dyDescent="0.25">
      <c r="B112" s="3">
        <v>9</v>
      </c>
      <c r="C112">
        <f t="shared" si="1"/>
        <v>990.55827737458469</v>
      </c>
    </row>
    <row r="113" spans="2:3" x14ac:dyDescent="0.25">
      <c r="B113" s="4">
        <v>10</v>
      </c>
      <c r="C113">
        <f t="shared" si="1"/>
        <v>827.51150093018111</v>
      </c>
    </row>
    <row r="114" spans="2:3" x14ac:dyDescent="0.25">
      <c r="B114" s="4">
        <v>11.5</v>
      </c>
      <c r="C114">
        <f t="shared" si="1"/>
        <v>502.12732156673434</v>
      </c>
    </row>
    <row r="115" spans="2:3" x14ac:dyDescent="0.25">
      <c r="B115" s="3">
        <v>13</v>
      </c>
      <c r="C115">
        <f t="shared" si="1"/>
        <v>447.5601273082325</v>
      </c>
    </row>
    <row r="116" spans="2:3" x14ac:dyDescent="0.25">
      <c r="B116" s="3">
        <v>14.5</v>
      </c>
      <c r="C116">
        <f t="shared" si="1"/>
        <v>402.92416240477792</v>
      </c>
    </row>
    <row r="117" spans="2:3" x14ac:dyDescent="0.25">
      <c r="B117" s="3">
        <v>16</v>
      </c>
      <c r="C117">
        <f t="shared" si="1"/>
        <v>388.51842312053344</v>
      </c>
    </row>
    <row r="118" spans="2:3" x14ac:dyDescent="0.25">
      <c r="B118" s="3">
        <v>17.5</v>
      </c>
      <c r="C118">
        <f t="shared" si="1"/>
        <v>307.43157245239962</v>
      </c>
    </row>
    <row r="119" spans="2:3" x14ac:dyDescent="0.25">
      <c r="B119" s="3">
        <v>19</v>
      </c>
      <c r="C119">
        <f t="shared" si="1"/>
        <v>327.73056871656235</v>
      </c>
    </row>
    <row r="120" spans="2:3" x14ac:dyDescent="0.25">
      <c r="B120" s="3">
        <v>20.5</v>
      </c>
      <c r="C120">
        <f t="shared" si="1"/>
        <v>314.4161733174879</v>
      </c>
    </row>
    <row r="121" spans="2:3" x14ac:dyDescent="0.25">
      <c r="B121" s="3">
        <v>22</v>
      </c>
      <c r="C121">
        <f t="shared" si="1"/>
        <v>232.89278509528606</v>
      </c>
    </row>
    <row r="122" spans="2:3" x14ac:dyDescent="0.25">
      <c r="B122" s="3">
        <v>23.5</v>
      </c>
      <c r="C122">
        <f t="shared" si="1"/>
        <v>186.51066997555947</v>
      </c>
    </row>
    <row r="123" spans="2:3" x14ac:dyDescent="0.25">
      <c r="B123" s="3">
        <v>25</v>
      </c>
      <c r="C123">
        <f t="shared" si="1"/>
        <v>164.02898594105667</v>
      </c>
    </row>
    <row r="124" spans="2:3" x14ac:dyDescent="0.25">
      <c r="B124" s="3">
        <v>27</v>
      </c>
      <c r="C124">
        <f t="shared" si="1"/>
        <v>195.05043587701502</v>
      </c>
    </row>
    <row r="125" spans="2:3" x14ac:dyDescent="0.25">
      <c r="B125" s="3">
        <v>29</v>
      </c>
      <c r="C125">
        <f t="shared" si="1"/>
        <v>198.07891515836184</v>
      </c>
    </row>
    <row r="126" spans="2:3" x14ac:dyDescent="0.25">
      <c r="B126" s="3">
        <v>31</v>
      </c>
      <c r="C126">
        <f t="shared" si="1"/>
        <v>139.47374852473084</v>
      </c>
    </row>
    <row r="127" spans="2:3" x14ac:dyDescent="0.25">
      <c r="B127" s="3">
        <v>33</v>
      </c>
      <c r="C127">
        <f t="shared" si="1"/>
        <v>126.37762190269036</v>
      </c>
    </row>
    <row r="128" spans="2:3" x14ac:dyDescent="0.25">
      <c r="B128" s="3">
        <v>35</v>
      </c>
      <c r="C128">
        <f t="shared" si="1"/>
        <v>152.16062118983254</v>
      </c>
    </row>
    <row r="129" spans="1:3" x14ac:dyDescent="0.25">
      <c r="B129" s="3">
        <v>37</v>
      </c>
      <c r="C129">
        <f t="shared" si="1"/>
        <v>141.84742147497568</v>
      </c>
    </row>
    <row r="130" spans="1:3" x14ac:dyDescent="0.25">
      <c r="B130" s="3">
        <v>39</v>
      </c>
      <c r="C130">
        <f t="shared" si="1"/>
        <v>142.91148176301644</v>
      </c>
    </row>
    <row r="131" spans="1:3" x14ac:dyDescent="0.25">
      <c r="B131" s="3">
        <v>41</v>
      </c>
      <c r="C131">
        <f t="shared" si="1"/>
        <v>130.63386305485352</v>
      </c>
    </row>
    <row r="132" spans="1:3" x14ac:dyDescent="0.25">
      <c r="B132" s="3">
        <v>43</v>
      </c>
      <c r="C132">
        <f t="shared" si="1"/>
        <v>99.366860744731937</v>
      </c>
    </row>
    <row r="133" spans="1:3" x14ac:dyDescent="0.25">
      <c r="B133" s="3">
        <v>45</v>
      </c>
      <c r="C133">
        <f t="shared" si="1"/>
        <v>112.79039053232341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4.8557797580884232</v>
      </c>
    </row>
    <row r="136" spans="1:3" x14ac:dyDescent="0.25">
      <c r="B136" s="3">
        <v>2</v>
      </c>
      <c r="C136">
        <f t="shared" ref="C136:C164" si="2">LOG10(C105)</f>
        <v>4.2914571248775113</v>
      </c>
    </row>
    <row r="137" spans="1:3" x14ac:dyDescent="0.25">
      <c r="B137" s="3">
        <v>3</v>
      </c>
      <c r="C137">
        <f t="shared" si="2"/>
        <v>3.8496672961032852</v>
      </c>
    </row>
    <row r="138" spans="1:3" x14ac:dyDescent="0.25">
      <c r="B138" s="4">
        <v>4</v>
      </c>
      <c r="C138">
        <f t="shared" si="2"/>
        <v>3.5828973853052344</v>
      </c>
    </row>
    <row r="139" spans="1:3" x14ac:dyDescent="0.25">
      <c r="B139" s="3">
        <v>5</v>
      </c>
      <c r="C139">
        <f t="shared" si="2"/>
        <v>3.4153134107302048</v>
      </c>
    </row>
    <row r="140" spans="1:3" x14ac:dyDescent="0.25">
      <c r="B140" s="3">
        <v>6</v>
      </c>
      <c r="C140">
        <f t="shared" si="2"/>
        <v>3.3027204310218177</v>
      </c>
    </row>
    <row r="141" spans="1:3" x14ac:dyDescent="0.25">
      <c r="B141" s="3">
        <v>7</v>
      </c>
      <c r="C141">
        <f t="shared" si="2"/>
        <v>3.1568047989092269</v>
      </c>
    </row>
    <row r="142" spans="1:3" x14ac:dyDescent="0.25">
      <c r="B142" s="3">
        <v>8</v>
      </c>
      <c r="C142">
        <f t="shared" si="2"/>
        <v>3.0428416266643663</v>
      </c>
    </row>
    <row r="143" spans="1:3" x14ac:dyDescent="0.25">
      <c r="B143" s="3">
        <v>9</v>
      </c>
      <c r="C143">
        <f t="shared" si="2"/>
        <v>2.9958800314118408</v>
      </c>
    </row>
    <row r="144" spans="1:3" x14ac:dyDescent="0.25">
      <c r="B144" s="4">
        <v>10</v>
      </c>
      <c r="C144">
        <f t="shared" si="2"/>
        <v>2.9177740384064328</v>
      </c>
    </row>
    <row r="145" spans="2:14" x14ac:dyDescent="0.25">
      <c r="B145" s="13">
        <v>11.5</v>
      </c>
      <c r="C145" s="14">
        <f t="shared" si="2"/>
        <v>2.7008138526885279</v>
      </c>
    </row>
    <row r="146" spans="2:14" x14ac:dyDescent="0.25">
      <c r="B146" s="3">
        <v>13</v>
      </c>
      <c r="C146">
        <f t="shared" si="2"/>
        <v>2.6508513887112168</v>
      </c>
    </row>
    <row r="147" spans="2:14" x14ac:dyDescent="0.25">
      <c r="B147" s="3">
        <v>14.5</v>
      </c>
      <c r="C147">
        <f t="shared" si="2"/>
        <v>2.6052233117776065</v>
      </c>
    </row>
    <row r="148" spans="2:14" x14ac:dyDescent="0.25">
      <c r="B148" s="3">
        <v>16</v>
      </c>
      <c r="C148">
        <f t="shared" si="2"/>
        <v>2.5894116173966069</v>
      </c>
    </row>
    <row r="149" spans="2:14" x14ac:dyDescent="0.25">
      <c r="B149" s="3">
        <v>17.5</v>
      </c>
      <c r="C149" s="22">
        <f t="shared" si="2"/>
        <v>2.4877484664095051</v>
      </c>
    </row>
    <row r="150" spans="2:14" x14ac:dyDescent="0.25">
      <c r="B150" s="3">
        <v>19</v>
      </c>
      <c r="C150">
        <f t="shared" si="2"/>
        <v>2.5155169516227129</v>
      </c>
    </row>
    <row r="151" spans="2:14" x14ac:dyDescent="0.25">
      <c r="B151" s="3">
        <v>20.5</v>
      </c>
      <c r="C151">
        <f t="shared" si="2"/>
        <v>2.4975048777041451</v>
      </c>
    </row>
    <row r="152" spans="2:14" x14ac:dyDescent="0.25">
      <c r="B152" s="3">
        <v>22</v>
      </c>
      <c r="C152">
        <f t="shared" si="2"/>
        <v>2.3671560345121829</v>
      </c>
    </row>
    <row r="153" spans="2:14" x14ac:dyDescent="0.25">
      <c r="B153" s="3">
        <v>23.5</v>
      </c>
      <c r="C153">
        <f t="shared" si="2"/>
        <v>2.2707036821444686</v>
      </c>
    </row>
    <row r="154" spans="2:14" x14ac:dyDescent="0.25">
      <c r="B154" s="3">
        <v>25</v>
      </c>
      <c r="C154" s="22">
        <f t="shared" si="2"/>
        <v>2.2149206000106401</v>
      </c>
    </row>
    <row r="155" spans="2:14" x14ac:dyDescent="0.25">
      <c r="B155" s="3">
        <v>27</v>
      </c>
      <c r="C155">
        <f t="shared" si="2"/>
        <v>2.290146925161888</v>
      </c>
    </row>
    <row r="156" spans="2:14" x14ac:dyDescent="0.25">
      <c r="B156" s="3">
        <v>29</v>
      </c>
      <c r="C156">
        <f t="shared" si="2"/>
        <v>2.2968382487958632</v>
      </c>
    </row>
    <row r="157" spans="2:14" x14ac:dyDescent="0.25">
      <c r="B157" s="3">
        <v>31</v>
      </c>
      <c r="C157">
        <f t="shared" si="2"/>
        <v>2.1444924732461135</v>
      </c>
    </row>
    <row r="158" spans="2:14" x14ac:dyDescent="0.25">
      <c r="B158" s="3">
        <v>33</v>
      </c>
      <c r="C158">
        <f t="shared" si="2"/>
        <v>2.1016701788151493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2.1823022725873304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2.151821445529349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2.1550671221849829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2.1160557698301425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1.9972415695546708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2.052272100387039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0.71308128408650517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0.76703290048945327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0.80895939802226602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31">
        <f>RSQ($B138:$B$164, $C138:$C$164)</f>
        <v>0.83059652327998512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32">
        <f>RSQ($B139:$B$164, $C139:$C$164)</f>
        <v>0.84190875016849975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32">
        <f>RSQ($B140:$B$164, $C140:$C$164)</f>
        <v>0.8499375095714502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33">
        <f>RSQ($B141:$B$164, $C141:$C$164)</f>
        <v>0.86040779892602504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34">
        <f>RSQ($B142:$B$164, $C142:$C$164)</f>
        <v>0.86543063008726562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31">
        <f>RSQ($B143:$B$164, $C143:$C$164)</f>
        <v>0.8663862265862764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32">
        <f>RSQ($B144:$B$164, $C144:$C$164)</f>
        <v>0.87638096413673927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0">
        <f>RSQ($B145:$B$164, $C145:$C$164)</f>
        <v>0.89449521114970076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31">
        <f>RSQ($B146:$B$164, $C146:$C$164)</f>
        <v>0.8820139336830678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31">
        <f>RSQ($B147:$B$164, $C147:$C$164)</f>
        <v>0.86636182326025923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0.84690077024373001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0.82773109698308622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0.79725006746978233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0.76774643430158418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0.76153207936119305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0.70595941574569354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0.66350009835202417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0.69597141530664997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0.59392647222495809</v>
      </c>
    </row>
    <row r="188" spans="2:14" x14ac:dyDescent="0.25">
      <c r="B188" s="3">
        <v>31</v>
      </c>
      <c r="C188" s="11">
        <f>RSQ($B157:$B$164, $C157:$C$164)</f>
        <v>0.42064082241718487</v>
      </c>
    </row>
    <row r="189" spans="2:14" x14ac:dyDescent="0.25">
      <c r="B189" s="3">
        <v>33</v>
      </c>
      <c r="C189" s="11">
        <f>RSQ($B158:$B$164, $C158:$C$164)</f>
        <v>0.43623451665695945</v>
      </c>
    </row>
    <row r="190" spans="2:14" x14ac:dyDescent="0.25">
      <c r="B190" s="3">
        <v>35</v>
      </c>
      <c r="C190" s="11">
        <f>RSQ($B159:$B$164, $C159:$C$164)</f>
        <v>0.75690593657841587</v>
      </c>
    </row>
    <row r="191" spans="2:14" x14ac:dyDescent="0.25">
      <c r="B191" s="3">
        <v>37</v>
      </c>
      <c r="C191" s="11">
        <f>RSQ($B160:$B$164, $C160:$C$164)</f>
        <v>0.68267367077878072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0.62702507261652529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0.28767181755678534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0.99508018791473085</v>
      </c>
    </row>
    <row r="201" spans="1:14" x14ac:dyDescent="0.25">
      <c r="B201" s="4">
        <v>4</v>
      </c>
      <c r="C201" s="11">
        <f>RSQ($B$135:$B138, $C$135:$C138)</f>
        <v>0.97604728637281224</v>
      </c>
    </row>
    <row r="202" spans="1:14" x14ac:dyDescent="0.25">
      <c r="B202" s="3">
        <v>5</v>
      </c>
      <c r="C202" s="11">
        <f>RSQ($B$135:$B139, $C$135:$C139)</f>
        <v>0.95036726623088741</v>
      </c>
    </row>
    <row r="203" spans="1:14" x14ac:dyDescent="0.25">
      <c r="B203" s="3">
        <v>6</v>
      </c>
      <c r="C203" s="11">
        <f>RSQ($B$135:$B140, $C$135:$C140)</f>
        <v>0.92257596083883209</v>
      </c>
    </row>
    <row r="204" spans="1:14" x14ac:dyDescent="0.25">
      <c r="B204" s="3">
        <v>7</v>
      </c>
      <c r="C204" s="11">
        <f>RSQ($B$135:$B141, $C$135:$C141)</f>
        <v>0.91041780914703385</v>
      </c>
    </row>
    <row r="205" spans="1:14" x14ac:dyDescent="0.25">
      <c r="B205" s="3">
        <v>8</v>
      </c>
      <c r="C205" s="11">
        <f>RSQ($B$135:$B142, $C$135:$C142)</f>
        <v>0.90168353505923415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0.95249857331279741</v>
      </c>
    </row>
    <row r="232" spans="1:3" x14ac:dyDescent="0.25">
      <c r="B232" s="4">
        <v>4</v>
      </c>
      <c r="C232" s="22">
        <f>RSQ($B138:$B$144, C138:C$144)</f>
        <v>0.97307337915932723</v>
      </c>
    </row>
    <row r="233" spans="1:3" x14ac:dyDescent="0.25">
      <c r="B233" s="3">
        <v>5</v>
      </c>
      <c r="C233" s="22">
        <f>RSQ($B139:$B$144, C139:C$144)</f>
        <v>0.97301614361912181</v>
      </c>
    </row>
    <row r="234" spans="1:3" x14ac:dyDescent="0.25">
      <c r="B234" s="3">
        <v>6</v>
      </c>
      <c r="C234" s="22">
        <f>RSQ($B140:$B$144, C140:C$144)</f>
        <v>0.96027674987366129</v>
      </c>
    </row>
    <row r="235" spans="1:3" x14ac:dyDescent="0.25">
      <c r="B235" s="3">
        <v>7</v>
      </c>
      <c r="C235" s="22">
        <f>RSQ($B141:$B$144, C141:C$144)</f>
        <v>0.97322397911656433</v>
      </c>
    </row>
    <row r="236" spans="1:3" x14ac:dyDescent="0.25">
      <c r="B236" s="3">
        <v>8</v>
      </c>
      <c r="C236" s="22">
        <f>RSQ($B142:$B$144, C142:C$144)</f>
        <v>0.97974820393816087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5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1.9524985733127975</v>
      </c>
    </row>
    <row r="263" spans="1:14" x14ac:dyDescent="0.25">
      <c r="B263" s="4">
        <v>4</v>
      </c>
      <c r="C263" s="11">
        <f t="shared" ref="C263:C269" si="3">SUM(C200,C232)</f>
        <v>1.968153567074058</v>
      </c>
    </row>
    <row r="264" spans="1:14" x14ac:dyDescent="0.25">
      <c r="B264" s="3">
        <v>5</v>
      </c>
      <c r="C264" s="11">
        <f t="shared" si="3"/>
        <v>1.949063429991934</v>
      </c>
    </row>
    <row r="265" spans="1:14" x14ac:dyDescent="0.25">
      <c r="B265" s="3">
        <v>6</v>
      </c>
      <c r="C265" s="11">
        <f t="shared" si="3"/>
        <v>1.9106440161045488</v>
      </c>
    </row>
    <row r="266" spans="1:14" x14ac:dyDescent="0.25">
      <c r="B266" s="3">
        <v>7</v>
      </c>
      <c r="C266" s="11">
        <f t="shared" si="3"/>
        <v>1.8957999399553964</v>
      </c>
    </row>
    <row r="267" spans="1:14" x14ac:dyDescent="0.25">
      <c r="B267" s="3">
        <v>8</v>
      </c>
      <c r="C267" s="11">
        <f>SUM(C204,C237)</f>
        <v>1.9104178091470339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1.968153567074058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4.851665503337566</v>
      </c>
    </row>
    <row r="294" spans="1:3" x14ac:dyDescent="0.25">
      <c r="B294" s="3">
        <v>2</v>
      </c>
      <c r="C294">
        <f t="shared" si="4"/>
        <v>4.2768594770084016</v>
      </c>
    </row>
    <row r="295" spans="1:3" x14ac:dyDescent="0.25">
      <c r="B295" s="3">
        <v>3</v>
      </c>
      <c r="C295">
        <f t="shared" si="4"/>
        <v>3.8099530483937003</v>
      </c>
    </row>
    <row r="296" spans="1:3" x14ac:dyDescent="0.25">
      <c r="B296" s="4">
        <v>4</v>
      </c>
      <c r="C296">
        <f t="shared" si="4"/>
        <v>3.5100577902945873</v>
      </c>
    </row>
    <row r="297" spans="1:3" x14ac:dyDescent="0.25">
      <c r="B297" s="3">
        <v>5</v>
      </c>
      <c r="C297">
        <f t="shared" si="4"/>
        <v>3.3090078719295279</v>
      </c>
    </row>
    <row r="298" spans="1:3" x14ac:dyDescent="0.25">
      <c r="B298" s="3">
        <v>6</v>
      </c>
      <c r="C298">
        <f t="shared" si="4"/>
        <v>3.1666417150890482</v>
      </c>
    </row>
    <row r="299" spans="1:3" x14ac:dyDescent="0.25">
      <c r="B299" s="3">
        <v>7</v>
      </c>
      <c r="C299">
        <f>IF(0 &lt; 10^C141-10^(C$19*$B299+C$20), LOG(10^C141-10^(C$19*$B299+C$20)), 0)</f>
        <v>2.9630966771682794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2.7854007134995946</v>
      </c>
    </row>
    <row r="301" spans="1:3" x14ac:dyDescent="0.25">
      <c r="B301" s="3">
        <v>9</v>
      </c>
      <c r="C301">
        <f t="shared" si="5"/>
        <v>2.7149261653243735</v>
      </c>
    </row>
    <row r="302" spans="1:3" x14ac:dyDescent="0.25">
      <c r="B302" s="4">
        <v>10</v>
      </c>
      <c r="C302">
        <f t="shared" si="5"/>
        <v>2.5756939900750053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4.794813668977719</v>
      </c>
    </row>
    <row r="325" spans="1:3" x14ac:dyDescent="0.25">
      <c r="B325" s="3">
        <v>2</v>
      </c>
      <c r="C325">
        <f t="shared" si="6"/>
        <v>4.1082629366150059</v>
      </c>
    </row>
    <row r="326" spans="1:3" x14ac:dyDescent="0.25">
      <c r="B326" s="3">
        <v>3</v>
      </c>
      <c r="C326" s="22">
        <f t="shared" si="6"/>
        <v>3.3439604239827325</v>
      </c>
    </row>
    <row r="327" spans="1:3" x14ac:dyDescent="0.25">
      <c r="B327" s="4">
        <v>4</v>
      </c>
      <c r="C327" s="22">
        <f t="shared" si="6"/>
        <v>2.4335200364036162</v>
      </c>
    </row>
    <row r="328" spans="1:3" x14ac:dyDescent="0.25">
      <c r="B328" s="3">
        <v>5</v>
      </c>
      <c r="C328" s="22">
        <f t="shared" si="6"/>
        <v>0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2016-08-10T19:44:27Z</dcterms:modified>
</cp:coreProperties>
</file>