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66" i="2" l="1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8" i="2"/>
  <c r="C37" i="2"/>
  <c r="C36" i="2"/>
  <c r="C326" i="2"/>
  <c r="C29" i="2"/>
  <c r="C28" i="2"/>
  <c r="C27" i="2"/>
  <c r="C19" i="2" l="1"/>
  <c r="C18" i="2"/>
  <c r="C14" i="2" l="1"/>
  <c r="C2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3" i="2" l="1"/>
  <c r="C20" i="2"/>
  <c r="C22" i="2" s="1"/>
  <c r="C237" i="2"/>
  <c r="C232" i="2"/>
  <c r="C205" i="2"/>
  <c r="C235" i="2"/>
  <c r="C231" i="2"/>
  <c r="C236" i="2"/>
  <c r="C234" i="2"/>
  <c r="C200" i="2"/>
  <c r="C199" i="2"/>
  <c r="C201" i="2"/>
  <c r="C202" i="2"/>
  <c r="C265" i="2" s="1"/>
  <c r="C204" i="2"/>
  <c r="C203" i="2"/>
  <c r="C194" i="2"/>
  <c r="C299" i="2" l="1"/>
  <c r="C294" i="2"/>
  <c r="C295" i="2"/>
  <c r="C296" i="2"/>
  <c r="C297" i="2"/>
  <c r="C302" i="2"/>
  <c r="C300" i="2"/>
  <c r="C298" i="2"/>
  <c r="C293" i="2"/>
  <c r="C301" i="2"/>
  <c r="C264" i="2"/>
  <c r="C21" i="2"/>
  <c r="C10" i="2" s="1"/>
  <c r="C268" i="2"/>
  <c r="C262" i="2"/>
  <c r="C267" i="2"/>
  <c r="C263" i="2"/>
  <c r="C266" i="2"/>
  <c r="C16" i="2" l="1"/>
  <c r="C31" i="2"/>
  <c r="C17" i="2"/>
  <c r="C290" i="2"/>
  <c r="C291" i="2" s="1"/>
  <c r="C33" i="2" l="1"/>
  <c r="C23" i="2"/>
  <c r="C30" i="2"/>
  <c r="C26" i="2" s="1"/>
  <c r="C325" i="2"/>
  <c r="C324" i="2"/>
  <c r="C9" i="2"/>
  <c r="C12" i="2" s="1"/>
  <c r="C25" i="2" l="1"/>
  <c r="C11" i="2"/>
  <c r="C40" i="2"/>
  <c r="C39" i="2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<sst xmlns="http://schemas.openxmlformats.org/spreadsheetml/2006/main" count="68" uniqueCount="39">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</sst>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G13" sqref="G13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39" t="s">
        <v>3</v>
      </c>
      <c r="B2" s="39"/>
      <c r="C2" s="36">
        <v>17896.21</v>
      </c>
    </row>
    <row r="3" spans="1:3" x14ac:dyDescent="0.25">
      <c r="A3" s="39" t="s">
        <v>4</v>
      </c>
      <c r="B3" s="39"/>
      <c r="C3" s="33">
        <v>8553.9</v>
      </c>
    </row>
    <row r="4" spans="1:3" x14ac:dyDescent="0.25">
      <c r="A4" s="39" t="s">
        <v>5</v>
      </c>
      <c r="B4" s="39"/>
      <c r="C4" s="32">
        <v>2678.1</v>
      </c>
    </row>
    <row r="5" spans="1:3" x14ac:dyDescent="0.25">
      <c r="A5" s="39" t="s">
        <v>6</v>
      </c>
      <c r="B5" s="39"/>
      <c r="C5" s="31">
        <v>0.79610000000000003</v>
      </c>
    </row>
    <row r="6" spans="1:3" x14ac:dyDescent="0.25">
      <c r="A6" s="39" t="s">
        <v>7</v>
      </c>
      <c r="B6" s="39"/>
      <c r="C6" s="30">
        <v>1.0523687869528029</v>
      </c>
    </row>
    <row r="7" spans="1:3" x14ac:dyDescent="0.25">
      <c r="A7" s="39" t="s">
        <v>8</v>
      </c>
      <c r="B7" s="39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9">
        <v>34232.9</v>
      </c>
    </row>
    <row r="10" spans="1:3" x14ac:dyDescent="0.25">
      <c r="B10" s="3">
        <v>2</v>
      </c>
      <c r="C10" s="29">
        <v>8570.1</v>
      </c>
    </row>
    <row r="11" spans="1:3" x14ac:dyDescent="0.25">
      <c r="B11" s="3">
        <v>3</v>
      </c>
      <c r="C11" s="29">
        <v>3597.7</v>
      </c>
    </row>
    <row r="12" spans="1:3" x14ac:dyDescent="0.25">
      <c r="B12" s="4">
        <v>4</v>
      </c>
      <c r="C12" s="29">
        <v>1831.7</v>
      </c>
    </row>
    <row r="13" spans="1:3" x14ac:dyDescent="0.25">
      <c r="B13" s="3">
        <v>5</v>
      </c>
      <c r="C13" s="29">
        <v>1185.5</v>
      </c>
    </row>
    <row r="14" spans="1:3" x14ac:dyDescent="0.25">
      <c r="B14" s="3">
        <v>6</v>
      </c>
      <c r="C14" s="29">
        <v>917.1</v>
      </c>
    </row>
    <row r="15" spans="1:3" x14ac:dyDescent="0.25">
      <c r="B15" s="3">
        <v>7</v>
      </c>
      <c r="C15" s="29">
        <v>680.2</v>
      </c>
    </row>
    <row r="16" spans="1:3" x14ac:dyDescent="0.25">
      <c r="B16" s="3">
        <v>8</v>
      </c>
      <c r="C16" s="29">
        <v>505.8</v>
      </c>
    </row>
    <row r="17" spans="2:3" x14ac:dyDescent="0.25">
      <c r="B17" s="3">
        <v>9</v>
      </c>
      <c r="C17" s="29">
        <v>426.3</v>
      </c>
    </row>
    <row r="18" spans="2:3" x14ac:dyDescent="0.25">
      <c r="B18" s="4">
        <v>10</v>
      </c>
      <c r="C18" s="29">
        <v>342.3</v>
      </c>
    </row>
    <row r="19" spans="2:3" x14ac:dyDescent="0.25">
      <c r="B19" s="4">
        <v>11.5</v>
      </c>
      <c r="C19" s="29">
        <v>297</v>
      </c>
    </row>
    <row r="20" spans="2:3" x14ac:dyDescent="0.25">
      <c r="B20" s="3">
        <v>13</v>
      </c>
      <c r="C20" s="29">
        <v>284.60000000000002</v>
      </c>
    </row>
    <row r="21" spans="2:3" x14ac:dyDescent="0.25">
      <c r="B21" s="3">
        <v>14.5</v>
      </c>
      <c r="C21" s="29">
        <v>231.6</v>
      </c>
    </row>
    <row r="22" spans="2:3" x14ac:dyDescent="0.25">
      <c r="B22" s="3">
        <v>16</v>
      </c>
      <c r="C22" s="29">
        <v>235.7</v>
      </c>
    </row>
    <row r="23" spans="2:3" x14ac:dyDescent="0.25">
      <c r="B23" s="3">
        <v>17.5</v>
      </c>
      <c r="C23" s="29"/>
    </row>
    <row r="24" spans="2:3" x14ac:dyDescent="0.25">
      <c r="B24" s="3">
        <v>19</v>
      </c>
      <c r="C24" s="29">
        <v>150.4</v>
      </c>
    </row>
    <row r="25" spans="2:3" x14ac:dyDescent="0.25">
      <c r="B25" s="3">
        <v>20.5</v>
      </c>
      <c r="C25" s="29">
        <v>155.4</v>
      </c>
    </row>
    <row r="26" spans="2:3" x14ac:dyDescent="0.25">
      <c r="B26" s="3">
        <v>22</v>
      </c>
      <c r="C26" s="29">
        <v>116.6</v>
      </c>
    </row>
    <row r="27" spans="2:3" x14ac:dyDescent="0.25">
      <c r="B27" s="3">
        <v>23.5</v>
      </c>
      <c r="C27" s="29">
        <v>136.19999999999999</v>
      </c>
    </row>
    <row r="28" spans="2:3" x14ac:dyDescent="0.25">
      <c r="B28" s="3">
        <v>25</v>
      </c>
      <c r="C28" s="29">
        <v>139.30000000000001</v>
      </c>
    </row>
    <row r="29" spans="2:3" x14ac:dyDescent="0.25">
      <c r="B29" s="3">
        <v>27</v>
      </c>
      <c r="C29" s="29">
        <v>153.1</v>
      </c>
    </row>
    <row r="30" spans="2:3" x14ac:dyDescent="0.25">
      <c r="B30" s="3">
        <v>29</v>
      </c>
      <c r="C30" s="29">
        <v>97.4</v>
      </c>
    </row>
    <row r="31" spans="2:3" x14ac:dyDescent="0.25">
      <c r="B31" s="3">
        <v>31</v>
      </c>
      <c r="C31" s="29">
        <v>149.5</v>
      </c>
    </row>
    <row r="32" spans="2:3" x14ac:dyDescent="0.25">
      <c r="B32" s="3">
        <v>33</v>
      </c>
      <c r="C32" s="29">
        <v>113.3</v>
      </c>
    </row>
    <row r="33" spans="2:3" x14ac:dyDescent="0.25">
      <c r="B33" s="3">
        <v>35</v>
      </c>
      <c r="C33" s="29">
        <v>72.099999999999994</v>
      </c>
    </row>
    <row r="34" spans="2:3" x14ac:dyDescent="0.25">
      <c r="B34" s="3">
        <v>37</v>
      </c>
      <c r="C34" s="29">
        <v>105.7</v>
      </c>
    </row>
    <row r="35" spans="2:3" x14ac:dyDescent="0.25">
      <c r="B35" s="3">
        <v>39</v>
      </c>
      <c r="C35" s="29">
        <v>96.9</v>
      </c>
    </row>
    <row r="36" spans="2:3" x14ac:dyDescent="0.25">
      <c r="B36" s="3">
        <v>41</v>
      </c>
      <c r="C36" s="29">
        <v>59.5</v>
      </c>
    </row>
    <row r="37" spans="2:3" x14ac:dyDescent="0.25">
      <c r="B37" s="3">
        <v>43</v>
      </c>
      <c r="C37" s="29">
        <v>68.400000000000006</v>
      </c>
    </row>
    <row r="38" spans="2:3" x14ac:dyDescent="0.25">
      <c r="B38" s="3">
        <v>45</v>
      </c>
      <c r="C38" s="29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57" zoomScale="70" zoomScaleNormal="70" workbookViewId="0">
      <selection activeCell="F176" sqref="F17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7" t="s">
        <v>38</v>
      </c>
    </row>
    <row r="2" spans="1:14" x14ac:dyDescent="0.25">
      <c r="A2" s="39" t="s">
        <v>3</v>
      </c>
      <c r="B2" s="39"/>
      <c r="C2" s="36">
        <v>17896.21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39" t="s">
        <v>4</v>
      </c>
      <c r="B3" s="39"/>
      <c r="C3" s="35">
        <v>8553.9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39" t="s">
        <v>5</v>
      </c>
      <c r="B4" s="39"/>
      <c r="C4" s="34">
        <v>2678.1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39" t="s">
        <v>6</v>
      </c>
      <c r="B5" s="39"/>
      <c r="C5" s="37">
        <v>0.79610000000000003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39" t="s">
        <v>7</v>
      </c>
      <c r="B6" s="39"/>
      <c r="C6" s="38">
        <v>1.0523687869528029</v>
      </c>
    </row>
    <row r="7" spans="1:14" x14ac:dyDescent="0.25">
      <c r="A7" s="39" t="s">
        <v>8</v>
      </c>
      <c r="B7" s="39"/>
      <c r="C7" s="26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2" t="s">
        <v>31</v>
      </c>
      <c r="B8" s="42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43" t="s">
        <v>19</v>
      </c>
      <c r="B9" s="43"/>
      <c r="C9">
        <f>C16+C10</f>
        <v>2.2003240983100754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41" t="s">
        <v>21</v>
      </c>
      <c r="B10" s="41"/>
      <c r="C10">
        <f>60*(C13-(C22/C21)*EXP(-1*C21*C8))/C2/C7</f>
        <v>0.74522140818819027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41" t="s">
        <v>22</v>
      </c>
      <c r="B11" s="41"/>
      <c r="C11">
        <f>C16/C9</f>
        <v>0.66131289078706812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41" t="s">
        <v>23</v>
      </c>
      <c r="B12" s="41"/>
      <c r="C12">
        <f>C9*C17/(3*0.693)</f>
        <v>14.125597985983292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41" t="s">
        <v>30</v>
      </c>
      <c r="B13" s="41"/>
      <c r="C13" s="17">
        <f>(C3+C4)/C5</f>
        <v>14108.780303981912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40" t="s">
        <v>34</v>
      </c>
      <c r="B14" s="20" t="s">
        <v>36</v>
      </c>
      <c r="C14" s="17">
        <f>C196</f>
        <v>10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40"/>
      <c r="B15" s="20" t="s">
        <v>37</v>
      </c>
      <c r="C15" s="17">
        <v>29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40"/>
      <c r="B16" s="20" t="s">
        <v>20</v>
      </c>
      <c r="C16">
        <f>60*C22/(C$2*(1-EXP(-1*C21*60)))</f>
        <v>1.4551026901218851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40"/>
      <c r="B17" s="21" t="s">
        <v>24</v>
      </c>
      <c r="C17" s="17">
        <f>0.693/C21</f>
        <v>13.346723891909477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40"/>
      <c r="B18" s="21" t="s">
        <v>25</v>
      </c>
      <c r="C18">
        <f>RSQ(C145:C164,B145:B164)</f>
        <v>0.88987387599681278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40"/>
      <c r="B19" s="21" t="s">
        <v>26</v>
      </c>
      <c r="C19" s="17">
        <f>SLOPE(C145:C164,B145:B164)</f>
        <v>-2.2545746547266956E-2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40"/>
      <c r="B20" s="21" t="s">
        <v>27</v>
      </c>
      <c r="C20" s="17">
        <f>INTERCEPT(C145:C164,B145:B164)</f>
        <v>2.6177968556144133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40"/>
      <c r="B21" s="21" t="s">
        <v>28</v>
      </c>
      <c r="C21" s="17">
        <f>ABS(C19)*2.303</f>
        <v>5.1922854298355796E-2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40"/>
      <c r="B22" s="21" t="s">
        <v>29</v>
      </c>
      <c r="C22" s="17">
        <f>10^C20</f>
        <v>414.75999026739009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40" t="s">
        <v>35</v>
      </c>
      <c r="B23" s="20" t="s">
        <v>36</v>
      </c>
      <c r="C23" s="17">
        <f>C291</f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40"/>
      <c r="B24" s="20" t="s">
        <v>37</v>
      </c>
      <c r="C24" s="17">
        <f>C196</f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40"/>
      <c r="B25" s="20" t="s">
        <v>20</v>
      </c>
      <c r="C25">
        <f>60*C31/(C$2*(1-EXP(-1*C30*60)))</f>
        <v>29.513791680648815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40"/>
      <c r="B26" s="21" t="s">
        <v>24</v>
      </c>
      <c r="C26" s="17">
        <f>0.693/C30</f>
        <v>1.8290430238178184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40"/>
      <c r="B27" s="21" t="s">
        <v>25</v>
      </c>
      <c r="C27">
        <f>RSQ(C296:C302,B296:B302)</f>
        <v>0.99561493918884303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40"/>
      <c r="B28" s="21" t="s">
        <v>26</v>
      </c>
      <c r="C28" s="17">
        <f>SLOPE(C296:C302,B296:B302)</f>
        <v>-0.16451874022910667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40"/>
      <c r="B29" s="21" t="s">
        <v>27</v>
      </c>
      <c r="C29" s="17">
        <f>INTERCEPT(C296:C302,B296:B302)</f>
        <v>3.9446348243719163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40"/>
      <c r="B30" s="21" t="s">
        <v>28</v>
      </c>
      <c r="C30" s="17">
        <f>ABS(C28)*2.303</f>
        <v>0.37888665874763267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40"/>
      <c r="B31" s="21" t="s">
        <v>29</v>
      </c>
      <c r="C31" s="17">
        <f>10^C29</f>
        <v>8803.083562372809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40" t="s">
        <v>32</v>
      </c>
      <c r="B32" s="20" t="s">
        <v>36</v>
      </c>
      <c r="C32" s="17">
        <v>0</v>
      </c>
    </row>
    <row r="33" spans="1:14" x14ac:dyDescent="0.25">
      <c r="A33" s="40"/>
      <c r="B33" s="20" t="s">
        <v>37</v>
      </c>
      <c r="C33" s="17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0"/>
      <c r="B34" s="20" t="s">
        <v>20</v>
      </c>
      <c r="C34">
        <f>60*C40/(C$2*(1-EXP(-1*C39*60)))</f>
        <v>617.73334610718507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40"/>
      <c r="B35" s="21" t="s">
        <v>24</v>
      </c>
      <c r="C35" s="17">
        <f>0.693/C39</f>
        <v>0.43241538957744119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0"/>
      <c r="B36" s="21" t="s">
        <v>25</v>
      </c>
      <c r="C36">
        <f>RSQ(C324:C326,B324:B326)</f>
        <v>0.99761093110815702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0"/>
      <c r="B37" s="21" t="s">
        <v>26</v>
      </c>
      <c r="C37" s="17">
        <f>SLOPE(C324:C326,B324:B326)</f>
        <v>-0.69588608859965939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0"/>
      <c r="B38" s="21" t="s">
        <v>27</v>
      </c>
      <c r="C38" s="17">
        <f>INTERCEPT(C324:C326,B324:B326)</f>
        <v>5.2654108626808256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0"/>
      <c r="B39" s="21" t="s">
        <v>28</v>
      </c>
      <c r="C39" s="17">
        <f>ABS(C37)*2.303</f>
        <v>1.6026256620450154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0"/>
      <c r="B40" s="21" t="s">
        <v>29</v>
      </c>
      <c r="C40" s="17">
        <f>10^C38</f>
        <v>184251.42809894777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8">
        <v>34232.9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8">
        <v>8570.1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8">
        <v>3597.7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8">
        <v>1831.7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8">
        <v>1185.5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8">
        <v>917.1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8">
        <v>680.2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8">
        <v>505.8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8">
        <v>426.3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8">
        <v>342.3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8">
        <v>297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8">
        <v>284.60000000000002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8">
        <v>231.6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8">
        <v>235.7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8"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8">
        <v>150.4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8">
        <v>155.4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8">
        <v>116.6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8">
        <v>136.19999999999999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8">
        <v>139.30000000000001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8">
        <v>153.1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8">
        <v>97.4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8">
        <v>149.5</v>
      </c>
    </row>
    <row r="65" spans="1:3" x14ac:dyDescent="0.25">
      <c r="B65" s="3">
        <v>33</v>
      </c>
      <c r="C65" s="28">
        <v>113.3</v>
      </c>
    </row>
    <row r="66" spans="1:3" x14ac:dyDescent="0.25">
      <c r="B66" s="3">
        <v>35</v>
      </c>
      <c r="C66" s="28">
        <v>72.099999999999994</v>
      </c>
    </row>
    <row r="67" spans="1:3" x14ac:dyDescent="0.25">
      <c r="B67" s="3">
        <v>37</v>
      </c>
      <c r="C67" s="28">
        <v>105.7</v>
      </c>
    </row>
    <row r="68" spans="1:3" x14ac:dyDescent="0.25">
      <c r="B68" s="3">
        <v>39</v>
      </c>
      <c r="C68" s="28">
        <v>96.9</v>
      </c>
    </row>
    <row r="69" spans="1:3" x14ac:dyDescent="0.25">
      <c r="B69" s="3">
        <v>41</v>
      </c>
      <c r="C69" s="28">
        <v>59.5</v>
      </c>
    </row>
    <row r="70" spans="1:3" x14ac:dyDescent="0.25">
      <c r="B70" s="3">
        <v>43</v>
      </c>
      <c r="C70" s="28">
        <v>68.400000000000006</v>
      </c>
    </row>
    <row r="71" spans="1:3" x14ac:dyDescent="0.25">
      <c r="B71" s="3">
        <v>45</v>
      </c>
      <c r="C71" s="28">
        <v>86.3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36025.635446876608</v>
      </c>
    </row>
    <row r="74" spans="1:3" x14ac:dyDescent="0.25">
      <c r="B74" s="3">
        <v>2</v>
      </c>
      <c r="C74" s="23">
        <f t="shared" ref="C74:C102" si="0">C43*C$6</f>
        <v>9018.9057410642163</v>
      </c>
    </row>
    <row r="75" spans="1:3" x14ac:dyDescent="0.25">
      <c r="B75" s="3">
        <v>3</v>
      </c>
      <c r="C75" s="23">
        <f t="shared" si="0"/>
        <v>3786.1071848200986</v>
      </c>
    </row>
    <row r="76" spans="1:3" x14ac:dyDescent="0.25">
      <c r="B76" s="4">
        <v>4</v>
      </c>
      <c r="C76" s="23">
        <f t="shared" si="0"/>
        <v>1927.623907061449</v>
      </c>
    </row>
    <row r="77" spans="1:3" x14ac:dyDescent="0.25">
      <c r="B77" s="3">
        <v>5</v>
      </c>
      <c r="C77" s="23">
        <f t="shared" si="0"/>
        <v>1247.5831969325479</v>
      </c>
    </row>
    <row r="78" spans="1:3" x14ac:dyDescent="0.25">
      <c r="B78" s="3">
        <v>6</v>
      </c>
      <c r="C78" s="23">
        <f t="shared" si="0"/>
        <v>965.12741451441559</v>
      </c>
    </row>
    <row r="79" spans="1:3" x14ac:dyDescent="0.25">
      <c r="B79" s="3">
        <v>7</v>
      </c>
      <c r="C79" s="23">
        <f t="shared" si="0"/>
        <v>715.82124888529654</v>
      </c>
    </row>
    <row r="80" spans="1:3" x14ac:dyDescent="0.25">
      <c r="B80" s="3">
        <v>8</v>
      </c>
      <c r="C80" s="23">
        <f t="shared" si="0"/>
        <v>532.28813244072774</v>
      </c>
    </row>
    <row r="81" spans="2:3" x14ac:dyDescent="0.25">
      <c r="B81" s="3">
        <v>9</v>
      </c>
      <c r="C81" s="23">
        <f t="shared" si="0"/>
        <v>448.62481387797988</v>
      </c>
    </row>
    <row r="82" spans="2:3" x14ac:dyDescent="0.25">
      <c r="B82" s="4">
        <v>10</v>
      </c>
      <c r="C82" s="23">
        <f t="shared" si="0"/>
        <v>360.22583577394443</v>
      </c>
    </row>
    <row r="83" spans="2:3" x14ac:dyDescent="0.25">
      <c r="B83" s="4">
        <v>11.5</v>
      </c>
      <c r="C83" s="23">
        <f t="shared" si="0"/>
        <v>312.55352972498247</v>
      </c>
    </row>
    <row r="84" spans="2:3" x14ac:dyDescent="0.25">
      <c r="B84" s="3">
        <v>13</v>
      </c>
      <c r="C84" s="23">
        <f t="shared" si="0"/>
        <v>299.50415676676772</v>
      </c>
    </row>
    <row r="85" spans="2:3" x14ac:dyDescent="0.25">
      <c r="B85" s="3">
        <v>14.5</v>
      </c>
      <c r="C85" s="23">
        <f t="shared" si="0"/>
        <v>243.72861105826914</v>
      </c>
    </row>
    <row r="86" spans="2:3" x14ac:dyDescent="0.25">
      <c r="B86" s="3">
        <v>16</v>
      </c>
      <c r="C86" s="23">
        <f t="shared" si="0"/>
        <v>248.04332308477564</v>
      </c>
    </row>
    <row r="87" spans="2:3" x14ac:dyDescent="0.25">
      <c r="B87" s="3">
        <v>17.5</v>
      </c>
      <c r="C87" s="23">
        <f t="shared" si="0"/>
        <v>0</v>
      </c>
    </row>
    <row r="88" spans="2:3" x14ac:dyDescent="0.25">
      <c r="B88" s="3">
        <v>19</v>
      </c>
      <c r="C88" s="23">
        <f t="shared" si="0"/>
        <v>158.27626555770155</v>
      </c>
    </row>
    <row r="89" spans="2:3" x14ac:dyDescent="0.25">
      <c r="B89" s="3">
        <v>20.5</v>
      </c>
      <c r="C89" s="23">
        <f t="shared" si="0"/>
        <v>163.53810949246557</v>
      </c>
    </row>
    <row r="90" spans="2:3" x14ac:dyDescent="0.25">
      <c r="B90" s="3">
        <v>22</v>
      </c>
      <c r="C90" s="23">
        <f t="shared" si="0"/>
        <v>122.70620055869681</v>
      </c>
    </row>
    <row r="91" spans="2:3" x14ac:dyDescent="0.25">
      <c r="B91" s="3">
        <v>23.5</v>
      </c>
      <c r="C91" s="23">
        <f t="shared" si="0"/>
        <v>143.33262878297174</v>
      </c>
    </row>
    <row r="92" spans="2:3" x14ac:dyDescent="0.25">
      <c r="B92" s="3">
        <v>25</v>
      </c>
      <c r="C92" s="23">
        <f t="shared" si="0"/>
        <v>146.59497202252547</v>
      </c>
    </row>
    <row r="93" spans="2:3" x14ac:dyDescent="0.25">
      <c r="B93" s="3">
        <v>27</v>
      </c>
      <c r="C93" s="23">
        <f t="shared" si="0"/>
        <v>161.1176612824741</v>
      </c>
    </row>
    <row r="94" spans="2:3" x14ac:dyDescent="0.25">
      <c r="B94" s="3">
        <v>29</v>
      </c>
      <c r="C94" s="23">
        <f t="shared" si="0"/>
        <v>102.50071984920301</v>
      </c>
    </row>
    <row r="95" spans="2:3" x14ac:dyDescent="0.25">
      <c r="B95" s="3">
        <v>31</v>
      </c>
      <c r="C95" s="23">
        <f t="shared" si="0"/>
        <v>157.32913364944403</v>
      </c>
    </row>
    <row r="96" spans="2:3" x14ac:dyDescent="0.25">
      <c r="B96" s="3">
        <v>33</v>
      </c>
      <c r="C96" s="23">
        <f t="shared" si="0"/>
        <v>119.23338356175256</v>
      </c>
    </row>
    <row r="97" spans="1:3" x14ac:dyDescent="0.25">
      <c r="B97" s="3">
        <v>35</v>
      </c>
      <c r="C97" s="23">
        <f t="shared" si="0"/>
        <v>75.875789539297088</v>
      </c>
    </row>
    <row r="98" spans="1:3" x14ac:dyDescent="0.25">
      <c r="B98" s="3">
        <v>37</v>
      </c>
      <c r="C98" s="23">
        <f t="shared" si="0"/>
        <v>111.23538078091127</v>
      </c>
    </row>
    <row r="99" spans="1:3" x14ac:dyDescent="0.25">
      <c r="B99" s="3">
        <v>39</v>
      </c>
      <c r="C99" s="23">
        <f t="shared" si="0"/>
        <v>101.97453545572661</v>
      </c>
    </row>
    <row r="100" spans="1:3" x14ac:dyDescent="0.25">
      <c r="B100" s="3">
        <v>41</v>
      </c>
      <c r="C100" s="23">
        <f t="shared" si="0"/>
        <v>62.615942823691775</v>
      </c>
    </row>
    <row r="101" spans="1:3" x14ac:dyDescent="0.25">
      <c r="B101" s="3">
        <v>43</v>
      </c>
      <c r="C101" s="23">
        <f t="shared" si="0"/>
        <v>71.982025027571723</v>
      </c>
    </row>
    <row r="102" spans="1:3" x14ac:dyDescent="0.25">
      <c r="B102" s="3">
        <v>45</v>
      </c>
      <c r="C102" s="23">
        <f t="shared" si="0"/>
        <v>90.819426314026884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45252.650982133659</v>
      </c>
    </row>
    <row r="105" spans="1:3" x14ac:dyDescent="0.25">
      <c r="B105" s="3">
        <v>2</v>
      </c>
      <c r="C105">
        <f t="shared" ref="C105:C133" si="1">C74/C$5/($B74-$B73)</f>
        <v>11328.860370637125</v>
      </c>
    </row>
    <row r="106" spans="1:3" x14ac:dyDescent="0.25">
      <c r="B106" s="3">
        <v>3</v>
      </c>
      <c r="C106">
        <f t="shared" si="1"/>
        <v>4755.8185966839574</v>
      </c>
    </row>
    <row r="107" spans="1:3" x14ac:dyDescent="0.25">
      <c r="B107" s="4">
        <v>4</v>
      </c>
      <c r="C107">
        <f t="shared" si="1"/>
        <v>2421.3338865236137</v>
      </c>
    </row>
    <row r="108" spans="1:3" x14ac:dyDescent="0.25">
      <c r="B108" s="3">
        <v>5</v>
      </c>
      <c r="C108">
        <f t="shared" si="1"/>
        <v>1567.1186998273431</v>
      </c>
    </row>
    <row r="109" spans="1:3" x14ac:dyDescent="0.25">
      <c r="B109" s="3">
        <v>6</v>
      </c>
      <c r="C109">
        <f t="shared" si="1"/>
        <v>1212.3193248516714</v>
      </c>
    </row>
    <row r="110" spans="1:3" x14ac:dyDescent="0.25">
      <c r="B110" s="3">
        <v>7</v>
      </c>
      <c r="C110">
        <f t="shared" si="1"/>
        <v>899.15996594058095</v>
      </c>
    </row>
    <row r="111" spans="1:3" x14ac:dyDescent="0.25">
      <c r="B111" s="3">
        <v>8</v>
      </c>
      <c r="C111">
        <f t="shared" si="1"/>
        <v>668.61968652270787</v>
      </c>
    </row>
    <row r="112" spans="1:3" x14ac:dyDescent="0.25">
      <c r="B112" s="3">
        <v>9</v>
      </c>
      <c r="C112">
        <f t="shared" si="1"/>
        <v>563.52821740733555</v>
      </c>
    </row>
    <row r="113" spans="2:3" x14ac:dyDescent="0.25">
      <c r="B113" s="4">
        <v>10</v>
      </c>
      <c r="C113">
        <f t="shared" si="1"/>
        <v>452.48817456845171</v>
      </c>
    </row>
    <row r="114" spans="2:3" x14ac:dyDescent="0.25">
      <c r="B114" s="4">
        <v>11.5</v>
      </c>
      <c r="C114">
        <f t="shared" si="1"/>
        <v>261.73724383451196</v>
      </c>
    </row>
    <row r="115" spans="2:3" x14ac:dyDescent="0.25">
      <c r="B115" s="3">
        <v>13</v>
      </c>
      <c r="C115">
        <f t="shared" si="1"/>
        <v>250.80949358687576</v>
      </c>
    </row>
    <row r="116" spans="2:3" x14ac:dyDescent="0.25">
      <c r="B116" s="3">
        <v>14.5</v>
      </c>
      <c r="C116">
        <f t="shared" si="1"/>
        <v>204.10217398004366</v>
      </c>
    </row>
    <row r="117" spans="2:3" x14ac:dyDescent="0.25">
      <c r="B117" s="3">
        <v>16</v>
      </c>
      <c r="C117">
        <f t="shared" si="1"/>
        <v>207.71538172321368</v>
      </c>
    </row>
    <row r="118" spans="2:3" x14ac:dyDescent="0.25">
      <c r="B118" s="3">
        <v>17.5</v>
      </c>
      <c r="C118">
        <f t="shared" si="1"/>
        <v>0</v>
      </c>
    </row>
    <row r="119" spans="2:3" x14ac:dyDescent="0.25">
      <c r="B119" s="3">
        <v>19</v>
      </c>
      <c r="C119">
        <f t="shared" si="1"/>
        <v>132.54303526165185</v>
      </c>
    </row>
    <row r="120" spans="2:3" x14ac:dyDescent="0.25">
      <c r="B120" s="3">
        <v>20.5</v>
      </c>
      <c r="C120">
        <f t="shared" si="1"/>
        <v>136.94938616795676</v>
      </c>
    </row>
    <row r="121" spans="2:3" x14ac:dyDescent="0.25">
      <c r="B121" s="3">
        <v>22</v>
      </c>
      <c r="C121">
        <f t="shared" si="1"/>
        <v>102.75610313503061</v>
      </c>
    </row>
    <row r="122" spans="2:3" x14ac:dyDescent="0.25">
      <c r="B122" s="3">
        <v>23.5</v>
      </c>
      <c r="C122">
        <f t="shared" si="1"/>
        <v>120.02899868774587</v>
      </c>
    </row>
    <row r="123" spans="2:3" x14ac:dyDescent="0.25">
      <c r="B123" s="3">
        <v>25</v>
      </c>
      <c r="C123">
        <f t="shared" si="1"/>
        <v>122.76093624965495</v>
      </c>
    </row>
    <row r="124" spans="2:3" x14ac:dyDescent="0.25">
      <c r="B124" s="3">
        <v>27</v>
      </c>
      <c r="C124">
        <f t="shared" si="1"/>
        <v>101.19184856329237</v>
      </c>
    </row>
    <row r="125" spans="2:3" x14ac:dyDescent="0.25">
      <c r="B125" s="3">
        <v>29</v>
      </c>
      <c r="C125">
        <f t="shared" si="1"/>
        <v>64.376786741114813</v>
      </c>
    </row>
    <row r="126" spans="2:3" x14ac:dyDescent="0.25">
      <c r="B126" s="3">
        <v>31</v>
      </c>
      <c r="C126">
        <f t="shared" si="1"/>
        <v>98.812419073887725</v>
      </c>
    </row>
    <row r="127" spans="2:3" x14ac:dyDescent="0.25">
      <c r="B127" s="3">
        <v>33</v>
      </c>
      <c r="C127">
        <f t="shared" si="1"/>
        <v>74.885933652652028</v>
      </c>
    </row>
    <row r="128" spans="2:3" x14ac:dyDescent="0.25">
      <c r="B128" s="3">
        <v>35</v>
      </c>
      <c r="C128">
        <f t="shared" si="1"/>
        <v>47.654685051687657</v>
      </c>
    </row>
    <row r="129" spans="1:3" x14ac:dyDescent="0.25">
      <c r="B129" s="3">
        <v>37</v>
      </c>
      <c r="C129">
        <f t="shared" si="1"/>
        <v>69.862693619464437</v>
      </c>
    </row>
    <row r="130" spans="1:3" x14ac:dyDescent="0.25">
      <c r="B130" s="3">
        <v>39</v>
      </c>
      <c r="C130">
        <f t="shared" si="1"/>
        <v>64.046310423141946</v>
      </c>
    </row>
    <row r="131" spans="1:3" x14ac:dyDescent="0.25">
      <c r="B131" s="3">
        <v>41</v>
      </c>
      <c r="C131">
        <f t="shared" si="1"/>
        <v>39.326681838771371</v>
      </c>
    </row>
    <row r="132" spans="1:3" x14ac:dyDescent="0.25">
      <c r="B132" s="3">
        <v>43</v>
      </c>
      <c r="C132">
        <f t="shared" si="1"/>
        <v>45.209160298688431</v>
      </c>
    </row>
    <row r="133" spans="1:3" x14ac:dyDescent="0.25">
      <c r="B133" s="3">
        <v>45</v>
      </c>
      <c r="C133">
        <f t="shared" si="1"/>
        <v>57.04021248211712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4.6556440260426317</v>
      </c>
    </row>
    <row r="136" spans="1:3" x14ac:dyDescent="0.25">
      <c r="B136" s="3">
        <v>2</v>
      </c>
      <c r="C136">
        <f t="shared" ref="C136:C164" si="2">LOG10(C105)</f>
        <v>4.0541862241055053</v>
      </c>
    </row>
    <row r="137" spans="1:3" x14ac:dyDescent="0.25">
      <c r="B137" s="3">
        <v>3</v>
      </c>
      <c r="C137">
        <f t="shared" si="2"/>
        <v>3.6772252807738921</v>
      </c>
    </row>
    <row r="138" spans="1:3" x14ac:dyDescent="0.25">
      <c r="B138" s="4">
        <v>4</v>
      </c>
      <c r="C138">
        <f t="shared" si="2"/>
        <v>3.3840546800145082</v>
      </c>
    </row>
    <row r="139" spans="1:3" x14ac:dyDescent="0.25">
      <c r="B139" s="3">
        <v>5</v>
      </c>
      <c r="C139">
        <f t="shared" si="2"/>
        <v>3.1951018929125223</v>
      </c>
    </row>
    <row r="140" spans="1:3" x14ac:dyDescent="0.25">
      <c r="B140" s="3">
        <v>6</v>
      </c>
      <c r="C140">
        <f t="shared" si="2"/>
        <v>3.0836170280440665</v>
      </c>
    </row>
    <row r="141" spans="1:3" x14ac:dyDescent="0.25">
      <c r="B141" s="3">
        <v>7</v>
      </c>
      <c r="C141">
        <f t="shared" si="2"/>
        <v>2.9538369621950187</v>
      </c>
    </row>
    <row r="142" spans="1:3" x14ac:dyDescent="0.25">
      <c r="B142" s="3">
        <v>8</v>
      </c>
      <c r="C142">
        <f t="shared" si="2"/>
        <v>2.8251791596067011</v>
      </c>
    </row>
    <row r="143" spans="1:3" x14ac:dyDescent="0.25">
      <c r="B143" s="3">
        <v>9</v>
      </c>
      <c r="C143">
        <f t="shared" si="2"/>
        <v>2.7509156672454473</v>
      </c>
    </row>
    <row r="144" spans="1:3" x14ac:dyDescent="0.25">
      <c r="B144" s="4">
        <v>10</v>
      </c>
      <c r="C144">
        <f t="shared" si="2"/>
        <v>2.6556072337361925</v>
      </c>
    </row>
    <row r="145" spans="2:14" x14ac:dyDescent="0.25">
      <c r="B145" s="13">
        <v>11.5</v>
      </c>
      <c r="C145" s="14">
        <f t="shared" si="2"/>
        <v>2.4178655248598462</v>
      </c>
    </row>
    <row r="146" spans="2:14" x14ac:dyDescent="0.25">
      <c r="B146" s="3">
        <v>13</v>
      </c>
      <c r="C146">
        <f t="shared" si="2"/>
        <v>2.3993439712908993</v>
      </c>
    </row>
    <row r="147" spans="2:14" x14ac:dyDescent="0.25">
      <c r="B147" s="3">
        <v>14.5</v>
      </c>
      <c r="C147">
        <f t="shared" si="2"/>
        <v>2.3098476305980324</v>
      </c>
    </row>
    <row r="148" spans="2:14" x14ac:dyDescent="0.25">
      <c r="B148" s="3">
        <v>16</v>
      </c>
      <c r="C148">
        <f t="shared" si="2"/>
        <v>2.3174686580669577</v>
      </c>
    </row>
    <row r="149" spans="2:14" x14ac:dyDescent="0.25">
      <c r="B149" s="3"/>
    </row>
    <row r="150" spans="2:14" x14ac:dyDescent="0.25">
      <c r="B150" s="3">
        <v>19</v>
      </c>
      <c r="C150">
        <f t="shared" si="2"/>
        <v>2.1223569117982573</v>
      </c>
    </row>
    <row r="151" spans="2:14" x14ac:dyDescent="0.25">
      <c r="B151" s="3">
        <v>20.5</v>
      </c>
      <c r="C151">
        <f t="shared" si="2"/>
        <v>2.1365600900075292</v>
      </c>
    </row>
    <row r="152" spans="2:14" x14ac:dyDescent="0.25">
      <c r="B152" s="3">
        <v>22</v>
      </c>
      <c r="C152">
        <f t="shared" si="2"/>
        <v>2.0118076259656292</v>
      </c>
    </row>
    <row r="153" spans="2:14" x14ac:dyDescent="0.25">
      <c r="B153" s="3">
        <v>23.5</v>
      </c>
      <c r="C153">
        <f t="shared" si="2"/>
        <v>2.0792861831194003</v>
      </c>
    </row>
    <row r="154" spans="2:14" x14ac:dyDescent="0.25">
      <c r="B154" s="3">
        <v>25</v>
      </c>
      <c r="C154">
        <f t="shared" si="2"/>
        <v>2.0890601919665976</v>
      </c>
    </row>
    <row r="155" spans="2:14" x14ac:dyDescent="0.25">
      <c r="B155" s="3">
        <v>27</v>
      </c>
      <c r="C155">
        <f t="shared" si="2"/>
        <v>2.0051455296325948</v>
      </c>
    </row>
    <row r="156" spans="2:14" x14ac:dyDescent="0.25">
      <c r="B156" s="3">
        <v>29</v>
      </c>
      <c r="C156">
        <f t="shared" si="2"/>
        <v>1.8087292958129495</v>
      </c>
    </row>
    <row r="157" spans="2:14" x14ac:dyDescent="0.25">
      <c r="B157" s="3">
        <v>31</v>
      </c>
      <c r="C157">
        <f t="shared" si="2"/>
        <v>1.9948115315947825</v>
      </c>
    </row>
    <row r="158" spans="2:14" x14ac:dyDescent="0.25">
      <c r="B158" s="3">
        <v>33</v>
      </c>
      <c r="C158">
        <f t="shared" si="2"/>
        <v>1.8744002487977311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1.6781056036537632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1.8442453262417604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1.8064941159850993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1.5946873046628836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1.6552264406544503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1.7561811346495435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0.74544693454079003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0.79603214071258799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0.82777552530773935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0.84874142930214158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0.8585568159935778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11">
        <f>RSQ($B140:$B$164, $C140:$C$164)</f>
        <v>0.86331368797326757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1">
        <f>RSQ($B141:$B$164, $C141:$C$164)</f>
        <v>0.869972996984548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0.87526428669857625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0.87671351138504861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0.88236340967130877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15">
        <f>RSQ($B145:$B$164, $C145:$C$164)</f>
        <v>0.88987387599681278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0.87250946171357746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0.85226067781953874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0.82371317324930493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0.78875881658975366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0.75984523466624654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0.71263601187536241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0.70149225887970856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0.63412047049814513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0.51845914397186943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0.37779284719565781</v>
      </c>
    </row>
    <row r="188" spans="2:14" x14ac:dyDescent="0.25">
      <c r="B188" s="3">
        <v>31</v>
      </c>
      <c r="C188" s="11">
        <f>RSQ($B157:$B$164, $C157:$C$164)</f>
        <v>0.46049385791135816</v>
      </c>
    </row>
    <row r="189" spans="2:14" x14ac:dyDescent="0.25">
      <c r="B189" s="3">
        <v>33</v>
      </c>
      <c r="C189" s="11">
        <f>RSQ($B158:$B$164, $C158:$C$164)</f>
        <v>0.22991656285939782</v>
      </c>
    </row>
    <row r="190" spans="2:14" x14ac:dyDescent="0.25">
      <c r="B190" s="3">
        <v>35</v>
      </c>
      <c r="C190" s="11">
        <f>RSQ($B159:$B$164, $C159:$C$164)</f>
        <v>4.7029403022341265E-2</v>
      </c>
    </row>
    <row r="191" spans="2:14" x14ac:dyDescent="0.25">
      <c r="B191" s="3">
        <v>37</v>
      </c>
      <c r="C191" s="11">
        <f>RSQ($B160:$B$164, $C160:$C$164)</f>
        <v>0.24652258104703403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1.4829757801535764E-2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0.97955012307078293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10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0.99999999999999956</v>
      </c>
    </row>
    <row r="200" spans="1:14" x14ac:dyDescent="0.25">
      <c r="B200" s="3">
        <v>3</v>
      </c>
      <c r="C200" s="11">
        <f>RSQ($B$135:$B137, $C$135:$C137)</f>
        <v>0.98275375839319512</v>
      </c>
    </row>
    <row r="201" spans="1:14" x14ac:dyDescent="0.25">
      <c r="B201" s="4">
        <v>4</v>
      </c>
      <c r="C201" s="11">
        <f>RSQ($B$135:$B138, $C$135:$C138)</f>
        <v>0.97259966743060022</v>
      </c>
    </row>
    <row r="202" spans="1:14" x14ac:dyDescent="0.25">
      <c r="B202" s="3">
        <v>5</v>
      </c>
      <c r="C202" s="11">
        <f>RSQ($B$135:$B139, $C$135:$C139)</f>
        <v>0.95497074894929967</v>
      </c>
    </row>
    <row r="203" spans="1:14" x14ac:dyDescent="0.25">
      <c r="B203" s="3">
        <v>6</v>
      </c>
      <c r="C203" s="11">
        <f>RSQ($B$135:$B140, $C$135:$C140)</f>
        <v>0.92926637238277077</v>
      </c>
    </row>
    <row r="204" spans="1:14" x14ac:dyDescent="0.25">
      <c r="B204" s="3">
        <v>7</v>
      </c>
      <c r="C204" s="11">
        <f>RSQ($B$135:$B141, $C$135:$C141)</f>
        <v>0.91355326477302545</v>
      </c>
    </row>
    <row r="205" spans="1:14" x14ac:dyDescent="0.25">
      <c r="B205" s="3">
        <v>8</v>
      </c>
      <c r="C205" s="11">
        <f>RSQ($B$135:$B142, $C$135:$C142)</f>
        <v>0.90583714991576403</v>
      </c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RSQ($B137:$B$144, C137:C$144)</f>
        <v>0.95778168504620875</v>
      </c>
    </row>
    <row r="232" spans="1:3" x14ac:dyDescent="0.25">
      <c r="B232" s="4">
        <v>4</v>
      </c>
      <c r="C232">
        <f>RSQ($B138:$B$144, C138:C$144)</f>
        <v>0.98493345561019152</v>
      </c>
    </row>
    <row r="233" spans="1:3" x14ac:dyDescent="0.25">
      <c r="B233" s="3">
        <v>5</v>
      </c>
      <c r="C233">
        <f>RSQ($B139:$B$144, C139:C$144)</f>
        <v>0.99222395205641345</v>
      </c>
    </row>
    <row r="234" spans="1:3" x14ac:dyDescent="0.25">
      <c r="B234" s="3">
        <v>6</v>
      </c>
      <c r="C234">
        <f>RSQ($B140:$B$144, C140:C$144)</f>
        <v>0.98790933447315676</v>
      </c>
    </row>
    <row r="235" spans="1:3" x14ac:dyDescent="0.25">
      <c r="B235" s="3">
        <v>7</v>
      </c>
      <c r="C235">
        <f>RSQ($B141:$B$144, C141:C$144)</f>
        <v>0.98815731944892771</v>
      </c>
    </row>
    <row r="236" spans="1:3" x14ac:dyDescent="0.25">
      <c r="B236" s="3">
        <v>8</v>
      </c>
      <c r="C236">
        <f>RSQ($B142:$B$144, C142:C$144)</f>
        <v>0.99489210155218666</v>
      </c>
    </row>
    <row r="237" spans="1:3" x14ac:dyDescent="0.25">
      <c r="B237" s="3">
        <v>9</v>
      </c>
      <c r="C237">
        <f>RSQ($B143:$B$144, C143:C$144)</f>
        <v>0.99999999999999978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1.9577816850462084</v>
      </c>
    </row>
    <row r="263" spans="1:14" x14ac:dyDescent="0.25">
      <c r="B263" s="4">
        <v>4</v>
      </c>
      <c r="C263" s="11">
        <f t="shared" ref="C263:C268" si="3">SUM(C200,C232)</f>
        <v>1.9676872140033868</v>
      </c>
    </row>
    <row r="264" spans="1:14" x14ac:dyDescent="0.25">
      <c r="B264" s="3">
        <v>5</v>
      </c>
      <c r="C264" s="15">
        <f>SUM(C201,C233)</f>
        <v>1.9648236194870137</v>
      </c>
    </row>
    <row r="265" spans="1:14" x14ac:dyDescent="0.25">
      <c r="B265" s="3">
        <v>6</v>
      </c>
      <c r="C265" s="11">
        <f>SUM(C202,C234)</f>
        <v>1.9428800834224564</v>
      </c>
    </row>
    <row r="266" spans="1:14" x14ac:dyDescent="0.25">
      <c r="B266" s="3">
        <v>7</v>
      </c>
      <c r="C266" s="11">
        <f t="shared" si="3"/>
        <v>1.9174236918316985</v>
      </c>
    </row>
    <row r="267" spans="1:14" x14ac:dyDescent="0.25">
      <c r="B267" s="3">
        <v>8</v>
      </c>
      <c r="C267" s="11">
        <f t="shared" si="3"/>
        <v>1.9084453663252121</v>
      </c>
    </row>
    <row r="268" spans="1:14" x14ac:dyDescent="0.25">
      <c r="B268" s="3">
        <v>9</v>
      </c>
      <c r="C268" s="11">
        <f t="shared" si="3"/>
        <v>1.9058371499157638</v>
      </c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1.9676872140033868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4.6518483613115631</v>
      </c>
    </row>
    <row r="294" spans="1:3" x14ac:dyDescent="0.25">
      <c r="B294" s="3">
        <v>2</v>
      </c>
      <c r="C294">
        <f t="shared" si="4"/>
        <v>4.0396125207813034</v>
      </c>
    </row>
    <row r="295" spans="1:3" x14ac:dyDescent="0.25">
      <c r="B295" s="3">
        <v>3</v>
      </c>
      <c r="C295">
        <f t="shared" si="4"/>
        <v>3.6435390114851169</v>
      </c>
    </row>
    <row r="296" spans="1:3" x14ac:dyDescent="0.25">
      <c r="B296" s="4">
        <v>4</v>
      </c>
      <c r="C296">
        <f t="shared" si="4"/>
        <v>3.3189698811707382</v>
      </c>
    </row>
    <row r="297" spans="1:3" x14ac:dyDescent="0.25">
      <c r="B297" s="3">
        <v>5</v>
      </c>
      <c r="C297">
        <f t="shared" si="4"/>
        <v>3.0959287921903775</v>
      </c>
    </row>
    <row r="298" spans="1:3" x14ac:dyDescent="0.25">
      <c r="B298" s="3">
        <v>6</v>
      </c>
      <c r="C298">
        <f t="shared" si="4"/>
        <v>2.9583560341448036</v>
      </c>
    </row>
    <row r="299" spans="1:3" x14ac:dyDescent="0.25">
      <c r="B299" s="3">
        <v>7</v>
      </c>
      <c r="C299">
        <f>IF(0 &lt; 10^C141-10^(C$19*$B299+C$20), LOG(10^C141-10^(C$19*$B299+C$20)), 0)</f>
        <v>2.7858793572254128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2.5964005750471348</v>
      </c>
    </row>
    <row r="301" spans="1:3" x14ac:dyDescent="0.25">
      <c r="B301" s="3">
        <v>9</v>
      </c>
      <c r="C301">
        <f t="shared" si="5"/>
        <v>2.4822746182205111</v>
      </c>
    </row>
    <row r="302" spans="1:3" x14ac:dyDescent="0.25">
      <c r="B302" s="4">
        <v>10</v>
      </c>
      <c r="C302">
        <f t="shared" si="5"/>
        <v>2.3132162413782096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4.5891860303705707</v>
      </c>
    </row>
    <row r="325" spans="1:3" x14ac:dyDescent="0.25">
      <c r="B325" s="3">
        <v>2</v>
      </c>
      <c r="C325">
        <f t="shared" si="6"/>
        <v>3.8343161729026995</v>
      </c>
    </row>
    <row r="326" spans="1:3" x14ac:dyDescent="0.25">
      <c r="B326" s="3">
        <v>3</v>
      </c>
      <c r="C326" s="23">
        <f t="shared" si="6"/>
        <v>3.1974138531712519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2016-08-10T04:23:56Z</dcterms:modified>
</cp:coreProperties>
</file>