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 l="1"/>
  <c r="C28" i="2"/>
  <c r="C27" i="2"/>
  <c r="C200" i="2"/>
  <c r="C199" i="2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1" i="2"/>
  <c r="C202" i="2"/>
  <c r="C204" i="2"/>
  <c r="C203" i="2"/>
  <c r="C166" i="2"/>
  <c r="C194" i="2"/>
  <c r="C192" i="2"/>
  <c r="C190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64" i="2"/>
  <c r="C21" i="2"/>
  <c r="C10" i="2" s="1"/>
  <c r="C268" i="2"/>
  <c r="C262" i="2"/>
  <c r="C267" i="2"/>
  <c r="C263" i="2"/>
  <c r="C265" i="2"/>
  <c r="C266" i="2"/>
  <c r="C16" i="2" l="1"/>
  <c r="C17" i="2"/>
  <c r="C31" i="2"/>
  <c r="C30" i="2"/>
  <c r="C290" i="2"/>
  <c r="C291" i="2" s="1"/>
  <c r="C9" i="2" l="1"/>
  <c r="C12" i="2" s="1"/>
  <c r="C25" i="2"/>
  <c r="C325" i="2"/>
  <c r="C324" i="2"/>
  <c r="C327" i="2"/>
  <c r="C26" i="2"/>
  <c r="C326" i="2"/>
  <c r="C11" i="2" l="1"/>
  <c r="C40" i="2"/>
  <c r="C39" i="2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<sst xmlns="http://schemas.openxmlformats.org/spreadsheetml/2006/main" count="68" uniqueCount="39">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</sst>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1" applyFont="1" applyFill="1" applyBorder="1" applyAlignment="1" applyProtection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2" fillId="0" borderId="0" xfId="1" applyFont="1" applyFill="1" applyBorder="1" applyAlignment="1" applyProtection="1"/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E5" sqref="E5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7" t="s">
        <v>3</v>
      </c>
      <c r="B2" s="37"/>
      <c r="C2" s="35">
        <v>17896.21</v>
      </c>
    </row>
    <row r="3" spans="1:3" x14ac:dyDescent="0.25">
      <c r="A3" s="37" t="s">
        <v>4</v>
      </c>
      <c r="B3" s="37"/>
      <c r="C3" s="34">
        <v>11272.7</v>
      </c>
    </row>
    <row r="4" spans="1:3" x14ac:dyDescent="0.25">
      <c r="A4" s="37" t="s">
        <v>5</v>
      </c>
      <c r="B4" s="37"/>
      <c r="C4" s="34">
        <v>2286.3000000000002</v>
      </c>
    </row>
    <row r="5" spans="1:3" x14ac:dyDescent="0.25">
      <c r="A5" s="37" t="s">
        <v>6</v>
      </c>
      <c r="B5" s="37"/>
      <c r="C5" s="36">
        <v>0.88919999999999977</v>
      </c>
    </row>
    <row r="6" spans="1:3" x14ac:dyDescent="0.25">
      <c r="A6" s="37" t="s">
        <v>7</v>
      </c>
      <c r="B6" s="37"/>
      <c r="C6" s="32">
        <v>1.0523687869528029</v>
      </c>
    </row>
    <row r="7" spans="1:3" x14ac:dyDescent="0.25">
      <c r="A7" s="37" t="s">
        <v>8</v>
      </c>
      <c r="B7" s="37"/>
      <c r="C7" s="33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1">
        <v>42177.599999999999</v>
      </c>
    </row>
    <row r="10" spans="1:3" x14ac:dyDescent="0.25">
      <c r="B10" s="4">
        <v>2</v>
      </c>
      <c r="C10" s="31">
        <v>13410.5</v>
      </c>
    </row>
    <row r="11" spans="1:3" x14ac:dyDescent="0.25">
      <c r="B11" s="4">
        <v>3</v>
      </c>
      <c r="C11" s="31">
        <v>4104.6000000000004</v>
      </c>
    </row>
    <row r="12" spans="1:3" x14ac:dyDescent="0.25">
      <c r="B12" s="5">
        <v>4</v>
      </c>
      <c r="C12" s="31">
        <v>2033.4</v>
      </c>
    </row>
    <row r="13" spans="1:3" x14ac:dyDescent="0.25">
      <c r="B13" s="4">
        <v>5</v>
      </c>
      <c r="C13" s="31">
        <v>1297</v>
      </c>
    </row>
    <row r="14" spans="1:3" x14ac:dyDescent="0.25">
      <c r="B14" s="4">
        <v>6</v>
      </c>
      <c r="C14" s="31">
        <v>1041</v>
      </c>
    </row>
    <row r="15" spans="1:3" x14ac:dyDescent="0.25">
      <c r="B15" s="4">
        <v>7</v>
      </c>
      <c r="C15" s="31">
        <v>718.9</v>
      </c>
    </row>
    <row r="16" spans="1:3" x14ac:dyDescent="0.25">
      <c r="B16" s="4">
        <v>8</v>
      </c>
      <c r="C16" s="31">
        <v>616.6</v>
      </c>
    </row>
    <row r="17" spans="2:3" x14ac:dyDescent="0.25">
      <c r="B17" s="4">
        <v>9</v>
      </c>
      <c r="C17" s="31">
        <v>513.29999999999995</v>
      </c>
    </row>
    <row r="18" spans="2:3" x14ac:dyDescent="0.25">
      <c r="B18" s="5">
        <v>10</v>
      </c>
      <c r="C18" s="31">
        <v>410.2</v>
      </c>
    </row>
    <row r="19" spans="2:3" x14ac:dyDescent="0.25">
      <c r="B19" s="5">
        <v>11.5</v>
      </c>
      <c r="C19" s="31">
        <v>421.1</v>
      </c>
    </row>
    <row r="20" spans="2:3" x14ac:dyDescent="0.25">
      <c r="B20" s="4">
        <v>13</v>
      </c>
      <c r="C20" s="31">
        <v>429.6</v>
      </c>
    </row>
    <row r="21" spans="2:3" x14ac:dyDescent="0.25">
      <c r="B21" s="4">
        <v>14.5</v>
      </c>
      <c r="C21" s="31">
        <v>302.10000000000002</v>
      </c>
    </row>
    <row r="22" spans="2:3" x14ac:dyDescent="0.25">
      <c r="B22" s="4">
        <v>16</v>
      </c>
      <c r="C22" s="31">
        <v>320.5</v>
      </c>
    </row>
    <row r="23" spans="2:3" x14ac:dyDescent="0.25">
      <c r="B23" s="4">
        <v>17.5</v>
      </c>
      <c r="C23" s="31">
        <v>291.39999999999998</v>
      </c>
    </row>
    <row r="24" spans="2:3" x14ac:dyDescent="0.25">
      <c r="B24" s="4">
        <v>19</v>
      </c>
      <c r="C24" s="31">
        <v>230.4</v>
      </c>
    </row>
    <row r="25" spans="2:3" x14ac:dyDescent="0.25">
      <c r="B25" s="4">
        <v>20.5</v>
      </c>
      <c r="C25" s="31">
        <v>194</v>
      </c>
    </row>
    <row r="26" spans="2:3" x14ac:dyDescent="0.25">
      <c r="B26" s="4">
        <v>22</v>
      </c>
      <c r="C26" s="31">
        <v>194.1</v>
      </c>
    </row>
    <row r="27" spans="2:3" x14ac:dyDescent="0.25">
      <c r="B27" s="4">
        <v>23.5</v>
      </c>
      <c r="C27" s="31">
        <v>272.10000000000002</v>
      </c>
    </row>
    <row r="28" spans="2:3" x14ac:dyDescent="0.25">
      <c r="B28" s="4">
        <v>25</v>
      </c>
      <c r="C28" s="31">
        <v>178.1</v>
      </c>
    </row>
    <row r="29" spans="2:3" x14ac:dyDescent="0.25">
      <c r="B29" s="4">
        <v>27</v>
      </c>
      <c r="C29" s="31">
        <v>183.3</v>
      </c>
    </row>
    <row r="30" spans="2:3" x14ac:dyDescent="0.25">
      <c r="B30" s="4">
        <v>29</v>
      </c>
      <c r="C30" s="31">
        <v>170.3</v>
      </c>
    </row>
    <row r="31" spans="2:3" x14ac:dyDescent="0.25">
      <c r="B31" s="4">
        <v>31</v>
      </c>
      <c r="C31" s="31">
        <v>178.6</v>
      </c>
    </row>
    <row r="32" spans="2:3" x14ac:dyDescent="0.25">
      <c r="B32" s="4">
        <v>33</v>
      </c>
      <c r="C32" s="31">
        <v>178.7</v>
      </c>
    </row>
    <row r="33" spans="2:3" x14ac:dyDescent="0.25">
      <c r="B33" s="4">
        <v>35</v>
      </c>
      <c r="C33" s="31">
        <v>163.4</v>
      </c>
    </row>
    <row r="34" spans="2:3" x14ac:dyDescent="0.25">
      <c r="B34" s="4">
        <v>37</v>
      </c>
      <c r="C34" s="31">
        <v>143.69999999999999</v>
      </c>
    </row>
    <row r="35" spans="2:3" x14ac:dyDescent="0.25">
      <c r="B35" s="4">
        <v>39</v>
      </c>
      <c r="C35" s="31">
        <v>149.6</v>
      </c>
    </row>
    <row r="36" spans="2:3" x14ac:dyDescent="0.25">
      <c r="B36" s="4">
        <v>41</v>
      </c>
      <c r="C36" s="31">
        <v>150.5</v>
      </c>
    </row>
    <row r="37" spans="2:3" x14ac:dyDescent="0.25">
      <c r="B37" s="4">
        <v>43</v>
      </c>
      <c r="C37" s="31">
        <v>142.5</v>
      </c>
    </row>
    <row r="38" spans="2:3" x14ac:dyDescent="0.25">
      <c r="B38" s="4">
        <v>45</v>
      </c>
      <c r="C38" s="31">
        <v>88.8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6" zoomScale="70" zoomScaleNormal="70" workbookViewId="0">
      <selection activeCell="H28" sqref="H28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7" t="s">
        <v>3</v>
      </c>
      <c r="B2" s="37"/>
      <c r="C2" s="29">
        <v>17896.21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7" t="s">
        <v>4</v>
      </c>
      <c r="B3" s="37"/>
      <c r="C3" s="28">
        <v>11272.7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7" t="s">
        <v>5</v>
      </c>
      <c r="B4" s="37"/>
      <c r="C4" s="28">
        <v>2286.3000000000002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7" t="s">
        <v>6</v>
      </c>
      <c r="B5" s="37"/>
      <c r="C5" s="30">
        <v>0.88919999999999977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7" t="s">
        <v>7</v>
      </c>
      <c r="B6" s="37"/>
      <c r="C6" s="26">
        <v>1.0523687869528029</v>
      </c>
    </row>
    <row r="7" spans="1:14" x14ac:dyDescent="0.25">
      <c r="A7" s="37" t="s">
        <v>8</v>
      </c>
      <c r="B7" s="37"/>
      <c r="C7" s="27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40" t="s">
        <v>31</v>
      </c>
      <c r="B8" s="40"/>
      <c r="C8" s="25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41" t="s">
        <v>19</v>
      </c>
      <c r="B9" s="41"/>
      <c r="C9">
        <f>C16+C10</f>
        <v>2.5297769926860925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9" t="s">
        <v>21</v>
      </c>
      <c r="B10" s="39"/>
      <c r="C10">
        <f>60*(C13-(C22/C21)*EXP(-1*C21*C8))/C2/C7</f>
        <v>0.77946741670468667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9" t="s">
        <v>22</v>
      </c>
      <c r="B11" s="39"/>
      <c r="C11">
        <f>C16/C9</f>
        <v>0.69188295294082192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9" t="s">
        <v>23</v>
      </c>
      <c r="B12" s="39"/>
      <c r="C12">
        <f>C9*C17/(3*0.693)</f>
        <v>18.12938580325342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9" t="s">
        <v>30</v>
      </c>
      <c r="B13" s="39"/>
      <c r="C13" s="19">
        <f>(C3+C4)/C5</f>
        <v>15248.53801169591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8" t="s">
        <v>34</v>
      </c>
      <c r="B14" s="22" t="s">
        <v>36</v>
      </c>
      <c r="C14" s="19">
        <v>10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8"/>
      <c r="B15" s="22" t="s">
        <v>37</v>
      </c>
      <c r="C15" s="19">
        <v>30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8"/>
      <c r="B16" s="22" t="s">
        <v>20</v>
      </c>
      <c r="C16">
        <f>60*C22/(C$2*(1-EXP(-1*C21*60)))</f>
        <v>1.7503095759814058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8"/>
      <c r="B17" s="23" t="s">
        <v>24</v>
      </c>
      <c r="C17" s="19">
        <f>0.693/C21</f>
        <v>14.898938994991781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8"/>
      <c r="B18" s="23" t="s">
        <v>25</v>
      </c>
      <c r="C18">
        <f>RSQ(C145:C164,B145:B164)</f>
        <v>0.90051838441775112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8"/>
      <c r="B19" s="23" t="s">
        <v>26</v>
      </c>
      <c r="C19" s="19">
        <f>SLOPE(C145:C164,B145:B164)</f>
        <v>-2.0196864636098835E-2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8"/>
      <c r="B20" s="23" t="s">
        <v>27</v>
      </c>
      <c r="C20" s="19">
        <f>INTERCEPT(C145:C164,B145:B164)</f>
        <v>2.6902182246789197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8"/>
      <c r="B21" s="23" t="s">
        <v>28</v>
      </c>
      <c r="C21" s="19">
        <f>ABS(C19)*2.303</f>
        <v>4.6513379256935619E-2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8"/>
      <c r="B22" s="23" t="s">
        <v>29</v>
      </c>
      <c r="C22" s="19">
        <f>10^C20</f>
        <v>490.02498570854311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8" t="s">
        <v>35</v>
      </c>
      <c r="B23" s="22" t="s">
        <v>36</v>
      </c>
      <c r="C23" s="19">
        <v>3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8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8"/>
      <c r="B25" s="22" t="s">
        <v>20</v>
      </c>
      <c r="C25">
        <f>60*C31/(C$2*(1-EXP(-1*C30*60)))</f>
        <v>28.659720664711045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8"/>
      <c r="B26" s="23" t="s">
        <v>24</v>
      </c>
      <c r="C26" s="19">
        <f>0.693/C30</f>
        <v>1.7908175752854292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8"/>
      <c r="B27" s="23" t="s">
        <v>25</v>
      </c>
      <c r="C27">
        <f>RSQ(C296:C302,B296:B302)</f>
        <v>0.99038163777821142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8"/>
      <c r="B28" s="23" t="s">
        <v>26</v>
      </c>
      <c r="C28" s="19">
        <f>SLOPE(C296:C302,B296:B302)</f>
        <v>-0.16803043383990837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8"/>
      <c r="B29" s="23" t="s">
        <v>27</v>
      </c>
      <c r="C29" s="19">
        <f>INTERCEPT(C296:C302,B296:B302)</f>
        <v>3.9318817700334074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8"/>
      <c r="B30" s="23" t="s">
        <v>28</v>
      </c>
      <c r="C30" s="19">
        <f>ABS(C28)*2.303</f>
        <v>0.386974089133309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8"/>
      <c r="B31" s="23" t="s">
        <v>29</v>
      </c>
      <c r="C31" s="19">
        <f>10^C29</f>
        <v>8548.3396585783921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8" t="s">
        <v>32</v>
      </c>
      <c r="B32" s="22" t="s">
        <v>36</v>
      </c>
      <c r="C32" s="19">
        <v>0</v>
      </c>
    </row>
    <row r="33" spans="1:14" x14ac:dyDescent="0.25">
      <c r="A33" s="38"/>
      <c r="B33" s="22" t="s">
        <v>37</v>
      </c>
      <c r="C33" s="19">
        <v>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8"/>
      <c r="B34" s="22" t="s">
        <v>20</v>
      </c>
      <c r="C34">
        <f>60*C40/(C$2*(1-EXP(-1*C39*60)))</f>
        <v>799.19612815864843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8"/>
      <c r="B35" s="23" t="s">
        <v>24</v>
      </c>
      <c r="C35" s="19">
        <f>0.693/C39</f>
        <v>0.43111643616634171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8"/>
      <c r="B36" s="23" t="s">
        <v>25</v>
      </c>
      <c r="C36">
        <f>RSQ(C324:C326,B324:B326)</f>
        <v>0.99055133023289044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8"/>
      <c r="B37" s="23" t="s">
        <v>26</v>
      </c>
      <c r="C37" s="19">
        <f>SLOPE(C324:C326,B324:B326)</f>
        <v>-0.69798279272108243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8"/>
      <c r="B38" s="23" t="s">
        <v>27</v>
      </c>
      <c r="C38" s="19">
        <f>INTERCEPT(C324:C326,B324:B326)</f>
        <v>5.3772631880984338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8"/>
      <c r="B39" s="23" t="s">
        <v>28</v>
      </c>
      <c r="C39" s="19">
        <f>ABS(C37)*2.303</f>
        <v>1.6074543716366527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8"/>
      <c r="B40" s="23" t="s">
        <v>29</v>
      </c>
      <c r="C40" s="19">
        <f>10^C38</f>
        <v>238376.36234523475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24">
        <v>42177.599999999999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24">
        <v>13410.5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24">
        <v>4104.6000000000004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24">
        <v>2033.4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24">
        <v>1297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24">
        <v>1041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24">
        <v>718.9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24">
        <v>616.6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24">
        <v>513.29999999999995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24">
        <v>410.2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24">
        <v>421.1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24">
        <v>429.6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24">
        <v>302.10000000000002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24">
        <v>320.5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24">
        <v>291.39999999999998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24">
        <v>230.4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24">
        <v>194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24">
        <v>194.1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24">
        <v>272.10000000000002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24">
        <v>178.1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24">
        <v>183.3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24">
        <v>170.3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24">
        <v>178.6</v>
      </c>
    </row>
    <row r="65" spans="1:3" x14ac:dyDescent="0.25">
      <c r="B65" s="4">
        <v>33</v>
      </c>
      <c r="C65" s="24">
        <v>178.7</v>
      </c>
    </row>
    <row r="66" spans="1:3" x14ac:dyDescent="0.25">
      <c r="B66" s="4">
        <v>35</v>
      </c>
      <c r="C66" s="24">
        <v>163.4</v>
      </c>
    </row>
    <row r="67" spans="1:3" x14ac:dyDescent="0.25">
      <c r="B67" s="4">
        <v>37</v>
      </c>
      <c r="C67" s="24">
        <v>143.69999999999999</v>
      </c>
    </row>
    <row r="68" spans="1:3" x14ac:dyDescent="0.25">
      <c r="B68" s="4">
        <v>39</v>
      </c>
      <c r="C68" s="24">
        <v>149.6</v>
      </c>
    </row>
    <row r="69" spans="1:3" x14ac:dyDescent="0.25">
      <c r="B69" s="4">
        <v>41</v>
      </c>
      <c r="C69" s="24">
        <v>150.5</v>
      </c>
    </row>
    <row r="70" spans="1:3" x14ac:dyDescent="0.25">
      <c r="B70" s="4">
        <v>43</v>
      </c>
      <c r="C70" s="24">
        <v>142.5</v>
      </c>
    </row>
    <row r="71" spans="1:3" x14ac:dyDescent="0.25">
      <c r="B71" s="4">
        <v>45</v>
      </c>
      <c r="C71" s="24">
        <v>88.8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44386.389748580536</v>
      </c>
    </row>
    <row r="74" spans="1:3" x14ac:dyDescent="0.25">
      <c r="B74" s="4">
        <v>2</v>
      </c>
      <c r="C74">
        <f t="shared" ref="C74:C102" si="0">C43*C$6</f>
        <v>14112.791617430563</v>
      </c>
    </row>
    <row r="75" spans="1:3" x14ac:dyDescent="0.25">
      <c r="B75" s="4">
        <v>3</v>
      </c>
      <c r="C75">
        <f t="shared" si="0"/>
        <v>4319.5529229264748</v>
      </c>
    </row>
    <row r="76" spans="1:3" x14ac:dyDescent="0.25">
      <c r="B76" s="5">
        <v>4</v>
      </c>
      <c r="C76">
        <f t="shared" si="0"/>
        <v>2139.8866913898296</v>
      </c>
    </row>
    <row r="77" spans="1:3" x14ac:dyDescent="0.25">
      <c r="B77" s="4">
        <v>5</v>
      </c>
      <c r="C77">
        <f t="shared" si="0"/>
        <v>1364.9223166777854</v>
      </c>
    </row>
    <row r="78" spans="1:3" x14ac:dyDescent="0.25">
      <c r="B78" s="4">
        <v>6</v>
      </c>
      <c r="C78">
        <f t="shared" si="0"/>
        <v>1095.5159072178678</v>
      </c>
    </row>
    <row r="79" spans="1:3" x14ac:dyDescent="0.25">
      <c r="B79" s="4">
        <v>7</v>
      </c>
      <c r="C79">
        <f t="shared" si="0"/>
        <v>756.54792094036998</v>
      </c>
    </row>
    <row r="80" spans="1:3" x14ac:dyDescent="0.25">
      <c r="B80" s="4">
        <v>8</v>
      </c>
      <c r="C80">
        <f t="shared" si="0"/>
        <v>648.89059403509827</v>
      </c>
    </row>
    <row r="81" spans="2:3" x14ac:dyDescent="0.25">
      <c r="B81" s="4">
        <v>9</v>
      </c>
      <c r="C81">
        <f t="shared" si="0"/>
        <v>540.18089834287366</v>
      </c>
    </row>
    <row r="82" spans="2:3" x14ac:dyDescent="0.25">
      <c r="B82" s="5">
        <v>10</v>
      </c>
      <c r="C82">
        <f t="shared" si="0"/>
        <v>431.68167640803972</v>
      </c>
    </row>
    <row r="83" spans="2:3" x14ac:dyDescent="0.25">
      <c r="B83" s="5">
        <v>11.5</v>
      </c>
      <c r="C83">
        <f t="shared" si="0"/>
        <v>443.15249618582533</v>
      </c>
    </row>
    <row r="84" spans="2:3" x14ac:dyDescent="0.25">
      <c r="B84" s="4">
        <v>13</v>
      </c>
      <c r="C84">
        <f t="shared" si="0"/>
        <v>452.09763087492416</v>
      </c>
    </row>
    <row r="85" spans="2:3" x14ac:dyDescent="0.25">
      <c r="B85" s="4">
        <v>14.5</v>
      </c>
      <c r="C85">
        <f t="shared" si="0"/>
        <v>317.92061053844179</v>
      </c>
    </row>
    <row r="86" spans="2:3" x14ac:dyDescent="0.25">
      <c r="B86" s="4">
        <v>16</v>
      </c>
      <c r="C86">
        <f t="shared" si="0"/>
        <v>337.28419621837332</v>
      </c>
    </row>
    <row r="87" spans="2:3" x14ac:dyDescent="0.25">
      <c r="B87" s="4">
        <v>17.5</v>
      </c>
      <c r="C87">
        <f t="shared" si="0"/>
        <v>306.66026451804674</v>
      </c>
    </row>
    <row r="88" spans="2:3" x14ac:dyDescent="0.25">
      <c r="B88" s="4">
        <v>19</v>
      </c>
      <c r="C88">
        <f t="shared" si="0"/>
        <v>242.46576851392578</v>
      </c>
    </row>
    <row r="89" spans="2:3" x14ac:dyDescent="0.25">
      <c r="B89" s="4">
        <v>20.5</v>
      </c>
      <c r="C89">
        <f t="shared" si="0"/>
        <v>204.15954466884375</v>
      </c>
    </row>
    <row r="90" spans="2:3" x14ac:dyDescent="0.25">
      <c r="B90" s="4">
        <v>22</v>
      </c>
      <c r="C90">
        <f t="shared" si="0"/>
        <v>204.26478154753903</v>
      </c>
    </row>
    <row r="91" spans="2:3" x14ac:dyDescent="0.25">
      <c r="B91" s="4">
        <v>23.5</v>
      </c>
      <c r="C91">
        <f t="shared" si="0"/>
        <v>286.34954692985769</v>
      </c>
    </row>
    <row r="92" spans="2:3" x14ac:dyDescent="0.25">
      <c r="B92" s="4">
        <v>25</v>
      </c>
      <c r="C92">
        <f t="shared" si="0"/>
        <v>187.42688095629418</v>
      </c>
    </row>
    <row r="93" spans="2:3" x14ac:dyDescent="0.25">
      <c r="B93" s="4">
        <v>27</v>
      </c>
      <c r="C93">
        <f t="shared" si="0"/>
        <v>192.89919864844879</v>
      </c>
    </row>
    <row r="94" spans="2:3" x14ac:dyDescent="0.25">
      <c r="B94" s="4">
        <v>29</v>
      </c>
      <c r="C94">
        <f t="shared" si="0"/>
        <v>179.21840441806233</v>
      </c>
    </row>
    <row r="95" spans="2:3" x14ac:dyDescent="0.25">
      <c r="B95" s="4">
        <v>31</v>
      </c>
      <c r="C95">
        <f t="shared" si="0"/>
        <v>187.95306534977058</v>
      </c>
    </row>
    <row r="96" spans="2:3" x14ac:dyDescent="0.25">
      <c r="B96" s="4">
        <v>33</v>
      </c>
      <c r="C96">
        <f t="shared" si="0"/>
        <v>188.05830222846586</v>
      </c>
    </row>
    <row r="97" spans="1:3" x14ac:dyDescent="0.25">
      <c r="B97" s="4">
        <v>35</v>
      </c>
      <c r="C97">
        <f t="shared" si="0"/>
        <v>171.957059788088</v>
      </c>
    </row>
    <row r="98" spans="1:3" x14ac:dyDescent="0.25">
      <c r="B98" s="4">
        <v>37</v>
      </c>
      <c r="C98">
        <f t="shared" si="0"/>
        <v>151.22539468511778</v>
      </c>
    </row>
    <row r="99" spans="1:3" x14ac:dyDescent="0.25">
      <c r="B99" s="4">
        <v>39</v>
      </c>
      <c r="C99">
        <f t="shared" si="0"/>
        <v>157.43437052813931</v>
      </c>
    </row>
    <row r="100" spans="1:3" x14ac:dyDescent="0.25">
      <c r="B100" s="4">
        <v>41</v>
      </c>
      <c r="C100">
        <f t="shared" si="0"/>
        <v>158.38150243639683</v>
      </c>
    </row>
    <row r="101" spans="1:3" x14ac:dyDescent="0.25">
      <c r="B101" s="4">
        <v>43</v>
      </c>
      <c r="C101">
        <f t="shared" si="0"/>
        <v>149.96255214077442</v>
      </c>
    </row>
    <row r="102" spans="1:3" x14ac:dyDescent="0.25">
      <c r="B102" s="4">
        <v>45</v>
      </c>
      <c r="C102">
        <f t="shared" si="0"/>
        <v>93.450348281408893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49917.21744104875</v>
      </c>
    </row>
    <row r="105" spans="1:3" x14ac:dyDescent="0.25">
      <c r="B105" s="4">
        <v>2</v>
      </c>
      <c r="C105">
        <f t="shared" ref="C105:C133" si="1">C74/C$5/($B74-$B73)</f>
        <v>15871.335602148636</v>
      </c>
    </row>
    <row r="106" spans="1:3" x14ac:dyDescent="0.25">
      <c r="B106" s="4">
        <v>3</v>
      </c>
      <c r="C106">
        <f t="shared" si="1"/>
        <v>4857.796809408992</v>
      </c>
    </row>
    <row r="107" spans="1:3" x14ac:dyDescent="0.25">
      <c r="B107" s="5">
        <v>4</v>
      </c>
      <c r="C107">
        <f t="shared" si="1"/>
        <v>2406.5302422287787</v>
      </c>
    </row>
    <row r="108" spans="1:3" x14ac:dyDescent="0.25">
      <c r="B108" s="4">
        <v>5</v>
      </c>
      <c r="C108">
        <f t="shared" si="1"/>
        <v>1535.0003561378608</v>
      </c>
    </row>
    <row r="109" spans="1:3" x14ac:dyDescent="0.25">
      <c r="B109" s="4">
        <v>6</v>
      </c>
      <c r="C109">
        <f t="shared" si="1"/>
        <v>1232.0241871545975</v>
      </c>
    </row>
    <row r="110" spans="1:3" x14ac:dyDescent="0.25">
      <c r="B110" s="4">
        <v>7</v>
      </c>
      <c r="C110">
        <f t="shared" si="1"/>
        <v>850.81862453932763</v>
      </c>
    </row>
    <row r="111" spans="1:3" x14ac:dyDescent="0.25">
      <c r="B111" s="4">
        <v>8</v>
      </c>
      <c r="C111">
        <f t="shared" si="1"/>
        <v>729.74650701203154</v>
      </c>
    </row>
    <row r="112" spans="1:3" x14ac:dyDescent="0.25">
      <c r="B112" s="4">
        <v>9</v>
      </c>
      <c r="C112">
        <f t="shared" si="1"/>
        <v>607.49088882464446</v>
      </c>
    </row>
    <row r="113" spans="2:3" x14ac:dyDescent="0.25">
      <c r="B113" s="5">
        <v>10</v>
      </c>
      <c r="C113">
        <f t="shared" si="1"/>
        <v>485.47197076927557</v>
      </c>
    </row>
    <row r="114" spans="2:3" x14ac:dyDescent="0.25">
      <c r="B114" s="5">
        <v>11.5</v>
      </c>
      <c r="C114">
        <f t="shared" si="1"/>
        <v>332.24808530951077</v>
      </c>
    </row>
    <row r="115" spans="2:3" x14ac:dyDescent="0.25">
      <c r="B115" s="4">
        <v>13</v>
      </c>
      <c r="C115">
        <f t="shared" si="1"/>
        <v>338.95458905002573</v>
      </c>
    </row>
    <row r="116" spans="2:3" x14ac:dyDescent="0.25">
      <c r="B116" s="4">
        <v>14.5</v>
      </c>
      <c r="C116">
        <f t="shared" si="1"/>
        <v>238.35703294230163</v>
      </c>
    </row>
    <row r="117" spans="2:3" x14ac:dyDescent="0.25">
      <c r="B117" s="4">
        <v>16</v>
      </c>
      <c r="C117">
        <f t="shared" si="1"/>
        <v>252.87464103941625</v>
      </c>
    </row>
    <row r="118" spans="2:3" x14ac:dyDescent="0.25">
      <c r="B118" s="4">
        <v>17.5</v>
      </c>
      <c r="C118">
        <f t="shared" si="1"/>
        <v>229.91472823365334</v>
      </c>
    </row>
    <row r="119" spans="2:3" x14ac:dyDescent="0.25">
      <c r="B119" s="4">
        <v>19</v>
      </c>
      <c r="C119">
        <f t="shared" si="1"/>
        <v>181.78570138995789</v>
      </c>
    </row>
    <row r="120" spans="2:3" x14ac:dyDescent="0.25">
      <c r="B120" s="4">
        <v>20.5</v>
      </c>
      <c r="C120">
        <f t="shared" si="1"/>
        <v>153.06608537175273</v>
      </c>
    </row>
    <row r="121" spans="2:3" x14ac:dyDescent="0.25">
      <c r="B121" s="4">
        <v>22</v>
      </c>
      <c r="C121">
        <f t="shared" si="1"/>
        <v>153.14498541575878</v>
      </c>
    </row>
    <row r="122" spans="2:3" x14ac:dyDescent="0.25">
      <c r="B122" s="4">
        <v>23.5</v>
      </c>
      <c r="C122">
        <f t="shared" si="1"/>
        <v>214.68701974048417</v>
      </c>
    </row>
    <row r="123" spans="2:3" x14ac:dyDescent="0.25">
      <c r="B123" s="4">
        <v>25</v>
      </c>
      <c r="C123">
        <f t="shared" si="1"/>
        <v>140.52097837478951</v>
      </c>
    </row>
    <row r="124" spans="2:3" x14ac:dyDescent="0.25">
      <c r="B124" s="4">
        <v>27</v>
      </c>
      <c r="C124">
        <f t="shared" si="1"/>
        <v>108.46783549732841</v>
      </c>
    </row>
    <row r="125" spans="2:3" x14ac:dyDescent="0.25">
      <c r="B125" s="4">
        <v>29</v>
      </c>
      <c r="C125">
        <f t="shared" si="1"/>
        <v>100.77508120673774</v>
      </c>
    </row>
    <row r="126" spans="2:3" x14ac:dyDescent="0.25">
      <c r="B126" s="4">
        <v>31</v>
      </c>
      <c r="C126">
        <f t="shared" si="1"/>
        <v>105.68660894611484</v>
      </c>
    </row>
    <row r="127" spans="2:3" x14ac:dyDescent="0.25">
      <c r="B127" s="4">
        <v>33</v>
      </c>
      <c r="C127">
        <f t="shared" si="1"/>
        <v>105.74578397911938</v>
      </c>
    </row>
    <row r="128" spans="2:3" x14ac:dyDescent="0.25">
      <c r="B128" s="4">
        <v>35</v>
      </c>
      <c r="C128">
        <f t="shared" si="1"/>
        <v>96.692003929424232</v>
      </c>
    </row>
    <row r="129" spans="1:3" x14ac:dyDescent="0.25">
      <c r="B129" s="4">
        <v>37</v>
      </c>
      <c r="C129">
        <f t="shared" si="1"/>
        <v>85.03452242752914</v>
      </c>
    </row>
    <row r="130" spans="1:3" x14ac:dyDescent="0.25">
      <c r="B130" s="4">
        <v>39</v>
      </c>
      <c r="C130">
        <f t="shared" si="1"/>
        <v>88.525849374797204</v>
      </c>
    </row>
    <row r="131" spans="1:3" x14ac:dyDescent="0.25">
      <c r="B131" s="4">
        <v>41</v>
      </c>
      <c r="C131">
        <f t="shared" si="1"/>
        <v>89.058424671838097</v>
      </c>
    </row>
    <row r="132" spans="1:3" x14ac:dyDescent="0.25">
      <c r="B132" s="4">
        <v>43</v>
      </c>
      <c r="C132">
        <f t="shared" si="1"/>
        <v>84.324422031474612</v>
      </c>
    </row>
    <row r="133" spans="1:3" x14ac:dyDescent="0.25">
      <c r="B133" s="4">
        <v>45</v>
      </c>
      <c r="C133">
        <f t="shared" si="1"/>
        <v>52.547429308034701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4.6982503682673347</v>
      </c>
    </row>
    <row r="136" spans="1:3" x14ac:dyDescent="0.25">
      <c r="B136" s="4">
        <v>2</v>
      </c>
      <c r="C136">
        <f t="shared" ref="C136:C164" si="2">LOG10(C105)</f>
        <v>4.2006134749739141</v>
      </c>
    </row>
    <row r="137" spans="1:3" x14ac:dyDescent="0.25">
      <c r="B137" s="4">
        <v>3</v>
      </c>
      <c r="C137">
        <f t="shared" si="2"/>
        <v>3.6864393452986799</v>
      </c>
    </row>
    <row r="138" spans="1:3" x14ac:dyDescent="0.25">
      <c r="B138" s="5">
        <v>4</v>
      </c>
      <c r="C138">
        <f t="shared" si="2"/>
        <v>3.3813913237115085</v>
      </c>
    </row>
    <row r="139" spans="1:3" x14ac:dyDescent="0.25">
      <c r="B139" s="4">
        <v>5</v>
      </c>
      <c r="C139">
        <f t="shared" si="2"/>
        <v>3.1861084805745667</v>
      </c>
    </row>
    <row r="140" spans="1:3" x14ac:dyDescent="0.25">
      <c r="B140" s="4">
        <v>6</v>
      </c>
      <c r="C140">
        <f t="shared" si="2"/>
        <v>3.0906192340010228</v>
      </c>
    </row>
    <row r="141" spans="1:3" x14ac:dyDescent="0.25">
      <c r="B141" s="4">
        <v>7</v>
      </c>
      <c r="C141">
        <f t="shared" si="2"/>
        <v>2.9298369881020214</v>
      </c>
    </row>
    <row r="142" spans="1:3" x14ac:dyDescent="0.25">
      <c r="B142" s="4">
        <v>8</v>
      </c>
      <c r="C142">
        <f t="shared" si="2"/>
        <v>2.863172024880976</v>
      </c>
    </row>
    <row r="143" spans="1:3" x14ac:dyDescent="0.25">
      <c r="B143" s="4">
        <v>9</v>
      </c>
      <c r="C143">
        <f t="shared" si="2"/>
        <v>2.7835397687512491</v>
      </c>
    </row>
    <row r="144" spans="1:3" x14ac:dyDescent="0.25">
      <c r="B144" s="5">
        <v>10</v>
      </c>
      <c r="C144">
        <f t="shared" si="2"/>
        <v>2.6861641605228339</v>
      </c>
    </row>
    <row r="145" spans="2:14" x14ac:dyDescent="0.25">
      <c r="B145" s="15">
        <v>11.5</v>
      </c>
      <c r="C145" s="16">
        <f t="shared" si="2"/>
        <v>2.5214624868550706</v>
      </c>
    </row>
    <row r="146" spans="2:14" x14ac:dyDescent="0.25">
      <c r="B146" s="4">
        <v>13</v>
      </c>
      <c r="C146">
        <f t="shared" si="2"/>
        <v>2.5301415181263045</v>
      </c>
    </row>
    <row r="147" spans="2:14" x14ac:dyDescent="0.25">
      <c r="B147" s="4">
        <v>14.5</v>
      </c>
      <c r="C147">
        <f t="shared" si="2"/>
        <v>2.3772279707080859</v>
      </c>
    </row>
    <row r="148" spans="2:14" x14ac:dyDescent="0.25">
      <c r="B148" s="4">
        <v>16</v>
      </c>
      <c r="C148">
        <f t="shared" si="2"/>
        <v>2.4029052792896417</v>
      </c>
    </row>
    <row r="149" spans="2:14" x14ac:dyDescent="0.25">
      <c r="B149" s="4">
        <v>17.5</v>
      </c>
      <c r="C149">
        <f t="shared" si="2"/>
        <v>2.3615667928687767</v>
      </c>
    </row>
    <row r="150" spans="2:14" x14ac:dyDescent="0.25">
      <c r="B150" s="4">
        <v>19</v>
      </c>
      <c r="C150">
        <f t="shared" si="2"/>
        <v>2.2595597201859796</v>
      </c>
    </row>
    <row r="151" spans="2:14" x14ac:dyDescent="0.25">
      <c r="B151" s="4">
        <v>20.5</v>
      </c>
      <c r="C151">
        <f t="shared" si="2"/>
        <v>2.1848789753650313</v>
      </c>
    </row>
    <row r="152" spans="2:14" x14ac:dyDescent="0.25">
      <c r="B152" s="4">
        <v>22</v>
      </c>
      <c r="C152">
        <f t="shared" si="2"/>
        <v>2.185102780823168</v>
      </c>
    </row>
    <row r="153" spans="2:14" x14ac:dyDescent="0.25">
      <c r="B153" s="4">
        <v>23.5</v>
      </c>
      <c r="C153">
        <f t="shared" si="2"/>
        <v>2.331805787214563</v>
      </c>
    </row>
    <row r="154" spans="2:14" x14ac:dyDescent="0.25">
      <c r="B154" s="4">
        <v>25</v>
      </c>
      <c r="C154">
        <f t="shared" si="2"/>
        <v>2.1477411648980489</v>
      </c>
    </row>
    <row r="155" spans="2:14" x14ac:dyDescent="0.25">
      <c r="B155" s="4">
        <v>27</v>
      </c>
      <c r="C155">
        <f t="shared" si="2"/>
        <v>2.035300973788722</v>
      </c>
    </row>
    <row r="156" spans="2:14" x14ac:dyDescent="0.25">
      <c r="B156" s="4">
        <v>29</v>
      </c>
      <c r="C156">
        <f t="shared" si="2"/>
        <v>2.0033531567891063</v>
      </c>
    </row>
    <row r="157" spans="2:14" x14ac:dyDescent="0.25">
      <c r="B157" s="4">
        <v>31</v>
      </c>
      <c r="C157">
        <f t="shared" si="2"/>
        <v>2.024019963379033</v>
      </c>
    </row>
    <row r="158" spans="2:14" x14ac:dyDescent="0.25">
      <c r="B158" s="4">
        <v>33</v>
      </c>
      <c r="C158">
        <f t="shared" si="2"/>
        <v>2.0242630613321495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C159">
        <f t="shared" si="2"/>
        <v>1.9853905610229021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1.9295952769607312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1.9470701023549479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1.9496750087563675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1.9259533731710343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1.7205514746051065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0.70387799691199204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0.75648316676452709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>
        <f>RSQ($B137:$B$164, $C137:$C$164)</f>
        <v>0.81336336140520016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>
        <f>RSQ($B138:$B$164, $C138:$C$164)</f>
        <v>0.84397731461741055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0.85976899493186998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0.86785015053223669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0.87991853089380745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0.88264934868641542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>
        <f>RSQ($B143:$B$164, $C143:$C$164)</f>
        <v>0.88865253358303564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0.89653647286250682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0.90051838441775112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0.88769238757871338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0.88145421376850086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0.86392831723577812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0.84357134065034312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0.81832328871572113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0.78721401086239584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0.77157572683346431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0.7429027990889906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0.7369984174333406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0.65031708944949274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0.6323669147111719</v>
      </c>
    </row>
    <row r="188" spans="2:14" x14ac:dyDescent="0.25">
      <c r="B188" s="4">
        <v>31</v>
      </c>
      <c r="C188" s="12">
        <f>RSQ($B157:$B$164, $C157:$C$164)</f>
        <v>0.67233198565317853</v>
      </c>
    </row>
    <row r="189" spans="2:14" x14ac:dyDescent="0.25">
      <c r="B189" s="4">
        <v>33</v>
      </c>
      <c r="C189" s="12">
        <f>RSQ($B158:$B$164, $C158:$C$164)</f>
        <v>0.64576305699941983</v>
      </c>
    </row>
    <row r="190" spans="2:14" x14ac:dyDescent="0.25">
      <c r="B190" s="4">
        <v>35</v>
      </c>
      <c r="C190" s="12">
        <f>RSQ($B159:$B$164, $C159:$C$164)</f>
        <v>0.56167601216202312</v>
      </c>
    </row>
    <row r="191" spans="2:14" x14ac:dyDescent="0.25">
      <c r="B191" s="4">
        <v>37</v>
      </c>
      <c r="C191" s="12">
        <f>RSQ($B160:$B$164, $C160:$C$164)</f>
        <v>0.50382810964268887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0.67286173903619695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0.82673159380074845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0.99999999999999978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0.99999999999999978</v>
      </c>
    </row>
    <row r="200" spans="1:14" x14ac:dyDescent="0.25">
      <c r="B200" s="4">
        <v>3</v>
      </c>
      <c r="C200" s="12">
        <f>RSQ($B$135:$B137, $C$135:$C137)</f>
        <v>0.99991096369446031</v>
      </c>
    </row>
    <row r="201" spans="1:14" x14ac:dyDescent="0.25">
      <c r="B201" s="5">
        <v>4</v>
      </c>
      <c r="C201" s="12">
        <f>RSQ($B$135:$B138, $C$135:$C138)</f>
        <v>0.98828101846699823</v>
      </c>
    </row>
    <row r="202" spans="1:14" x14ac:dyDescent="0.25">
      <c r="B202" s="4">
        <v>5</v>
      </c>
      <c r="C202" s="12">
        <f>RSQ($B$135:$B139, $C$135:$C139)</f>
        <v>0.96699975403914884</v>
      </c>
    </row>
    <row r="203" spans="1:14" x14ac:dyDescent="0.25">
      <c r="B203" s="4">
        <v>6</v>
      </c>
      <c r="C203" s="12">
        <f>RSQ($B$135:$B140, $C$135:$C140)</f>
        <v>0.93362654889054097</v>
      </c>
    </row>
    <row r="204" spans="1:14" x14ac:dyDescent="0.25">
      <c r="B204" s="4">
        <v>7</v>
      </c>
      <c r="C204" s="12">
        <f>RSQ($B$135:$B141, $C$135:$C141)</f>
        <v>0.91942256821966206</v>
      </c>
    </row>
    <row r="205" spans="1:14" x14ac:dyDescent="0.25">
      <c r="B205" s="4">
        <v>8</v>
      </c>
      <c r="C205" s="12">
        <f>RSQ($B$135:$B142, $C$135:$C142)</f>
        <v>0.89860973051660187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0.94087291497366055</v>
      </c>
    </row>
    <row r="232" spans="1:3" x14ac:dyDescent="0.25">
      <c r="B232" s="5">
        <v>4</v>
      </c>
      <c r="C232">
        <f>RSQ($B138:$B$144, C138:C$144)</f>
        <v>0.97437169969072279</v>
      </c>
    </row>
    <row r="233" spans="1:3" x14ac:dyDescent="0.25">
      <c r="B233" s="4">
        <v>5</v>
      </c>
      <c r="C233">
        <f>RSQ($B139:$B$144, C139:C$144)</f>
        <v>0.98456696306103397</v>
      </c>
    </row>
    <row r="234" spans="1:3" x14ac:dyDescent="0.25">
      <c r="B234" s="4">
        <v>6</v>
      </c>
      <c r="C234">
        <f>RSQ($B140:$B$144, C140:C$144)</f>
        <v>0.97513497216198364</v>
      </c>
    </row>
    <row r="235" spans="1:3" x14ac:dyDescent="0.25">
      <c r="B235" s="4">
        <v>7</v>
      </c>
      <c r="C235">
        <f>RSQ($B141:$B$144, C141:C$144)</f>
        <v>0.99284094520843713</v>
      </c>
    </row>
    <row r="236" spans="1:3" x14ac:dyDescent="0.25">
      <c r="B236" s="4">
        <v>8</v>
      </c>
      <c r="C236">
        <f>RSQ($B142:$B$144, C142:C$144)</f>
        <v>0.99666179676348299</v>
      </c>
    </row>
    <row r="237" spans="1:3" x14ac:dyDescent="0.25">
      <c r="B237" s="4">
        <v>9</v>
      </c>
      <c r="C237">
        <f>RSQ($B143:$B$144, C143:C$144)</f>
        <v>0.99999999999999978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1.9408729149736603</v>
      </c>
    </row>
    <row r="263" spans="1:14" x14ac:dyDescent="0.25">
      <c r="B263" s="5">
        <v>4</v>
      </c>
      <c r="C263" s="12">
        <f t="shared" ref="C263:C268" si="3">SUM(C200,C232)</f>
        <v>1.9742826633851831</v>
      </c>
    </row>
    <row r="264" spans="1:14" x14ac:dyDescent="0.25">
      <c r="B264" s="4">
        <v>5</v>
      </c>
      <c r="C264" s="17">
        <f>SUM(C201,C233)</f>
        <v>1.9728479815280322</v>
      </c>
    </row>
    <row r="265" spans="1:14" x14ac:dyDescent="0.25">
      <c r="B265" s="4">
        <v>6</v>
      </c>
      <c r="C265" s="12">
        <f t="shared" si="3"/>
        <v>1.9421347262011324</v>
      </c>
    </row>
    <row r="266" spans="1:14" x14ac:dyDescent="0.25">
      <c r="B266" s="4">
        <v>7</v>
      </c>
      <c r="C266" s="12">
        <f t="shared" si="3"/>
        <v>1.9264674940989781</v>
      </c>
    </row>
    <row r="267" spans="1:14" x14ac:dyDescent="0.25">
      <c r="B267" s="4">
        <v>8</v>
      </c>
      <c r="C267" s="12">
        <f t="shared" si="3"/>
        <v>1.9160843649831452</v>
      </c>
    </row>
    <row r="268" spans="1:14" x14ac:dyDescent="0.25">
      <c r="B268" s="4">
        <v>9</v>
      </c>
      <c r="C268" s="12">
        <f t="shared" si="3"/>
        <v>1.8986097305166016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>
        <f>MAX(C259:C289)</f>
        <v>1.9742826633851831</v>
      </c>
    </row>
    <row r="291" spans="1:3" x14ac:dyDescent="0.25">
      <c r="A291" t="s">
        <v>18</v>
      </c>
      <c r="C291">
        <f>MATCH(C290,C260:C268,0)-1</f>
        <v>3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4.6941615471621363</v>
      </c>
    </row>
    <row r="294" spans="1:3" x14ac:dyDescent="0.25">
      <c r="B294" s="4">
        <v>2</v>
      </c>
      <c r="C294">
        <f t="shared" si="4"/>
        <v>4.1882204562483087</v>
      </c>
    </row>
    <row r="295" spans="1:3" x14ac:dyDescent="0.25">
      <c r="B295" s="4">
        <v>3</v>
      </c>
      <c r="C295">
        <f t="shared" si="4"/>
        <v>3.6465588767459431</v>
      </c>
    </row>
    <row r="296" spans="1:3" x14ac:dyDescent="0.25">
      <c r="B296" s="5">
        <v>4</v>
      </c>
      <c r="C296">
        <f t="shared" si="4"/>
        <v>3.3009612787196381</v>
      </c>
    </row>
    <row r="297" spans="1:3" x14ac:dyDescent="0.25">
      <c r="B297" s="4">
        <v>5</v>
      </c>
      <c r="C297">
        <f t="shared" si="4"/>
        <v>3.05942742289115</v>
      </c>
    </row>
    <row r="298" spans="1:3" x14ac:dyDescent="0.25">
      <c r="B298" s="4">
        <v>6</v>
      </c>
      <c r="C298">
        <f t="shared" si="4"/>
        <v>2.9351604234143913</v>
      </c>
    </row>
    <row r="299" spans="1:3" x14ac:dyDescent="0.25">
      <c r="B299" s="4">
        <v>7</v>
      </c>
      <c r="C299">
        <f t="shared" si="4"/>
        <v>2.6963140377516281</v>
      </c>
    </row>
    <row r="300" spans="1:3" x14ac:dyDescent="0.25">
      <c r="B300" s="4">
        <v>8</v>
      </c>
      <c r="C300">
        <f t="shared" si="4"/>
        <v>2.593240878555148</v>
      </c>
    </row>
    <row r="301" spans="1:3" x14ac:dyDescent="0.25">
      <c r="B301" s="4">
        <v>9</v>
      </c>
      <c r="C301">
        <f t="shared" si="4"/>
        <v>2.4549251929561429</v>
      </c>
    </row>
    <row r="302" spans="1:3" x14ac:dyDescent="0.25">
      <c r="B302" s="5">
        <v>10</v>
      </c>
      <c r="C302">
        <f>LOG(10^C144-10^(C$19*$B302+C$20))</f>
        <v>2.2496518977902458</v>
      </c>
    </row>
    <row r="303" spans="1:3" x14ac:dyDescent="0.25">
      <c r="B303" s="15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4.6399225847907335</v>
      </c>
    </row>
    <row r="325" spans="1:3" x14ac:dyDescent="0.25">
      <c r="B325" s="4">
        <v>2</v>
      </c>
      <c r="C325">
        <f t="shared" si="5"/>
        <v>4.0600132238295066</v>
      </c>
    </row>
    <row r="326" spans="1:3" x14ac:dyDescent="0.25">
      <c r="B326" s="4">
        <v>3</v>
      </c>
      <c r="C326">
        <f t="shared" si="5"/>
        <v>3.2439569993485686</v>
      </c>
    </row>
    <row r="327" spans="1:3" x14ac:dyDescent="0.25">
      <c r="B327" s="5">
        <v>4</v>
      </c>
      <c r="C327">
        <f>LOG(10^C296-10^(C$28*$B327+C$29))</f>
        <v>2.2576495266682897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2016-08-07T22:27:42Z</dcterms:modified>
</cp:coreProperties>
</file>